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From SAM Data Pull" sheetId="2" r:id="rId5"/>
    <sheet state="visible" name="Solar - PV Dist. Res" sheetId="3" r:id="rId6"/>
    <sheet state="visible" name="DSCF" sheetId="4" r:id="rId7"/>
  </sheets>
  <definedNames/>
  <calcPr/>
  <extLst>
    <ext uri="GoogleSheetsCustomDataVersion1">
      <go:sheetsCustomData xmlns:go="http://customooxmlschemas.google.com/" r:id="rId8" roundtripDataSignature="AMtx7mi4cIAJniACBpFEund9pXhGlixk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4">
      <text>
        <t xml:space="preserve">======
ID#AAAAHFUqAdw
bsigrin    (2020-10-09 16:43:59)
Assume time value of construction is negligible</t>
      </text>
    </comment>
    <comment authorId="0" ref="T26">
      <text>
        <t xml:space="preserve">======
ID#AAAAHFUqAd0
bsigrin    (2020-10-09 16:43:59)
Source: 
Pieter Gagnon, Robert Margolis, Jennifer Melius, Caleb Phillips, Ryan Elmore. (2016). Rooftop Solar Photovoltaic Technical Potential in the United States: A Detailed Assessment. NREL TP-6A20-65298</t>
      </text>
    </comment>
  </commentList>
  <extLst>
    <ext uri="GoogleSheetsCustomDataVersion1">
      <go:sheetsCustomData xmlns:go="http://customooxmlschemas.google.com/" r:id="rId1" roundtripDataSignature="AMtx7mhNeMR6I2f6H0QLCa8o0huBON9PyQ=="/>
    </ext>
  </extLst>
</comments>
</file>

<file path=xl/sharedStrings.xml><?xml version="1.0" encoding="utf-8"?>
<sst xmlns="http://schemas.openxmlformats.org/spreadsheetml/2006/main" count="420" uniqueCount="184">
  <si>
    <t>DSCF Distributed Solar Capacity Factor</t>
  </si>
  <si>
    <t>Virginia</t>
  </si>
  <si>
    <t>Source:</t>
  </si>
  <si>
    <t>NREL</t>
  </si>
  <si>
    <t>Annual Technology Baseline 2019</t>
  </si>
  <si>
    <t>https://atb.nrel.gov/electricity/2019/data.html</t>
  </si>
  <si>
    <t>"Solar - PV Dist. Res" tab</t>
  </si>
  <si>
    <t>Source for state data</t>
  </si>
  <si>
    <t xml:space="preserve">SAM NREL Tool </t>
  </si>
  <si>
    <t>Photovoltaic, Residential Simulation</t>
  </si>
  <si>
    <t>https://sam.nrel.gov/</t>
  </si>
  <si>
    <t>Notes (ATB)</t>
  </si>
  <si>
    <t>We use the average of the "Low" and "Mid" cases for each city.</t>
  </si>
  <si>
    <t>Notes (SAM state data)</t>
  </si>
  <si>
    <t>The location chosen was geographically in the middle of the state, generated by typing the state name into the "Download weather file" text box</t>
  </si>
  <si>
    <t>Normalized based on national growth rate</t>
  </si>
  <si>
    <t>DOES NOT WORK FOR ALL 50 STATES</t>
  </si>
  <si>
    <t xml:space="preserve">Only pulled data for 20 states-- to extend, run the SAM module 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</si>
  <si>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</si>
  <si>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</si>
  <si>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</si>
  <si>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</si>
  <si>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</si>
  <si>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</si>
  <si>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</si>
  <si>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</si>
  <si>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</si>
  <si>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</si>
  <si>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</si>
  <si>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</si>
  <si>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</si>
  <si>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</si>
  <si>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</si>
  <si>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</si>
  <si>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</si>
  <si>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</si>
  <si>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Wisconsin</t>
  </si>
  <si>
    <t>California</t>
  </si>
  <si>
    <t>National Capacity factors</t>
  </si>
  <si>
    <t>Capacity Factor (dimensionless)</t>
  </si>
  <si>
    <t>Normalized to 2019 growth</t>
  </si>
  <si>
    <t>Solar Distributed Residential PV Inputs</t>
  </si>
  <si>
    <t>https://atb.nrel.gov/electricity/2019/index.html?t=sr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</si>
  <si>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</si>
  <si>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</si>
  <si>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</si>
  <si>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</si>
  <si>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</si>
  <si>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</si>
  <si>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</si>
  <si>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</si>
  <si>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</si>
  <si>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</si>
  <si>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</si>
  <si>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</si>
  <si>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</si>
  <si>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</si>
  <si>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</si>
  <si>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</si>
  <si>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Capacity Factor, Fixed O&amp;M, and Variable O&amp;M costs </t>
  </si>
  <si>
    <t>represent $/kW DC;  however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</si>
  <si>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</si>
  <si>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</si>
  <si>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</si>
  <si>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</si>
  <si>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</si>
  <si>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</si>
  <si>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</si>
  <si>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</si>
  <si>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</si>
  <si>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</si>
  <si>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</si>
  <si>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</si>
  <si>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</si>
  <si>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</si>
  <si>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</si>
  <si>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</si>
  <si>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</si>
  <si>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</si>
  <si>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</si>
  <si>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</si>
  <si>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</si>
  <si>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</si>
  <si>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</si>
  <si>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</si>
  <si>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</si>
  <si>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</si>
  <si>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</si>
  <si>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</si>
  <si>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</si>
  <si>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</si>
  <si>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</si>
  <si>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</si>
  <si>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</si>
  <si>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</si>
  <si>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</si>
  <si>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</si>
  <si>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</si>
  <si>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</si>
  <si>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</si>
  <si>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</si>
  <si>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</si>
  <si>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</si>
  <si>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</si>
  <si>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</si>
  <si>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</si>
  <si>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</si>
  <si>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</si>
  <si>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</si>
  <si>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</si>
  <si>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</si>
  <si>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</si>
  <si>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</si>
  <si>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</si>
  <si>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</si>
  <si>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</si>
  <si>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</si>
  <si>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</si>
  <si>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</si>
  <si>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</si>
  <si>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</si>
  <si>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</si>
  <si>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</si>
  <si>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</si>
  <si>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</si>
  <si>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</si>
  <si>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</si>
  <si>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</si>
  <si>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</si>
  <si>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</si>
  <si>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</si>
  <si>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</si>
  <si>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</si>
  <si>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</si>
  <si>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</si>
  <si>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</si>
  <si>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</si>
  <si>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</si>
  <si>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</si>
  <si>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</si>
  <si>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</si>
  <si>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</si>
  <si>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</si>
  <si>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</si>
  <si>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</si>
  <si>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</si>
  <si>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</si>
  <si>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</si>
  <si>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</si>
  <si>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</si>
  <si>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</si>
  <si>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</si>
  <si>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</si>
  <si>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</si>
  <si>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</si>
  <si>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</si>
  <si>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</si>
  <si>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</si>
  <si>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</si>
  <si>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</si>
  <si>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</si>
  <si>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</si>
  <si>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</si>
  <si>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</si>
  <si>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</si>
  <si>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</si>
  <si>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</si>
  <si>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</si>
  <si>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</si>
  <si>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</si>
  <si>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</si>
  <si>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</si>
  <si>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</si>
  <si>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Fu, R., D. Feldman, and R. Margolis. 2018. U.S. Photovoltaic (PV) Prices and Cost Breakdowns: Q1 2018 Benchmarks for Residential, Commercial, and Utility-Scale Systems. Golden, CO: National Renewable Energy Laboratory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</si>
  <si>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</si>
  <si>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</si>
  <si>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</si>
  <si>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</si>
  <si>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</si>
  <si>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</si>
  <si>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Jones-Albertus, R et al (2015). Technology Advances Needed for Photovoltaics to Achieve Widespread Grid Price Parity.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</si>
  <si>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</si>
  <si>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</si>
  <si>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Grid Connection Cost ($/kW)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</si>
</sst>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theme="10"/>
    </font>
    <font>
      <i/>
      <sz val="11.0"/>
      <color theme="1"/>
      <name val="Calibri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D8D8D8"/>
      <name val="Arial"/>
    </font>
    <font>
      <b/>
      <sz val="10.0"/>
      <color theme="0"/>
      <name val="Arial"/>
    </font>
    <font/>
    <font>
      <sz val="10.0"/>
      <color theme="0"/>
      <name val="Arial"/>
    </font>
    <font>
      <sz val="10.0"/>
      <color rgb="FFFFFFFF"/>
      <name val="Arial"/>
    </font>
    <font>
      <sz val="10.0"/>
      <color rgb="FFFF0000"/>
      <name val="Arial"/>
    </font>
    <font>
      <sz val="10.0"/>
      <color rgb="FF000000"/>
      <name val="Arial"/>
    </font>
    <font>
      <i/>
      <sz val="8.0"/>
      <color theme="1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hair">
        <color rgb="FFBFBFBF"/>
      </left>
      <top style="hair">
        <color rgb="FFBFBFBF"/>
      </top>
    </border>
    <border>
      <top style="hair">
        <color rgb="FFBFBFBF"/>
      </top>
    </border>
    <border>
      <right style="hair">
        <color rgb="FFBFBFBF"/>
      </right>
      <top style="hair">
        <color rgb="FFBFBFBF"/>
      </top>
    </border>
    <border>
      <left/>
      <top/>
      <bottom/>
    </border>
    <border>
      <top/>
      <bottom/>
    </border>
    <border>
      <left/>
      <right style="hair">
        <color rgb="FFBFBFBF"/>
      </right>
      <top/>
      <bottom/>
    </border>
    <border>
      <left style="hair">
        <color rgb="FFBFBFBF"/>
      </left>
    </border>
    <border>
      <right style="hair">
        <color rgb="FFBFBFBF"/>
      </right>
    </border>
    <border>
      <left/>
      <right/>
      <top/>
    </border>
    <border>
      <left/>
      <right/>
      <top style="thin">
        <color rgb="FFD8D8D8"/>
      </top>
    </border>
    <border>
      <top style="thin">
        <color rgb="FFD8D8D8"/>
      </top>
    </border>
    <border>
      <left/>
      <right style="thin">
        <color rgb="FFD8D8D8"/>
      </right>
      <top style="thin">
        <color theme="0"/>
      </top>
      <bottom style="thin">
        <color theme="0"/>
      </bottom>
    </border>
    <border>
      <left style="medium">
        <color rgb="FFBFBFBF"/>
      </left>
      <top style="medium">
        <color rgb="FFBFBFBF"/>
      </top>
      <bottom style="medium">
        <color rgb="FFBFBFBF"/>
      </bottom>
    </border>
    <border>
      <right style="medium">
        <color rgb="FFBFBFBF"/>
      </right>
      <top style="medium">
        <color rgb="FFBFBFBF"/>
      </top>
      <bottom style="medium">
        <color rgb="FFBFBFBF"/>
      </bottom>
    </border>
    <border>
      <top style="medium">
        <color rgb="FFBFBFBF"/>
      </top>
      <bottom style="medium">
        <color rgb="FFBFBFBF"/>
      </bottom>
    </border>
    <border>
      <left/>
      <right/>
    </border>
    <border>
      <bottom style="thin">
        <color rgb="FFD8D8D8"/>
      </bottom>
    </border>
    <border>
      <left style="medium">
        <color rgb="FFBFBFBF"/>
      </left>
      <right/>
      <top/>
      <bottom style="medium">
        <color rgb="FFBFBFBF"/>
      </bottom>
    </border>
    <border>
      <left/>
      <right/>
      <top/>
      <bottom style="medium">
        <color rgb="FFBFBFBF"/>
      </bottom>
    </border>
    <border>
      <left/>
      <right style="medium">
        <color rgb="FFBFBFBF"/>
      </right>
      <top/>
      <bottom style="medium">
        <color rgb="FFBFBFBF"/>
      </bottom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/>
      <right/>
      <top/>
      <bottom/>
    </border>
    <border>
      <left/>
      <right style="medium">
        <color rgb="FFBFBFBF"/>
      </right>
      <top/>
      <bottom/>
    </border>
    <border>
      <left style="medium">
        <color rgb="FFBFBFBF"/>
      </left>
      <top style="medium">
        <color rgb="FFBFBFBF"/>
      </top>
      <bottom style="thin">
        <color rgb="FF000000"/>
      </bottom>
    </border>
    <border>
      <top style="medium">
        <color rgb="FFBFBFBF"/>
      </top>
      <bottom style="thin">
        <color rgb="FF000000"/>
      </bottom>
    </border>
    <border>
      <right style="medium">
        <color rgb="FFBFBFBF"/>
      </right>
      <top style="medium">
        <color rgb="FFBFBFBF"/>
      </top>
      <bottom style="thin">
        <color rgb="FF000000"/>
      </bottom>
    </border>
    <border>
      <left style="medium">
        <color rgb="FFBFBFBF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left/>
      <right style="medium">
        <color rgb="FFBFBFBF"/>
      </right>
      <top style="thin">
        <color rgb="FF000000"/>
      </top>
      <bottom style="thin">
        <color theme="0"/>
      </bottom>
    </border>
    <border>
      <left style="medium">
        <color rgb="FFBFBFBF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/>
      <right style="medium">
        <color rgb="FFBFBFBF"/>
      </right>
      <top style="thin">
        <color theme="0"/>
      </top>
      <bottom style="thin">
        <color theme="0"/>
      </bottom>
    </border>
    <border>
      <left style="hair">
        <color rgb="FFBFBFBF"/>
      </left>
      <bottom style="dotted">
        <color rgb="FFBFBFBF"/>
      </bottom>
    </border>
    <border>
      <bottom style="dotted">
        <color rgb="FFBFBFBF"/>
      </bottom>
    </border>
    <border>
      <left style="hair">
        <color rgb="FFBFBFBF"/>
      </left>
      <top style="dotted">
        <color rgb="FFBFBFBF"/>
      </top>
    </border>
    <border>
      <top style="dotted">
        <color rgb="FFBFBFBF"/>
      </top>
    </border>
    <border>
      <left style="medium">
        <color rgb="FFBFBFBF"/>
      </left>
      <top style="thin">
        <color rgb="FFD8D8D8"/>
      </top>
    </border>
    <border>
      <left/>
      <right style="medium">
        <color rgb="FFBFBFBF"/>
      </right>
      <top style="thin">
        <color theme="0"/>
      </top>
      <bottom/>
    </border>
    <border>
      <left style="medium">
        <color rgb="FFBFBFBF"/>
      </left>
      <top style="thin">
        <color rgb="FFD8D8D8"/>
      </top>
      <bottom style="medium">
        <color rgb="FFBFBFBF"/>
      </bottom>
    </border>
    <border>
      <top style="thin">
        <color rgb="FFD8D8D8"/>
      </top>
      <bottom style="medium">
        <color rgb="FFBFBFBF"/>
      </bottom>
    </border>
    <border>
      <left/>
      <right style="medium">
        <color rgb="FFBFBFBF"/>
      </right>
      <top style="thin">
        <color theme="0"/>
      </top>
      <bottom style="medium">
        <color rgb="FFBFBFBF"/>
      </bottom>
    </border>
    <border>
      <right style="hair">
        <color rgb="FFBFBFBF"/>
      </right>
      <bottom style="dotted">
        <color rgb="FFBFBFBF"/>
      </bottom>
    </border>
    <border>
      <left/>
      <right style="medium">
        <color rgb="FFBFBFBF"/>
      </right>
      <top style="medium">
        <color rgb="FFBFBFBF"/>
      </top>
      <bottom style="thin">
        <color rgb="FF000000"/>
      </bottom>
    </border>
    <border>
      <left style="medium">
        <color rgb="FFBFBFBF"/>
      </left>
      <top style="thin">
        <color rgb="FF000000"/>
      </top>
    </border>
    <border>
      <right style="medium">
        <color rgb="FFBFBFBF"/>
      </right>
      <top style="thin">
        <color rgb="FF000000"/>
      </top>
    </border>
    <border>
      <left style="thin">
        <color rgb="FFD8D8D8"/>
      </left>
    </border>
    <border>
      <left/>
      <right/>
      <top style="thin">
        <color rgb="FF000000"/>
      </top>
      <bottom style="thin">
        <color theme="0"/>
      </bottom>
    </border>
    <border>
      <left style="medium">
        <color rgb="FFBFBFBF"/>
      </left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medium">
        <color rgb="FFBFBFBF"/>
      </left>
      <top style="thin">
        <color theme="0"/>
      </top>
      <bottom style="medium">
        <color rgb="FFBFBFBF"/>
      </bottom>
    </border>
    <border>
      <left/>
      <right/>
      <top style="thin">
        <color theme="0"/>
      </top>
      <bottom style="medium">
        <color rgb="FFBFBFBF"/>
      </bottom>
    </border>
    <border>
      <left/>
      <right style="thin">
        <color theme="0"/>
      </right>
      <top style="thin">
        <color rgb="FF000000"/>
      </top>
      <bottom/>
    </border>
    <border>
      <left style="thin">
        <color theme="0"/>
      </left>
      <right style="thin">
        <color theme="0"/>
      </right>
      <top style="thin">
        <color rgb="FF000000"/>
      </top>
      <bottom/>
    </border>
    <border>
      <left style="thin">
        <color theme="0"/>
      </left>
      <right style="medium">
        <color rgb="FFBFBFBF"/>
      </right>
      <top style="thin">
        <color rgb="FF000000"/>
      </top>
      <bottom/>
    </border>
    <border>
      <left/>
      <right style="thin">
        <color theme="0"/>
      </right>
      <top/>
      <bottom style="medium">
        <color rgb="FFBFBFBF"/>
      </bottom>
    </border>
    <border>
      <left style="thin">
        <color theme="0"/>
      </left>
      <right style="medium">
        <color rgb="FFBFBFBF"/>
      </right>
      <top/>
      <bottom style="medium">
        <color rgb="FFBFBFBF"/>
      </bottom>
    </border>
    <border>
      <left/>
      <right style="thin">
        <color theme="0"/>
      </right>
      <top style="medium">
        <color rgb="FFBFBFBF"/>
      </top>
      <bottom/>
    </border>
    <border>
      <left/>
      <right style="thin">
        <color theme="0"/>
      </right>
      <top/>
      <bottom/>
    </border>
    <border>
      <left style="hair">
        <color rgb="FFBFBFBF"/>
      </left>
      <bottom style="hair">
        <color rgb="FFBFBFBF"/>
      </bottom>
    </border>
    <border>
      <bottom style="hair">
        <color rgb="FFBFBFBF"/>
      </bottom>
    </border>
    <border>
      <right style="hair">
        <color rgb="FFBFBFBF"/>
      </right>
      <bottom style="hair">
        <color rgb="FFBFBFBF"/>
      </bottom>
    </border>
    <border>
      <left style="thin">
        <color rgb="FFD8D8D8"/>
      </left>
      <right/>
      <top style="thin">
        <color rgb="FFD8D8D8"/>
      </top>
    </border>
    <border>
      <left/>
      <right/>
      <top style="thin">
        <color rgb="FFD8D8D8"/>
      </top>
      <bottom style="thin">
        <color theme="0"/>
      </bottom>
    </border>
    <border>
      <left style="thin">
        <color rgb="FFD8D8D8"/>
      </left>
      <right/>
    </border>
    <border>
      <left/>
      <right/>
      <top style="thin">
        <color theme="0"/>
      </top>
      <bottom style="thick">
        <color theme="0"/>
      </bottom>
    </border>
    <border>
      <left style="thin">
        <color rgb="FFD8D8D8"/>
      </left>
      <right/>
      <bottom style="thin">
        <color rgb="FFD8D8D8"/>
      </bottom>
    </border>
    <border>
      <left/>
      <right/>
      <top style="thick">
        <color theme="0"/>
      </top>
      <bottom style="thin">
        <color theme="0"/>
      </bottom>
    </border>
    <border>
      <top style="thin">
        <color theme="0"/>
      </top>
      <bottom style="thick">
        <color theme="0"/>
      </bottom>
    </border>
    <border>
      <left/>
      <right/>
      <top style="thin">
        <color theme="0"/>
      </top>
      <bottom style="thin">
        <color rgb="FFD8D8D8"/>
      </bottom>
    </border>
    <border>
      <top style="thick">
        <color theme="0"/>
      </top>
      <bottom style="thin">
        <color theme="0"/>
      </bottom>
    </border>
    <border>
      <top style="thin">
        <color rgb="FFD8D8D8"/>
      </top>
      <bottom style="thin">
        <color theme="0"/>
      </bottom>
    </border>
    <border>
      <left/>
      <right style="hair">
        <color rgb="FFBFBFBF"/>
      </right>
      <top style="thin">
        <color rgb="FFD8D8D8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ck">
        <color theme="0"/>
      </bottom>
    </border>
    <border>
      <left/>
      <right style="hair">
        <color rgb="FFBFBFBF"/>
      </right>
      <top style="thick">
        <color theme="0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n">
        <color rgb="FFD8D8D8"/>
      </bottom>
    </border>
    <border>
      <left/>
      <right/>
      <bottom style="hair">
        <color rgb="FFBFBFBF"/>
      </bottom>
    </border>
    <border>
      <left style="hair">
        <color rgb="FFBFBFBF"/>
      </left>
      <right/>
      <top/>
      <bottom/>
    </border>
    <border>
      <left style="hair">
        <color rgb="FFBFBFBF"/>
      </lef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1" fillId="2" fontId="3" numFmtId="0" xfId="0" applyBorder="1" applyFill="1" applyFont="1"/>
    <xf borderId="1" fillId="0" fontId="3" numFmtId="0" xfId="0" applyBorder="1" applyFont="1"/>
    <xf borderId="1" fillId="0" fontId="2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2" fillId="0" fontId="7" numFmtId="0" xfId="0" applyBorder="1" applyFont="1"/>
    <xf borderId="0" fillId="0" fontId="8" numFmtId="0" xfId="0" applyFont="1"/>
    <xf borderId="3" fillId="0" fontId="8" numFmtId="0" xfId="0" applyBorder="1" applyFont="1"/>
    <xf borderId="4" fillId="3" fontId="8" numFmtId="0" xfId="0" applyAlignment="1" applyBorder="1" applyFill="1" applyFont="1">
      <alignment horizontal="center"/>
    </xf>
    <xf borderId="0" fillId="0" fontId="9" numFmtId="0" xfId="0" applyFont="1"/>
    <xf borderId="5" fillId="4" fontId="8" numFmtId="0" xfId="0" applyAlignment="1" applyBorder="1" applyFill="1" applyFont="1">
      <alignment horizontal="center"/>
    </xf>
    <xf borderId="0" fillId="0" fontId="7" numFmtId="0" xfId="0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0" fillId="0" fontId="10" numFmtId="0" xfId="0" applyFont="1"/>
    <xf borderId="9" fillId="5" fontId="11" numFmtId="0" xfId="0" applyAlignment="1" applyBorder="1" applyFill="1" applyFont="1">
      <alignment horizontal="center"/>
    </xf>
    <xf borderId="10" fillId="0" fontId="12" numFmtId="0" xfId="0" applyBorder="1" applyFont="1"/>
    <xf borderId="11" fillId="5" fontId="13" numFmtId="0" xfId="0" applyAlignment="1" applyBorder="1" applyFont="1">
      <alignment horizontal="center"/>
    </xf>
    <xf borderId="12" fillId="0" fontId="8" numFmtId="0" xfId="0" applyBorder="1" applyFont="1"/>
    <xf borderId="13" fillId="0" fontId="8" numFmtId="0" xfId="0" applyBorder="1" applyFont="1"/>
    <xf borderId="14" fillId="6" fontId="9" numFmtId="0" xfId="0" applyAlignment="1" applyBorder="1" applyFill="1" applyFont="1">
      <alignment horizontal="center" shrinkToFit="0" textRotation="90" vertical="center" wrapText="1"/>
    </xf>
    <xf borderId="15" fillId="7" fontId="11" numFmtId="0" xfId="0" applyAlignment="1" applyBorder="1" applyFill="1" applyFont="1">
      <alignment horizontal="center" shrinkToFit="0" vertical="center" wrapText="1"/>
    </xf>
    <xf borderId="16" fillId="0" fontId="9" numFmtId="0" xfId="0" applyAlignment="1" applyBorder="1" applyFont="1">
      <alignment horizontal="right"/>
    </xf>
    <xf borderId="17" fillId="3" fontId="8" numFmtId="9" xfId="0" applyBorder="1" applyFont="1" applyNumberFormat="1"/>
    <xf borderId="18" fillId="0" fontId="8" numFmtId="0" xfId="0" applyBorder="1" applyFont="1"/>
    <xf borderId="19" fillId="0" fontId="12" numFmtId="0" xfId="0" applyBorder="1" applyFont="1"/>
    <xf borderId="18" fillId="5" fontId="14" numFmtId="0" xfId="0" applyAlignment="1" applyBorder="1" applyFont="1">
      <alignment horizontal="center"/>
    </xf>
    <xf borderId="20" fillId="0" fontId="12" numFmtId="0" xfId="0" applyBorder="1" applyFont="1"/>
    <xf borderId="21" fillId="0" fontId="12" numFmtId="0" xfId="0" applyBorder="1" applyFont="1"/>
    <xf borderId="0" fillId="0" fontId="9" numFmtId="0" xfId="0" applyAlignment="1" applyFont="1">
      <alignment horizontal="right"/>
    </xf>
    <xf borderId="22" fillId="0" fontId="9" numFmtId="0" xfId="0" applyAlignment="1" applyBorder="1" applyFont="1">
      <alignment horizontal="right"/>
    </xf>
    <xf borderId="18" fillId="4" fontId="9" numFmtId="0" xfId="0" applyAlignment="1" applyBorder="1" applyFont="1">
      <alignment horizontal="center"/>
    </xf>
    <xf borderId="0" fillId="0" fontId="15" numFmtId="49" xfId="0" applyAlignment="1" applyFont="1" applyNumberFormat="1">
      <alignment shrinkToFit="0" wrapText="1"/>
    </xf>
    <xf borderId="23" fillId="4" fontId="9" numFmtId="0" xfId="0" applyAlignment="1" applyBorder="1" applyFont="1">
      <alignment horizontal="center"/>
    </xf>
    <xf borderId="24" fillId="4" fontId="9" numFmtId="0" xfId="0" applyAlignment="1" applyBorder="1" applyFont="1">
      <alignment horizontal="center"/>
    </xf>
    <xf borderId="25" fillId="4" fontId="9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6" fillId="0" fontId="8" numFmtId="0" xfId="0" applyAlignment="1" applyBorder="1" applyFont="1">
      <alignment horizontal="center"/>
    </xf>
    <xf borderId="27" fillId="0" fontId="12" numFmtId="0" xfId="0" applyBorder="1" applyFont="1"/>
    <xf borderId="28" fillId="0" fontId="12" numFmtId="0" xfId="0" applyBorder="1" applyFont="1"/>
    <xf borderId="17" fillId="4" fontId="8" numFmtId="1" xfId="0" applyBorder="1" applyFont="1" applyNumberFormat="1"/>
    <xf borderId="29" fillId="0" fontId="8" numFmtId="0" xfId="0" applyAlignment="1" applyBorder="1" applyFont="1">
      <alignment horizontal="left"/>
    </xf>
    <xf borderId="30" fillId="0" fontId="12" numFmtId="0" xfId="0" applyBorder="1" applyFont="1"/>
    <xf borderId="26" fillId="0" fontId="8" numFmtId="0" xfId="0" applyAlignment="1" applyBorder="1" applyFont="1">
      <alignment horizontal="left" shrinkToFit="0" wrapText="1"/>
    </xf>
    <xf borderId="29" fillId="0" fontId="8" numFmtId="0" xfId="0" applyAlignment="1" applyBorder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30" fillId="0" fontId="8" numFmtId="0" xfId="0" applyAlignment="1" applyBorder="1" applyFont="1">
      <alignment horizontal="left" shrinkToFit="0" wrapText="1"/>
    </xf>
    <xf borderId="31" fillId="0" fontId="9" numFmtId="0" xfId="0" applyAlignment="1" applyBorder="1" applyFont="1">
      <alignment horizontal="center" shrinkToFit="0" wrapText="1"/>
    </xf>
    <xf borderId="32" fillId="0" fontId="12" numFmtId="0" xfId="0" applyBorder="1" applyFont="1"/>
    <xf borderId="33" fillId="0" fontId="12" numFmtId="0" xfId="0" applyBorder="1" applyFont="1"/>
    <xf borderId="34" fillId="0" fontId="9" numFmtId="0" xfId="0" applyAlignment="1" applyBorder="1" applyFont="1">
      <alignment horizontal="center"/>
    </xf>
    <xf borderId="17" fillId="4" fontId="8" numFmtId="165" xfId="0" applyBorder="1" applyFont="1" applyNumberFormat="1"/>
    <xf borderId="29" fillId="0" fontId="12" numFmtId="0" xfId="0" applyBorder="1" applyFont="1"/>
    <xf borderId="35" fillId="0" fontId="9" numFmtId="0" xfId="0" applyAlignment="1" applyBorder="1" applyFont="1">
      <alignment horizontal="center"/>
    </xf>
    <xf borderId="30" fillId="0" fontId="9" numFmtId="0" xfId="0" applyAlignment="1" applyBorder="1" applyFont="1">
      <alignment horizontal="center"/>
    </xf>
    <xf borderId="26" fillId="0" fontId="9" numFmtId="0" xfId="0" applyAlignment="1" applyBorder="1" applyFont="1">
      <alignment horizontal="left"/>
    </xf>
    <xf borderId="36" fillId="2" fontId="9" numFmtId="3" xfId="0" applyAlignment="1" applyBorder="1" applyFont="1" applyNumberFormat="1">
      <alignment horizontal="center"/>
    </xf>
    <xf borderId="29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37" fillId="2" fontId="9" numFmtId="3" xfId="0" applyAlignment="1" applyBorder="1" applyFont="1" applyNumberFormat="1">
      <alignment horizontal="center"/>
    </xf>
    <xf borderId="38" fillId="2" fontId="9" numFmtId="3" xfId="0" applyAlignment="1" applyBorder="1" applyFont="1" applyNumberFormat="1">
      <alignment horizontal="center"/>
    </xf>
    <xf borderId="31" fillId="0" fontId="8" numFmtId="0" xfId="0" applyBorder="1" applyFont="1"/>
    <xf borderId="31" fillId="0" fontId="0" numFmtId="0" xfId="0" applyAlignment="1" applyBorder="1" applyFont="1">
      <alignment horizontal="center" shrinkToFit="0" vertical="top" wrapText="1"/>
    </xf>
    <xf borderId="29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6" fillId="0" fontId="12" numFmtId="0" xfId="0" applyBorder="1" applyFont="1"/>
    <xf borderId="39" fillId="0" fontId="9" numFmtId="0" xfId="0" applyAlignment="1" applyBorder="1" applyFont="1">
      <alignment horizontal="center"/>
    </xf>
    <xf borderId="40" fillId="0" fontId="12" numFmtId="0" xfId="0" applyBorder="1" applyFont="1"/>
    <xf borderId="41" fillId="0" fontId="12" numFmtId="0" xfId="0" applyBorder="1" applyFont="1"/>
    <xf borderId="17" fillId="3" fontId="8" numFmtId="165" xfId="0" applyBorder="1" applyFont="1" applyNumberFormat="1"/>
    <xf borderId="0" fillId="0" fontId="3" numFmtId="166" xfId="0" applyFont="1" applyNumberFormat="1"/>
    <xf borderId="42" fillId="0" fontId="8" numFmtId="0" xfId="0" applyBorder="1" applyFont="1"/>
    <xf borderId="43" fillId="0" fontId="12" numFmtId="0" xfId="0" applyBorder="1" applyFont="1"/>
    <xf borderId="44" fillId="3" fontId="8" numFmtId="167" xfId="0" applyBorder="1" applyFont="1" applyNumberFormat="1"/>
    <xf borderId="45" fillId="0" fontId="8" numFmtId="0" xfId="0" applyBorder="1" applyFont="1"/>
    <xf borderId="46" fillId="0" fontId="12" numFmtId="0" xfId="0" applyBorder="1" applyFont="1"/>
    <xf borderId="47" fillId="4" fontId="8" numFmtId="37" xfId="0" applyAlignment="1" applyBorder="1" applyFont="1" applyNumberFormat="1">
      <alignment horizontal="right"/>
    </xf>
    <xf borderId="47" fillId="3" fontId="8" numFmtId="167" xfId="0" applyBorder="1" applyFont="1" applyNumberFormat="1"/>
    <xf borderId="46" fillId="0" fontId="8" numFmtId="0" xfId="0" applyBorder="1" applyFont="1"/>
    <xf borderId="47" fillId="4" fontId="8" numFmtId="167" xfId="0" applyBorder="1" applyFont="1" applyNumberFormat="1"/>
    <xf borderId="0" fillId="0" fontId="8" numFmtId="1" xfId="0" applyFont="1" applyNumberFormat="1"/>
    <xf borderId="0" fillId="0" fontId="8" numFmtId="167" xfId="0" applyFont="1" applyNumberFormat="1"/>
    <xf borderId="48" fillId="0" fontId="8" numFmtId="0" xfId="0" applyBorder="1" applyFont="1"/>
    <xf borderId="49" fillId="0" fontId="8" numFmtId="0" xfId="0" applyBorder="1" applyFont="1"/>
    <xf borderId="45" fillId="0" fontId="16" numFmtId="0" xfId="0" applyBorder="1" applyFont="1"/>
    <xf borderId="47" fillId="3" fontId="8" numFmtId="37" xfId="0" applyAlignment="1" applyBorder="1" applyFont="1" applyNumberFormat="1">
      <alignment horizontal="right"/>
    </xf>
    <xf borderId="50" fillId="0" fontId="8" numFmtId="0" xfId="0" applyBorder="1" applyFont="1"/>
    <xf borderId="51" fillId="0" fontId="8" numFmtId="0" xfId="0" applyBorder="1" applyFont="1"/>
    <xf borderId="45" fillId="0" fontId="8" numFmtId="2" xfId="0" applyBorder="1" applyFont="1" applyNumberFormat="1"/>
    <xf borderId="47" fillId="4" fontId="8" numFmtId="168" xfId="0" applyBorder="1" applyFont="1" applyNumberFormat="1"/>
    <xf borderId="14" fillId="8" fontId="9" numFmtId="0" xfId="0" applyAlignment="1" applyBorder="1" applyFill="1" applyFont="1">
      <alignment horizontal="center" textRotation="90" vertical="center"/>
    </xf>
    <xf borderId="17" fillId="4" fontId="8" numFmtId="167" xfId="0" applyBorder="1" applyFont="1" applyNumberFormat="1"/>
    <xf borderId="0" fillId="0" fontId="17" numFmtId="0" xfId="0" applyFont="1"/>
    <xf borderId="52" fillId="0" fontId="8" numFmtId="2" xfId="0" applyBorder="1" applyFont="1" applyNumberFormat="1"/>
    <xf borderId="16" fillId="0" fontId="8" numFmtId="2" xfId="0" applyBorder="1" applyFont="1" applyNumberFormat="1"/>
    <xf borderId="53" fillId="4" fontId="8" numFmtId="167" xfId="0" applyBorder="1" applyFont="1" applyNumberFormat="1"/>
    <xf borderId="54" fillId="0" fontId="8" numFmtId="2" xfId="0" applyBorder="1" applyFont="1" applyNumberFormat="1"/>
    <xf borderId="55" fillId="0" fontId="12" numFmtId="0" xfId="0" applyBorder="1" applyFont="1"/>
    <xf borderId="56" fillId="4" fontId="8" numFmtId="167" xfId="0" applyBorder="1" applyFont="1" applyNumberFormat="1"/>
    <xf borderId="57" fillId="0" fontId="8" numFmtId="0" xfId="0" applyBorder="1" applyFont="1"/>
    <xf borderId="0" fillId="0" fontId="8" numFmtId="2" xfId="0" applyFont="1" applyNumberFormat="1"/>
    <xf borderId="14" fillId="9" fontId="9" numFmtId="0" xfId="0" applyAlignment="1" applyBorder="1" applyFill="1" applyFont="1">
      <alignment horizontal="center" textRotation="90" vertical="center"/>
    </xf>
    <xf borderId="39" fillId="0" fontId="9" numFmtId="0" xfId="0" applyAlignment="1" applyBorder="1" applyFont="1">
      <alignment horizontal="left"/>
    </xf>
    <xf borderId="58" fillId="3" fontId="9" numFmtId="0" xfId="0" applyAlignment="1" applyBorder="1" applyFont="1">
      <alignment horizontal="center"/>
    </xf>
    <xf borderId="59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60" fillId="0" fontId="8" numFmtId="0" xfId="0" applyAlignment="1" applyBorder="1" applyFont="1">
      <alignment horizontal="center"/>
    </xf>
    <xf borderId="61" fillId="0" fontId="8" numFmtId="0" xfId="0" applyBorder="1" applyFont="1"/>
    <xf borderId="29" fillId="0" fontId="8" numFmtId="0" xfId="0" applyAlignment="1" applyBorder="1" applyFont="1">
      <alignment horizontal="center"/>
    </xf>
    <xf borderId="30" fillId="0" fontId="8" numFmtId="0" xfId="0" applyAlignment="1" applyBorder="1" applyFont="1">
      <alignment horizontal="center"/>
    </xf>
    <xf borderId="59" fillId="0" fontId="8" numFmtId="37" xfId="0" applyAlignment="1" applyBorder="1" applyFont="1" applyNumberFormat="1">
      <alignment horizontal="center"/>
    </xf>
    <xf borderId="62" fillId="3" fontId="8" numFmtId="9" xfId="0" applyBorder="1" applyFont="1" applyNumberFormat="1"/>
    <xf borderId="62" fillId="4" fontId="8" numFmtId="168" xfId="0" applyBorder="1" applyFont="1" applyNumberFormat="1"/>
    <xf borderId="63" fillId="0" fontId="8" numFmtId="37" xfId="0" applyAlignment="1" applyBorder="1" applyFont="1" applyNumberFormat="1">
      <alignment horizontal="center"/>
    </xf>
    <xf borderId="64" fillId="3" fontId="8" numFmtId="9" xfId="0" applyBorder="1" applyFont="1" applyNumberFormat="1"/>
    <xf borderId="64" fillId="4" fontId="8" numFmtId="168" xfId="0" applyBorder="1" applyFont="1" applyNumberFormat="1"/>
    <xf borderId="65" fillId="0" fontId="8" numFmtId="37" xfId="0" applyAlignment="1" applyBorder="1" applyFont="1" applyNumberFormat="1">
      <alignment horizontal="center"/>
    </xf>
    <xf borderId="66" fillId="3" fontId="8" numFmtId="9" xfId="0" applyBorder="1" applyFont="1" applyNumberFormat="1"/>
    <xf borderId="66" fillId="4" fontId="8" numFmtId="168" xfId="0" applyBorder="1" applyFont="1" applyNumberFormat="1"/>
    <xf borderId="31" fillId="0" fontId="18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67" fillId="3" fontId="8" numFmtId="169" xfId="0" applyBorder="1" applyFont="1" applyNumberFormat="1"/>
    <xf borderId="68" fillId="3" fontId="8" numFmtId="169" xfId="0" applyBorder="1" applyFont="1" applyNumberFormat="1"/>
    <xf borderId="69" fillId="3" fontId="8" numFmtId="169" xfId="0" applyBorder="1" applyFont="1" applyNumberFormat="1"/>
    <xf borderId="70" fillId="3" fontId="8" numFmtId="169" xfId="0" applyBorder="1" applyFont="1" applyNumberFormat="1"/>
    <xf borderId="71" fillId="3" fontId="8" numFmtId="169" xfId="0" applyBorder="1" applyFont="1" applyNumberFormat="1"/>
    <xf borderId="31" fillId="0" fontId="8" numFmtId="0" xfId="0" applyAlignment="1" applyBorder="1" applyFont="1">
      <alignment horizontal="center" shrinkToFit="0" vertical="center" wrapText="1"/>
    </xf>
    <xf borderId="72" fillId="4" fontId="8" numFmtId="169" xfId="0" applyBorder="1" applyFont="1" applyNumberFormat="1"/>
    <xf borderId="29" fillId="0" fontId="8" numFmtId="0" xfId="0" applyAlignment="1" applyBorder="1" applyFont="1">
      <alignment horizontal="center" shrinkToFit="0" vertical="center" wrapText="1"/>
    </xf>
    <xf borderId="73" fillId="4" fontId="8" numFmtId="169" xfId="0" applyBorder="1" applyFont="1" applyNumberFormat="1"/>
    <xf borderId="37" fillId="4" fontId="8" numFmtId="169" xfId="0" applyBorder="1" applyFont="1" applyNumberFormat="1"/>
    <xf borderId="26" fillId="0" fontId="8" numFmtId="0" xfId="0" applyAlignment="1" applyBorder="1" applyFont="1">
      <alignment horizontal="center" shrinkToFit="0" vertical="center" wrapText="1"/>
    </xf>
    <xf borderId="70" fillId="4" fontId="8" numFmtId="169" xfId="0" applyAlignment="1" applyBorder="1" applyFont="1" applyNumberFormat="1">
      <alignment horizontal="center" vertical="center"/>
    </xf>
    <xf borderId="71" fillId="4" fontId="8" numFmtId="169" xfId="0" applyAlignment="1" applyBorder="1" applyFont="1" applyNumberFormat="1">
      <alignment horizontal="center" vertical="center"/>
    </xf>
    <xf borderId="14" fillId="10" fontId="9" numFmtId="0" xfId="0" applyAlignment="1" applyBorder="1" applyFill="1" applyFont="1">
      <alignment horizontal="center" textRotation="90" vertical="center"/>
    </xf>
    <xf borderId="61" fillId="0" fontId="3" numFmtId="0" xfId="0" applyBorder="1" applyFont="1"/>
    <xf borderId="0" fillId="0" fontId="8" numFmtId="165" xfId="0" applyFont="1" applyNumberFormat="1"/>
    <xf borderId="74" fillId="0" fontId="8" numFmtId="0" xfId="0" applyBorder="1" applyFont="1"/>
    <xf borderId="75" fillId="0" fontId="8" numFmtId="0" xfId="0" applyBorder="1" applyFont="1"/>
    <xf borderId="76" fillId="0" fontId="8" numFmtId="0" xfId="0" applyBorder="1" applyFont="1"/>
    <xf borderId="37" fillId="5" fontId="11" numFmtId="0" xfId="0" applyAlignment="1" applyBorder="1" applyFont="1">
      <alignment horizontal="center"/>
    </xf>
    <xf borderId="37" fillId="5" fontId="13" numFmtId="0" xfId="0" applyAlignment="1" applyBorder="1" applyFont="1">
      <alignment horizontal="center"/>
    </xf>
    <xf borderId="0" fillId="0" fontId="9" numFmtId="0" xfId="0" applyAlignment="1" applyFont="1">
      <alignment horizontal="center" vertical="top"/>
    </xf>
    <xf borderId="14" fillId="11" fontId="9" numFmtId="0" xfId="0" applyAlignment="1" applyBorder="1" applyFill="1" applyFont="1">
      <alignment horizontal="center" shrinkToFit="0" textRotation="90" vertical="center" wrapText="1"/>
    </xf>
    <xf borderId="77" fillId="7" fontId="1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78" fillId="3" fontId="8" numFmtId="167" xfId="0" applyBorder="1" applyFont="1" applyNumberFormat="1"/>
    <xf borderId="79" fillId="0" fontId="12" numFmtId="0" xfId="0" applyBorder="1" applyFont="1"/>
    <xf borderId="64" fillId="3" fontId="8" numFmtId="167" xfId="0" applyBorder="1" applyFont="1" applyNumberFormat="1"/>
    <xf borderId="22" fillId="0" fontId="9" numFmtId="0" xfId="0" applyBorder="1" applyFont="1"/>
    <xf borderId="80" fillId="3" fontId="8" numFmtId="167" xfId="0" applyBorder="1" applyFont="1" applyNumberFormat="1"/>
    <xf borderId="81" fillId="0" fontId="12" numFmtId="0" xfId="0" applyBorder="1" applyFont="1"/>
    <xf borderId="0" fillId="0" fontId="11" numFmtId="0" xfId="0" applyAlignment="1" applyFont="1">
      <alignment horizontal="center" shrinkToFit="0" vertical="center" wrapText="1"/>
    </xf>
    <xf borderId="78" fillId="4" fontId="8" numFmtId="37" xfId="0" applyBorder="1" applyFont="1" applyNumberFormat="1"/>
    <xf borderId="64" fillId="4" fontId="8" numFmtId="37" xfId="0" applyBorder="1" applyFont="1" applyNumberFormat="1"/>
    <xf borderId="80" fillId="4" fontId="8" numFmtId="37" xfId="0" applyBorder="1" applyFont="1" applyNumberFormat="1"/>
    <xf borderId="82" fillId="4" fontId="8" numFmtId="37" xfId="0" applyBorder="1" applyFont="1" applyNumberFormat="1"/>
    <xf borderId="83" fillId="0" fontId="8" numFmtId="0" xfId="0" applyBorder="1" applyFont="1"/>
    <xf borderId="84" fillId="4" fontId="8" numFmtId="37" xfId="0" applyBorder="1" applyFont="1" applyNumberFormat="1"/>
    <xf borderId="85" fillId="0" fontId="8" numFmtId="0" xfId="0" applyBorder="1" applyFont="1"/>
    <xf borderId="83" fillId="0" fontId="8" numFmtId="166" xfId="0" applyBorder="1" applyFont="1" applyNumberFormat="1"/>
    <xf borderId="78" fillId="3" fontId="8" numFmtId="166" xfId="0" applyBorder="1" applyFont="1" applyNumberFormat="1"/>
    <xf borderId="64" fillId="3" fontId="8" numFmtId="166" xfId="0" applyBorder="1" applyFont="1" applyNumberFormat="1"/>
    <xf borderId="80" fillId="3" fontId="8" numFmtId="166" xfId="0" applyBorder="1" applyFont="1" applyNumberFormat="1"/>
    <xf borderId="86" fillId="0" fontId="8" numFmtId="170" xfId="0" applyBorder="1" applyFont="1" applyNumberFormat="1"/>
    <xf borderId="86" fillId="0" fontId="8" numFmtId="166" xfId="0" applyBorder="1" applyFont="1" applyNumberFormat="1"/>
    <xf borderId="87" fillId="3" fontId="8" numFmtId="166" xfId="0" applyBorder="1" applyFont="1" applyNumberFormat="1"/>
    <xf borderId="88" fillId="3" fontId="8" numFmtId="166" xfId="0" applyBorder="1" applyFont="1" applyNumberFormat="1"/>
    <xf borderId="0" fillId="0" fontId="8" numFmtId="166" xfId="0" applyFont="1" applyNumberFormat="1"/>
    <xf borderId="78" fillId="3" fontId="8" numFmtId="165" xfId="0" applyBorder="1" applyFont="1" applyNumberFormat="1"/>
    <xf borderId="87" fillId="3" fontId="8" numFmtId="165" xfId="0" applyBorder="1" applyFont="1" applyNumberFormat="1"/>
    <xf borderId="64" fillId="3" fontId="8" numFmtId="165" xfId="0" applyBorder="1" applyFont="1" applyNumberFormat="1"/>
    <xf borderId="88" fillId="3" fontId="8" numFmtId="165" xfId="0" applyBorder="1" applyFont="1" applyNumberFormat="1"/>
    <xf borderId="80" fillId="3" fontId="8" numFmtId="165" xfId="0" applyBorder="1" applyFont="1" applyNumberFormat="1"/>
    <xf borderId="89" fillId="3" fontId="8" numFmtId="165" xfId="0" applyBorder="1" applyFont="1" applyNumberFormat="1"/>
    <xf borderId="82" fillId="3" fontId="8" numFmtId="165" xfId="0" applyBorder="1" applyFont="1" applyNumberFormat="1"/>
    <xf borderId="90" fillId="3" fontId="8" numFmtId="165" xfId="0" applyBorder="1" applyFont="1" applyNumberFormat="1"/>
    <xf borderId="84" fillId="3" fontId="8" numFmtId="165" xfId="0" applyBorder="1" applyFont="1" applyNumberFormat="1"/>
    <xf borderId="91" fillId="3" fontId="8" numFmtId="165" xfId="0" applyBorder="1" applyFont="1" applyNumberFormat="1"/>
    <xf borderId="37" fillId="2" fontId="9" numFmtId="0" xfId="0" applyAlignment="1" applyBorder="1" applyFont="1">
      <alignment shrinkToFit="0" textRotation="90" vertical="center" wrapText="1"/>
    </xf>
    <xf borderId="14" fillId="7" fontId="11" numFmtId="0" xfId="0" applyAlignment="1" applyBorder="1" applyFont="1">
      <alignment horizontal="center" shrinkToFit="0" vertical="center" wrapText="1"/>
    </xf>
    <xf borderId="0" fillId="0" fontId="9" numFmtId="167" xfId="0" applyFont="1" applyNumberFormat="1"/>
    <xf borderId="37" fillId="4" fontId="8" numFmtId="167" xfId="0" applyBorder="1" applyFont="1" applyNumberFormat="1"/>
    <xf borderId="0" fillId="0" fontId="9" numFmtId="2" xfId="0" applyFont="1" applyNumberFormat="1"/>
    <xf borderId="37" fillId="7" fontId="11" numFmtId="0" xfId="0" applyAlignment="1" applyBorder="1" applyFont="1">
      <alignment horizontal="center" shrinkToFit="0" vertical="center" wrapText="1"/>
    </xf>
    <xf borderId="78" fillId="4" fontId="8" numFmtId="167" xfId="0" applyBorder="1" applyFont="1" applyNumberFormat="1"/>
    <xf borderId="64" fillId="4" fontId="8" numFmtId="167" xfId="0" applyBorder="1" applyFont="1" applyNumberFormat="1"/>
    <xf borderId="80" fillId="4" fontId="8" numFmtId="167" xfId="0" applyBorder="1" applyFont="1" applyNumberFormat="1"/>
    <xf borderId="82" fillId="4" fontId="8" numFmtId="167" xfId="0" applyBorder="1" applyFont="1" applyNumberFormat="1"/>
    <xf borderId="84" fillId="4" fontId="8" numFmtId="167" xfId="0" applyBorder="1" applyFont="1" applyNumberFormat="1"/>
    <xf borderId="78" fillId="4" fontId="8" numFmtId="166" xfId="0" applyBorder="1" applyFont="1" applyNumberFormat="1"/>
    <xf borderId="64" fillId="4" fontId="8" numFmtId="166" xfId="0" applyBorder="1" applyFont="1" applyNumberFormat="1"/>
    <xf borderId="80" fillId="4" fontId="8" numFmtId="166" xfId="0" applyBorder="1" applyFont="1" applyNumberFormat="1"/>
    <xf borderId="14" fillId="12" fontId="9" numFmtId="0" xfId="0" applyAlignment="1" applyBorder="1" applyFill="1" applyFont="1">
      <alignment horizontal="center" shrinkToFit="0" textRotation="90" vertical="center" wrapText="1"/>
    </xf>
    <xf borderId="0" fillId="0" fontId="8" numFmtId="10" xfId="0" applyAlignment="1" applyFont="1" applyNumberFormat="1">
      <alignment horizontal="center" vertical="top"/>
    </xf>
    <xf borderId="0" fillId="0" fontId="8" numFmtId="171" xfId="0" applyAlignment="1" applyFont="1" applyNumberFormat="1">
      <alignment horizontal="center" vertical="top"/>
    </xf>
    <xf borderId="37" fillId="12" fontId="9" numFmtId="0" xfId="0" applyAlignment="1" applyBorder="1" applyFont="1">
      <alignment horizontal="center" shrinkToFit="0" textRotation="90" vertical="center" wrapText="1"/>
    </xf>
    <xf borderId="0" fillId="0" fontId="8" numFmtId="0" xfId="0" applyAlignment="1" applyFont="1">
      <alignment horizontal="left"/>
    </xf>
    <xf borderId="37" fillId="10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14" fillId="10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top"/>
    </xf>
    <xf borderId="92" fillId="0" fontId="12" numFmtId="0" xfId="0" applyBorder="1" applyFont="1"/>
    <xf borderId="37" fillId="13" fontId="1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37" fillId="2" fontId="9" numFmtId="0" xfId="0" applyAlignment="1" applyBorder="1" applyFont="1">
      <alignment textRotation="90" vertical="center"/>
    </xf>
    <xf borderId="9" fillId="5" fontId="19" numFmtId="0" xfId="0" applyAlignment="1" applyBorder="1" applyFont="1">
      <alignment horizontal="center"/>
    </xf>
    <xf borderId="37" fillId="5" fontId="19" numFmtId="0" xfId="0" applyAlignment="1" applyBorder="1" applyFont="1">
      <alignment horizontal="center"/>
    </xf>
    <xf borderId="37" fillId="5" fontId="8" numFmtId="0" xfId="0" applyBorder="1" applyFont="1"/>
    <xf borderId="93" fillId="2" fontId="19" numFmtId="0" xfId="0" applyAlignment="1" applyBorder="1" applyFont="1">
      <alignment horizontal="center"/>
    </xf>
    <xf borderId="37" fillId="2" fontId="19" numFmtId="0" xfId="0" applyAlignment="1" applyBorder="1" applyFont="1">
      <alignment horizontal="center"/>
    </xf>
    <xf borderId="37" fillId="2" fontId="8" numFmtId="0" xfId="0" applyBorder="1" applyFont="1"/>
    <xf borderId="94" fillId="5" fontId="11" numFmtId="0" xfId="0" applyAlignment="1" applyBorder="1" applyFont="1">
      <alignment horizontal="left"/>
    </xf>
    <xf borderId="0" fillId="0" fontId="9" numFmtId="0" xfId="0" applyAlignment="1" applyFont="1">
      <alignment horizontal="left" vertical="center"/>
    </xf>
    <xf borderId="95" fillId="0" fontId="9" numFmtId="0" xfId="0" applyAlignment="1" applyBorder="1" applyFont="1">
      <alignment horizontal="left" vertical="center"/>
    </xf>
    <xf borderId="96" fillId="0" fontId="12" numFmtId="0" xfId="0" applyBorder="1" applyFont="1"/>
    <xf borderId="97" fillId="0" fontId="12" numFmtId="0" xfId="0" applyBorder="1" applyFont="1"/>
    <xf borderId="98" fillId="0" fontId="8" numFmtId="0" xfId="0" applyAlignment="1" applyBorder="1" applyFont="1">
      <alignment horizontal="center"/>
    </xf>
    <xf borderId="99" fillId="0" fontId="8" numFmtId="0" xfId="0" applyBorder="1" applyFont="1"/>
    <xf borderId="100" fillId="0" fontId="12" numFmtId="0" xfId="0" applyBorder="1" applyFont="1"/>
    <xf borderId="101" fillId="0" fontId="12" numFmtId="0" xfId="0" applyBorder="1" applyFont="1"/>
    <xf borderId="102" fillId="0" fontId="8" numFmtId="0" xfId="0" applyAlignment="1" applyBorder="1" applyFont="1">
      <alignment vertical="top"/>
    </xf>
    <xf borderId="103" fillId="0" fontId="12" numFmtId="0" xfId="0" applyBorder="1" applyFont="1"/>
    <xf borderId="102" fillId="0" fontId="8" numFmtId="0" xfId="0" applyAlignment="1" applyBorder="1" applyFont="1">
      <alignment shrinkToFit="0" vertical="top" wrapText="1"/>
    </xf>
    <xf borderId="104" fillId="0" fontId="8" numFmtId="0" xfId="0" applyBorder="1" applyFont="1"/>
    <xf borderId="105" fillId="0" fontId="12" numFmtId="0" xfId="0" applyBorder="1" applyFont="1"/>
    <xf borderId="106" fillId="0" fontId="12" numFmtId="0" xfId="0" applyBorder="1" applyFont="1"/>
    <xf borderId="107" fillId="0" fontId="8" numFmtId="0" xfId="0" applyAlignment="1" applyBorder="1" applyFont="1">
      <alignment vertical="top"/>
    </xf>
    <xf borderId="108" fillId="0" fontId="12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top"/>
    </xf>
    <xf borderId="98" fillId="0" fontId="8" numFmtId="0" xfId="0" applyAlignment="1" applyBorder="1" applyFont="1">
      <alignment vertical="top"/>
    </xf>
    <xf borderId="109" fillId="0" fontId="12" numFmtId="0" xfId="0" applyBorder="1" applyFont="1"/>
    <xf borderId="0" fillId="0" fontId="2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2</xdr:row>
      <xdr:rowOff>28575</xdr:rowOff>
    </xdr:from>
    <xdr:ext cx="6076950" cy="4648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19/data.html" TargetMode="External"/><Relationship Id="rId2" Type="http://schemas.openxmlformats.org/officeDocument/2006/relationships/hyperlink" Target="https://sam.nrel.gov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tb.nrel.gov/electricity/2019/index.html?t=sr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7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5">
        <v>2019.0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6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7</v>
      </c>
      <c r="B9" s="5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5">
        <v>2019.0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5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7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6"/>
    <hyperlink r:id="rId2" ref="B12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8.75"/>
    <col customWidth="1" min="3" max="35" width="7.63"/>
  </cols>
  <sheetData>
    <row r="1">
      <c r="A1" s="9" t="s">
        <v>18</v>
      </c>
      <c r="B1" s="10">
        <v>20.8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9" t="s">
        <v>19</v>
      </c>
      <c r="B2" s="10">
        <v>20.2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9" t="s">
        <v>20</v>
      </c>
      <c r="B3" s="10">
        <v>18.8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9" t="s">
        <v>21</v>
      </c>
      <c r="B4" s="10">
        <v>16.6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9" t="s">
        <v>22</v>
      </c>
      <c r="B5" s="10">
        <v>16.3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9" t="s">
        <v>23</v>
      </c>
      <c r="B6" s="10">
        <v>16.4941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9" t="s">
        <v>24</v>
      </c>
      <c r="B7" s="10">
        <v>14.8002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9" t="s">
        <v>25</v>
      </c>
      <c r="B8" s="10">
        <v>16.6537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9" t="s">
        <v>26</v>
      </c>
      <c r="B9" s="10">
        <v>14.8429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9" t="s">
        <v>27</v>
      </c>
      <c r="B10" s="10">
        <v>16.115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9" t="s">
        <v>28</v>
      </c>
      <c r="B11" s="10">
        <v>19.7212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9" t="s">
        <v>29</v>
      </c>
      <c r="B12" s="10">
        <v>16.4038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9" t="s">
        <v>30</v>
      </c>
      <c r="B13" s="10">
        <v>21.6853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9" t="s">
        <v>31</v>
      </c>
      <c r="B14" s="10">
        <v>17.1061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9" t="s">
        <v>32</v>
      </c>
      <c r="B15" s="10">
        <v>15.3332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9" t="s">
        <v>33</v>
      </c>
      <c r="B16" s="10">
        <v>17.6182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9" t="s">
        <v>34</v>
      </c>
      <c r="B17" s="10">
        <v>14.695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A18" s="9" t="s">
        <v>35</v>
      </c>
      <c r="B18" s="10">
        <v>18.986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9" t="s">
        <v>1</v>
      </c>
      <c r="B19" s="10">
        <v>16.3321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9" t="s">
        <v>36</v>
      </c>
      <c r="B20" s="10">
        <v>15.9392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11" t="s">
        <v>37</v>
      </c>
      <c r="B21" s="11">
        <v>20.8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1" t="s">
        <v>38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12">
        <v>2017.0</v>
      </c>
      <c r="C28" s="4">
        <v>2018.0</v>
      </c>
      <c r="D28" s="12">
        <v>2019.0</v>
      </c>
      <c r="E28" s="4">
        <v>2020.0</v>
      </c>
      <c r="F28" s="12">
        <v>2021.0</v>
      </c>
      <c r="G28" s="4">
        <v>2022.0</v>
      </c>
      <c r="H28" s="12">
        <v>2023.0</v>
      </c>
      <c r="I28" s="4">
        <v>2024.0</v>
      </c>
      <c r="J28" s="12">
        <v>2025.0</v>
      </c>
      <c r="K28" s="4">
        <v>2026.0</v>
      </c>
      <c r="L28" s="12">
        <v>2027.0</v>
      </c>
      <c r="M28" s="4">
        <v>2028.0</v>
      </c>
      <c r="N28" s="12">
        <v>2029.0</v>
      </c>
      <c r="O28" s="4">
        <v>2030.0</v>
      </c>
      <c r="P28" s="12">
        <v>2031.0</v>
      </c>
      <c r="Q28" s="4">
        <v>2032.0</v>
      </c>
      <c r="R28" s="12">
        <v>2033.0</v>
      </c>
      <c r="S28" s="4">
        <v>2034.0</v>
      </c>
      <c r="T28" s="12">
        <v>2035.0</v>
      </c>
      <c r="U28" s="4">
        <v>2036.0</v>
      </c>
      <c r="V28" s="12">
        <v>2037.0</v>
      </c>
      <c r="W28" s="4">
        <v>2038.0</v>
      </c>
      <c r="X28" s="12">
        <v>2039.0</v>
      </c>
      <c r="Y28" s="4">
        <v>2040.0</v>
      </c>
      <c r="Z28" s="12">
        <v>2041.0</v>
      </c>
      <c r="AA28" s="4">
        <v>2042.0</v>
      </c>
      <c r="AB28" s="12">
        <v>2043.0</v>
      </c>
      <c r="AC28" s="4">
        <v>2044.0</v>
      </c>
      <c r="AD28" s="12">
        <v>2045.0</v>
      </c>
      <c r="AE28" s="4">
        <v>2046.0</v>
      </c>
      <c r="AF28" s="12">
        <v>2047.0</v>
      </c>
      <c r="AG28" s="4">
        <v>2048.0</v>
      </c>
      <c r="AH28" s="12">
        <v>2049.0</v>
      </c>
      <c r="AI28" s="4">
        <v>2050.0</v>
      </c>
    </row>
    <row r="29" ht="30.0" customHeight="1">
      <c r="A29" s="13" t="s">
        <v>39</v>
      </c>
      <c r="B29" s="14">
        <f>AVERAGE('Solar - PV Dist. Res'!L100:L101,'Solar - PV Dist. Res'!L103:L104,'Solar - PV Dist. Res'!L106:L107,'Solar - PV Dist. Res'!L109:L110,'Solar - PV Dist. Res'!L112:L113)</f>
        <v>0.1651937712</v>
      </c>
      <c r="C29" s="14">
        <f>AVERAGE('Solar - PV Dist. Res'!M100:M101,'Solar - PV Dist. Res'!M103:M104,'Solar - PV Dist. Res'!M106:M107,'Solar - PV Dist. Res'!M109:M110,'Solar - PV Dist. Res'!M112:M113)</f>
        <v>0.1653664244</v>
      </c>
      <c r="D29" s="14">
        <f>AVERAGE('Solar - PV Dist. Res'!N100:N101,'Solar - PV Dist. Res'!N103:N104,'Solar - PV Dist. Res'!N106:N107,'Solar - PV Dist. Res'!N109:N110,'Solar - PV Dist. Res'!N112:N113)</f>
        <v>0.1655390777</v>
      </c>
      <c r="E29" s="14">
        <f>AVERAGE('Solar - PV Dist. Res'!O100:O101,'Solar - PV Dist. Res'!O103:O104,'Solar - PV Dist. Res'!O106:O107,'Solar - PV Dist. Res'!O109:O110,'Solar - PV Dist. Res'!O112:O113)</f>
        <v>0.165711731</v>
      </c>
      <c r="F29" s="14">
        <f>AVERAGE('Solar - PV Dist. Res'!P100:P101,'Solar - PV Dist. Res'!P103:P104,'Solar - PV Dist. Res'!P106:P107,'Solar - PV Dist. Res'!P109:P110,'Solar - PV Dist. Res'!P112:P113)</f>
        <v>0.1658843842</v>
      </c>
      <c r="G29" s="14">
        <f>AVERAGE('Solar - PV Dist. Res'!Q100:Q101,'Solar - PV Dist. Res'!Q103:Q104,'Solar - PV Dist. Res'!Q106:Q107,'Solar - PV Dist. Res'!Q109:Q110,'Solar - PV Dist. Res'!Q112:Q113)</f>
        <v>0.1660570375</v>
      </c>
      <c r="H29" s="14">
        <f>AVERAGE('Solar - PV Dist. Res'!R100:R101,'Solar - PV Dist. Res'!R103:R104,'Solar - PV Dist. Res'!R106:R107,'Solar - PV Dist. Res'!R109:R110,'Solar - PV Dist. Res'!R112:R113)</f>
        <v>0.1662296908</v>
      </c>
      <c r="I29" s="14">
        <f>AVERAGE('Solar - PV Dist. Res'!S100:S101,'Solar - PV Dist. Res'!S103:S104,'Solar - PV Dist. Res'!S106:S107,'Solar - PV Dist. Res'!S109:S110,'Solar - PV Dist. Res'!S112:S113)</f>
        <v>0.1664023441</v>
      </c>
      <c r="J29" s="14">
        <f>AVERAGE('Solar - PV Dist. Res'!T100:T101,'Solar - PV Dist. Res'!T103:T104,'Solar - PV Dist. Res'!T106:T107,'Solar - PV Dist. Res'!T109:T110,'Solar - PV Dist. Res'!T112:T113)</f>
        <v>0.1665749973</v>
      </c>
      <c r="K29" s="14">
        <f>AVERAGE('Solar - PV Dist. Res'!U100:U101,'Solar - PV Dist. Res'!U103:U104,'Solar - PV Dist. Res'!U106:U107,'Solar - PV Dist. Res'!U109:U110,'Solar - PV Dist. Res'!U112:U113)</f>
        <v>0.1667476506</v>
      </c>
      <c r="L29" s="14">
        <f>AVERAGE('Solar - PV Dist. Res'!V100:V101,'Solar - PV Dist. Res'!V103:V104,'Solar - PV Dist. Res'!V106:V107,'Solar - PV Dist. Res'!V109:V110,'Solar - PV Dist. Res'!V112:V113)</f>
        <v>0.1669203039</v>
      </c>
      <c r="M29" s="14">
        <f>AVERAGE('Solar - PV Dist. Res'!W100:W101,'Solar - PV Dist. Res'!W103:W104,'Solar - PV Dist. Res'!W106:W107,'Solar - PV Dist. Res'!W109:W110,'Solar - PV Dist. Res'!W112:W113)</f>
        <v>0.1670929571</v>
      </c>
      <c r="N29" s="14">
        <f>AVERAGE('Solar - PV Dist. Res'!X100:X101,'Solar - PV Dist. Res'!X103:X104,'Solar - PV Dist. Res'!X106:X107,'Solar - PV Dist. Res'!X109:X110,'Solar - PV Dist. Res'!X112:X113)</f>
        <v>0.1672656104</v>
      </c>
      <c r="O29" s="14">
        <f>AVERAGE('Solar - PV Dist. Res'!Y100:Y101,'Solar - PV Dist. Res'!Y103:Y104,'Solar - PV Dist. Res'!Y106:Y107,'Solar - PV Dist. Res'!Y109:Y110,'Solar - PV Dist. Res'!Y112:Y113)</f>
        <v>0.1674382637</v>
      </c>
      <c r="P29" s="14">
        <f>AVERAGE('Solar - PV Dist. Res'!Z100:Z101,'Solar - PV Dist. Res'!Z103:Z104,'Solar - PV Dist. Res'!Z106:Z107,'Solar - PV Dist. Res'!Z109:Z110,'Solar - PV Dist. Res'!Z112:Z113)</f>
        <v>0.1676109169</v>
      </c>
      <c r="Q29" s="14">
        <f>AVERAGE('Solar - PV Dist. Res'!AA100:AA101,'Solar - PV Dist. Res'!AA103:AA104,'Solar - PV Dist. Res'!AA106:AA107,'Solar - PV Dist. Res'!AA109:AA110,'Solar - PV Dist. Res'!AA112:AA113)</f>
        <v>0.1677835702</v>
      </c>
      <c r="R29" s="14">
        <f>AVERAGE('Solar - PV Dist. Res'!AB100:AB101,'Solar - PV Dist. Res'!AB103:AB104,'Solar - PV Dist. Res'!AB106:AB107,'Solar - PV Dist. Res'!AB109:AB110,'Solar - PV Dist. Res'!AB112:AB113)</f>
        <v>0.1679562235</v>
      </c>
      <c r="S29" s="14">
        <f>AVERAGE('Solar - PV Dist. Res'!AC100:AC101,'Solar - PV Dist. Res'!AC103:AC104,'Solar - PV Dist. Res'!AC106:AC107,'Solar - PV Dist. Res'!AC109:AC110,'Solar - PV Dist. Res'!AC112:AC113)</f>
        <v>0.1681288767</v>
      </c>
      <c r="T29" s="14">
        <f>AVERAGE('Solar - PV Dist. Res'!AD100:AD101,'Solar - PV Dist. Res'!AD103:AD104,'Solar - PV Dist. Res'!AD106:AD107,'Solar - PV Dist. Res'!AD109:AD110,'Solar - PV Dist. Res'!AD112:AD113)</f>
        <v>0.16830153</v>
      </c>
      <c r="U29" s="14">
        <f>AVERAGE('Solar - PV Dist. Res'!AE100:AE101,'Solar - PV Dist. Res'!AE103:AE104,'Solar - PV Dist. Res'!AE106:AE107,'Solar - PV Dist. Res'!AE109:AE110,'Solar - PV Dist. Res'!AE112:AE113)</f>
        <v>0.1684741833</v>
      </c>
      <c r="V29" s="14">
        <f>AVERAGE('Solar - PV Dist. Res'!AF100:AF101,'Solar - PV Dist. Res'!AF103:AF104,'Solar - PV Dist. Res'!AF106:AF107,'Solar - PV Dist. Res'!AF109:AF110,'Solar - PV Dist. Res'!AF112:AF113)</f>
        <v>0.1686468366</v>
      </c>
      <c r="W29" s="14">
        <f>AVERAGE('Solar - PV Dist. Res'!AG100:AG101,'Solar - PV Dist. Res'!AG103:AG104,'Solar - PV Dist. Res'!AG106:AG107,'Solar - PV Dist. Res'!AG109:AG110,'Solar - PV Dist. Res'!AG112:AG113)</f>
        <v>0.1688194898</v>
      </c>
      <c r="X29" s="14">
        <f>AVERAGE('Solar - PV Dist. Res'!AH100:AH101,'Solar - PV Dist. Res'!AH103:AH104,'Solar - PV Dist. Res'!AH106:AH107,'Solar - PV Dist. Res'!AH109:AH110,'Solar - PV Dist. Res'!AH112:AH113)</f>
        <v>0.1689921431</v>
      </c>
      <c r="Y29" s="14">
        <f>AVERAGE('Solar - PV Dist. Res'!AI100:AI101,'Solar - PV Dist. Res'!AI103:AI104,'Solar - PV Dist. Res'!AI106:AI107,'Solar - PV Dist. Res'!AI109:AI110,'Solar - PV Dist. Res'!AI112:AI113)</f>
        <v>0.1691647964</v>
      </c>
      <c r="Z29" s="14">
        <f>AVERAGE('Solar - PV Dist. Res'!AJ100:AJ101,'Solar - PV Dist. Res'!AJ103:AJ104,'Solar - PV Dist. Res'!AJ106:AJ107,'Solar - PV Dist. Res'!AJ109:AJ110,'Solar - PV Dist. Res'!AJ112:AJ113)</f>
        <v>0.1693374496</v>
      </c>
      <c r="AA29" s="14">
        <f>AVERAGE('Solar - PV Dist. Res'!AK100:AK101,'Solar - PV Dist. Res'!AK103:AK104,'Solar - PV Dist. Res'!AK106:AK107,'Solar - PV Dist. Res'!AK109:AK110,'Solar - PV Dist. Res'!AK112:AK113)</f>
        <v>0.1695101029</v>
      </c>
      <c r="AB29" s="14">
        <f>AVERAGE('Solar - PV Dist. Res'!AL100:AL101,'Solar - PV Dist. Res'!AL103:AL104,'Solar - PV Dist. Res'!AL106:AL107,'Solar - PV Dist. Res'!AL109:AL110,'Solar - PV Dist. Res'!AL112:AL113)</f>
        <v>0.1696827562</v>
      </c>
      <c r="AC29" s="14">
        <f>AVERAGE('Solar - PV Dist. Res'!AM100:AM101,'Solar - PV Dist. Res'!AM103:AM104,'Solar - PV Dist. Res'!AM106:AM107,'Solar - PV Dist. Res'!AM109:AM110,'Solar - PV Dist. Res'!AM112:AM113)</f>
        <v>0.1698554094</v>
      </c>
      <c r="AD29" s="14">
        <f>AVERAGE('Solar - PV Dist. Res'!AN100:AN101,'Solar - PV Dist. Res'!AN103:AN104,'Solar - PV Dist. Res'!AN106:AN107,'Solar - PV Dist. Res'!AN109:AN110,'Solar - PV Dist. Res'!AN112:AN113)</f>
        <v>0.1700280627</v>
      </c>
      <c r="AE29" s="14">
        <f>AVERAGE('Solar - PV Dist. Res'!AO100:AO101,'Solar - PV Dist. Res'!AO103:AO104,'Solar - PV Dist. Res'!AO106:AO107,'Solar - PV Dist. Res'!AO109:AO110,'Solar - PV Dist. Res'!AO112:AO113)</f>
        <v>0.170200716</v>
      </c>
      <c r="AF29" s="14">
        <f>AVERAGE('Solar - PV Dist. Res'!AP100:AP101,'Solar - PV Dist. Res'!AP103:AP104,'Solar - PV Dist. Res'!AP106:AP107,'Solar - PV Dist. Res'!AP109:AP110,'Solar - PV Dist. Res'!AP112:AP113)</f>
        <v>0.1703733693</v>
      </c>
      <c r="AG29" s="14">
        <f>AVERAGE('Solar - PV Dist. Res'!AQ100:AQ101,'Solar - PV Dist. Res'!AQ103:AQ104,'Solar - PV Dist. Res'!AQ106:AQ107,'Solar - PV Dist. Res'!AQ109:AQ110,'Solar - PV Dist. Res'!AQ112:AQ113)</f>
        <v>0.1705460225</v>
      </c>
      <c r="AH29" s="14">
        <f>AVERAGE('Solar - PV Dist. Res'!AR100:AR101,'Solar - PV Dist. Res'!AR103:AR104,'Solar - PV Dist. Res'!AR106:AR107,'Solar - PV Dist. Res'!AR109:AR110,'Solar - PV Dist. Res'!AR112:AR113)</f>
        <v>0.1707186758</v>
      </c>
      <c r="AI29" s="14">
        <f>AVERAGE('Solar - PV Dist. Res'!AS100:AS101,'Solar - PV Dist. Res'!AS103:AS104,'Solar - PV Dist. Res'!AS106:AS107,'Solar - PV Dist. Res'!AS109:AS110,'Solar - PV Dist. Res'!AS112:AS113)</f>
        <v>0.1708913291</v>
      </c>
    </row>
    <row r="30" ht="15.75" customHeight="1">
      <c r="A30" s="4" t="s">
        <v>40</v>
      </c>
      <c r="B30" s="4">
        <f t="shared" ref="B30:AI30" si="1">B29/$D$29</f>
        <v>0.9979140482</v>
      </c>
      <c r="C30" s="4">
        <f t="shared" si="1"/>
        <v>0.9989570241</v>
      </c>
      <c r="D30" s="4">
        <f t="shared" si="1"/>
        <v>1</v>
      </c>
      <c r="E30" s="4">
        <f t="shared" si="1"/>
        <v>1.001042976</v>
      </c>
      <c r="F30" s="4">
        <f t="shared" si="1"/>
        <v>1.002085952</v>
      </c>
      <c r="G30" s="4">
        <f t="shared" si="1"/>
        <v>1.003128928</v>
      </c>
      <c r="H30" s="4">
        <f t="shared" si="1"/>
        <v>1.004171904</v>
      </c>
      <c r="I30" s="4">
        <f t="shared" si="1"/>
        <v>1.00521488</v>
      </c>
      <c r="J30" s="4">
        <f t="shared" si="1"/>
        <v>1.006257855</v>
      </c>
      <c r="K30" s="4">
        <f t="shared" si="1"/>
        <v>1.007300831</v>
      </c>
      <c r="L30" s="4">
        <f t="shared" si="1"/>
        <v>1.008343807</v>
      </c>
      <c r="M30" s="4">
        <f t="shared" si="1"/>
        <v>1.009386783</v>
      </c>
      <c r="N30" s="4">
        <f t="shared" si="1"/>
        <v>1.010429759</v>
      </c>
      <c r="O30" s="4">
        <f t="shared" si="1"/>
        <v>1.011472735</v>
      </c>
      <c r="P30" s="4">
        <f t="shared" si="1"/>
        <v>1.012515711</v>
      </c>
      <c r="Q30" s="4">
        <f t="shared" si="1"/>
        <v>1.013558687</v>
      </c>
      <c r="R30" s="4">
        <f t="shared" si="1"/>
        <v>1.014601663</v>
      </c>
      <c r="S30" s="4">
        <f t="shared" si="1"/>
        <v>1.015644639</v>
      </c>
      <c r="T30" s="4">
        <f t="shared" si="1"/>
        <v>1.016687614</v>
      </c>
      <c r="U30" s="4">
        <f t="shared" si="1"/>
        <v>1.01773059</v>
      </c>
      <c r="V30" s="4">
        <f t="shared" si="1"/>
        <v>1.018773566</v>
      </c>
      <c r="W30" s="4">
        <f t="shared" si="1"/>
        <v>1.019816542</v>
      </c>
      <c r="X30" s="4">
        <f t="shared" si="1"/>
        <v>1.020859518</v>
      </c>
      <c r="Y30" s="4">
        <f t="shared" si="1"/>
        <v>1.021902494</v>
      </c>
      <c r="Z30" s="4">
        <f t="shared" si="1"/>
        <v>1.02294547</v>
      </c>
      <c r="AA30" s="4">
        <f t="shared" si="1"/>
        <v>1.023988446</v>
      </c>
      <c r="AB30" s="4">
        <f t="shared" si="1"/>
        <v>1.025031422</v>
      </c>
      <c r="AC30" s="4">
        <f t="shared" si="1"/>
        <v>1.026074398</v>
      </c>
      <c r="AD30" s="4">
        <f t="shared" si="1"/>
        <v>1.027117374</v>
      </c>
      <c r="AE30" s="4">
        <f t="shared" si="1"/>
        <v>1.028160349</v>
      </c>
      <c r="AF30" s="4">
        <f t="shared" si="1"/>
        <v>1.029203325</v>
      </c>
      <c r="AG30" s="4">
        <f t="shared" si="1"/>
        <v>1.030246301</v>
      </c>
      <c r="AH30" s="4">
        <f t="shared" si="1"/>
        <v>1.031289277</v>
      </c>
      <c r="AI30" s="4">
        <f t="shared" si="1"/>
        <v>1.032332253</v>
      </c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0"/>
  <cols>
    <col customWidth="1" min="1" max="1" width="8.13"/>
    <col customWidth="1" min="2" max="7" width="1.5"/>
    <col customWidth="1" min="8" max="8" width="5.0"/>
    <col customWidth="1" min="9" max="9" width="5.88"/>
    <col customWidth="1" min="10" max="10" width="18.13"/>
    <col customWidth="1" min="11" max="11" width="22.75"/>
    <col customWidth="1" min="12" max="15" width="10.25"/>
    <col customWidth="1" min="16" max="16" width="11.13"/>
    <col customWidth="1" min="17" max="20" width="10.25"/>
    <col customWidth="1" min="21" max="21" width="8.13"/>
    <col customWidth="1" min="22" max="23" width="10.25"/>
    <col customWidth="1" min="24" max="24" width="10.0"/>
    <col customWidth="1" min="25" max="48" width="10.25"/>
    <col customWidth="1" min="49" max="65" width="8.13"/>
  </cols>
  <sheetData>
    <row r="1" ht="18.0" customHeight="1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6" t="s">
        <v>42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ht="13.5" customHeight="1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ht="13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8" t="s">
        <v>43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ht="13.5" customHeight="1">
      <c r="A4" s="16"/>
      <c r="B4" s="16"/>
      <c r="C4" s="16"/>
      <c r="D4" s="16"/>
      <c r="E4" s="16"/>
      <c r="F4" s="16"/>
      <c r="G4" s="16"/>
      <c r="H4" s="16"/>
      <c r="I4" s="16"/>
      <c r="J4" s="19" t="s">
        <v>44</v>
      </c>
      <c r="K4" s="16"/>
      <c r="L4" s="16"/>
      <c r="M4" s="16"/>
      <c r="N4" s="16"/>
      <c r="O4" s="16"/>
      <c r="P4" s="16"/>
      <c r="Q4" s="16"/>
      <c r="R4" s="16"/>
      <c r="S4" s="16"/>
      <c r="T4" s="20" t="s">
        <v>45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ht="13.5" customHeight="1">
      <c r="A7" s="16"/>
      <c r="B7" s="16"/>
      <c r="C7" s="16"/>
      <c r="D7" s="16"/>
      <c r="E7" s="16"/>
      <c r="F7" s="16"/>
      <c r="G7" s="2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ht="13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ht="13.5" customHeight="1">
      <c r="A9" s="16"/>
      <c r="B9" s="16"/>
      <c r="C9" s="16"/>
      <c r="D9" s="16"/>
      <c r="E9" s="16"/>
      <c r="F9" s="16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ht="13.5" customHeight="1">
      <c r="A10" s="16"/>
      <c r="B10" s="25" t="s">
        <v>46</v>
      </c>
      <c r="C10" s="16"/>
      <c r="D10" s="16"/>
      <c r="E10" s="16"/>
      <c r="F10" s="16"/>
      <c r="G10" s="26" t="s">
        <v>47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ht="13.5" customHeight="1">
      <c r="A11" s="16"/>
      <c r="B11" s="16"/>
      <c r="C11" s="16"/>
      <c r="D11" s="16"/>
      <c r="E11" s="16"/>
      <c r="F11" s="16"/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ht="13.5" customHeight="1">
      <c r="A12" s="16"/>
      <c r="B12" s="16"/>
      <c r="C12" s="16"/>
      <c r="D12" s="16"/>
      <c r="E12" s="16"/>
      <c r="F12" s="16"/>
      <c r="G12" s="29"/>
      <c r="H12" s="31" t="s">
        <v>48</v>
      </c>
      <c r="I12" s="16"/>
      <c r="J12" s="32" t="s">
        <v>49</v>
      </c>
      <c r="K12" s="33" t="s">
        <v>50</v>
      </c>
      <c r="L12" s="34">
        <v>0.1258427529283381</v>
      </c>
      <c r="M12" s="16"/>
      <c r="N12" s="16"/>
      <c r="O12" s="35" t="s">
        <v>51</v>
      </c>
      <c r="P12" s="36"/>
      <c r="Q12" s="37">
        <v>2017.0</v>
      </c>
      <c r="R12" s="38"/>
      <c r="S12" s="38"/>
      <c r="T12" s="3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ht="13.5" customHeight="1">
      <c r="A13" s="16"/>
      <c r="B13" s="16"/>
      <c r="C13" s="16"/>
      <c r="D13" s="16"/>
      <c r="E13" s="16"/>
      <c r="F13" s="16"/>
      <c r="G13" s="29"/>
      <c r="H13" s="39"/>
      <c r="I13" s="16"/>
      <c r="J13" s="39"/>
      <c r="K13" s="40" t="s">
        <v>52</v>
      </c>
      <c r="L13" s="34">
        <v>0.1478635223083303</v>
      </c>
      <c r="M13" s="16"/>
      <c r="N13" s="16"/>
      <c r="O13" s="16"/>
      <c r="P13" s="16"/>
      <c r="Q13" s="16"/>
      <c r="R13" s="16"/>
      <c r="S13" s="16"/>
      <c r="T13" s="3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ht="13.5" customHeight="1">
      <c r="A14" s="16"/>
      <c r="B14" s="16"/>
      <c r="C14" s="16"/>
      <c r="D14" s="16"/>
      <c r="E14" s="16"/>
      <c r="F14" s="16"/>
      <c r="G14" s="29"/>
      <c r="H14" s="39"/>
      <c r="I14" s="16"/>
      <c r="J14" s="39"/>
      <c r="K14" s="41" t="s">
        <v>53</v>
      </c>
      <c r="L14" s="34">
        <v>0.162073951055187</v>
      </c>
      <c r="M14" s="16"/>
      <c r="N14" s="16"/>
      <c r="O14" s="42" t="s">
        <v>54</v>
      </c>
      <c r="P14" s="38"/>
      <c r="Q14" s="38"/>
      <c r="R14" s="38"/>
      <c r="S14" s="38"/>
      <c r="T14" s="36"/>
      <c r="U14" s="16"/>
      <c r="V14" s="43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ht="13.5" customHeight="1">
      <c r="A15" s="16"/>
      <c r="B15" s="16"/>
      <c r="C15" s="16"/>
      <c r="D15" s="16"/>
      <c r="E15" s="16"/>
      <c r="F15" s="16"/>
      <c r="G15" s="29"/>
      <c r="H15" s="39"/>
      <c r="I15" s="16"/>
      <c r="J15" s="39"/>
      <c r="K15" s="41" t="s">
        <v>55</v>
      </c>
      <c r="L15" s="34">
        <v>0.1821083567734363</v>
      </c>
      <c r="M15" s="16"/>
      <c r="N15" s="16"/>
      <c r="O15" s="44"/>
      <c r="P15" s="45"/>
      <c r="Q15" s="45"/>
      <c r="R15" s="45"/>
      <c r="S15" s="45"/>
      <c r="T15" s="46"/>
      <c r="U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ht="13.5" customHeight="1">
      <c r="A16" s="16"/>
      <c r="B16" s="16"/>
      <c r="C16" s="16"/>
      <c r="D16" s="16"/>
      <c r="E16" s="16"/>
      <c r="F16" s="16"/>
      <c r="G16" s="29"/>
      <c r="H16" s="39"/>
      <c r="I16" s="16"/>
      <c r="J16" s="39"/>
      <c r="K16" s="41" t="s">
        <v>56</v>
      </c>
      <c r="L16" s="34">
        <v>0.2080802727663709</v>
      </c>
      <c r="M16" s="16"/>
      <c r="N16" s="16"/>
      <c r="O16" s="44"/>
      <c r="P16" s="45"/>
      <c r="Q16" s="45"/>
      <c r="R16" s="45"/>
      <c r="S16" s="45"/>
      <c r="T16" s="46"/>
      <c r="U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ht="13.5" customHeight="1">
      <c r="A17" s="16"/>
      <c r="B17" s="16"/>
      <c r="C17" s="16"/>
      <c r="D17" s="16"/>
      <c r="E17" s="16"/>
      <c r="F17" s="16"/>
      <c r="G17" s="29"/>
      <c r="H17" s="39"/>
      <c r="I17" s="16"/>
      <c r="J17" s="47"/>
      <c r="K17" s="16"/>
      <c r="L17" s="16"/>
      <c r="M17" s="16"/>
      <c r="N17" s="16"/>
      <c r="O17" s="48" t="s">
        <v>57</v>
      </c>
      <c r="P17" s="49"/>
      <c r="Q17" s="49"/>
      <c r="R17" s="49"/>
      <c r="S17" s="49"/>
      <c r="T17" s="50"/>
      <c r="U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ht="13.5" customHeight="1">
      <c r="A18" s="16"/>
      <c r="B18" s="16"/>
      <c r="C18" s="16"/>
      <c r="D18" s="16"/>
      <c r="E18" s="16"/>
      <c r="F18" s="16"/>
      <c r="G18" s="29"/>
      <c r="H18" s="39"/>
      <c r="I18" s="16"/>
      <c r="J18" s="32" t="s">
        <v>58</v>
      </c>
      <c r="K18" s="33" t="s">
        <v>50</v>
      </c>
      <c r="L18" s="51">
        <f t="shared" ref="L18:L22" si="1">L12*8760</f>
        <v>1102.382516</v>
      </c>
      <c r="M18" s="16"/>
      <c r="N18" s="16"/>
      <c r="O18" s="52" t="s">
        <v>59</v>
      </c>
      <c r="T18" s="53"/>
      <c r="U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ht="13.5" customHeight="1">
      <c r="A19" s="16"/>
      <c r="B19" s="16"/>
      <c r="C19" s="16"/>
      <c r="D19" s="16"/>
      <c r="E19" s="16"/>
      <c r="F19" s="16"/>
      <c r="G19" s="29"/>
      <c r="H19" s="39"/>
      <c r="I19" s="16"/>
      <c r="J19" s="39"/>
      <c r="K19" s="40" t="s">
        <v>52</v>
      </c>
      <c r="L19" s="51">
        <f t="shared" si="1"/>
        <v>1295.284455</v>
      </c>
      <c r="M19" s="16"/>
      <c r="N19" s="16"/>
      <c r="O19" s="52" t="s">
        <v>60</v>
      </c>
      <c r="T19" s="53"/>
      <c r="U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ht="13.5" customHeight="1">
      <c r="A20" s="16"/>
      <c r="B20" s="16"/>
      <c r="C20" s="16"/>
      <c r="D20" s="16"/>
      <c r="E20" s="16"/>
      <c r="F20" s="16"/>
      <c r="G20" s="29"/>
      <c r="H20" s="39"/>
      <c r="I20" s="16"/>
      <c r="J20" s="39"/>
      <c r="K20" s="41" t="s">
        <v>53</v>
      </c>
      <c r="L20" s="51">
        <f t="shared" si="1"/>
        <v>1419.767811</v>
      </c>
      <c r="M20" s="16"/>
      <c r="N20" s="16"/>
      <c r="O20" s="54" t="s">
        <v>61</v>
      </c>
      <c r="P20" s="49"/>
      <c r="Q20" s="49"/>
      <c r="R20" s="49"/>
      <c r="S20" s="49"/>
      <c r="T20" s="50"/>
      <c r="U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ht="12.75" customHeight="1">
      <c r="A21" s="16"/>
      <c r="B21" s="16"/>
      <c r="C21" s="16"/>
      <c r="D21" s="16"/>
      <c r="E21" s="16"/>
      <c r="F21" s="16"/>
      <c r="G21" s="29"/>
      <c r="H21" s="39"/>
      <c r="I21" s="16"/>
      <c r="J21" s="39"/>
      <c r="K21" s="41" t="s">
        <v>55</v>
      </c>
      <c r="L21" s="51">
        <f t="shared" si="1"/>
        <v>1595.269205</v>
      </c>
      <c r="M21" s="16"/>
      <c r="N21" s="16"/>
      <c r="O21" s="55"/>
      <c r="P21" s="56"/>
      <c r="Q21" s="56"/>
      <c r="R21" s="56"/>
      <c r="S21" s="56"/>
      <c r="T21" s="57"/>
      <c r="U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ht="13.5" customHeight="1">
      <c r="A22" s="16"/>
      <c r="B22" s="16"/>
      <c r="C22" s="16"/>
      <c r="D22" s="16"/>
      <c r="E22" s="16"/>
      <c r="F22" s="16"/>
      <c r="G22" s="29"/>
      <c r="H22" s="39"/>
      <c r="I22" s="16"/>
      <c r="J22" s="39"/>
      <c r="K22" s="41" t="s">
        <v>56</v>
      </c>
      <c r="L22" s="51">
        <f t="shared" si="1"/>
        <v>1822.783189</v>
      </c>
      <c r="M22" s="16"/>
      <c r="N22" s="16"/>
      <c r="O22" s="55"/>
      <c r="P22" s="56"/>
      <c r="Q22" s="56"/>
      <c r="R22" s="56"/>
      <c r="S22" s="56"/>
      <c r="T22" s="57"/>
      <c r="U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ht="13.5" customHeight="1">
      <c r="A23" s="16"/>
      <c r="B23" s="16"/>
      <c r="C23" s="16"/>
      <c r="D23" s="16"/>
      <c r="E23" s="16"/>
      <c r="F23" s="16"/>
      <c r="G23" s="29"/>
      <c r="H23" s="39"/>
      <c r="I23" s="16"/>
      <c r="J23" s="47"/>
      <c r="K23" s="16"/>
      <c r="L23" s="16"/>
      <c r="M23" s="16"/>
      <c r="N23" s="16"/>
      <c r="O23" s="58"/>
      <c r="P23" s="59"/>
      <c r="Q23" s="59"/>
      <c r="R23" s="60"/>
      <c r="S23" s="61" t="s">
        <v>62</v>
      </c>
      <c r="T23" s="61" t="s">
        <v>62</v>
      </c>
      <c r="U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ht="13.5" customHeight="1">
      <c r="A24" s="16"/>
      <c r="B24" s="16"/>
      <c r="C24" s="16"/>
      <c r="D24" s="16"/>
      <c r="E24" s="16"/>
      <c r="F24" s="16"/>
      <c r="G24" s="29"/>
      <c r="H24" s="39"/>
      <c r="I24" s="16"/>
      <c r="J24" s="32" t="s">
        <v>63</v>
      </c>
      <c r="K24" s="33" t="s">
        <v>50</v>
      </c>
      <c r="L24" s="62">
        <f t="shared" ref="L24:L28" si="2"> $S$54 * (L36 + L62)</f>
        <v>2769.735246</v>
      </c>
      <c r="M24" s="16"/>
      <c r="N24" s="16"/>
      <c r="O24" s="63"/>
      <c r="R24" s="53"/>
      <c r="S24" s="64" t="s">
        <v>64</v>
      </c>
      <c r="T24" s="64" t="s">
        <v>65</v>
      </c>
      <c r="U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ht="13.5" customHeight="1">
      <c r="A25" s="16"/>
      <c r="B25" s="16"/>
      <c r="C25" s="16"/>
      <c r="D25" s="16"/>
      <c r="E25" s="16"/>
      <c r="F25" s="16"/>
      <c r="G25" s="29"/>
      <c r="H25" s="39"/>
      <c r="I25" s="16"/>
      <c r="J25" s="39"/>
      <c r="K25" s="40" t="s">
        <v>52</v>
      </c>
      <c r="L25" s="62">
        <f t="shared" si="2"/>
        <v>2769.735246</v>
      </c>
      <c r="M25" s="16"/>
      <c r="N25" s="16"/>
      <c r="O25" s="63"/>
      <c r="R25" s="53"/>
      <c r="S25" s="64" t="s">
        <v>66</v>
      </c>
      <c r="T25" s="65" t="s">
        <v>67</v>
      </c>
      <c r="U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ht="13.5" customHeight="1">
      <c r="A26" s="16"/>
      <c r="B26" s="16"/>
      <c r="C26" s="16"/>
      <c r="D26" s="16"/>
      <c r="E26" s="16"/>
      <c r="F26" s="16"/>
      <c r="G26" s="29"/>
      <c r="H26" s="39"/>
      <c r="I26" s="16"/>
      <c r="J26" s="39"/>
      <c r="K26" s="41" t="s">
        <v>53</v>
      </c>
      <c r="L26" s="62">
        <f t="shared" si="2"/>
        <v>2769.735246</v>
      </c>
      <c r="M26" s="16"/>
      <c r="N26" s="16"/>
      <c r="O26" s="66"/>
      <c r="P26" s="49"/>
      <c r="Q26" s="49"/>
      <c r="R26" s="49"/>
      <c r="S26" s="67">
        <v>731.0</v>
      </c>
      <c r="T26" s="67">
        <v>926000.0</v>
      </c>
      <c r="U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ht="13.5" customHeight="1">
      <c r="A27" s="16"/>
      <c r="B27" s="16"/>
      <c r="C27" s="16"/>
      <c r="D27" s="16"/>
      <c r="E27" s="16"/>
      <c r="F27" s="16"/>
      <c r="G27" s="29"/>
      <c r="H27" s="39"/>
      <c r="I27" s="16"/>
      <c r="J27" s="39"/>
      <c r="K27" s="41" t="s">
        <v>55</v>
      </c>
      <c r="L27" s="62">
        <f t="shared" si="2"/>
        <v>2769.735246</v>
      </c>
      <c r="M27" s="16"/>
      <c r="N27" s="16"/>
      <c r="O27" s="68"/>
      <c r="P27" s="69"/>
      <c r="Q27" s="69"/>
      <c r="R27" s="69"/>
      <c r="S27" s="70"/>
      <c r="T27" s="71"/>
      <c r="U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ht="13.5" customHeight="1">
      <c r="A28" s="16"/>
      <c r="B28" s="16"/>
      <c r="C28" s="16"/>
      <c r="D28" s="16"/>
      <c r="E28" s="16"/>
      <c r="F28" s="16"/>
      <c r="G28" s="29"/>
      <c r="H28" s="39"/>
      <c r="I28" s="16"/>
      <c r="J28" s="39"/>
      <c r="K28" s="41" t="s">
        <v>56</v>
      </c>
      <c r="L28" s="62">
        <f t="shared" si="2"/>
        <v>2769.735246</v>
      </c>
      <c r="M28" s="16"/>
      <c r="N28" s="16"/>
      <c r="O28" s="68"/>
      <c r="P28" s="69"/>
      <c r="Q28" s="69"/>
      <c r="R28" s="69"/>
      <c r="S28" s="70"/>
      <c r="T28" s="71"/>
      <c r="U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ht="13.5" customHeight="1">
      <c r="A29" s="16"/>
      <c r="B29" s="16"/>
      <c r="C29" s="16"/>
      <c r="D29" s="16"/>
      <c r="E29" s="16"/>
      <c r="F29" s="16"/>
      <c r="G29" s="29"/>
      <c r="H29" s="39"/>
      <c r="I29" s="16"/>
      <c r="J29" s="16"/>
      <c r="K29" s="16"/>
      <c r="L29" s="16"/>
      <c r="M29" s="16"/>
      <c r="N29" s="16"/>
      <c r="O29" s="72" t="s">
        <v>50</v>
      </c>
      <c r="P29" s="59"/>
      <c r="Q29" s="73" t="s">
        <v>68</v>
      </c>
      <c r="R29" s="59"/>
      <c r="S29" s="59"/>
      <c r="T29" s="60"/>
      <c r="U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ht="13.5" customHeight="1">
      <c r="A30" s="16"/>
      <c r="B30" s="16"/>
      <c r="C30" s="16"/>
      <c r="D30" s="16"/>
      <c r="E30" s="16"/>
      <c r="F30" s="16"/>
      <c r="G30" s="29"/>
      <c r="H30" s="39"/>
      <c r="I30" s="16"/>
      <c r="J30" s="32" t="s">
        <v>69</v>
      </c>
      <c r="K30" s="33" t="s">
        <v>50</v>
      </c>
      <c r="L30" s="62">
        <f t="shared" ref="L30:L34" si="3">(L36+L62)*($S$54-1)</f>
        <v>0</v>
      </c>
      <c r="M30" s="16"/>
      <c r="N30" s="16"/>
      <c r="O30" s="74" t="s">
        <v>52</v>
      </c>
      <c r="Q30" s="63"/>
      <c r="T30" s="53"/>
      <c r="U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ht="13.5" customHeight="1">
      <c r="A31" s="16"/>
      <c r="B31" s="16"/>
      <c r="C31" s="16"/>
      <c r="D31" s="16"/>
      <c r="E31" s="16"/>
      <c r="F31" s="16"/>
      <c r="G31" s="29"/>
      <c r="H31" s="39"/>
      <c r="I31" s="16"/>
      <c r="J31" s="39"/>
      <c r="K31" s="40" t="s">
        <v>52</v>
      </c>
      <c r="L31" s="62">
        <f t="shared" si="3"/>
        <v>0</v>
      </c>
      <c r="M31" s="16"/>
      <c r="N31" s="16"/>
      <c r="O31" s="74" t="s">
        <v>53</v>
      </c>
      <c r="Q31" s="63"/>
      <c r="T31" s="53"/>
      <c r="U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ht="13.5" customHeight="1">
      <c r="A32" s="16"/>
      <c r="B32" s="16"/>
      <c r="C32" s="16"/>
      <c r="D32" s="16"/>
      <c r="E32" s="16"/>
      <c r="F32" s="16"/>
      <c r="G32" s="29"/>
      <c r="H32" s="39"/>
      <c r="I32" s="16"/>
      <c r="J32" s="39"/>
      <c r="K32" s="41" t="s">
        <v>53</v>
      </c>
      <c r="L32" s="62">
        <f t="shared" si="3"/>
        <v>0</v>
      </c>
      <c r="M32" s="16"/>
      <c r="N32" s="16"/>
      <c r="O32" s="74" t="s">
        <v>55</v>
      </c>
      <c r="P32" s="16" t="s">
        <v>55</v>
      </c>
      <c r="Q32" s="63"/>
      <c r="T32" s="53"/>
      <c r="U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ht="13.5" customHeight="1">
      <c r="A33" s="16"/>
      <c r="B33" s="16"/>
      <c r="C33" s="16"/>
      <c r="D33" s="16"/>
      <c r="E33" s="16"/>
      <c r="F33" s="16"/>
      <c r="G33" s="29"/>
      <c r="H33" s="39"/>
      <c r="I33" s="16"/>
      <c r="J33" s="39"/>
      <c r="K33" s="41" t="s">
        <v>55</v>
      </c>
      <c r="L33" s="62">
        <f t="shared" si="3"/>
        <v>0</v>
      </c>
      <c r="M33" s="16"/>
      <c r="N33" s="16"/>
      <c r="O33" s="75" t="s">
        <v>56</v>
      </c>
      <c r="P33" s="76" t="s">
        <v>56</v>
      </c>
      <c r="Q33" s="77"/>
      <c r="R33" s="49"/>
      <c r="S33" s="49"/>
      <c r="T33" s="50"/>
      <c r="U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ht="13.5" customHeight="1">
      <c r="A34" s="16"/>
      <c r="B34" s="16"/>
      <c r="C34" s="16"/>
      <c r="D34" s="16"/>
      <c r="E34" s="16"/>
      <c r="F34" s="16"/>
      <c r="G34" s="29"/>
      <c r="H34" s="39"/>
      <c r="I34" s="16"/>
      <c r="J34" s="39"/>
      <c r="K34" s="41" t="s">
        <v>56</v>
      </c>
      <c r="L34" s="62">
        <f t="shared" si="3"/>
        <v>0</v>
      </c>
      <c r="M34" s="16"/>
      <c r="N34" s="16"/>
      <c r="O34" s="16"/>
      <c r="P34" s="16"/>
      <c r="Q34" s="16"/>
      <c r="R34" s="16"/>
      <c r="S34" s="16"/>
      <c r="T34" s="30"/>
      <c r="U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ht="13.5" customHeight="1">
      <c r="A35" s="16"/>
      <c r="B35" s="16"/>
      <c r="C35" s="16"/>
      <c r="D35" s="16"/>
      <c r="E35" s="16"/>
      <c r="F35" s="16"/>
      <c r="G35" s="29"/>
      <c r="H35" s="39"/>
      <c r="I35" s="16"/>
      <c r="J35" s="16"/>
      <c r="K35" s="16"/>
      <c r="L35" s="16"/>
      <c r="M35" s="16"/>
      <c r="N35" s="16"/>
      <c r="O35" s="78" t="s">
        <v>70</v>
      </c>
      <c r="P35" s="79"/>
      <c r="Q35" s="79"/>
      <c r="R35" s="79"/>
      <c r="S35" s="80"/>
      <c r="T35" s="30"/>
      <c r="U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ht="13.5" customHeight="1">
      <c r="A36" s="16"/>
      <c r="B36" s="16"/>
      <c r="C36" s="16"/>
      <c r="D36" s="16"/>
      <c r="E36" s="16"/>
      <c r="F36" s="16"/>
      <c r="G36" s="29"/>
      <c r="H36" s="39"/>
      <c r="I36" s="16"/>
      <c r="J36" s="32" t="s">
        <v>71</v>
      </c>
      <c r="K36" s="33" t="s">
        <v>50</v>
      </c>
      <c r="L36" s="81">
        <f t="shared" ref="L36:L37" si="4">$L$155</f>
        <v>2769.735246</v>
      </c>
      <c r="M36" s="82"/>
      <c r="N36" s="16"/>
      <c r="O36" s="83" t="s">
        <v>72</v>
      </c>
      <c r="P36" s="84"/>
      <c r="Q36" s="84"/>
      <c r="R36" s="84"/>
      <c r="S36" s="85">
        <f>L203</f>
        <v>0.025</v>
      </c>
      <c r="T36" s="30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ht="13.5" customHeight="1">
      <c r="A37" s="16"/>
      <c r="B37" s="16"/>
      <c r="C37" s="16"/>
      <c r="D37" s="16"/>
      <c r="E37" s="16"/>
      <c r="F37" s="16"/>
      <c r="G37" s="29"/>
      <c r="H37" s="39"/>
      <c r="I37" s="16"/>
      <c r="J37" s="39"/>
      <c r="K37" s="40" t="s">
        <v>52</v>
      </c>
      <c r="L37" s="81">
        <f t="shared" si="4"/>
        <v>2769.735246</v>
      </c>
      <c r="M37" s="82"/>
      <c r="N37" s="16"/>
      <c r="O37" s="86" t="s">
        <v>73</v>
      </c>
      <c r="P37" s="87"/>
      <c r="Q37" s="87"/>
      <c r="R37" s="87"/>
      <c r="S37" s="88">
        <v>30.0</v>
      </c>
      <c r="T37" s="3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ht="13.5" customHeight="1">
      <c r="A38" s="16"/>
      <c r="B38" s="16"/>
      <c r="C38" s="16"/>
      <c r="D38" s="16"/>
      <c r="E38" s="16"/>
      <c r="F38" s="16"/>
      <c r="G38" s="29"/>
      <c r="H38" s="39"/>
      <c r="I38" s="16"/>
      <c r="J38" s="39"/>
      <c r="K38" s="41" t="s">
        <v>53</v>
      </c>
      <c r="L38" s="81">
        <f t="shared" ref="L38:L40" si="5">$L$164</f>
        <v>2769.735246</v>
      </c>
      <c r="M38" s="82"/>
      <c r="N38" s="16"/>
      <c r="O38" s="86" t="s">
        <v>74</v>
      </c>
      <c r="P38" s="87"/>
      <c r="Q38" s="87"/>
      <c r="R38" s="87"/>
      <c r="S38" s="89">
        <f>L205</f>
        <v>0.0373</v>
      </c>
      <c r="T38" s="30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ht="13.5" customHeight="1">
      <c r="A39" s="16"/>
      <c r="B39" s="16"/>
      <c r="C39" s="16"/>
      <c r="D39" s="16"/>
      <c r="E39" s="16"/>
      <c r="F39" s="16"/>
      <c r="G39" s="29"/>
      <c r="H39" s="39"/>
      <c r="I39" s="16"/>
      <c r="J39" s="39"/>
      <c r="K39" s="41" t="s">
        <v>55</v>
      </c>
      <c r="L39" s="81">
        <f t="shared" si="5"/>
        <v>2769.735246</v>
      </c>
      <c r="M39" s="82"/>
      <c r="N39" s="16"/>
      <c r="O39" s="86"/>
      <c r="P39" s="90"/>
      <c r="Q39" s="90"/>
      <c r="R39" s="90"/>
      <c r="S39" s="89"/>
      <c r="T39" s="3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ht="13.5" customHeight="1">
      <c r="A40" s="16"/>
      <c r="B40" s="16"/>
      <c r="C40" s="16"/>
      <c r="D40" s="16"/>
      <c r="E40" s="16"/>
      <c r="F40" s="16"/>
      <c r="G40" s="29"/>
      <c r="H40" s="39"/>
      <c r="I40" s="16"/>
      <c r="J40" s="39"/>
      <c r="K40" s="41" t="s">
        <v>56</v>
      </c>
      <c r="L40" s="81">
        <f t="shared" si="5"/>
        <v>2769.735246</v>
      </c>
      <c r="M40" s="82"/>
      <c r="N40" s="16"/>
      <c r="O40" s="86"/>
      <c r="P40" s="90"/>
      <c r="Q40" s="90"/>
      <c r="R40" s="90"/>
      <c r="S40" s="89"/>
      <c r="T40" s="30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ht="13.5" customHeight="1">
      <c r="A41" s="16"/>
      <c r="B41" s="16"/>
      <c r="C41" s="16"/>
      <c r="D41" s="16"/>
      <c r="E41" s="16"/>
      <c r="F41" s="16"/>
      <c r="G41" s="29"/>
      <c r="H41" s="39"/>
      <c r="I41" s="16"/>
      <c r="J41" s="16"/>
      <c r="K41" s="16"/>
      <c r="L41" s="16"/>
      <c r="M41" s="16"/>
      <c r="N41" s="16"/>
      <c r="O41" s="86" t="s">
        <v>75</v>
      </c>
      <c r="P41" s="87"/>
      <c r="Q41" s="87"/>
      <c r="R41" s="87"/>
      <c r="S41" s="91">
        <f>L208</f>
        <v>0.012</v>
      </c>
      <c r="T41" s="3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ht="13.5" customHeight="1">
      <c r="A42" s="16"/>
      <c r="B42" s="16"/>
      <c r="C42" s="16"/>
      <c r="D42" s="16"/>
      <c r="E42" s="16"/>
      <c r="F42" s="16"/>
      <c r="G42" s="29"/>
      <c r="H42" s="39"/>
      <c r="I42" s="16"/>
      <c r="J42" s="32" t="s">
        <v>76</v>
      </c>
      <c r="K42" s="33" t="s">
        <v>50</v>
      </c>
      <c r="L42" s="81">
        <f>20+PMT(0.08,30,PV(0.08,15,0,0.15*1000))</f>
        <v>24.20031673</v>
      </c>
      <c r="M42" s="92"/>
      <c r="N42" s="16"/>
      <c r="O42" s="86" t="s">
        <v>77</v>
      </c>
      <c r="P42" s="87"/>
      <c r="Q42" s="87"/>
      <c r="R42" s="87"/>
      <c r="S42" s="89">
        <f>L210</f>
        <v>0.0373</v>
      </c>
      <c r="T42" s="30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ht="13.5" customHeight="1">
      <c r="A43" s="16"/>
      <c r="B43" s="16"/>
      <c r="C43" s="16"/>
      <c r="D43" s="16"/>
      <c r="E43" s="16"/>
      <c r="F43" s="16"/>
      <c r="G43" s="29"/>
      <c r="H43" s="39"/>
      <c r="I43" s="16"/>
      <c r="J43" s="39"/>
      <c r="K43" s="40" t="s">
        <v>52</v>
      </c>
      <c r="L43" s="81">
        <f t="shared" ref="L43:L46" si="6">L42</f>
        <v>24.20031673</v>
      </c>
      <c r="M43" s="92"/>
      <c r="N43" s="16"/>
      <c r="O43" s="86" t="s">
        <v>78</v>
      </c>
      <c r="P43" s="87"/>
      <c r="Q43" s="87"/>
      <c r="R43" s="87"/>
      <c r="S43" s="89">
        <f>L212</f>
        <v>0.0903</v>
      </c>
      <c r="T43" s="30"/>
      <c r="U43" s="16"/>
      <c r="V43" s="16"/>
      <c r="W43" s="16" t="s">
        <v>79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ht="13.5" customHeight="1">
      <c r="A44" s="16"/>
      <c r="B44" s="16"/>
      <c r="C44" s="16"/>
      <c r="D44" s="16"/>
      <c r="E44" s="16"/>
      <c r="F44" s="16"/>
      <c r="G44" s="29"/>
      <c r="H44" s="39"/>
      <c r="I44" s="16"/>
      <c r="J44" s="39"/>
      <c r="K44" s="41" t="s">
        <v>53</v>
      </c>
      <c r="L44" s="81">
        <f t="shared" si="6"/>
        <v>24.20031673</v>
      </c>
      <c r="M44" s="92"/>
      <c r="N44" s="16"/>
      <c r="O44" s="86" t="s">
        <v>80</v>
      </c>
      <c r="P44" s="87"/>
      <c r="Q44" s="87"/>
      <c r="R44" s="87"/>
      <c r="S44" s="91">
        <f>L215</f>
        <v>0.06370731707</v>
      </c>
      <c r="T44" s="30"/>
      <c r="U44" s="16"/>
      <c r="V44" s="16"/>
      <c r="W44" s="16"/>
      <c r="X44" s="16"/>
      <c r="Y44" s="16"/>
      <c r="Z44" s="47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ht="13.5" customHeight="1">
      <c r="A45" s="16"/>
      <c r="B45" s="16"/>
      <c r="C45" s="16"/>
      <c r="D45" s="16"/>
      <c r="E45" s="16"/>
      <c r="F45" s="16"/>
      <c r="G45" s="29"/>
      <c r="H45" s="39"/>
      <c r="I45" s="16"/>
      <c r="J45" s="39"/>
      <c r="K45" s="41" t="s">
        <v>55</v>
      </c>
      <c r="L45" s="81">
        <f t="shared" si="6"/>
        <v>24.20031673</v>
      </c>
      <c r="M45" s="92"/>
      <c r="N45" s="16"/>
      <c r="O45" s="86"/>
      <c r="P45" s="90"/>
      <c r="Q45" s="90"/>
      <c r="R45" s="90"/>
      <c r="S45" s="91"/>
      <c r="T45" s="30"/>
      <c r="U45" s="16"/>
      <c r="V45" s="16"/>
      <c r="W45" s="16"/>
      <c r="X45" s="16"/>
      <c r="Y45" s="16"/>
      <c r="Z45" s="47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ht="13.5" customHeight="1">
      <c r="A46" s="16"/>
      <c r="B46" s="16"/>
      <c r="C46" s="16"/>
      <c r="D46" s="16"/>
      <c r="E46" s="16"/>
      <c r="F46" s="16"/>
      <c r="G46" s="29"/>
      <c r="H46" s="39"/>
      <c r="I46" s="16"/>
      <c r="J46" s="39"/>
      <c r="K46" s="41" t="s">
        <v>56</v>
      </c>
      <c r="L46" s="81">
        <f t="shared" si="6"/>
        <v>24.20031673</v>
      </c>
      <c r="M46" s="92"/>
      <c r="N46" s="16"/>
      <c r="O46" s="86"/>
      <c r="P46" s="90"/>
      <c r="Q46" s="90"/>
      <c r="R46" s="90"/>
      <c r="S46" s="91"/>
      <c r="T46" s="30"/>
      <c r="U46" s="16"/>
      <c r="V46" s="16"/>
      <c r="W46" s="16"/>
      <c r="X46" s="16"/>
      <c r="Y46" s="16"/>
      <c r="Z46" s="47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ht="13.5" customHeight="1">
      <c r="A47" s="16"/>
      <c r="B47" s="16"/>
      <c r="C47" s="16"/>
      <c r="D47" s="16"/>
      <c r="E47" s="16"/>
      <c r="F47" s="16"/>
      <c r="G47" s="29"/>
      <c r="H47" s="39"/>
      <c r="I47" s="16"/>
      <c r="J47" s="16"/>
      <c r="K47" s="41"/>
      <c r="L47" s="16"/>
      <c r="M47" s="16"/>
      <c r="N47" s="16"/>
      <c r="O47" s="86" t="s">
        <v>81</v>
      </c>
      <c r="P47" s="87"/>
      <c r="Q47" s="87"/>
      <c r="R47" s="87"/>
      <c r="S47" s="89">
        <f>L218</f>
        <v>0.6</v>
      </c>
      <c r="T47" s="3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ht="13.5" customHeight="1">
      <c r="A48" s="16"/>
      <c r="B48" s="16"/>
      <c r="C48" s="16"/>
      <c r="D48" s="16"/>
      <c r="E48" s="16"/>
      <c r="F48" s="16"/>
      <c r="G48" s="29"/>
      <c r="H48" s="39"/>
      <c r="I48" s="16"/>
      <c r="J48" s="32" t="s">
        <v>82</v>
      </c>
      <c r="K48" s="33" t="s">
        <v>50</v>
      </c>
      <c r="L48" s="81">
        <v>0.0</v>
      </c>
      <c r="M48" s="92"/>
      <c r="N48" s="16"/>
      <c r="O48" s="86" t="s">
        <v>83</v>
      </c>
      <c r="P48" s="87"/>
      <c r="Q48" s="87"/>
      <c r="R48" s="87"/>
      <c r="S48" s="89">
        <f>L220</f>
        <v>0.2574</v>
      </c>
      <c r="T48" s="30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ht="13.5" customHeight="1">
      <c r="A49" s="16"/>
      <c r="B49" s="16"/>
      <c r="C49" s="16"/>
      <c r="D49" s="16"/>
      <c r="E49" s="16"/>
      <c r="F49" s="16"/>
      <c r="G49" s="29"/>
      <c r="H49" s="39"/>
      <c r="I49" s="16"/>
      <c r="J49" s="39"/>
      <c r="K49" s="40" t="s">
        <v>52</v>
      </c>
      <c r="L49" s="81">
        <v>0.0</v>
      </c>
      <c r="M49" s="92"/>
      <c r="N49" s="16"/>
      <c r="O49" s="86" t="s">
        <v>84</v>
      </c>
      <c r="P49" s="87"/>
      <c r="Q49" s="87"/>
      <c r="R49" s="87"/>
      <c r="S49" s="91">
        <f>L222</f>
        <v>0.052739388</v>
      </c>
      <c r="T49" s="30"/>
      <c r="U49" s="16"/>
      <c r="V49" s="16"/>
      <c r="W49" s="16"/>
      <c r="X49" s="16"/>
      <c r="Y49" s="93"/>
      <c r="Z49" s="93"/>
      <c r="AA49" s="93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ht="13.5" customHeight="1">
      <c r="A50" s="16"/>
      <c r="B50" s="16"/>
      <c r="C50" s="16"/>
      <c r="D50" s="16"/>
      <c r="E50" s="16"/>
      <c r="F50" s="16"/>
      <c r="G50" s="29"/>
      <c r="H50" s="39"/>
      <c r="I50" s="16"/>
      <c r="J50" s="39"/>
      <c r="K50" s="41" t="s">
        <v>53</v>
      </c>
      <c r="L50" s="81">
        <v>0.0</v>
      </c>
      <c r="M50" s="92"/>
      <c r="N50" s="16"/>
      <c r="O50" s="86" t="s">
        <v>85</v>
      </c>
      <c r="P50" s="87"/>
      <c r="Q50" s="87"/>
      <c r="R50" s="87"/>
      <c r="S50" s="91">
        <f>L225</f>
        <v>0.02706281756</v>
      </c>
      <c r="T50" s="30"/>
      <c r="U50" s="93"/>
      <c r="V50" s="93"/>
      <c r="W50" s="93"/>
      <c r="X50" s="93"/>
      <c r="Y50" s="93"/>
      <c r="Z50" s="93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ht="13.5" customHeight="1">
      <c r="A51" s="16"/>
      <c r="B51" s="16"/>
      <c r="C51" s="16"/>
      <c r="D51" s="16"/>
      <c r="E51" s="16"/>
      <c r="F51" s="16"/>
      <c r="G51" s="29"/>
      <c r="H51" s="39"/>
      <c r="I51" s="16"/>
      <c r="J51" s="39"/>
      <c r="K51" s="41" t="s">
        <v>55</v>
      </c>
      <c r="L51" s="81">
        <v>0.0</v>
      </c>
      <c r="M51" s="92"/>
      <c r="N51" s="16"/>
      <c r="O51" s="90"/>
      <c r="P51" s="90"/>
      <c r="Q51" s="90"/>
      <c r="R51" s="90"/>
      <c r="S51" s="91"/>
      <c r="T51" s="30"/>
      <c r="U51" s="93"/>
      <c r="V51" s="93"/>
      <c r="W51" s="93"/>
      <c r="X51" s="93"/>
      <c r="Y51" s="93"/>
      <c r="Z51" s="93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ht="13.5" customHeight="1">
      <c r="A52" s="16"/>
      <c r="B52" s="16"/>
      <c r="C52" s="16"/>
      <c r="D52" s="16"/>
      <c r="E52" s="16"/>
      <c r="F52" s="16"/>
      <c r="G52" s="29"/>
      <c r="H52" s="39"/>
      <c r="I52" s="16"/>
      <c r="J52" s="39"/>
      <c r="K52" s="41" t="s">
        <v>56</v>
      </c>
      <c r="L52" s="81">
        <v>0.0</v>
      </c>
      <c r="M52" s="92"/>
      <c r="N52" s="16"/>
      <c r="O52" s="90"/>
      <c r="P52" s="90"/>
      <c r="Q52" s="90"/>
      <c r="R52" s="90"/>
      <c r="S52" s="91"/>
      <c r="T52" s="30"/>
      <c r="U52" s="93"/>
      <c r="V52" s="93"/>
      <c r="W52" s="93"/>
      <c r="X52" s="93"/>
      <c r="Y52" s="93"/>
      <c r="Z52" s="93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ht="13.5" customHeight="1">
      <c r="A53" s="16"/>
      <c r="B53" s="16"/>
      <c r="C53" s="16"/>
      <c r="D53" s="16"/>
      <c r="E53" s="16"/>
      <c r="F53" s="16"/>
      <c r="G53" s="94"/>
      <c r="H53" s="95"/>
      <c r="I53" s="95"/>
      <c r="J53" s="95"/>
      <c r="K53" s="95"/>
      <c r="L53" s="95"/>
      <c r="M53" s="16"/>
      <c r="N53" s="16"/>
      <c r="O53" s="96" t="s">
        <v>86</v>
      </c>
      <c r="P53" s="87"/>
      <c r="Q53" s="87"/>
      <c r="R53" s="87"/>
      <c r="S53" s="97">
        <v>5.0</v>
      </c>
      <c r="T53" s="3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ht="13.5" customHeight="1">
      <c r="A54" s="16"/>
      <c r="B54" s="16"/>
      <c r="C54" s="16"/>
      <c r="D54" s="16"/>
      <c r="E54" s="16"/>
      <c r="F54" s="16"/>
      <c r="G54" s="98"/>
      <c r="H54" s="99"/>
      <c r="I54" s="99"/>
      <c r="J54" s="99"/>
      <c r="K54" s="99"/>
      <c r="L54" s="99"/>
      <c r="M54" s="16"/>
      <c r="N54" s="16"/>
      <c r="O54" s="100" t="s">
        <v>87</v>
      </c>
      <c r="P54" s="87"/>
      <c r="Q54" s="87"/>
      <c r="R54" s="87"/>
      <c r="S54" s="101">
        <v>1.0</v>
      </c>
      <c r="T54" s="30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ht="15.0" customHeight="1">
      <c r="A55" s="16"/>
      <c r="B55" s="16"/>
      <c r="C55" s="16"/>
      <c r="D55" s="16"/>
      <c r="E55" s="16"/>
      <c r="F55" s="16"/>
      <c r="G55" s="29"/>
      <c r="H55" s="102" t="s">
        <v>88</v>
      </c>
      <c r="I55" s="16"/>
      <c r="J55" s="32" t="s">
        <v>89</v>
      </c>
      <c r="K55" s="33" t="s">
        <v>50</v>
      </c>
      <c r="L55" s="103">
        <f t="shared" ref="L55:L59" si="7">$S$49</f>
        <v>0.052739388</v>
      </c>
      <c r="M55" s="16"/>
      <c r="N55" s="16"/>
      <c r="O55" s="100" t="s">
        <v>90</v>
      </c>
      <c r="P55" s="87"/>
      <c r="Q55" s="87"/>
      <c r="R55" s="87"/>
      <c r="S55" s="101">
        <f>SUMPRODUCT(O74:T74,O76:T76)</f>
        <v>0.8684887286</v>
      </c>
      <c r="T55" s="30"/>
      <c r="U55" s="104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ht="15.0" customHeight="1">
      <c r="A56" s="16"/>
      <c r="B56" s="16"/>
      <c r="C56" s="16"/>
      <c r="D56" s="16"/>
      <c r="E56" s="16"/>
      <c r="F56" s="16"/>
      <c r="G56" s="29"/>
      <c r="H56" s="39"/>
      <c r="I56" s="16"/>
      <c r="J56" s="39"/>
      <c r="K56" s="40" t="s">
        <v>52</v>
      </c>
      <c r="L56" s="103">
        <f t="shared" si="7"/>
        <v>0.052739388</v>
      </c>
      <c r="M56" s="16"/>
      <c r="N56" s="16"/>
      <c r="O56" s="100" t="s">
        <v>91</v>
      </c>
      <c r="P56" s="87"/>
      <c r="Q56" s="87"/>
      <c r="R56" s="87"/>
      <c r="S56" s="101">
        <f> (1 - S48 * S55) / (1 - S48)</f>
        <v>1.045584435</v>
      </c>
      <c r="T56" s="30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ht="15.0" customHeight="1">
      <c r="A57" s="16"/>
      <c r="B57" s="16"/>
      <c r="C57" s="16"/>
      <c r="D57" s="16"/>
      <c r="E57" s="16"/>
      <c r="F57" s="16"/>
      <c r="G57" s="29"/>
      <c r="H57" s="39"/>
      <c r="I57" s="16"/>
      <c r="J57" s="39"/>
      <c r="K57" s="41" t="s">
        <v>53</v>
      </c>
      <c r="L57" s="103">
        <f t="shared" si="7"/>
        <v>0.052739388</v>
      </c>
      <c r="M57" s="16"/>
      <c r="N57" s="16"/>
      <c r="O57" s="100" t="s">
        <v>92</v>
      </c>
      <c r="P57" s="87"/>
      <c r="Q57" s="87"/>
      <c r="R57" s="87"/>
      <c r="S57" s="91">
        <f>L228</f>
        <v>0.06709677801</v>
      </c>
      <c r="T57" s="3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ht="15.0" customHeight="1">
      <c r="A58" s="16"/>
      <c r="B58" s="16"/>
      <c r="C58" s="16"/>
      <c r="D58" s="16"/>
      <c r="E58" s="16"/>
      <c r="F58" s="16"/>
      <c r="G58" s="29"/>
      <c r="H58" s="39"/>
      <c r="I58" s="16"/>
      <c r="J58" s="39"/>
      <c r="K58" s="41" t="s">
        <v>55</v>
      </c>
      <c r="L58" s="103">
        <f t="shared" si="7"/>
        <v>0.052739388</v>
      </c>
      <c r="M58" s="16"/>
      <c r="N58" s="16"/>
      <c r="O58" s="105"/>
      <c r="P58" s="106"/>
      <c r="Q58" s="106"/>
      <c r="R58" s="106"/>
      <c r="S58" s="107"/>
      <c r="T58" s="30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ht="15.0" customHeight="1">
      <c r="A59" s="16"/>
      <c r="B59" s="16"/>
      <c r="C59" s="16"/>
      <c r="D59" s="16"/>
      <c r="E59" s="16"/>
      <c r="F59" s="16"/>
      <c r="G59" s="29"/>
      <c r="H59" s="39"/>
      <c r="I59" s="16"/>
      <c r="J59" s="39"/>
      <c r="K59" s="41" t="s">
        <v>56</v>
      </c>
      <c r="L59" s="103">
        <f t="shared" si="7"/>
        <v>0.052739388</v>
      </c>
      <c r="M59" s="16"/>
      <c r="N59" s="16"/>
      <c r="O59" s="105"/>
      <c r="P59" s="106"/>
      <c r="Q59" s="106"/>
      <c r="R59" s="106"/>
      <c r="S59" s="107"/>
      <c r="T59" s="3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ht="13.5" customHeight="1">
      <c r="A60" s="16"/>
      <c r="B60" s="16"/>
      <c r="C60" s="16"/>
      <c r="D60" s="16"/>
      <c r="E60" s="16"/>
      <c r="F60" s="16"/>
      <c r="G60" s="94"/>
      <c r="H60" s="95"/>
      <c r="I60" s="95"/>
      <c r="J60" s="95"/>
      <c r="K60" s="95"/>
      <c r="L60" s="95"/>
      <c r="M60" s="95"/>
      <c r="N60" s="95"/>
      <c r="O60" s="108" t="s">
        <v>93</v>
      </c>
      <c r="P60" s="109"/>
      <c r="Q60" s="109"/>
      <c r="R60" s="109"/>
      <c r="S60" s="110">
        <f>L231</f>
        <v>0.04910140114</v>
      </c>
      <c r="T60" s="111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ht="13.5" customHeight="1">
      <c r="A61" s="16"/>
      <c r="B61" s="16"/>
      <c r="C61" s="16"/>
      <c r="D61" s="16"/>
      <c r="E61" s="16"/>
      <c r="F61" s="16"/>
      <c r="G61" s="98"/>
      <c r="H61" s="99"/>
      <c r="I61" s="99"/>
      <c r="J61" s="99"/>
      <c r="K61" s="99"/>
      <c r="L61" s="99"/>
      <c r="M61" s="16"/>
      <c r="N61" s="16"/>
      <c r="O61" s="112"/>
      <c r="P61" s="112"/>
      <c r="Q61" s="112"/>
      <c r="R61" s="112"/>
      <c r="S61" s="93"/>
      <c r="T61" s="30"/>
      <c r="U61" s="104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ht="13.5" customHeight="1">
      <c r="A62" s="16"/>
      <c r="B62" s="16"/>
      <c r="C62" s="16"/>
      <c r="D62" s="16"/>
      <c r="E62" s="16"/>
      <c r="F62" s="16"/>
      <c r="G62" s="29"/>
      <c r="H62" s="113" t="s">
        <v>94</v>
      </c>
      <c r="I62" s="16"/>
      <c r="J62" s="32" t="s">
        <v>95</v>
      </c>
      <c r="K62" s="33" t="s">
        <v>50</v>
      </c>
      <c r="L62" s="81">
        <f t="shared" ref="L62:L66" si="8">L68+L74</f>
        <v>0</v>
      </c>
      <c r="M62" s="16"/>
      <c r="N62" s="16"/>
      <c r="O62" s="114" t="s">
        <v>96</v>
      </c>
      <c r="P62" s="79"/>
      <c r="Q62" s="115">
        <v>0.0</v>
      </c>
      <c r="R62" s="16"/>
      <c r="S62" s="16"/>
      <c r="T62" s="30"/>
      <c r="U62" s="104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ht="13.5" customHeight="1">
      <c r="A63" s="16"/>
      <c r="B63" s="16"/>
      <c r="C63" s="16"/>
      <c r="D63" s="16"/>
      <c r="E63" s="16"/>
      <c r="F63" s="16"/>
      <c r="G63" s="29"/>
      <c r="H63" s="39"/>
      <c r="I63" s="16"/>
      <c r="J63" s="39"/>
      <c r="K63" s="40" t="s">
        <v>52</v>
      </c>
      <c r="L63" s="81">
        <f t="shared" si="8"/>
        <v>0</v>
      </c>
      <c r="M63" s="16"/>
      <c r="N63" s="16"/>
      <c r="O63" s="116" t="s">
        <v>97</v>
      </c>
      <c r="P63" s="117" t="s">
        <v>98</v>
      </c>
      <c r="Q63" s="118" t="s">
        <v>99</v>
      </c>
      <c r="R63" s="16"/>
      <c r="S63" s="16"/>
      <c r="T63" s="30"/>
      <c r="U63" s="104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ht="13.5" customHeight="1">
      <c r="A64" s="16"/>
      <c r="B64" s="16"/>
      <c r="C64" s="16"/>
      <c r="D64" s="16"/>
      <c r="E64" s="16"/>
      <c r="F64" s="16"/>
      <c r="G64" s="29"/>
      <c r="H64" s="39"/>
      <c r="I64" s="16"/>
      <c r="J64" s="39"/>
      <c r="K64" s="41" t="s">
        <v>53</v>
      </c>
      <c r="L64" s="81">
        <f t="shared" si="8"/>
        <v>0</v>
      </c>
      <c r="M64" s="119"/>
      <c r="N64" s="16"/>
      <c r="O64" s="120" t="s">
        <v>100</v>
      </c>
      <c r="P64" s="47" t="s">
        <v>101</v>
      </c>
      <c r="Q64" s="121" t="s">
        <v>102</v>
      </c>
      <c r="R64" s="16"/>
      <c r="S64" s="16"/>
      <c r="T64" s="30"/>
      <c r="U64" s="104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ht="13.5" customHeight="1">
      <c r="A65" s="16"/>
      <c r="B65" s="16"/>
      <c r="C65" s="16"/>
      <c r="D65" s="16"/>
      <c r="E65" s="16"/>
      <c r="F65" s="16"/>
      <c r="G65" s="29"/>
      <c r="H65" s="39"/>
      <c r="I65" s="16"/>
      <c r="J65" s="39"/>
      <c r="K65" s="41" t="s">
        <v>55</v>
      </c>
      <c r="L65" s="81">
        <f t="shared" si="8"/>
        <v>0</v>
      </c>
      <c r="M65" s="16"/>
      <c r="N65" s="16"/>
      <c r="O65" s="120"/>
      <c r="P65" s="47"/>
      <c r="Q65" s="47"/>
      <c r="R65" s="16"/>
      <c r="S65" s="16"/>
      <c r="T65" s="30"/>
      <c r="U65" s="104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ht="13.5" customHeight="1">
      <c r="A66" s="16"/>
      <c r="B66" s="16"/>
      <c r="C66" s="16"/>
      <c r="D66" s="16"/>
      <c r="E66" s="16"/>
      <c r="F66" s="16"/>
      <c r="G66" s="29"/>
      <c r="H66" s="39"/>
      <c r="I66" s="16"/>
      <c r="J66" s="39"/>
      <c r="K66" s="41" t="s">
        <v>56</v>
      </c>
      <c r="L66" s="81">
        <f t="shared" si="8"/>
        <v>0</v>
      </c>
      <c r="M66" s="16"/>
      <c r="N66" s="16"/>
      <c r="O66" s="120"/>
      <c r="P66" s="47"/>
      <c r="Q66" s="47"/>
      <c r="R66" s="16"/>
      <c r="S66" s="16"/>
      <c r="T66" s="30"/>
      <c r="U66" s="104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ht="13.5" customHeight="1">
      <c r="A67" s="16"/>
      <c r="B67" s="16"/>
      <c r="C67" s="16"/>
      <c r="D67" s="16"/>
      <c r="E67" s="16"/>
      <c r="F67" s="16"/>
      <c r="G67" s="29"/>
      <c r="H67" s="39"/>
      <c r="I67" s="16"/>
      <c r="J67" s="16"/>
      <c r="K67" s="16"/>
      <c r="L67" s="16"/>
      <c r="M67" s="16"/>
      <c r="N67" s="16"/>
      <c r="O67" s="122">
        <v>0.0</v>
      </c>
      <c r="P67" s="123">
        <v>1.0</v>
      </c>
      <c r="Q67" s="124">
        <f>1+(1-S48)*((1+S42)^(O67+0.5)-1)</f>
        <v>1.013722697</v>
      </c>
      <c r="R67" s="16"/>
      <c r="S67" s="16"/>
      <c r="T67" s="30"/>
      <c r="U67" s="104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ht="13.5" customHeight="1">
      <c r="A68" s="16"/>
      <c r="B68" s="16"/>
      <c r="C68" s="16"/>
      <c r="D68" s="16"/>
      <c r="E68" s="16"/>
      <c r="F68" s="16"/>
      <c r="G68" s="29"/>
      <c r="H68" s="39"/>
      <c r="I68" s="16"/>
      <c r="J68" s="32" t="s">
        <v>103</v>
      </c>
      <c r="K68" s="33" t="s">
        <v>50</v>
      </c>
      <c r="L68" s="81">
        <v>0.0</v>
      </c>
      <c r="M68" s="16"/>
      <c r="N68" s="16"/>
      <c r="O68" s="125">
        <v>1.0</v>
      </c>
      <c r="P68" s="126">
        <v>0.0</v>
      </c>
      <c r="Q68" s="127">
        <f>1+(1-S48)*((1+S42)^(O68+0.5)-1)</f>
        <v>1.041933534</v>
      </c>
      <c r="R68" s="16"/>
      <c r="S68" s="16"/>
      <c r="T68" s="30"/>
      <c r="U68" s="104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ht="13.5" customHeight="1">
      <c r="A69" s="16"/>
      <c r="B69" s="16"/>
      <c r="C69" s="16"/>
      <c r="D69" s="16"/>
      <c r="E69" s="16"/>
      <c r="F69" s="16"/>
      <c r="G69" s="29"/>
      <c r="H69" s="39"/>
      <c r="I69" s="16"/>
      <c r="J69" s="39"/>
      <c r="K69" s="40" t="s">
        <v>52</v>
      </c>
      <c r="L69" s="81">
        <v>0.0</v>
      </c>
      <c r="M69" s="16"/>
      <c r="N69" s="16"/>
      <c r="O69" s="128">
        <v>2.0</v>
      </c>
      <c r="P69" s="129">
        <v>0.0</v>
      </c>
      <c r="Q69" s="130">
        <f>1+(1-S48)*((1+S42)^(O69+0.5)-1)</f>
        <v>1.071196635</v>
      </c>
      <c r="R69" s="16"/>
      <c r="S69" s="16"/>
      <c r="T69" s="30"/>
      <c r="U69" s="104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ht="13.5" customHeight="1">
      <c r="A70" s="16"/>
      <c r="B70" s="16"/>
      <c r="C70" s="16"/>
      <c r="D70" s="16"/>
      <c r="E70" s="16"/>
      <c r="F70" s="16"/>
      <c r="G70" s="29"/>
      <c r="H70" s="39"/>
      <c r="I70" s="16"/>
      <c r="J70" s="39"/>
      <c r="K70" s="41" t="s">
        <v>53</v>
      </c>
      <c r="L70" s="81">
        <v>0.0</v>
      </c>
      <c r="M70" s="119"/>
      <c r="N70" s="16"/>
      <c r="O70" s="16"/>
      <c r="P70" s="16"/>
      <c r="Q70" s="16"/>
      <c r="R70" s="16"/>
      <c r="S70" s="16"/>
      <c r="T70" s="30"/>
      <c r="U70" s="104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ht="13.5" customHeight="1">
      <c r="A71" s="16"/>
      <c r="B71" s="16"/>
      <c r="C71" s="16"/>
      <c r="D71" s="16"/>
      <c r="E71" s="16"/>
      <c r="F71" s="16"/>
      <c r="G71" s="29"/>
      <c r="H71" s="39"/>
      <c r="I71" s="16"/>
      <c r="J71" s="39"/>
      <c r="K71" s="41" t="s">
        <v>55</v>
      </c>
      <c r="L71" s="81">
        <v>0.0</v>
      </c>
      <c r="M71" s="16"/>
      <c r="N71" s="16"/>
      <c r="O71" s="16"/>
      <c r="P71" s="16"/>
      <c r="Q71" s="16"/>
      <c r="R71" s="16"/>
      <c r="S71" s="16"/>
      <c r="T71" s="16"/>
      <c r="U71" s="104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ht="13.5" customHeight="1">
      <c r="A72" s="16"/>
      <c r="B72" s="16"/>
      <c r="C72" s="16"/>
      <c r="D72" s="16"/>
      <c r="E72" s="16"/>
      <c r="F72" s="16"/>
      <c r="G72" s="29"/>
      <c r="H72" s="39"/>
      <c r="I72" s="16"/>
      <c r="J72" s="39"/>
      <c r="K72" s="41" t="s">
        <v>56</v>
      </c>
      <c r="L72" s="81">
        <v>0.0</v>
      </c>
      <c r="M72" s="16"/>
      <c r="N72" s="16"/>
      <c r="O72" s="16"/>
      <c r="P72" s="16"/>
      <c r="Q72" s="16"/>
      <c r="R72" s="16"/>
      <c r="S72" s="16"/>
      <c r="T72" s="16"/>
      <c r="U72" s="104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ht="13.5" customHeight="1">
      <c r="A73" s="16"/>
      <c r="B73" s="16"/>
      <c r="C73" s="16"/>
      <c r="D73" s="16"/>
      <c r="E73" s="16"/>
      <c r="F73" s="16"/>
      <c r="G73" s="29"/>
      <c r="H73" s="39"/>
      <c r="I73" s="16"/>
      <c r="J73" s="16"/>
      <c r="K73" s="16"/>
      <c r="L73" s="16"/>
      <c r="M73" s="16"/>
      <c r="N73" s="131" t="s">
        <v>104</v>
      </c>
      <c r="O73" s="132">
        <v>1.0</v>
      </c>
      <c r="P73" s="132">
        <v>2.0</v>
      </c>
      <c r="Q73" s="132">
        <v>3.0</v>
      </c>
      <c r="R73" s="132">
        <v>4.0</v>
      </c>
      <c r="S73" s="132">
        <v>5.0</v>
      </c>
      <c r="T73" s="133">
        <v>6.0</v>
      </c>
      <c r="U73" s="104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ht="13.5" customHeight="1">
      <c r="A74" s="16"/>
      <c r="B74" s="16"/>
      <c r="C74" s="16"/>
      <c r="D74" s="16"/>
      <c r="E74" s="16"/>
      <c r="F74" s="16"/>
      <c r="G74" s="29"/>
      <c r="H74" s="39"/>
      <c r="I74" s="16"/>
      <c r="J74" s="32" t="s">
        <v>105</v>
      </c>
      <c r="K74" s="33" t="s">
        <v>50</v>
      </c>
      <c r="L74" s="81">
        <v>0.0</v>
      </c>
      <c r="M74" s="16"/>
      <c r="N74" s="116" t="s">
        <v>106</v>
      </c>
      <c r="O74" s="134">
        <v>0.2</v>
      </c>
      <c r="P74" s="135">
        <v>0.32</v>
      </c>
      <c r="Q74" s="135">
        <v>0.192</v>
      </c>
      <c r="R74" s="135">
        <v>0.1152</v>
      </c>
      <c r="S74" s="135">
        <v>0.1152</v>
      </c>
      <c r="T74" s="136">
        <v>0.0576</v>
      </c>
      <c r="U74" s="104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ht="13.5" customHeight="1">
      <c r="A75" s="16"/>
      <c r="B75" s="16"/>
      <c r="C75" s="16"/>
      <c r="D75" s="16"/>
      <c r="E75" s="16"/>
      <c r="F75" s="16"/>
      <c r="G75" s="29"/>
      <c r="H75" s="39"/>
      <c r="I75" s="16"/>
      <c r="J75" s="39"/>
      <c r="K75" s="40" t="s">
        <v>52</v>
      </c>
      <c r="L75" s="81">
        <v>0.0</v>
      </c>
      <c r="M75" s="16"/>
      <c r="N75" s="48" t="s">
        <v>101</v>
      </c>
      <c r="O75" s="137"/>
      <c r="P75" s="137"/>
      <c r="Q75" s="137"/>
      <c r="R75" s="137"/>
      <c r="S75" s="137"/>
      <c r="T75" s="138"/>
      <c r="U75" s="104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ht="13.5" customHeight="1">
      <c r="A76" s="16"/>
      <c r="B76" s="16"/>
      <c r="C76" s="16"/>
      <c r="D76" s="16"/>
      <c r="E76" s="16"/>
      <c r="F76" s="16"/>
      <c r="G76" s="29"/>
      <c r="H76" s="39"/>
      <c r="I76" s="16"/>
      <c r="J76" s="39"/>
      <c r="K76" s="41" t="s">
        <v>53</v>
      </c>
      <c r="L76" s="81">
        <v>0.0</v>
      </c>
      <c r="M76" s="16"/>
      <c r="N76" s="139" t="s">
        <v>106</v>
      </c>
      <c r="O76" s="140">
        <f t="shared" ref="O76:T76" si="9">1/((1+$S$50)*(1+$S$36))^O73</f>
        <v>0.9499027123</v>
      </c>
      <c r="P76" s="140">
        <f t="shared" si="9"/>
        <v>0.9023151628</v>
      </c>
      <c r="Q76" s="140">
        <f t="shared" si="9"/>
        <v>0.8571116205</v>
      </c>
      <c r="R76" s="140">
        <f t="shared" si="9"/>
        <v>0.8141726531</v>
      </c>
      <c r="S76" s="140">
        <f t="shared" si="9"/>
        <v>0.7733848114</v>
      </c>
      <c r="T76" s="140">
        <f t="shared" si="9"/>
        <v>0.73464033</v>
      </c>
      <c r="U76" s="104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ht="13.5" customHeight="1">
      <c r="A77" s="16"/>
      <c r="B77" s="16"/>
      <c r="C77" s="16"/>
      <c r="D77" s="16"/>
      <c r="E77" s="16"/>
      <c r="F77" s="16"/>
      <c r="G77" s="29"/>
      <c r="H77" s="39"/>
      <c r="I77" s="16"/>
      <c r="J77" s="39"/>
      <c r="K77" s="41" t="s">
        <v>55</v>
      </c>
      <c r="L77" s="81">
        <v>0.0</v>
      </c>
      <c r="M77" s="16"/>
      <c r="N77" s="141"/>
      <c r="O77" s="142"/>
      <c r="P77" s="142"/>
      <c r="Q77" s="142"/>
      <c r="R77" s="142"/>
      <c r="S77" s="142"/>
      <c r="T77" s="143"/>
      <c r="U77" s="104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ht="13.5" customHeight="1">
      <c r="A78" s="16"/>
      <c r="B78" s="16"/>
      <c r="C78" s="16"/>
      <c r="D78" s="16"/>
      <c r="E78" s="16"/>
      <c r="F78" s="16"/>
      <c r="G78" s="29"/>
      <c r="H78" s="39"/>
      <c r="I78" s="16"/>
      <c r="J78" s="39"/>
      <c r="K78" s="41" t="s">
        <v>56</v>
      </c>
      <c r="L78" s="81">
        <v>0.0</v>
      </c>
      <c r="M78" s="16"/>
      <c r="N78" s="141"/>
      <c r="O78" s="142"/>
      <c r="P78" s="142"/>
      <c r="Q78" s="142"/>
      <c r="R78" s="142"/>
      <c r="S78" s="142"/>
      <c r="T78" s="143"/>
      <c r="U78" s="104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ht="13.5" customHeight="1">
      <c r="A79" s="16"/>
      <c r="B79" s="16"/>
      <c r="C79" s="16"/>
      <c r="D79" s="16"/>
      <c r="E79" s="16"/>
      <c r="F79" s="16"/>
      <c r="G79" s="94"/>
      <c r="H79" s="95"/>
      <c r="I79" s="95"/>
      <c r="J79" s="95"/>
      <c r="K79" s="95"/>
      <c r="L79" s="95"/>
      <c r="M79" s="16"/>
      <c r="N79" s="144" t="s">
        <v>107</v>
      </c>
      <c r="O79" s="145"/>
      <c r="P79" s="145"/>
      <c r="Q79" s="145"/>
      <c r="R79" s="145"/>
      <c r="S79" s="145"/>
      <c r="T79" s="14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ht="13.5" customHeight="1">
      <c r="A80" s="16"/>
      <c r="B80" s="16"/>
      <c r="C80" s="16"/>
      <c r="D80" s="16"/>
      <c r="E80" s="16"/>
      <c r="F80" s="16"/>
      <c r="G80" s="98"/>
      <c r="H80" s="99"/>
      <c r="I80" s="99"/>
      <c r="J80" s="99"/>
      <c r="K80" s="99"/>
      <c r="L80" s="99"/>
      <c r="M80" s="99"/>
      <c r="N80" s="16"/>
      <c r="O80" s="16"/>
      <c r="P80" s="16"/>
      <c r="Q80" s="16"/>
      <c r="R80" s="16"/>
      <c r="S80" s="16"/>
      <c r="T80" s="30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ht="13.5" customHeight="1">
      <c r="A81" s="16"/>
      <c r="B81" s="16"/>
      <c r="C81" s="16"/>
      <c r="D81" s="16"/>
      <c r="E81" s="16"/>
      <c r="F81" s="16"/>
      <c r="G81" s="29"/>
      <c r="H81" s="147" t="s">
        <v>108</v>
      </c>
      <c r="I81" s="16"/>
      <c r="J81" s="32" t="s">
        <v>109</v>
      </c>
      <c r="K81" s="33" t="s">
        <v>50</v>
      </c>
      <c r="L81" s="62">
        <f t="shared" ref="L81:L85" si="10"> (($S$60 * $S$56 * $S$54 * (L36 * 1 + L62) +L42) * 1000 / (L12 * 8760)) + L48 + 0</f>
        <v>150.9435992</v>
      </c>
      <c r="M81" s="148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ht="13.5" customHeight="1">
      <c r="A82" s="16"/>
      <c r="B82" s="16"/>
      <c r="C82" s="16"/>
      <c r="D82" s="16"/>
      <c r="E82" s="16"/>
      <c r="F82" s="16"/>
      <c r="G82" s="29"/>
      <c r="H82" s="39"/>
      <c r="I82" s="16"/>
      <c r="J82" s="39"/>
      <c r="K82" s="40" t="s">
        <v>52</v>
      </c>
      <c r="L82" s="62">
        <f t="shared" si="10"/>
        <v>128.4641254</v>
      </c>
      <c r="M82" s="148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ht="13.5" customHeight="1">
      <c r="A83" s="16"/>
      <c r="B83" s="16"/>
      <c r="C83" s="16"/>
      <c r="D83" s="16"/>
      <c r="E83" s="16"/>
      <c r="F83" s="16"/>
      <c r="G83" s="29"/>
      <c r="H83" s="39"/>
      <c r="I83" s="16"/>
      <c r="J83" s="39"/>
      <c r="K83" s="41" t="s">
        <v>53</v>
      </c>
      <c r="L83" s="62">
        <f t="shared" si="10"/>
        <v>117.2005615</v>
      </c>
      <c r="M83" s="148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ht="13.5" customHeight="1">
      <c r="A84" s="16"/>
      <c r="B84" s="16"/>
      <c r="C84" s="16"/>
      <c r="D84" s="16"/>
      <c r="E84" s="16"/>
      <c r="F84" s="16"/>
      <c r="G84" s="29"/>
      <c r="H84" s="39"/>
      <c r="I84" s="16"/>
      <c r="J84" s="39"/>
      <c r="K84" s="41" t="s">
        <v>55</v>
      </c>
      <c r="L84" s="62">
        <f t="shared" si="10"/>
        <v>104.3068995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ht="13.5" customHeight="1">
      <c r="A85" s="16"/>
      <c r="B85" s="16"/>
      <c r="C85" s="16"/>
      <c r="D85" s="16"/>
      <c r="E85" s="16"/>
      <c r="F85" s="16"/>
      <c r="G85" s="29"/>
      <c r="H85" s="39"/>
      <c r="I85" s="16"/>
      <c r="J85" s="39"/>
      <c r="K85" s="41" t="s">
        <v>56</v>
      </c>
      <c r="L85" s="62">
        <f t="shared" si="10"/>
        <v>91.28764497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ht="13.5" customHeight="1">
      <c r="A86" s="16"/>
      <c r="B86" s="16"/>
      <c r="C86" s="16"/>
      <c r="D86" s="16"/>
      <c r="E86" s="16"/>
      <c r="F86" s="16"/>
      <c r="G86" s="29"/>
      <c r="H86" s="39"/>
      <c r="I86" s="16"/>
      <c r="J86" s="16"/>
      <c r="K86" s="16"/>
      <c r="L86" s="14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ht="13.5" customHeight="1">
      <c r="A87" s="16"/>
      <c r="B87" s="16"/>
      <c r="C87" s="16"/>
      <c r="D87" s="16"/>
      <c r="E87" s="16"/>
      <c r="F87" s="16"/>
      <c r="G87" s="29"/>
      <c r="H87" s="39"/>
      <c r="I87" s="16"/>
      <c r="J87" s="32" t="s">
        <v>110</v>
      </c>
      <c r="K87" s="33" t="s">
        <v>50</v>
      </c>
      <c r="L87" s="62">
        <f t="shared" ref="L87:L91" si="11">(((L36*$S$60*(1-$S$48*$S$55))/(8760*L12*(1-$S$48))+L42/(8760*L12))*1000)+L48</f>
        <v>150.9435992</v>
      </c>
      <c r="M87" s="148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ht="13.5" customHeight="1">
      <c r="A88" s="16"/>
      <c r="B88" s="16"/>
      <c r="C88" s="16"/>
      <c r="D88" s="16"/>
      <c r="E88" s="16"/>
      <c r="F88" s="16"/>
      <c r="G88" s="29"/>
      <c r="H88" s="39"/>
      <c r="I88" s="16"/>
      <c r="J88" s="39"/>
      <c r="K88" s="40" t="s">
        <v>52</v>
      </c>
      <c r="L88" s="62">
        <f t="shared" si="11"/>
        <v>128.4641254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ht="13.5" customHeight="1">
      <c r="A89" s="16"/>
      <c r="B89" s="16"/>
      <c r="C89" s="16"/>
      <c r="D89" s="16"/>
      <c r="E89" s="16"/>
      <c r="F89" s="16"/>
      <c r="G89" s="29"/>
      <c r="H89" s="39"/>
      <c r="I89" s="16"/>
      <c r="J89" s="39"/>
      <c r="K89" s="41" t="s">
        <v>53</v>
      </c>
      <c r="L89" s="62">
        <f t="shared" si="11"/>
        <v>117.2005615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ht="13.5" customHeight="1">
      <c r="A90" s="16"/>
      <c r="B90" s="16"/>
      <c r="C90" s="16"/>
      <c r="D90" s="16"/>
      <c r="E90" s="16"/>
      <c r="F90" s="16"/>
      <c r="G90" s="29"/>
      <c r="H90" s="39"/>
      <c r="I90" s="16"/>
      <c r="J90" s="39"/>
      <c r="K90" s="41" t="s">
        <v>55</v>
      </c>
      <c r="L90" s="62">
        <f t="shared" si="11"/>
        <v>104.3068995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ht="13.5" customHeight="1">
      <c r="A91" s="16"/>
      <c r="B91" s="16"/>
      <c r="C91" s="16"/>
      <c r="D91" s="16"/>
      <c r="E91" s="16"/>
      <c r="F91" s="16"/>
      <c r="G91" s="29"/>
      <c r="H91" s="39"/>
      <c r="I91" s="16"/>
      <c r="J91" s="39"/>
      <c r="K91" s="41" t="s">
        <v>56</v>
      </c>
      <c r="L91" s="62">
        <f t="shared" si="11"/>
        <v>91.28764497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ht="13.5" customHeight="1">
      <c r="A92" s="16"/>
      <c r="B92" s="16"/>
      <c r="C92" s="16"/>
      <c r="D92" s="16"/>
      <c r="E92" s="16"/>
      <c r="F92" s="16"/>
      <c r="G92" s="150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ht="13.5" customHeight="1">
      <c r="A94" s="16"/>
      <c r="B94" s="16"/>
      <c r="C94" s="16"/>
      <c r="D94" s="16"/>
      <c r="E94" s="16"/>
      <c r="F94" s="16"/>
      <c r="G94" s="16"/>
      <c r="H94" s="16" t="s">
        <v>111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ht="13.5" customHeight="1">
      <c r="A96" s="16"/>
      <c r="B96" s="16"/>
      <c r="C96" s="16"/>
      <c r="D96" s="16"/>
      <c r="E96" s="16"/>
      <c r="F96" s="16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ht="13.5" customHeight="1">
      <c r="A97" s="16"/>
      <c r="B97" s="16"/>
      <c r="C97" s="16"/>
      <c r="D97" s="25" t="s">
        <v>46</v>
      </c>
      <c r="E97" s="16"/>
      <c r="F97" s="16"/>
      <c r="G97" s="26" t="s">
        <v>112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53"/>
      <c r="V97" s="153"/>
      <c r="W97" s="153"/>
      <c r="X97" s="153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ht="13.5" customHeight="1">
      <c r="A98" s="16"/>
      <c r="B98" s="16"/>
      <c r="C98" s="16"/>
      <c r="D98" s="16"/>
      <c r="E98" s="16"/>
      <c r="F98" s="16"/>
      <c r="G98" s="29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ht="13.5" customHeight="1">
      <c r="A99" s="16"/>
      <c r="B99" s="16"/>
      <c r="C99" s="16"/>
      <c r="D99" s="16"/>
      <c r="E99" s="16"/>
      <c r="F99" s="16"/>
      <c r="G99" s="29"/>
      <c r="H99" s="16"/>
      <c r="I99" s="16"/>
      <c r="J99" s="16"/>
      <c r="K99" s="16"/>
      <c r="L99" s="155">
        <v>2017.0</v>
      </c>
      <c r="M99" s="155">
        <v>2018.0</v>
      </c>
      <c r="N99" s="155">
        <v>2019.0</v>
      </c>
      <c r="O99" s="155">
        <v>2020.0</v>
      </c>
      <c r="P99" s="155">
        <v>2021.0</v>
      </c>
      <c r="Q99" s="155">
        <v>2022.0</v>
      </c>
      <c r="R99" s="155">
        <v>2023.0</v>
      </c>
      <c r="S99" s="155">
        <v>2024.0</v>
      </c>
      <c r="T99" s="155">
        <v>2025.0</v>
      </c>
      <c r="U99" s="155">
        <v>2026.0</v>
      </c>
      <c r="V99" s="155">
        <v>2027.0</v>
      </c>
      <c r="W99" s="155">
        <v>2028.0</v>
      </c>
      <c r="X99" s="155">
        <v>2029.0</v>
      </c>
      <c r="Y99" s="155">
        <v>2030.0</v>
      </c>
      <c r="Z99" s="155">
        <v>2031.0</v>
      </c>
      <c r="AA99" s="155">
        <v>2032.0</v>
      </c>
      <c r="AB99" s="155">
        <v>2033.0</v>
      </c>
      <c r="AC99" s="155">
        <v>2034.0</v>
      </c>
      <c r="AD99" s="155">
        <v>2035.0</v>
      </c>
      <c r="AE99" s="155">
        <v>2036.0</v>
      </c>
      <c r="AF99" s="155">
        <v>2037.0</v>
      </c>
      <c r="AG99" s="155">
        <v>2038.0</v>
      </c>
      <c r="AH99" s="155">
        <v>2039.0</v>
      </c>
      <c r="AI99" s="155">
        <v>2040.0</v>
      </c>
      <c r="AJ99" s="155">
        <v>2041.0</v>
      </c>
      <c r="AK99" s="155">
        <v>2042.0</v>
      </c>
      <c r="AL99" s="155">
        <v>2043.0</v>
      </c>
      <c r="AM99" s="155">
        <v>2044.0</v>
      </c>
      <c r="AN99" s="155">
        <v>2045.0</v>
      </c>
      <c r="AO99" s="155">
        <v>2046.0</v>
      </c>
      <c r="AP99" s="155">
        <v>2047.0</v>
      </c>
      <c r="AQ99" s="155">
        <v>2048.0</v>
      </c>
      <c r="AR99" s="155">
        <v>2049.0</v>
      </c>
      <c r="AS99" s="155">
        <v>2050.0</v>
      </c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ht="13.5" customHeight="1">
      <c r="A100" s="16"/>
      <c r="B100" s="16"/>
      <c r="C100" s="16"/>
      <c r="D100" s="16"/>
      <c r="E100" s="16"/>
      <c r="F100" s="16"/>
      <c r="G100" s="29"/>
      <c r="H100" s="156" t="s">
        <v>48</v>
      </c>
      <c r="I100" s="16"/>
      <c r="J100" s="157" t="s">
        <v>49</v>
      </c>
      <c r="K100" s="158" t="s">
        <v>113</v>
      </c>
      <c r="L100" s="159">
        <v>0.1258427529283381</v>
      </c>
      <c r="M100" s="159">
        <v>0.126024566053832</v>
      </c>
      <c r="N100" s="159">
        <v>0.1262063791793261</v>
      </c>
      <c r="O100" s="159">
        <v>0.12638819230482</v>
      </c>
      <c r="P100" s="159">
        <v>0.126570005430314</v>
      </c>
      <c r="Q100" s="159">
        <v>0.126751818555808</v>
      </c>
      <c r="R100" s="159">
        <v>0.126933631681302</v>
      </c>
      <c r="S100" s="159">
        <v>0.127115444806796</v>
      </c>
      <c r="T100" s="159">
        <v>0.1272972579322899</v>
      </c>
      <c r="U100" s="159">
        <v>0.1274790710577839</v>
      </c>
      <c r="V100" s="159">
        <v>0.1276608841832779</v>
      </c>
      <c r="W100" s="159">
        <v>0.1278426973087719</v>
      </c>
      <c r="X100" s="159">
        <v>0.1280245104342659</v>
      </c>
      <c r="Y100" s="159">
        <v>0.1282063235597598</v>
      </c>
      <c r="Z100" s="159">
        <v>0.1283881366852538</v>
      </c>
      <c r="AA100" s="159">
        <v>0.1285699498107478</v>
      </c>
      <c r="AB100" s="159">
        <v>0.1287517629362418</v>
      </c>
      <c r="AC100" s="159">
        <v>0.1289335760617357</v>
      </c>
      <c r="AD100" s="159">
        <v>0.1291153891872297</v>
      </c>
      <c r="AE100" s="159">
        <v>0.1292972023127237</v>
      </c>
      <c r="AF100" s="159">
        <v>0.1294790154382177</v>
      </c>
      <c r="AG100" s="159">
        <v>0.1296608285637117</v>
      </c>
      <c r="AH100" s="159">
        <v>0.1298426416892056</v>
      </c>
      <c r="AI100" s="159">
        <v>0.1300244548146996</v>
      </c>
      <c r="AJ100" s="159">
        <v>0.1302062679401936</v>
      </c>
      <c r="AK100" s="159">
        <v>0.1303880810656876</v>
      </c>
      <c r="AL100" s="159">
        <v>0.1305698941911816</v>
      </c>
      <c r="AM100" s="159">
        <v>0.1307517073166755</v>
      </c>
      <c r="AN100" s="159">
        <v>0.1309335204421695</v>
      </c>
      <c r="AO100" s="159">
        <v>0.1311153335676635</v>
      </c>
      <c r="AP100" s="159">
        <v>0.1312971466931575</v>
      </c>
      <c r="AQ100" s="159">
        <v>0.1314789598186515</v>
      </c>
      <c r="AR100" s="159">
        <v>0.1316607729441454</v>
      </c>
      <c r="AS100" s="159">
        <v>0.1318425860696397</v>
      </c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ht="13.5" customHeight="1">
      <c r="A101" s="16"/>
      <c r="B101" s="16"/>
      <c r="C101" s="16"/>
      <c r="D101" s="16"/>
      <c r="E101" s="16"/>
      <c r="F101" s="16"/>
      <c r="G101" s="29"/>
      <c r="H101" s="39"/>
      <c r="I101" s="16"/>
      <c r="J101" s="160"/>
      <c r="K101" s="19" t="s">
        <v>114</v>
      </c>
      <c r="L101" s="161">
        <v>0.1258427529283381</v>
      </c>
      <c r="M101" s="161">
        <v>0.125923990432199</v>
      </c>
      <c r="N101" s="161">
        <v>0.126005227936059</v>
      </c>
      <c r="O101" s="161">
        <v>0.1260864654399195</v>
      </c>
      <c r="P101" s="161">
        <v>0.12616770294378</v>
      </c>
      <c r="Q101" s="161">
        <v>0.1262489404476404</v>
      </c>
      <c r="R101" s="161">
        <v>0.1263301779515009</v>
      </c>
      <c r="S101" s="161">
        <v>0.1264114154553614</v>
      </c>
      <c r="T101" s="161">
        <v>0.1264926529592218</v>
      </c>
      <c r="U101" s="161">
        <v>0.1265738904630823</v>
      </c>
      <c r="V101" s="161">
        <v>0.1266551279669428</v>
      </c>
      <c r="W101" s="161">
        <v>0.1267363654708032</v>
      </c>
      <c r="X101" s="161">
        <v>0.1268176029746637</v>
      </c>
      <c r="Y101" s="161">
        <v>0.1268988404785241</v>
      </c>
      <c r="Z101" s="161">
        <v>0.1269800779823846</v>
      </c>
      <c r="AA101" s="161">
        <v>0.1270613154862451</v>
      </c>
      <c r="AB101" s="161">
        <v>0.1271425529901055</v>
      </c>
      <c r="AC101" s="161">
        <v>0.127223790493966</v>
      </c>
      <c r="AD101" s="161">
        <v>0.1273050279978265</v>
      </c>
      <c r="AE101" s="161">
        <v>0.1273862655016869</v>
      </c>
      <c r="AF101" s="161">
        <v>0.1274675030055474</v>
      </c>
      <c r="AG101" s="161">
        <v>0.1275487405094079</v>
      </c>
      <c r="AH101" s="161">
        <v>0.1276299780132683</v>
      </c>
      <c r="AI101" s="161">
        <v>0.1277112155171288</v>
      </c>
      <c r="AJ101" s="161">
        <v>0.1277924530209893</v>
      </c>
      <c r="AK101" s="161">
        <v>0.1278736905248497</v>
      </c>
      <c r="AL101" s="161">
        <v>0.1279549280287102</v>
      </c>
      <c r="AM101" s="161">
        <v>0.1280361655325707</v>
      </c>
      <c r="AN101" s="161">
        <v>0.1281174030364311</v>
      </c>
      <c r="AO101" s="161">
        <v>0.1281986405402916</v>
      </c>
      <c r="AP101" s="161">
        <v>0.1282798780441521</v>
      </c>
      <c r="AQ101" s="161">
        <v>0.1283611155480125</v>
      </c>
      <c r="AR101" s="161">
        <v>0.128442353051873</v>
      </c>
      <c r="AS101" s="161">
        <v>0.128523590555733</v>
      </c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ht="13.5" customHeight="1">
      <c r="A102" s="16"/>
      <c r="B102" s="16"/>
      <c r="C102" s="16"/>
      <c r="D102" s="16"/>
      <c r="E102" s="16"/>
      <c r="F102" s="16"/>
      <c r="G102" s="29"/>
      <c r="H102" s="39"/>
      <c r="I102" s="16"/>
      <c r="J102" s="160"/>
      <c r="K102" s="162" t="s">
        <v>115</v>
      </c>
      <c r="L102" s="163">
        <v>0.1258427529283381</v>
      </c>
      <c r="M102" s="163">
        <v>0.1258427529283381</v>
      </c>
      <c r="N102" s="163">
        <v>0.1258427529283381</v>
      </c>
      <c r="O102" s="163">
        <v>0.1258427529283381</v>
      </c>
      <c r="P102" s="163">
        <v>0.1258427529283381</v>
      </c>
      <c r="Q102" s="163">
        <v>0.1258427529283381</v>
      </c>
      <c r="R102" s="163">
        <v>0.1258427529283381</v>
      </c>
      <c r="S102" s="163">
        <v>0.1258427529283381</v>
      </c>
      <c r="T102" s="163">
        <v>0.1258427529283381</v>
      </c>
      <c r="U102" s="163">
        <v>0.1258427529283381</v>
      </c>
      <c r="V102" s="163">
        <v>0.1258427529283381</v>
      </c>
      <c r="W102" s="163">
        <v>0.1258427529283381</v>
      </c>
      <c r="X102" s="163">
        <v>0.1258427529283381</v>
      </c>
      <c r="Y102" s="163">
        <v>0.1258427529283381</v>
      </c>
      <c r="Z102" s="163">
        <v>0.1258427529283381</v>
      </c>
      <c r="AA102" s="163">
        <v>0.1258427529283381</v>
      </c>
      <c r="AB102" s="163">
        <v>0.1258427529283381</v>
      </c>
      <c r="AC102" s="163">
        <v>0.1258427529283381</v>
      </c>
      <c r="AD102" s="163">
        <v>0.1258427529283381</v>
      </c>
      <c r="AE102" s="163">
        <v>0.1258427529283381</v>
      </c>
      <c r="AF102" s="163">
        <v>0.1258427529283381</v>
      </c>
      <c r="AG102" s="163">
        <v>0.1258427529283381</v>
      </c>
      <c r="AH102" s="163">
        <v>0.1258427529283381</v>
      </c>
      <c r="AI102" s="163">
        <v>0.1258427529283381</v>
      </c>
      <c r="AJ102" s="163">
        <v>0.1258427529283381</v>
      </c>
      <c r="AK102" s="163">
        <v>0.1258427529283381</v>
      </c>
      <c r="AL102" s="163">
        <v>0.1258427529283381</v>
      </c>
      <c r="AM102" s="163">
        <v>0.1258427529283381</v>
      </c>
      <c r="AN102" s="163">
        <v>0.1258427529283381</v>
      </c>
      <c r="AO102" s="163">
        <v>0.1258427529283381</v>
      </c>
      <c r="AP102" s="163">
        <v>0.1258427529283381</v>
      </c>
      <c r="AQ102" s="163">
        <v>0.1258427529283381</v>
      </c>
      <c r="AR102" s="163">
        <v>0.1258427529283381</v>
      </c>
      <c r="AS102" s="163">
        <v>0.1258427529283381</v>
      </c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ht="13.5" customHeight="1">
      <c r="A103" s="16"/>
      <c r="B103" s="16"/>
      <c r="C103" s="16"/>
      <c r="D103" s="16"/>
      <c r="E103" s="16"/>
      <c r="F103" s="16"/>
      <c r="G103" s="29"/>
      <c r="H103" s="39"/>
      <c r="I103" s="16"/>
      <c r="J103" s="160"/>
      <c r="K103" s="158" t="s">
        <v>116</v>
      </c>
      <c r="L103" s="159">
        <v>0.1478635223083303</v>
      </c>
      <c r="M103" s="159">
        <v>0.1480771502567966</v>
      </c>
      <c r="N103" s="159">
        <v>0.1482907782052628</v>
      </c>
      <c r="O103" s="159">
        <v>0.1485044061537291</v>
      </c>
      <c r="P103" s="159">
        <v>0.1487180341021954</v>
      </c>
      <c r="Q103" s="159">
        <v>0.1489316620506617</v>
      </c>
      <c r="R103" s="159">
        <v>0.1491452899991279</v>
      </c>
      <c r="S103" s="159">
        <v>0.1493589179475942</v>
      </c>
      <c r="T103" s="159">
        <v>0.1495725458960605</v>
      </c>
      <c r="U103" s="159">
        <v>0.1497861738445267</v>
      </c>
      <c r="V103" s="159">
        <v>0.149999801792993</v>
      </c>
      <c r="W103" s="159">
        <v>0.1502134297414593</v>
      </c>
      <c r="X103" s="159">
        <v>0.1504270576899256</v>
      </c>
      <c r="Y103" s="159">
        <v>0.1506406856383918</v>
      </c>
      <c r="Z103" s="159">
        <v>0.1508543135868581</v>
      </c>
      <c r="AA103" s="159">
        <v>0.1510679415353244</v>
      </c>
      <c r="AB103" s="159">
        <v>0.1512815694837907</v>
      </c>
      <c r="AC103" s="159">
        <v>0.1514951974322569</v>
      </c>
      <c r="AD103" s="159">
        <v>0.1517088253807232</v>
      </c>
      <c r="AE103" s="159">
        <v>0.1519224533291895</v>
      </c>
      <c r="AF103" s="159">
        <v>0.1521360812776557</v>
      </c>
      <c r="AG103" s="159">
        <v>0.152349709226122</v>
      </c>
      <c r="AH103" s="159">
        <v>0.1525633371745883</v>
      </c>
      <c r="AI103" s="159">
        <v>0.1527769651230546</v>
      </c>
      <c r="AJ103" s="159">
        <v>0.1529905930715208</v>
      </c>
      <c r="AK103" s="159">
        <v>0.1532042210199871</v>
      </c>
      <c r="AL103" s="159">
        <v>0.1534178489684534</v>
      </c>
      <c r="AM103" s="159">
        <v>0.1536314769169196</v>
      </c>
      <c r="AN103" s="159">
        <v>0.1538451048653859</v>
      </c>
      <c r="AO103" s="159">
        <v>0.1540587328138522</v>
      </c>
      <c r="AP103" s="159">
        <v>0.1542723607623185</v>
      </c>
      <c r="AQ103" s="159">
        <v>0.1544859887107847</v>
      </c>
      <c r="AR103" s="159">
        <v>0.154699616659251</v>
      </c>
      <c r="AS103" s="159">
        <v>0.1549132446077169</v>
      </c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ht="13.5" customHeight="1">
      <c r="A104" s="16"/>
      <c r="B104" s="16"/>
      <c r="C104" s="16"/>
      <c r="D104" s="16"/>
      <c r="E104" s="16"/>
      <c r="F104" s="16"/>
      <c r="G104" s="29"/>
      <c r="H104" s="39"/>
      <c r="I104" s="16"/>
      <c r="J104" s="160"/>
      <c r="K104" s="19" t="s">
        <v>117</v>
      </c>
      <c r="L104" s="161">
        <v>0.1478635223083303</v>
      </c>
      <c r="M104" s="161">
        <v>0.1479589752699417</v>
      </c>
      <c r="N104" s="161">
        <v>0.1480544282315531</v>
      </c>
      <c r="O104" s="161">
        <v>0.1481498811931645</v>
      </c>
      <c r="P104" s="161">
        <v>0.1482453341547759</v>
      </c>
      <c r="Q104" s="161">
        <v>0.1483407871163873</v>
      </c>
      <c r="R104" s="161">
        <v>0.1484362400779987</v>
      </c>
      <c r="S104" s="161">
        <v>0.1485316930396101</v>
      </c>
      <c r="T104" s="161">
        <v>0.1486271460012215</v>
      </c>
      <c r="U104" s="161">
        <v>0.1487225989628329</v>
      </c>
      <c r="V104" s="161">
        <v>0.1488180519244443</v>
      </c>
      <c r="W104" s="161">
        <v>0.1489135048860557</v>
      </c>
      <c r="X104" s="161">
        <v>0.1490089578476671</v>
      </c>
      <c r="Y104" s="161">
        <v>0.1491044108092785</v>
      </c>
      <c r="Z104" s="161">
        <v>0.1491998637708899</v>
      </c>
      <c r="AA104" s="161">
        <v>0.1492953167325013</v>
      </c>
      <c r="AB104" s="161">
        <v>0.1493907696941127</v>
      </c>
      <c r="AC104" s="161">
        <v>0.1494862226557241</v>
      </c>
      <c r="AD104" s="161">
        <v>0.1495816756173355</v>
      </c>
      <c r="AE104" s="161">
        <v>0.1496771285789469</v>
      </c>
      <c r="AF104" s="161">
        <v>0.1497725815405583</v>
      </c>
      <c r="AG104" s="161">
        <v>0.1498680345021697</v>
      </c>
      <c r="AH104" s="161">
        <v>0.149963487463781</v>
      </c>
      <c r="AI104" s="161">
        <v>0.1500589404253924</v>
      </c>
      <c r="AJ104" s="161">
        <v>0.1501543933870038</v>
      </c>
      <c r="AK104" s="161">
        <v>0.1502498463486152</v>
      </c>
      <c r="AL104" s="161">
        <v>0.1503452993102266</v>
      </c>
      <c r="AM104" s="161">
        <v>0.150440752271838</v>
      </c>
      <c r="AN104" s="161">
        <v>0.1505362052334494</v>
      </c>
      <c r="AO104" s="161">
        <v>0.1506316581950608</v>
      </c>
      <c r="AP104" s="161">
        <v>0.1507271111566722</v>
      </c>
      <c r="AQ104" s="161">
        <v>0.1508225641182836</v>
      </c>
      <c r="AR104" s="161">
        <v>0.150918017079895</v>
      </c>
      <c r="AS104" s="161">
        <v>0.1510134700415069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ht="13.5" customHeight="1">
      <c r="A105" s="16"/>
      <c r="B105" s="16"/>
      <c r="C105" s="16"/>
      <c r="D105" s="16"/>
      <c r="E105" s="16"/>
      <c r="F105" s="16"/>
      <c r="G105" s="29"/>
      <c r="H105" s="39"/>
      <c r="I105" s="16"/>
      <c r="J105" s="160"/>
      <c r="K105" s="162" t="s">
        <v>118</v>
      </c>
      <c r="L105" s="163">
        <v>0.1478635223083303</v>
      </c>
      <c r="M105" s="163">
        <v>0.1478635223083303</v>
      </c>
      <c r="N105" s="163">
        <v>0.1478635223083303</v>
      </c>
      <c r="O105" s="163">
        <v>0.1478635223083303</v>
      </c>
      <c r="P105" s="163">
        <v>0.1478635223083303</v>
      </c>
      <c r="Q105" s="163">
        <v>0.1478635223083303</v>
      </c>
      <c r="R105" s="163">
        <v>0.1478635223083303</v>
      </c>
      <c r="S105" s="163">
        <v>0.1478635223083303</v>
      </c>
      <c r="T105" s="163">
        <v>0.1478635223083303</v>
      </c>
      <c r="U105" s="163">
        <v>0.1478635223083303</v>
      </c>
      <c r="V105" s="163">
        <v>0.1478635223083303</v>
      </c>
      <c r="W105" s="163">
        <v>0.1478635223083303</v>
      </c>
      <c r="X105" s="163">
        <v>0.1478635223083303</v>
      </c>
      <c r="Y105" s="163">
        <v>0.1478635223083303</v>
      </c>
      <c r="Z105" s="163">
        <v>0.1478635223083303</v>
      </c>
      <c r="AA105" s="163">
        <v>0.1478635223083303</v>
      </c>
      <c r="AB105" s="163">
        <v>0.1478635223083303</v>
      </c>
      <c r="AC105" s="163">
        <v>0.1478635223083303</v>
      </c>
      <c r="AD105" s="163">
        <v>0.1478635223083303</v>
      </c>
      <c r="AE105" s="163">
        <v>0.1478635223083303</v>
      </c>
      <c r="AF105" s="163">
        <v>0.1478635223083303</v>
      </c>
      <c r="AG105" s="163">
        <v>0.1478635223083303</v>
      </c>
      <c r="AH105" s="163">
        <v>0.1478635223083303</v>
      </c>
      <c r="AI105" s="163">
        <v>0.1478635223083303</v>
      </c>
      <c r="AJ105" s="163">
        <v>0.1478635223083303</v>
      </c>
      <c r="AK105" s="163">
        <v>0.1478635223083303</v>
      </c>
      <c r="AL105" s="163">
        <v>0.1478635223083303</v>
      </c>
      <c r="AM105" s="163">
        <v>0.1478635223083303</v>
      </c>
      <c r="AN105" s="163">
        <v>0.1478635223083303</v>
      </c>
      <c r="AO105" s="163">
        <v>0.1478635223083303</v>
      </c>
      <c r="AP105" s="163">
        <v>0.1478635223083303</v>
      </c>
      <c r="AQ105" s="163">
        <v>0.1478635223083303</v>
      </c>
      <c r="AR105" s="163">
        <v>0.1478635223083303</v>
      </c>
      <c r="AS105" s="163">
        <v>0.1478635223083303</v>
      </c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ht="13.5" customHeight="1">
      <c r="A106" s="16"/>
      <c r="B106" s="16"/>
      <c r="C106" s="16"/>
      <c r="D106" s="16"/>
      <c r="E106" s="16"/>
      <c r="F106" s="16"/>
      <c r="G106" s="29"/>
      <c r="H106" s="39"/>
      <c r="I106" s="16"/>
      <c r="J106" s="160"/>
      <c r="K106" s="158" t="s">
        <v>119</v>
      </c>
      <c r="L106" s="159">
        <v>0.162073951055187</v>
      </c>
      <c r="M106" s="159">
        <v>0.1623081097247711</v>
      </c>
      <c r="N106" s="159">
        <v>0.1625422683943552</v>
      </c>
      <c r="O106" s="159">
        <v>0.1627764270639394</v>
      </c>
      <c r="P106" s="159">
        <v>0.1630105857335235</v>
      </c>
      <c r="Q106" s="159">
        <v>0.1632447444031076</v>
      </c>
      <c r="R106" s="159">
        <v>0.1634789030726917</v>
      </c>
      <c r="S106" s="159">
        <v>0.1637130617422758</v>
      </c>
      <c r="T106" s="159">
        <v>0.16394722041186</v>
      </c>
      <c r="U106" s="159">
        <v>0.1641813790814441</v>
      </c>
      <c r="V106" s="159">
        <v>0.1644155377510282</v>
      </c>
      <c r="W106" s="159">
        <v>0.1646496964206123</v>
      </c>
      <c r="X106" s="159">
        <v>0.1648838550901965</v>
      </c>
      <c r="Y106" s="159">
        <v>0.1651180137597806</v>
      </c>
      <c r="Z106" s="159">
        <v>0.1653521724293647</v>
      </c>
      <c r="AA106" s="159">
        <v>0.1655863310989488</v>
      </c>
      <c r="AB106" s="159">
        <v>0.1658204897685329</v>
      </c>
      <c r="AC106" s="159">
        <v>0.1660546484381171</v>
      </c>
      <c r="AD106" s="159">
        <v>0.1662888071077012</v>
      </c>
      <c r="AE106" s="159">
        <v>0.1665229657772853</v>
      </c>
      <c r="AF106" s="159">
        <v>0.1667571244468694</v>
      </c>
      <c r="AG106" s="159">
        <v>0.1669912831164536</v>
      </c>
      <c r="AH106" s="159">
        <v>0.1672254417860377</v>
      </c>
      <c r="AI106" s="159">
        <v>0.1674596004556218</v>
      </c>
      <c r="AJ106" s="159">
        <v>0.1676937591252059</v>
      </c>
      <c r="AK106" s="159">
        <v>0.16792791779479</v>
      </c>
      <c r="AL106" s="159">
        <v>0.1681620764643742</v>
      </c>
      <c r="AM106" s="159">
        <v>0.1683962351339583</v>
      </c>
      <c r="AN106" s="159">
        <v>0.1686303938035424</v>
      </c>
      <c r="AO106" s="159">
        <v>0.1688645524731265</v>
      </c>
      <c r="AP106" s="159">
        <v>0.1690987111427107</v>
      </c>
      <c r="AQ106" s="159">
        <v>0.1693328698122948</v>
      </c>
      <c r="AR106" s="159">
        <v>0.1695670284818789</v>
      </c>
      <c r="AS106" s="159">
        <v>0.1698011871514631</v>
      </c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ht="13.5" customHeight="1">
      <c r="A107" s="16"/>
      <c r="B107" s="16"/>
      <c r="C107" s="16"/>
      <c r="D107" s="16"/>
      <c r="E107" s="16"/>
      <c r="F107" s="16"/>
      <c r="G107" s="29"/>
      <c r="H107" s="39"/>
      <c r="I107" s="16"/>
      <c r="J107" s="160"/>
      <c r="K107" s="19" t="s">
        <v>120</v>
      </c>
      <c r="L107" s="161">
        <v>0.162073951055187</v>
      </c>
      <c r="M107" s="161">
        <v>0.1621785775268601</v>
      </c>
      <c r="N107" s="161">
        <v>0.1622832039985332</v>
      </c>
      <c r="O107" s="161">
        <v>0.1623878304702063</v>
      </c>
      <c r="P107" s="161">
        <v>0.1624924569418794</v>
      </c>
      <c r="Q107" s="161">
        <v>0.1625970834135526</v>
      </c>
      <c r="R107" s="161">
        <v>0.1627017098852257</v>
      </c>
      <c r="S107" s="161">
        <v>0.1628063363568988</v>
      </c>
      <c r="T107" s="161">
        <v>0.1629109628285719</v>
      </c>
      <c r="U107" s="161">
        <v>0.163015589300245</v>
      </c>
      <c r="V107" s="161">
        <v>0.1631202157719181</v>
      </c>
      <c r="W107" s="161">
        <v>0.1632248422435912</v>
      </c>
      <c r="X107" s="161">
        <v>0.1633294687152644</v>
      </c>
      <c r="Y107" s="161">
        <v>0.1634340951869375</v>
      </c>
      <c r="Z107" s="161">
        <v>0.1635387216586106</v>
      </c>
      <c r="AA107" s="161">
        <v>0.1636433481302837</v>
      </c>
      <c r="AB107" s="161">
        <v>0.1637479746019568</v>
      </c>
      <c r="AC107" s="161">
        <v>0.1638526010736299</v>
      </c>
      <c r="AD107" s="161">
        <v>0.163957227545303</v>
      </c>
      <c r="AE107" s="161">
        <v>0.1640618540169761</v>
      </c>
      <c r="AF107" s="161">
        <v>0.1641664804886493</v>
      </c>
      <c r="AG107" s="161">
        <v>0.1642711069603224</v>
      </c>
      <c r="AH107" s="161">
        <v>0.1643757334319955</v>
      </c>
      <c r="AI107" s="161">
        <v>0.1644803599036686</v>
      </c>
      <c r="AJ107" s="161">
        <v>0.1645849863753417</v>
      </c>
      <c r="AK107" s="161">
        <v>0.1646896128470148</v>
      </c>
      <c r="AL107" s="161">
        <v>0.1647942393186879</v>
      </c>
      <c r="AM107" s="161">
        <v>0.1648988657903611</v>
      </c>
      <c r="AN107" s="161">
        <v>0.1650034922620342</v>
      </c>
      <c r="AO107" s="161">
        <v>0.1651081187337073</v>
      </c>
      <c r="AP107" s="161">
        <v>0.1652127452053804</v>
      </c>
      <c r="AQ107" s="161">
        <v>0.1653173716770535</v>
      </c>
      <c r="AR107" s="161">
        <v>0.1654219981487266</v>
      </c>
      <c r="AS107" s="161">
        <v>0.1655266246204</v>
      </c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ht="13.5" customHeight="1">
      <c r="A108" s="16"/>
      <c r="B108" s="16"/>
      <c r="C108" s="16"/>
      <c r="D108" s="16"/>
      <c r="E108" s="16"/>
      <c r="F108" s="16"/>
      <c r="G108" s="29"/>
      <c r="H108" s="39"/>
      <c r="I108" s="16"/>
      <c r="J108" s="160"/>
      <c r="K108" s="162" t="s">
        <v>121</v>
      </c>
      <c r="L108" s="163">
        <v>0.162073951055187</v>
      </c>
      <c r="M108" s="163">
        <v>0.162073951055187</v>
      </c>
      <c r="N108" s="163">
        <v>0.162073951055187</v>
      </c>
      <c r="O108" s="163">
        <v>0.162073951055187</v>
      </c>
      <c r="P108" s="163">
        <v>0.162073951055187</v>
      </c>
      <c r="Q108" s="163">
        <v>0.162073951055187</v>
      </c>
      <c r="R108" s="163">
        <v>0.162073951055187</v>
      </c>
      <c r="S108" s="163">
        <v>0.162073951055187</v>
      </c>
      <c r="T108" s="163">
        <v>0.162073951055187</v>
      </c>
      <c r="U108" s="163">
        <v>0.162073951055187</v>
      </c>
      <c r="V108" s="163">
        <v>0.162073951055187</v>
      </c>
      <c r="W108" s="163">
        <v>0.162073951055187</v>
      </c>
      <c r="X108" s="163">
        <v>0.162073951055187</v>
      </c>
      <c r="Y108" s="163">
        <v>0.162073951055187</v>
      </c>
      <c r="Z108" s="163">
        <v>0.162073951055187</v>
      </c>
      <c r="AA108" s="163">
        <v>0.162073951055187</v>
      </c>
      <c r="AB108" s="163">
        <v>0.162073951055187</v>
      </c>
      <c r="AC108" s="163">
        <v>0.162073951055187</v>
      </c>
      <c r="AD108" s="163">
        <v>0.162073951055187</v>
      </c>
      <c r="AE108" s="163">
        <v>0.162073951055187</v>
      </c>
      <c r="AF108" s="163">
        <v>0.162073951055187</v>
      </c>
      <c r="AG108" s="163">
        <v>0.162073951055187</v>
      </c>
      <c r="AH108" s="163">
        <v>0.162073951055187</v>
      </c>
      <c r="AI108" s="163">
        <v>0.162073951055187</v>
      </c>
      <c r="AJ108" s="163">
        <v>0.162073951055187</v>
      </c>
      <c r="AK108" s="163">
        <v>0.162073951055187</v>
      </c>
      <c r="AL108" s="163">
        <v>0.162073951055187</v>
      </c>
      <c r="AM108" s="163">
        <v>0.162073951055187</v>
      </c>
      <c r="AN108" s="163">
        <v>0.162073951055187</v>
      </c>
      <c r="AO108" s="163">
        <v>0.162073951055187</v>
      </c>
      <c r="AP108" s="163">
        <v>0.162073951055187</v>
      </c>
      <c r="AQ108" s="163">
        <v>0.162073951055187</v>
      </c>
      <c r="AR108" s="163">
        <v>0.162073951055187</v>
      </c>
      <c r="AS108" s="163">
        <v>0.162073951055187</v>
      </c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29"/>
      <c r="H109" s="39"/>
      <c r="I109" s="16"/>
      <c r="J109" s="160"/>
      <c r="K109" s="158" t="s">
        <v>122</v>
      </c>
      <c r="L109" s="159">
        <v>0.1821083567734363</v>
      </c>
      <c r="M109" s="159">
        <v>0.1823714604385508</v>
      </c>
      <c r="N109" s="159">
        <v>0.1826345641036654</v>
      </c>
      <c r="O109" s="159">
        <v>0.18289766776878</v>
      </c>
      <c r="P109" s="159">
        <v>0.1831607714338945</v>
      </c>
      <c r="Q109" s="159">
        <v>0.1834238750990091</v>
      </c>
      <c r="R109" s="159">
        <v>0.1836869787641237</v>
      </c>
      <c r="S109" s="159">
        <v>0.1839500824292382</v>
      </c>
      <c r="T109" s="159">
        <v>0.1842131860943528</v>
      </c>
      <c r="U109" s="159">
        <v>0.1844762897594673</v>
      </c>
      <c r="V109" s="159">
        <v>0.1847393934245819</v>
      </c>
      <c r="W109" s="159">
        <v>0.1850024970896965</v>
      </c>
      <c r="X109" s="159">
        <v>0.185265600754811</v>
      </c>
      <c r="Y109" s="159">
        <v>0.1855287044199256</v>
      </c>
      <c r="Z109" s="159">
        <v>0.1857918080850401</v>
      </c>
      <c r="AA109" s="159">
        <v>0.1860549117501547</v>
      </c>
      <c r="AB109" s="159">
        <v>0.1863180154152693</v>
      </c>
      <c r="AC109" s="159">
        <v>0.1865811190803838</v>
      </c>
      <c r="AD109" s="159">
        <v>0.1868442227454984</v>
      </c>
      <c r="AE109" s="159">
        <v>0.187107326410613</v>
      </c>
      <c r="AF109" s="159">
        <v>0.1873704300757275</v>
      </c>
      <c r="AG109" s="159">
        <v>0.1876335337408421</v>
      </c>
      <c r="AH109" s="159">
        <v>0.1878966374059566</v>
      </c>
      <c r="AI109" s="159">
        <v>0.1881597410710712</v>
      </c>
      <c r="AJ109" s="159">
        <v>0.1884228447361858</v>
      </c>
      <c r="AK109" s="159">
        <v>0.1886859484013003</v>
      </c>
      <c r="AL109" s="159">
        <v>0.1889490520664149</v>
      </c>
      <c r="AM109" s="159">
        <v>0.1892121557315294</v>
      </c>
      <c r="AN109" s="159">
        <v>0.189475259396644</v>
      </c>
      <c r="AO109" s="159">
        <v>0.1897383630617586</v>
      </c>
      <c r="AP109" s="159">
        <v>0.1900014667268731</v>
      </c>
      <c r="AQ109" s="159">
        <v>0.1902645703919877</v>
      </c>
      <c r="AR109" s="159">
        <v>0.1905276740571022</v>
      </c>
      <c r="AS109" s="159">
        <v>0.1907907777222171</v>
      </c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ht="13.5" customHeight="1">
      <c r="A110" s="16"/>
      <c r="B110" s="16"/>
      <c r="C110" s="16"/>
      <c r="D110" s="16"/>
      <c r="E110" s="16"/>
      <c r="F110" s="16"/>
      <c r="G110" s="29"/>
      <c r="H110" s="39"/>
      <c r="I110" s="16"/>
      <c r="J110" s="160"/>
      <c r="K110" s="19" t="s">
        <v>123</v>
      </c>
      <c r="L110" s="161">
        <v>0.1821083567734363</v>
      </c>
      <c r="M110" s="161">
        <v>0.1822259164103017</v>
      </c>
      <c r="N110" s="161">
        <v>0.1823434760471672</v>
      </c>
      <c r="O110" s="161">
        <v>0.1824610356840326</v>
      </c>
      <c r="P110" s="161">
        <v>0.182578595320898</v>
      </c>
      <c r="Q110" s="161">
        <v>0.1826961549577635</v>
      </c>
      <c r="R110" s="161">
        <v>0.1828137145946289</v>
      </c>
      <c r="S110" s="161">
        <v>0.1829312742314944</v>
      </c>
      <c r="T110" s="161">
        <v>0.1830488338683598</v>
      </c>
      <c r="U110" s="161">
        <v>0.1831663935052252</v>
      </c>
      <c r="V110" s="161">
        <v>0.1832839531420907</v>
      </c>
      <c r="W110" s="161">
        <v>0.1834015127789561</v>
      </c>
      <c r="X110" s="161">
        <v>0.1835190724158215</v>
      </c>
      <c r="Y110" s="161">
        <v>0.183636632052687</v>
      </c>
      <c r="Z110" s="161">
        <v>0.1837541916895524</v>
      </c>
      <c r="AA110" s="161">
        <v>0.1838717513264179</v>
      </c>
      <c r="AB110" s="161">
        <v>0.1839893109632833</v>
      </c>
      <c r="AC110" s="161">
        <v>0.1841068706001487</v>
      </c>
      <c r="AD110" s="161">
        <v>0.1842244302370142</v>
      </c>
      <c r="AE110" s="161">
        <v>0.1843419898738796</v>
      </c>
      <c r="AF110" s="161">
        <v>0.1844595495107451</v>
      </c>
      <c r="AG110" s="161">
        <v>0.1845771091476105</v>
      </c>
      <c r="AH110" s="161">
        <v>0.1846946687844759</v>
      </c>
      <c r="AI110" s="161">
        <v>0.1848122284213414</v>
      </c>
      <c r="AJ110" s="161">
        <v>0.1849297880582068</v>
      </c>
      <c r="AK110" s="161">
        <v>0.1850473476950723</v>
      </c>
      <c r="AL110" s="161">
        <v>0.1851649073319377</v>
      </c>
      <c r="AM110" s="161">
        <v>0.1852824669688031</v>
      </c>
      <c r="AN110" s="161">
        <v>0.1854000266056686</v>
      </c>
      <c r="AO110" s="161">
        <v>0.185517586242534</v>
      </c>
      <c r="AP110" s="161">
        <v>0.1856351458793994</v>
      </c>
      <c r="AQ110" s="161">
        <v>0.1857527055162649</v>
      </c>
      <c r="AR110" s="161">
        <v>0.1858702651531303</v>
      </c>
      <c r="AS110" s="161">
        <v>0.1859878247899958</v>
      </c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ht="13.5" customHeight="1">
      <c r="A111" s="16"/>
      <c r="B111" s="16"/>
      <c r="C111" s="16"/>
      <c r="D111" s="16"/>
      <c r="E111" s="16"/>
      <c r="F111" s="16"/>
      <c r="G111" s="29"/>
      <c r="H111" s="39"/>
      <c r="I111" s="16"/>
      <c r="J111" s="160"/>
      <c r="K111" s="162" t="s">
        <v>124</v>
      </c>
      <c r="L111" s="163">
        <v>0.1821083567734363</v>
      </c>
      <c r="M111" s="163">
        <v>0.1821083567734363</v>
      </c>
      <c r="N111" s="163">
        <v>0.1821083567734363</v>
      </c>
      <c r="O111" s="163">
        <v>0.1821083567734363</v>
      </c>
      <c r="P111" s="163">
        <v>0.1821083567734363</v>
      </c>
      <c r="Q111" s="163">
        <v>0.1821083567734363</v>
      </c>
      <c r="R111" s="163">
        <v>0.1821083567734363</v>
      </c>
      <c r="S111" s="163">
        <v>0.1821083567734363</v>
      </c>
      <c r="T111" s="163">
        <v>0.1821083567734363</v>
      </c>
      <c r="U111" s="163">
        <v>0.1821083567734363</v>
      </c>
      <c r="V111" s="163">
        <v>0.1821083567734363</v>
      </c>
      <c r="W111" s="163">
        <v>0.1821083567734363</v>
      </c>
      <c r="X111" s="163">
        <v>0.1821083567734363</v>
      </c>
      <c r="Y111" s="163">
        <v>0.1821083567734363</v>
      </c>
      <c r="Z111" s="163">
        <v>0.1821083567734363</v>
      </c>
      <c r="AA111" s="163">
        <v>0.1821083567734363</v>
      </c>
      <c r="AB111" s="163">
        <v>0.1821083567734363</v>
      </c>
      <c r="AC111" s="163">
        <v>0.1821083567734363</v>
      </c>
      <c r="AD111" s="163">
        <v>0.1821083567734363</v>
      </c>
      <c r="AE111" s="163">
        <v>0.1821083567734363</v>
      </c>
      <c r="AF111" s="163">
        <v>0.1821083567734363</v>
      </c>
      <c r="AG111" s="163">
        <v>0.1821083567734363</v>
      </c>
      <c r="AH111" s="163">
        <v>0.1821083567734363</v>
      </c>
      <c r="AI111" s="163">
        <v>0.1821083567734363</v>
      </c>
      <c r="AJ111" s="163">
        <v>0.1821083567734363</v>
      </c>
      <c r="AK111" s="163">
        <v>0.1821083567734363</v>
      </c>
      <c r="AL111" s="163">
        <v>0.1821083567734363</v>
      </c>
      <c r="AM111" s="163">
        <v>0.1821083567734363</v>
      </c>
      <c r="AN111" s="163">
        <v>0.1821083567734363</v>
      </c>
      <c r="AO111" s="163">
        <v>0.1821083567734363</v>
      </c>
      <c r="AP111" s="163">
        <v>0.1821083567734363</v>
      </c>
      <c r="AQ111" s="163">
        <v>0.1821083567734363</v>
      </c>
      <c r="AR111" s="163">
        <v>0.1821083567734363</v>
      </c>
      <c r="AS111" s="163">
        <v>0.1821083567734363</v>
      </c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ht="13.5" customHeight="1">
      <c r="A112" s="16"/>
      <c r="B112" s="16"/>
      <c r="C112" s="16"/>
      <c r="D112" s="16"/>
      <c r="E112" s="16"/>
      <c r="F112" s="16"/>
      <c r="G112" s="29"/>
      <c r="H112" s="39"/>
      <c r="I112" s="16"/>
      <c r="J112" s="160"/>
      <c r="K112" s="158" t="s">
        <v>125</v>
      </c>
      <c r="L112" s="159">
        <v>0.2080802727663709</v>
      </c>
      <c r="M112" s="159">
        <v>0.2083808997302998</v>
      </c>
      <c r="N112" s="159">
        <v>0.2086815266942286</v>
      </c>
      <c r="O112" s="159">
        <v>0.2089821536581575</v>
      </c>
      <c r="P112" s="159">
        <v>0.2092827806220863</v>
      </c>
      <c r="Q112" s="159">
        <v>0.2095834075860152</v>
      </c>
      <c r="R112" s="159">
        <v>0.209884034549944</v>
      </c>
      <c r="S112" s="159">
        <v>0.2101846615138729</v>
      </c>
      <c r="T112" s="159">
        <v>0.2104852884778017</v>
      </c>
      <c r="U112" s="159">
        <v>0.2107859154417306</v>
      </c>
      <c r="V112" s="159">
        <v>0.2110865424056594</v>
      </c>
      <c r="W112" s="159">
        <v>0.2113871693695883</v>
      </c>
      <c r="X112" s="159">
        <v>0.2116877963335171</v>
      </c>
      <c r="Y112" s="159">
        <v>0.211988423297446</v>
      </c>
      <c r="Z112" s="159">
        <v>0.2122890502613748</v>
      </c>
      <c r="AA112" s="159">
        <v>0.2125896772253037</v>
      </c>
      <c r="AB112" s="159">
        <v>0.2128903041892325</v>
      </c>
      <c r="AC112" s="159">
        <v>0.2131909311531614</v>
      </c>
      <c r="AD112" s="159">
        <v>0.2134915581170903</v>
      </c>
      <c r="AE112" s="159">
        <v>0.2137921850810191</v>
      </c>
      <c r="AF112" s="159">
        <v>0.214092812044948</v>
      </c>
      <c r="AG112" s="159">
        <v>0.2143934390088768</v>
      </c>
      <c r="AH112" s="159">
        <v>0.2146940659728057</v>
      </c>
      <c r="AI112" s="159">
        <v>0.2149946929367345</v>
      </c>
      <c r="AJ112" s="159">
        <v>0.2152953199006634</v>
      </c>
      <c r="AK112" s="159">
        <v>0.2155959468645922</v>
      </c>
      <c r="AL112" s="159">
        <v>0.2158965738285211</v>
      </c>
      <c r="AM112" s="159">
        <v>0.2161972007924499</v>
      </c>
      <c r="AN112" s="159">
        <v>0.2164978277563788</v>
      </c>
      <c r="AO112" s="159">
        <v>0.2167984547203076</v>
      </c>
      <c r="AP112" s="159">
        <v>0.2170990816842365</v>
      </c>
      <c r="AQ112" s="159">
        <v>0.2173997086481653</v>
      </c>
      <c r="AR112" s="159">
        <v>0.2177003356120942</v>
      </c>
      <c r="AS112" s="159">
        <v>0.2180009625760233</v>
      </c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ht="13.5" customHeight="1">
      <c r="A113" s="16"/>
      <c r="B113" s="16"/>
      <c r="C113" s="16"/>
      <c r="D113" s="16"/>
      <c r="E113" s="16"/>
      <c r="F113" s="16"/>
      <c r="G113" s="29"/>
      <c r="H113" s="39"/>
      <c r="I113" s="16"/>
      <c r="J113" s="160"/>
      <c r="K113" s="19" t="s">
        <v>126</v>
      </c>
      <c r="L113" s="161">
        <v>0.2080802727663709</v>
      </c>
      <c r="M113" s="161">
        <v>0.2082145985147258</v>
      </c>
      <c r="N113" s="161">
        <v>0.2083489242630808</v>
      </c>
      <c r="O113" s="161">
        <v>0.2084832500114357</v>
      </c>
      <c r="P113" s="161">
        <v>0.2086175757597906</v>
      </c>
      <c r="Q113" s="161">
        <v>0.2087519015081455</v>
      </c>
      <c r="R113" s="161">
        <v>0.2088862272565005</v>
      </c>
      <c r="S113" s="161">
        <v>0.2090205530048554</v>
      </c>
      <c r="T113" s="161">
        <v>0.2091548787532103</v>
      </c>
      <c r="U113" s="161">
        <v>0.2092892045015652</v>
      </c>
      <c r="V113" s="161">
        <v>0.2094235302499202</v>
      </c>
      <c r="W113" s="161">
        <v>0.2095578559982751</v>
      </c>
      <c r="X113" s="161">
        <v>0.20969218174663</v>
      </c>
      <c r="Y113" s="161">
        <v>0.2098265074949849</v>
      </c>
      <c r="Z113" s="161">
        <v>0.2099608332433399</v>
      </c>
      <c r="AA113" s="161">
        <v>0.2100951589916948</v>
      </c>
      <c r="AB113" s="161">
        <v>0.2102294847400497</v>
      </c>
      <c r="AC113" s="161">
        <v>0.2103638104884046</v>
      </c>
      <c r="AD113" s="161">
        <v>0.2104981362367596</v>
      </c>
      <c r="AE113" s="161">
        <v>0.2106324619851145</v>
      </c>
      <c r="AF113" s="161">
        <v>0.2107667877334694</v>
      </c>
      <c r="AG113" s="161">
        <v>0.2109011134818243</v>
      </c>
      <c r="AH113" s="161">
        <v>0.2110354392301793</v>
      </c>
      <c r="AI113" s="161">
        <v>0.2111697649785342</v>
      </c>
      <c r="AJ113" s="161">
        <v>0.2113040907268891</v>
      </c>
      <c r="AK113" s="161">
        <v>0.211438416475244</v>
      </c>
      <c r="AL113" s="161">
        <v>0.211572742223599</v>
      </c>
      <c r="AM113" s="161">
        <v>0.2117070679719539</v>
      </c>
      <c r="AN113" s="161">
        <v>0.2118413937203088</v>
      </c>
      <c r="AO113" s="161">
        <v>0.2119757194686637</v>
      </c>
      <c r="AP113" s="161">
        <v>0.2121100452170187</v>
      </c>
      <c r="AQ113" s="161">
        <v>0.2122443709653736</v>
      </c>
      <c r="AR113" s="161">
        <v>0.2123786967137285</v>
      </c>
      <c r="AS113" s="161">
        <v>0.2125130224620832</v>
      </c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29"/>
      <c r="H114" s="39"/>
      <c r="I114" s="16"/>
      <c r="J114" s="164"/>
      <c r="K114" s="162" t="s">
        <v>127</v>
      </c>
      <c r="L114" s="163">
        <v>0.2080802727663709</v>
      </c>
      <c r="M114" s="163">
        <v>0.2080802727663709</v>
      </c>
      <c r="N114" s="163">
        <v>0.2080802727663709</v>
      </c>
      <c r="O114" s="163">
        <v>0.2080802727663709</v>
      </c>
      <c r="P114" s="163">
        <v>0.2080802727663709</v>
      </c>
      <c r="Q114" s="163">
        <v>0.2080802727663709</v>
      </c>
      <c r="R114" s="163">
        <v>0.2080802727663709</v>
      </c>
      <c r="S114" s="163">
        <v>0.2080802727663709</v>
      </c>
      <c r="T114" s="163">
        <v>0.2080802727663709</v>
      </c>
      <c r="U114" s="163">
        <v>0.2080802727663709</v>
      </c>
      <c r="V114" s="163">
        <v>0.2080802727663709</v>
      </c>
      <c r="W114" s="163">
        <v>0.2080802727663709</v>
      </c>
      <c r="X114" s="163">
        <v>0.2080802727663709</v>
      </c>
      <c r="Y114" s="163">
        <v>0.2080802727663709</v>
      </c>
      <c r="Z114" s="163">
        <v>0.2080802727663709</v>
      </c>
      <c r="AA114" s="163">
        <v>0.2080802727663709</v>
      </c>
      <c r="AB114" s="163">
        <v>0.2080802727663709</v>
      </c>
      <c r="AC114" s="163">
        <v>0.2080802727663709</v>
      </c>
      <c r="AD114" s="163">
        <v>0.2080802727663709</v>
      </c>
      <c r="AE114" s="163">
        <v>0.2080802727663709</v>
      </c>
      <c r="AF114" s="163">
        <v>0.2080802727663709</v>
      </c>
      <c r="AG114" s="163">
        <v>0.2080802727663709</v>
      </c>
      <c r="AH114" s="163">
        <v>0.2080802727663709</v>
      </c>
      <c r="AI114" s="163">
        <v>0.2080802727663709</v>
      </c>
      <c r="AJ114" s="163">
        <v>0.2080802727663709</v>
      </c>
      <c r="AK114" s="163">
        <v>0.2080802727663709</v>
      </c>
      <c r="AL114" s="163">
        <v>0.2080802727663709</v>
      </c>
      <c r="AM114" s="163">
        <v>0.2080802727663709</v>
      </c>
      <c r="AN114" s="163">
        <v>0.2080802727663709</v>
      </c>
      <c r="AO114" s="163">
        <v>0.2080802727663709</v>
      </c>
      <c r="AP114" s="163">
        <v>0.2080802727663709</v>
      </c>
      <c r="AQ114" s="163">
        <v>0.2080802727663709</v>
      </c>
      <c r="AR114" s="163">
        <v>0.2080802727663709</v>
      </c>
      <c r="AS114" s="163">
        <v>0.2080802727663709</v>
      </c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ht="13.5" customHeight="1">
      <c r="A115" s="16"/>
      <c r="B115" s="16"/>
      <c r="C115" s="16"/>
      <c r="D115" s="16"/>
      <c r="E115" s="16"/>
      <c r="F115" s="16"/>
      <c r="G115" s="29"/>
      <c r="H115" s="39"/>
      <c r="I115" s="16"/>
      <c r="J115" s="165"/>
      <c r="K115" s="19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ht="13.5" customHeight="1">
      <c r="A116" s="16"/>
      <c r="B116" s="16"/>
      <c r="C116" s="16"/>
      <c r="D116" s="16"/>
      <c r="E116" s="16"/>
      <c r="F116" s="16"/>
      <c r="G116" s="29"/>
      <c r="H116" s="39"/>
      <c r="I116" s="16"/>
      <c r="J116" s="47"/>
      <c r="K116" s="16"/>
      <c r="L116" s="155">
        <v>2017.0</v>
      </c>
      <c r="M116" s="155">
        <v>2018.0</v>
      </c>
      <c r="N116" s="155">
        <v>2019.0</v>
      </c>
      <c r="O116" s="155">
        <v>2020.0</v>
      </c>
      <c r="P116" s="155">
        <v>2021.0</v>
      </c>
      <c r="Q116" s="155">
        <v>2022.0</v>
      </c>
      <c r="R116" s="155">
        <v>2023.0</v>
      </c>
      <c r="S116" s="155">
        <v>2024.0</v>
      </c>
      <c r="T116" s="155">
        <v>2025.0</v>
      </c>
      <c r="U116" s="155">
        <v>2026.0</v>
      </c>
      <c r="V116" s="155">
        <v>2027.0</v>
      </c>
      <c r="W116" s="155">
        <v>2028.0</v>
      </c>
      <c r="X116" s="155">
        <v>2029.0</v>
      </c>
      <c r="Y116" s="155">
        <v>2030.0</v>
      </c>
      <c r="Z116" s="155">
        <v>2031.0</v>
      </c>
      <c r="AA116" s="155">
        <v>2032.0</v>
      </c>
      <c r="AB116" s="155">
        <v>2033.0</v>
      </c>
      <c r="AC116" s="155">
        <v>2034.0</v>
      </c>
      <c r="AD116" s="155">
        <v>2035.0</v>
      </c>
      <c r="AE116" s="155">
        <v>2036.0</v>
      </c>
      <c r="AF116" s="155">
        <v>2037.0</v>
      </c>
      <c r="AG116" s="155">
        <v>2038.0</v>
      </c>
      <c r="AH116" s="155">
        <v>2039.0</v>
      </c>
      <c r="AI116" s="155">
        <v>2040.0</v>
      </c>
      <c r="AJ116" s="155">
        <v>2041.0</v>
      </c>
      <c r="AK116" s="155">
        <v>2042.0</v>
      </c>
      <c r="AL116" s="155">
        <v>2043.0</v>
      </c>
      <c r="AM116" s="155">
        <v>2044.0</v>
      </c>
      <c r="AN116" s="155">
        <v>2045.0</v>
      </c>
      <c r="AO116" s="155">
        <v>2046.0</v>
      </c>
      <c r="AP116" s="155">
        <v>2047.0</v>
      </c>
      <c r="AQ116" s="155">
        <v>2048.0</v>
      </c>
      <c r="AR116" s="155">
        <v>2049.0</v>
      </c>
      <c r="AS116" s="155">
        <v>2050.0</v>
      </c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ht="13.5" customHeight="1">
      <c r="A117" s="16"/>
      <c r="B117" s="16"/>
      <c r="C117" s="16"/>
      <c r="D117" s="16"/>
      <c r="E117" s="16"/>
      <c r="F117" s="16"/>
      <c r="G117" s="29"/>
      <c r="H117" s="39"/>
      <c r="I117" s="16"/>
      <c r="J117" s="157" t="s">
        <v>58</v>
      </c>
      <c r="K117" s="158" t="s">
        <v>113</v>
      </c>
      <c r="L117" s="166">
        <f t="shared" ref="L117:AS117" si="12">L100*8760</f>
        <v>1102.382516</v>
      </c>
      <c r="M117" s="166">
        <f t="shared" si="12"/>
        <v>1103.975199</v>
      </c>
      <c r="N117" s="166">
        <f t="shared" si="12"/>
        <v>1105.567882</v>
      </c>
      <c r="O117" s="166">
        <f t="shared" si="12"/>
        <v>1107.160565</v>
      </c>
      <c r="P117" s="166">
        <f t="shared" si="12"/>
        <v>1108.753248</v>
      </c>
      <c r="Q117" s="166">
        <f t="shared" si="12"/>
        <v>1110.345931</v>
      </c>
      <c r="R117" s="166">
        <f t="shared" si="12"/>
        <v>1111.938614</v>
      </c>
      <c r="S117" s="166">
        <f t="shared" si="12"/>
        <v>1113.531297</v>
      </c>
      <c r="T117" s="166">
        <f t="shared" si="12"/>
        <v>1115.123979</v>
      </c>
      <c r="U117" s="166">
        <f t="shared" si="12"/>
        <v>1116.716662</v>
      </c>
      <c r="V117" s="166">
        <f t="shared" si="12"/>
        <v>1118.309345</v>
      </c>
      <c r="W117" s="166">
        <f t="shared" si="12"/>
        <v>1119.902028</v>
      </c>
      <c r="X117" s="166">
        <f t="shared" si="12"/>
        <v>1121.494711</v>
      </c>
      <c r="Y117" s="166">
        <f t="shared" si="12"/>
        <v>1123.087394</v>
      </c>
      <c r="Z117" s="166">
        <f t="shared" si="12"/>
        <v>1124.680077</v>
      </c>
      <c r="AA117" s="166">
        <f t="shared" si="12"/>
        <v>1126.27276</v>
      </c>
      <c r="AB117" s="166">
        <f t="shared" si="12"/>
        <v>1127.865443</v>
      </c>
      <c r="AC117" s="166">
        <f t="shared" si="12"/>
        <v>1129.458126</v>
      </c>
      <c r="AD117" s="166">
        <f t="shared" si="12"/>
        <v>1131.050809</v>
      </c>
      <c r="AE117" s="166">
        <f t="shared" si="12"/>
        <v>1132.643492</v>
      </c>
      <c r="AF117" s="166">
        <f t="shared" si="12"/>
        <v>1134.236175</v>
      </c>
      <c r="AG117" s="166">
        <f t="shared" si="12"/>
        <v>1135.828858</v>
      </c>
      <c r="AH117" s="166">
        <f t="shared" si="12"/>
        <v>1137.421541</v>
      </c>
      <c r="AI117" s="166">
        <f t="shared" si="12"/>
        <v>1139.014224</v>
      </c>
      <c r="AJ117" s="166">
        <f t="shared" si="12"/>
        <v>1140.606907</v>
      </c>
      <c r="AK117" s="166">
        <f t="shared" si="12"/>
        <v>1142.19959</v>
      </c>
      <c r="AL117" s="166">
        <f t="shared" si="12"/>
        <v>1143.792273</v>
      </c>
      <c r="AM117" s="166">
        <f t="shared" si="12"/>
        <v>1145.384956</v>
      </c>
      <c r="AN117" s="166">
        <f t="shared" si="12"/>
        <v>1146.977639</v>
      </c>
      <c r="AO117" s="166">
        <f t="shared" si="12"/>
        <v>1148.570322</v>
      </c>
      <c r="AP117" s="166">
        <f t="shared" si="12"/>
        <v>1150.163005</v>
      </c>
      <c r="AQ117" s="166">
        <f t="shared" si="12"/>
        <v>1151.755688</v>
      </c>
      <c r="AR117" s="166">
        <f t="shared" si="12"/>
        <v>1153.348371</v>
      </c>
      <c r="AS117" s="166">
        <f t="shared" si="12"/>
        <v>1154.941054</v>
      </c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ht="13.5" customHeight="1">
      <c r="A118" s="16"/>
      <c r="B118" s="16"/>
      <c r="C118" s="16"/>
      <c r="D118" s="16"/>
      <c r="E118" s="16"/>
      <c r="F118" s="16"/>
      <c r="G118" s="29"/>
      <c r="H118" s="39"/>
      <c r="I118" s="16"/>
      <c r="J118" s="160"/>
      <c r="K118" s="19" t="s">
        <v>114</v>
      </c>
      <c r="L118" s="167">
        <f t="shared" ref="L118:AS118" si="13">L101*8760</f>
        <v>1102.382516</v>
      </c>
      <c r="M118" s="167">
        <f t="shared" si="13"/>
        <v>1103.094156</v>
      </c>
      <c r="N118" s="167">
        <f t="shared" si="13"/>
        <v>1103.805797</v>
      </c>
      <c r="O118" s="167">
        <f t="shared" si="13"/>
        <v>1104.517437</v>
      </c>
      <c r="P118" s="167">
        <f t="shared" si="13"/>
        <v>1105.229078</v>
      </c>
      <c r="Q118" s="167">
        <f t="shared" si="13"/>
        <v>1105.940718</v>
      </c>
      <c r="R118" s="167">
        <f t="shared" si="13"/>
        <v>1106.652359</v>
      </c>
      <c r="S118" s="167">
        <f t="shared" si="13"/>
        <v>1107.363999</v>
      </c>
      <c r="T118" s="167">
        <f t="shared" si="13"/>
        <v>1108.07564</v>
      </c>
      <c r="U118" s="167">
        <f t="shared" si="13"/>
        <v>1108.78728</v>
      </c>
      <c r="V118" s="167">
        <f t="shared" si="13"/>
        <v>1109.498921</v>
      </c>
      <c r="W118" s="167">
        <f t="shared" si="13"/>
        <v>1110.210562</v>
      </c>
      <c r="X118" s="167">
        <f t="shared" si="13"/>
        <v>1110.922202</v>
      </c>
      <c r="Y118" s="167">
        <f t="shared" si="13"/>
        <v>1111.633843</v>
      </c>
      <c r="Z118" s="167">
        <f t="shared" si="13"/>
        <v>1112.345483</v>
      </c>
      <c r="AA118" s="167">
        <f t="shared" si="13"/>
        <v>1113.057124</v>
      </c>
      <c r="AB118" s="167">
        <f t="shared" si="13"/>
        <v>1113.768764</v>
      </c>
      <c r="AC118" s="167">
        <f t="shared" si="13"/>
        <v>1114.480405</v>
      </c>
      <c r="AD118" s="167">
        <f t="shared" si="13"/>
        <v>1115.192045</v>
      </c>
      <c r="AE118" s="167">
        <f t="shared" si="13"/>
        <v>1115.903686</v>
      </c>
      <c r="AF118" s="167">
        <f t="shared" si="13"/>
        <v>1116.615326</v>
      </c>
      <c r="AG118" s="167">
        <f t="shared" si="13"/>
        <v>1117.326967</v>
      </c>
      <c r="AH118" s="167">
        <f t="shared" si="13"/>
        <v>1118.038607</v>
      </c>
      <c r="AI118" s="167">
        <f t="shared" si="13"/>
        <v>1118.750248</v>
      </c>
      <c r="AJ118" s="167">
        <f t="shared" si="13"/>
        <v>1119.461888</v>
      </c>
      <c r="AK118" s="167">
        <f t="shared" si="13"/>
        <v>1120.173529</v>
      </c>
      <c r="AL118" s="167">
        <f t="shared" si="13"/>
        <v>1120.88517</v>
      </c>
      <c r="AM118" s="167">
        <f t="shared" si="13"/>
        <v>1121.59681</v>
      </c>
      <c r="AN118" s="167">
        <f t="shared" si="13"/>
        <v>1122.308451</v>
      </c>
      <c r="AO118" s="167">
        <f t="shared" si="13"/>
        <v>1123.020091</v>
      </c>
      <c r="AP118" s="167">
        <f t="shared" si="13"/>
        <v>1123.731732</v>
      </c>
      <c r="AQ118" s="167">
        <f t="shared" si="13"/>
        <v>1124.443372</v>
      </c>
      <c r="AR118" s="167">
        <f t="shared" si="13"/>
        <v>1125.155013</v>
      </c>
      <c r="AS118" s="167">
        <f t="shared" si="13"/>
        <v>1125.866653</v>
      </c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ht="13.5" customHeight="1">
      <c r="A119" s="16"/>
      <c r="B119" s="16"/>
      <c r="C119" s="16"/>
      <c r="D119" s="16"/>
      <c r="E119" s="16"/>
      <c r="F119" s="16"/>
      <c r="G119" s="29"/>
      <c r="H119" s="39"/>
      <c r="I119" s="16"/>
      <c r="J119" s="160"/>
      <c r="K119" s="162" t="s">
        <v>115</v>
      </c>
      <c r="L119" s="168">
        <f t="shared" ref="L119:AS119" si="14">L102*8760</f>
        <v>1102.382516</v>
      </c>
      <c r="M119" s="168">
        <f t="shared" si="14"/>
        <v>1102.382516</v>
      </c>
      <c r="N119" s="168">
        <f t="shared" si="14"/>
        <v>1102.382516</v>
      </c>
      <c r="O119" s="168">
        <f t="shared" si="14"/>
        <v>1102.382516</v>
      </c>
      <c r="P119" s="168">
        <f t="shared" si="14"/>
        <v>1102.382516</v>
      </c>
      <c r="Q119" s="168">
        <f t="shared" si="14"/>
        <v>1102.382516</v>
      </c>
      <c r="R119" s="168">
        <f t="shared" si="14"/>
        <v>1102.382516</v>
      </c>
      <c r="S119" s="168">
        <f t="shared" si="14"/>
        <v>1102.382516</v>
      </c>
      <c r="T119" s="168">
        <f t="shared" si="14"/>
        <v>1102.382516</v>
      </c>
      <c r="U119" s="168">
        <f t="shared" si="14"/>
        <v>1102.382516</v>
      </c>
      <c r="V119" s="168">
        <f t="shared" si="14"/>
        <v>1102.382516</v>
      </c>
      <c r="W119" s="168">
        <f t="shared" si="14"/>
        <v>1102.382516</v>
      </c>
      <c r="X119" s="168">
        <f t="shared" si="14"/>
        <v>1102.382516</v>
      </c>
      <c r="Y119" s="168">
        <f t="shared" si="14"/>
        <v>1102.382516</v>
      </c>
      <c r="Z119" s="168">
        <f t="shared" si="14"/>
        <v>1102.382516</v>
      </c>
      <c r="AA119" s="168">
        <f t="shared" si="14"/>
        <v>1102.382516</v>
      </c>
      <c r="AB119" s="168">
        <f t="shared" si="14"/>
        <v>1102.382516</v>
      </c>
      <c r="AC119" s="168">
        <f t="shared" si="14"/>
        <v>1102.382516</v>
      </c>
      <c r="AD119" s="168">
        <f t="shared" si="14"/>
        <v>1102.382516</v>
      </c>
      <c r="AE119" s="168">
        <f t="shared" si="14"/>
        <v>1102.382516</v>
      </c>
      <c r="AF119" s="168">
        <f t="shared" si="14"/>
        <v>1102.382516</v>
      </c>
      <c r="AG119" s="168">
        <f t="shared" si="14"/>
        <v>1102.382516</v>
      </c>
      <c r="AH119" s="168">
        <f t="shared" si="14"/>
        <v>1102.382516</v>
      </c>
      <c r="AI119" s="168">
        <f t="shared" si="14"/>
        <v>1102.382516</v>
      </c>
      <c r="AJ119" s="168">
        <f t="shared" si="14"/>
        <v>1102.382516</v>
      </c>
      <c r="AK119" s="168">
        <f t="shared" si="14"/>
        <v>1102.382516</v>
      </c>
      <c r="AL119" s="168">
        <f t="shared" si="14"/>
        <v>1102.382516</v>
      </c>
      <c r="AM119" s="168">
        <f t="shared" si="14"/>
        <v>1102.382516</v>
      </c>
      <c r="AN119" s="168">
        <f t="shared" si="14"/>
        <v>1102.382516</v>
      </c>
      <c r="AO119" s="168">
        <f t="shared" si="14"/>
        <v>1102.382516</v>
      </c>
      <c r="AP119" s="168">
        <f t="shared" si="14"/>
        <v>1102.382516</v>
      </c>
      <c r="AQ119" s="168">
        <f t="shared" si="14"/>
        <v>1102.382516</v>
      </c>
      <c r="AR119" s="168">
        <f t="shared" si="14"/>
        <v>1102.382516</v>
      </c>
      <c r="AS119" s="168">
        <f t="shared" si="14"/>
        <v>1102.382516</v>
      </c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ht="13.5" customHeight="1">
      <c r="A120" s="16"/>
      <c r="B120" s="16"/>
      <c r="C120" s="16"/>
      <c r="D120" s="16"/>
      <c r="E120" s="16"/>
      <c r="F120" s="16"/>
      <c r="G120" s="29"/>
      <c r="H120" s="39"/>
      <c r="I120" s="16"/>
      <c r="J120" s="160"/>
      <c r="K120" s="158" t="s">
        <v>116</v>
      </c>
      <c r="L120" s="169">
        <f t="shared" ref="L120:AS120" si="15">L103*8760</f>
        <v>1295.284455</v>
      </c>
      <c r="M120" s="169">
        <f t="shared" si="15"/>
        <v>1297.155836</v>
      </c>
      <c r="N120" s="169">
        <f t="shared" si="15"/>
        <v>1299.027217</v>
      </c>
      <c r="O120" s="169">
        <f t="shared" si="15"/>
        <v>1300.898598</v>
      </c>
      <c r="P120" s="169">
        <f t="shared" si="15"/>
        <v>1302.769979</v>
      </c>
      <c r="Q120" s="169">
        <f t="shared" si="15"/>
        <v>1304.64136</v>
      </c>
      <c r="R120" s="169">
        <f t="shared" si="15"/>
        <v>1306.51274</v>
      </c>
      <c r="S120" s="169">
        <f t="shared" si="15"/>
        <v>1308.384121</v>
      </c>
      <c r="T120" s="169">
        <f t="shared" si="15"/>
        <v>1310.255502</v>
      </c>
      <c r="U120" s="169">
        <f t="shared" si="15"/>
        <v>1312.126883</v>
      </c>
      <c r="V120" s="169">
        <f t="shared" si="15"/>
        <v>1313.998264</v>
      </c>
      <c r="W120" s="169">
        <f t="shared" si="15"/>
        <v>1315.869645</v>
      </c>
      <c r="X120" s="169">
        <f t="shared" si="15"/>
        <v>1317.741025</v>
      </c>
      <c r="Y120" s="169">
        <f t="shared" si="15"/>
        <v>1319.612406</v>
      </c>
      <c r="Z120" s="169">
        <f t="shared" si="15"/>
        <v>1321.483787</v>
      </c>
      <c r="AA120" s="169">
        <f t="shared" si="15"/>
        <v>1323.355168</v>
      </c>
      <c r="AB120" s="169">
        <f t="shared" si="15"/>
        <v>1325.226549</v>
      </c>
      <c r="AC120" s="169">
        <f t="shared" si="15"/>
        <v>1327.09793</v>
      </c>
      <c r="AD120" s="169">
        <f t="shared" si="15"/>
        <v>1328.96931</v>
      </c>
      <c r="AE120" s="169">
        <f t="shared" si="15"/>
        <v>1330.840691</v>
      </c>
      <c r="AF120" s="169">
        <f t="shared" si="15"/>
        <v>1332.712072</v>
      </c>
      <c r="AG120" s="169">
        <f t="shared" si="15"/>
        <v>1334.583453</v>
      </c>
      <c r="AH120" s="169">
        <f t="shared" si="15"/>
        <v>1336.454834</v>
      </c>
      <c r="AI120" s="169">
        <f t="shared" si="15"/>
        <v>1338.326214</v>
      </c>
      <c r="AJ120" s="169">
        <f t="shared" si="15"/>
        <v>1340.197595</v>
      </c>
      <c r="AK120" s="169">
        <f t="shared" si="15"/>
        <v>1342.068976</v>
      </c>
      <c r="AL120" s="169">
        <f t="shared" si="15"/>
        <v>1343.940357</v>
      </c>
      <c r="AM120" s="169">
        <f t="shared" si="15"/>
        <v>1345.811738</v>
      </c>
      <c r="AN120" s="169">
        <f t="shared" si="15"/>
        <v>1347.683119</v>
      </c>
      <c r="AO120" s="169">
        <f t="shared" si="15"/>
        <v>1349.554499</v>
      </c>
      <c r="AP120" s="169">
        <f t="shared" si="15"/>
        <v>1351.42588</v>
      </c>
      <c r="AQ120" s="169">
        <f t="shared" si="15"/>
        <v>1353.297261</v>
      </c>
      <c r="AR120" s="169">
        <f t="shared" si="15"/>
        <v>1355.168642</v>
      </c>
      <c r="AS120" s="169">
        <f t="shared" si="15"/>
        <v>1357.040023</v>
      </c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ht="13.5" customHeight="1">
      <c r="A121" s="16"/>
      <c r="B121" s="16"/>
      <c r="C121" s="16"/>
      <c r="D121" s="16"/>
      <c r="E121" s="16"/>
      <c r="F121" s="16"/>
      <c r="G121" s="29"/>
      <c r="H121" s="39"/>
      <c r="I121" s="16"/>
      <c r="J121" s="160"/>
      <c r="K121" s="19" t="s">
        <v>117</v>
      </c>
      <c r="L121" s="167">
        <f t="shared" ref="L121:AS121" si="16">L104*8760</f>
        <v>1295.284455</v>
      </c>
      <c r="M121" s="167">
        <f t="shared" si="16"/>
        <v>1296.120623</v>
      </c>
      <c r="N121" s="167">
        <f t="shared" si="16"/>
        <v>1296.956791</v>
      </c>
      <c r="O121" s="167">
        <f t="shared" si="16"/>
        <v>1297.792959</v>
      </c>
      <c r="P121" s="167">
        <f t="shared" si="16"/>
        <v>1298.629127</v>
      </c>
      <c r="Q121" s="167">
        <f t="shared" si="16"/>
        <v>1299.465295</v>
      </c>
      <c r="R121" s="167">
        <f t="shared" si="16"/>
        <v>1300.301463</v>
      </c>
      <c r="S121" s="167">
        <f t="shared" si="16"/>
        <v>1301.137631</v>
      </c>
      <c r="T121" s="167">
        <f t="shared" si="16"/>
        <v>1301.973799</v>
      </c>
      <c r="U121" s="167">
        <f t="shared" si="16"/>
        <v>1302.809967</v>
      </c>
      <c r="V121" s="167">
        <f t="shared" si="16"/>
        <v>1303.646135</v>
      </c>
      <c r="W121" s="167">
        <f t="shared" si="16"/>
        <v>1304.482303</v>
      </c>
      <c r="X121" s="167">
        <f t="shared" si="16"/>
        <v>1305.318471</v>
      </c>
      <c r="Y121" s="167">
        <f t="shared" si="16"/>
        <v>1306.154639</v>
      </c>
      <c r="Z121" s="167">
        <f t="shared" si="16"/>
        <v>1306.990807</v>
      </c>
      <c r="AA121" s="167">
        <f t="shared" si="16"/>
        <v>1307.826975</v>
      </c>
      <c r="AB121" s="167">
        <f t="shared" si="16"/>
        <v>1308.663143</v>
      </c>
      <c r="AC121" s="167">
        <f t="shared" si="16"/>
        <v>1309.49931</v>
      </c>
      <c r="AD121" s="167">
        <f t="shared" si="16"/>
        <v>1310.335478</v>
      </c>
      <c r="AE121" s="167">
        <f t="shared" si="16"/>
        <v>1311.171646</v>
      </c>
      <c r="AF121" s="167">
        <f t="shared" si="16"/>
        <v>1312.007814</v>
      </c>
      <c r="AG121" s="167">
        <f t="shared" si="16"/>
        <v>1312.843982</v>
      </c>
      <c r="AH121" s="167">
        <f t="shared" si="16"/>
        <v>1313.68015</v>
      </c>
      <c r="AI121" s="167">
        <f t="shared" si="16"/>
        <v>1314.516318</v>
      </c>
      <c r="AJ121" s="167">
        <f t="shared" si="16"/>
        <v>1315.352486</v>
      </c>
      <c r="AK121" s="167">
        <f t="shared" si="16"/>
        <v>1316.188654</v>
      </c>
      <c r="AL121" s="167">
        <f t="shared" si="16"/>
        <v>1317.024822</v>
      </c>
      <c r="AM121" s="167">
        <f t="shared" si="16"/>
        <v>1317.86099</v>
      </c>
      <c r="AN121" s="167">
        <f t="shared" si="16"/>
        <v>1318.697158</v>
      </c>
      <c r="AO121" s="167">
        <f t="shared" si="16"/>
        <v>1319.533326</v>
      </c>
      <c r="AP121" s="167">
        <f t="shared" si="16"/>
        <v>1320.369494</v>
      </c>
      <c r="AQ121" s="167">
        <f t="shared" si="16"/>
        <v>1321.205662</v>
      </c>
      <c r="AR121" s="167">
        <f t="shared" si="16"/>
        <v>1322.04183</v>
      </c>
      <c r="AS121" s="167">
        <f t="shared" si="16"/>
        <v>1322.877998</v>
      </c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ht="13.5" customHeight="1">
      <c r="A122" s="16"/>
      <c r="B122" s="16"/>
      <c r="C122" s="16"/>
      <c r="D122" s="16"/>
      <c r="E122" s="16"/>
      <c r="F122" s="16"/>
      <c r="G122" s="29"/>
      <c r="H122" s="39"/>
      <c r="I122" s="16"/>
      <c r="J122" s="160"/>
      <c r="K122" s="162" t="s">
        <v>118</v>
      </c>
      <c r="L122" s="168">
        <f t="shared" ref="L122:AS122" si="17">L105*8760</f>
        <v>1295.284455</v>
      </c>
      <c r="M122" s="168">
        <f t="shared" si="17"/>
        <v>1295.284455</v>
      </c>
      <c r="N122" s="168">
        <f t="shared" si="17"/>
        <v>1295.284455</v>
      </c>
      <c r="O122" s="168">
        <f t="shared" si="17"/>
        <v>1295.284455</v>
      </c>
      <c r="P122" s="168">
        <f t="shared" si="17"/>
        <v>1295.284455</v>
      </c>
      <c r="Q122" s="168">
        <f t="shared" si="17"/>
        <v>1295.284455</v>
      </c>
      <c r="R122" s="168">
        <f t="shared" si="17"/>
        <v>1295.284455</v>
      </c>
      <c r="S122" s="168">
        <f t="shared" si="17"/>
        <v>1295.284455</v>
      </c>
      <c r="T122" s="168">
        <f t="shared" si="17"/>
        <v>1295.284455</v>
      </c>
      <c r="U122" s="168">
        <f t="shared" si="17"/>
        <v>1295.284455</v>
      </c>
      <c r="V122" s="168">
        <f t="shared" si="17"/>
        <v>1295.284455</v>
      </c>
      <c r="W122" s="168">
        <f t="shared" si="17"/>
        <v>1295.284455</v>
      </c>
      <c r="X122" s="168">
        <f t="shared" si="17"/>
        <v>1295.284455</v>
      </c>
      <c r="Y122" s="168">
        <f t="shared" si="17"/>
        <v>1295.284455</v>
      </c>
      <c r="Z122" s="168">
        <f t="shared" si="17"/>
        <v>1295.284455</v>
      </c>
      <c r="AA122" s="168">
        <f t="shared" si="17"/>
        <v>1295.284455</v>
      </c>
      <c r="AB122" s="168">
        <f t="shared" si="17"/>
        <v>1295.284455</v>
      </c>
      <c r="AC122" s="168">
        <f t="shared" si="17"/>
        <v>1295.284455</v>
      </c>
      <c r="AD122" s="168">
        <f t="shared" si="17"/>
        <v>1295.284455</v>
      </c>
      <c r="AE122" s="168">
        <f t="shared" si="17"/>
        <v>1295.284455</v>
      </c>
      <c r="AF122" s="168">
        <f t="shared" si="17"/>
        <v>1295.284455</v>
      </c>
      <c r="AG122" s="168">
        <f t="shared" si="17"/>
        <v>1295.284455</v>
      </c>
      <c r="AH122" s="168">
        <f t="shared" si="17"/>
        <v>1295.284455</v>
      </c>
      <c r="AI122" s="168">
        <f t="shared" si="17"/>
        <v>1295.284455</v>
      </c>
      <c r="AJ122" s="168">
        <f t="shared" si="17"/>
        <v>1295.284455</v>
      </c>
      <c r="AK122" s="168">
        <f t="shared" si="17"/>
        <v>1295.284455</v>
      </c>
      <c r="AL122" s="168">
        <f t="shared" si="17"/>
        <v>1295.284455</v>
      </c>
      <c r="AM122" s="168">
        <f t="shared" si="17"/>
        <v>1295.284455</v>
      </c>
      <c r="AN122" s="168">
        <f t="shared" si="17"/>
        <v>1295.284455</v>
      </c>
      <c r="AO122" s="168">
        <f t="shared" si="17"/>
        <v>1295.284455</v>
      </c>
      <c r="AP122" s="168">
        <f t="shared" si="17"/>
        <v>1295.284455</v>
      </c>
      <c r="AQ122" s="168">
        <f t="shared" si="17"/>
        <v>1295.284455</v>
      </c>
      <c r="AR122" s="168">
        <f t="shared" si="17"/>
        <v>1295.284455</v>
      </c>
      <c r="AS122" s="168">
        <f t="shared" si="17"/>
        <v>1295.284455</v>
      </c>
      <c r="AT122" s="170"/>
      <c r="AU122" s="170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ht="13.5" customHeight="1">
      <c r="A123" s="16"/>
      <c r="B123" s="16"/>
      <c r="C123" s="16"/>
      <c r="D123" s="16"/>
      <c r="E123" s="16"/>
      <c r="F123" s="16"/>
      <c r="G123" s="29"/>
      <c r="H123" s="39"/>
      <c r="I123" s="16"/>
      <c r="J123" s="160"/>
      <c r="K123" s="158" t="s">
        <v>119</v>
      </c>
      <c r="L123" s="169">
        <f t="shared" ref="L123:AS123" si="18">L106*8760</f>
        <v>1419.767811</v>
      </c>
      <c r="M123" s="169">
        <f t="shared" si="18"/>
        <v>1421.819041</v>
      </c>
      <c r="N123" s="169">
        <f t="shared" si="18"/>
        <v>1423.870271</v>
      </c>
      <c r="O123" s="169">
        <f t="shared" si="18"/>
        <v>1425.921501</v>
      </c>
      <c r="P123" s="169">
        <f t="shared" si="18"/>
        <v>1427.972731</v>
      </c>
      <c r="Q123" s="169">
        <f t="shared" si="18"/>
        <v>1430.023961</v>
      </c>
      <c r="R123" s="169">
        <f t="shared" si="18"/>
        <v>1432.075191</v>
      </c>
      <c r="S123" s="169">
        <f t="shared" si="18"/>
        <v>1434.126421</v>
      </c>
      <c r="T123" s="169">
        <f t="shared" si="18"/>
        <v>1436.177651</v>
      </c>
      <c r="U123" s="169">
        <f t="shared" si="18"/>
        <v>1438.228881</v>
      </c>
      <c r="V123" s="169">
        <f t="shared" si="18"/>
        <v>1440.280111</v>
      </c>
      <c r="W123" s="169">
        <f t="shared" si="18"/>
        <v>1442.331341</v>
      </c>
      <c r="X123" s="169">
        <f t="shared" si="18"/>
        <v>1444.382571</v>
      </c>
      <c r="Y123" s="169">
        <f t="shared" si="18"/>
        <v>1446.433801</v>
      </c>
      <c r="Z123" s="169">
        <f t="shared" si="18"/>
        <v>1448.48503</v>
      </c>
      <c r="AA123" s="169">
        <f t="shared" si="18"/>
        <v>1450.53626</v>
      </c>
      <c r="AB123" s="169">
        <f t="shared" si="18"/>
        <v>1452.58749</v>
      </c>
      <c r="AC123" s="169">
        <f t="shared" si="18"/>
        <v>1454.63872</v>
      </c>
      <c r="AD123" s="169">
        <f t="shared" si="18"/>
        <v>1456.68995</v>
      </c>
      <c r="AE123" s="169">
        <f t="shared" si="18"/>
        <v>1458.74118</v>
      </c>
      <c r="AF123" s="169">
        <f t="shared" si="18"/>
        <v>1460.79241</v>
      </c>
      <c r="AG123" s="169">
        <f t="shared" si="18"/>
        <v>1462.84364</v>
      </c>
      <c r="AH123" s="169">
        <f t="shared" si="18"/>
        <v>1464.89487</v>
      </c>
      <c r="AI123" s="169">
        <f t="shared" si="18"/>
        <v>1466.9461</v>
      </c>
      <c r="AJ123" s="169">
        <f t="shared" si="18"/>
        <v>1468.99733</v>
      </c>
      <c r="AK123" s="169">
        <f t="shared" si="18"/>
        <v>1471.04856</v>
      </c>
      <c r="AL123" s="169">
        <f t="shared" si="18"/>
        <v>1473.09979</v>
      </c>
      <c r="AM123" s="169">
        <f t="shared" si="18"/>
        <v>1475.15102</v>
      </c>
      <c r="AN123" s="169">
        <f t="shared" si="18"/>
        <v>1477.20225</v>
      </c>
      <c r="AO123" s="169">
        <f t="shared" si="18"/>
        <v>1479.25348</v>
      </c>
      <c r="AP123" s="169">
        <f t="shared" si="18"/>
        <v>1481.30471</v>
      </c>
      <c r="AQ123" s="169">
        <f t="shared" si="18"/>
        <v>1483.35594</v>
      </c>
      <c r="AR123" s="169">
        <f t="shared" si="18"/>
        <v>1485.40717</v>
      </c>
      <c r="AS123" s="169">
        <f t="shared" si="18"/>
        <v>1487.458399</v>
      </c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ht="13.5" customHeight="1">
      <c r="A124" s="16"/>
      <c r="B124" s="16"/>
      <c r="C124" s="16"/>
      <c r="D124" s="16"/>
      <c r="E124" s="16"/>
      <c r="F124" s="16"/>
      <c r="G124" s="29"/>
      <c r="H124" s="39"/>
      <c r="I124" s="16"/>
      <c r="J124" s="160"/>
      <c r="K124" s="19" t="s">
        <v>120</v>
      </c>
      <c r="L124" s="167">
        <f t="shared" ref="L124:AS124" si="19">L107*8760</f>
        <v>1419.767811</v>
      </c>
      <c r="M124" s="167">
        <f t="shared" si="19"/>
        <v>1420.684339</v>
      </c>
      <c r="N124" s="167">
        <f t="shared" si="19"/>
        <v>1421.600867</v>
      </c>
      <c r="O124" s="167">
        <f t="shared" si="19"/>
        <v>1422.517395</v>
      </c>
      <c r="P124" s="167">
        <f t="shared" si="19"/>
        <v>1423.433923</v>
      </c>
      <c r="Q124" s="167">
        <f t="shared" si="19"/>
        <v>1424.350451</v>
      </c>
      <c r="R124" s="167">
        <f t="shared" si="19"/>
        <v>1425.266979</v>
      </c>
      <c r="S124" s="167">
        <f t="shared" si="19"/>
        <v>1426.183506</v>
      </c>
      <c r="T124" s="167">
        <f t="shared" si="19"/>
        <v>1427.100034</v>
      </c>
      <c r="U124" s="167">
        <f t="shared" si="19"/>
        <v>1428.016562</v>
      </c>
      <c r="V124" s="167">
        <f t="shared" si="19"/>
        <v>1428.93309</v>
      </c>
      <c r="W124" s="167">
        <f t="shared" si="19"/>
        <v>1429.849618</v>
      </c>
      <c r="X124" s="167">
        <f t="shared" si="19"/>
        <v>1430.766146</v>
      </c>
      <c r="Y124" s="167">
        <f t="shared" si="19"/>
        <v>1431.682674</v>
      </c>
      <c r="Z124" s="167">
        <f t="shared" si="19"/>
        <v>1432.599202</v>
      </c>
      <c r="AA124" s="167">
        <f t="shared" si="19"/>
        <v>1433.51573</v>
      </c>
      <c r="AB124" s="167">
        <f t="shared" si="19"/>
        <v>1434.432258</v>
      </c>
      <c r="AC124" s="167">
        <f t="shared" si="19"/>
        <v>1435.348785</v>
      </c>
      <c r="AD124" s="167">
        <f t="shared" si="19"/>
        <v>1436.265313</v>
      </c>
      <c r="AE124" s="167">
        <f t="shared" si="19"/>
        <v>1437.181841</v>
      </c>
      <c r="AF124" s="167">
        <f t="shared" si="19"/>
        <v>1438.098369</v>
      </c>
      <c r="AG124" s="167">
        <f t="shared" si="19"/>
        <v>1439.014897</v>
      </c>
      <c r="AH124" s="167">
        <f t="shared" si="19"/>
        <v>1439.931425</v>
      </c>
      <c r="AI124" s="167">
        <f t="shared" si="19"/>
        <v>1440.847953</v>
      </c>
      <c r="AJ124" s="167">
        <f t="shared" si="19"/>
        <v>1441.764481</v>
      </c>
      <c r="AK124" s="167">
        <f t="shared" si="19"/>
        <v>1442.681009</v>
      </c>
      <c r="AL124" s="167">
        <f t="shared" si="19"/>
        <v>1443.597536</v>
      </c>
      <c r="AM124" s="167">
        <f t="shared" si="19"/>
        <v>1444.514064</v>
      </c>
      <c r="AN124" s="167">
        <f t="shared" si="19"/>
        <v>1445.430592</v>
      </c>
      <c r="AO124" s="167">
        <f t="shared" si="19"/>
        <v>1446.34712</v>
      </c>
      <c r="AP124" s="167">
        <f t="shared" si="19"/>
        <v>1447.263648</v>
      </c>
      <c r="AQ124" s="167">
        <f t="shared" si="19"/>
        <v>1448.180176</v>
      </c>
      <c r="AR124" s="167">
        <f t="shared" si="19"/>
        <v>1449.096704</v>
      </c>
      <c r="AS124" s="167">
        <f t="shared" si="19"/>
        <v>1450.013232</v>
      </c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29"/>
      <c r="H125" s="39"/>
      <c r="I125" s="16"/>
      <c r="J125" s="160"/>
      <c r="K125" s="162" t="s">
        <v>121</v>
      </c>
      <c r="L125" s="171">
        <f t="shared" ref="L125:AS125" si="20">L108*8760</f>
        <v>1419.767811</v>
      </c>
      <c r="M125" s="171">
        <f t="shared" si="20"/>
        <v>1419.767811</v>
      </c>
      <c r="N125" s="171">
        <f t="shared" si="20"/>
        <v>1419.767811</v>
      </c>
      <c r="O125" s="171">
        <f t="shared" si="20"/>
        <v>1419.767811</v>
      </c>
      <c r="P125" s="171">
        <f t="shared" si="20"/>
        <v>1419.767811</v>
      </c>
      <c r="Q125" s="171">
        <f t="shared" si="20"/>
        <v>1419.767811</v>
      </c>
      <c r="R125" s="171">
        <f t="shared" si="20"/>
        <v>1419.767811</v>
      </c>
      <c r="S125" s="171">
        <f t="shared" si="20"/>
        <v>1419.767811</v>
      </c>
      <c r="T125" s="171">
        <f t="shared" si="20"/>
        <v>1419.767811</v>
      </c>
      <c r="U125" s="171">
        <f t="shared" si="20"/>
        <v>1419.767811</v>
      </c>
      <c r="V125" s="171">
        <f t="shared" si="20"/>
        <v>1419.767811</v>
      </c>
      <c r="W125" s="171">
        <f t="shared" si="20"/>
        <v>1419.767811</v>
      </c>
      <c r="X125" s="171">
        <f t="shared" si="20"/>
        <v>1419.767811</v>
      </c>
      <c r="Y125" s="171">
        <f t="shared" si="20"/>
        <v>1419.767811</v>
      </c>
      <c r="Z125" s="171">
        <f t="shared" si="20"/>
        <v>1419.767811</v>
      </c>
      <c r="AA125" s="171">
        <f t="shared" si="20"/>
        <v>1419.767811</v>
      </c>
      <c r="AB125" s="171">
        <f t="shared" si="20"/>
        <v>1419.767811</v>
      </c>
      <c r="AC125" s="171">
        <f t="shared" si="20"/>
        <v>1419.767811</v>
      </c>
      <c r="AD125" s="171">
        <f t="shared" si="20"/>
        <v>1419.767811</v>
      </c>
      <c r="AE125" s="171">
        <f t="shared" si="20"/>
        <v>1419.767811</v>
      </c>
      <c r="AF125" s="171">
        <f t="shared" si="20"/>
        <v>1419.767811</v>
      </c>
      <c r="AG125" s="171">
        <f t="shared" si="20"/>
        <v>1419.767811</v>
      </c>
      <c r="AH125" s="171">
        <f t="shared" si="20"/>
        <v>1419.767811</v>
      </c>
      <c r="AI125" s="171">
        <f t="shared" si="20"/>
        <v>1419.767811</v>
      </c>
      <c r="AJ125" s="171">
        <f t="shared" si="20"/>
        <v>1419.767811</v>
      </c>
      <c r="AK125" s="171">
        <f t="shared" si="20"/>
        <v>1419.767811</v>
      </c>
      <c r="AL125" s="171">
        <f t="shared" si="20"/>
        <v>1419.767811</v>
      </c>
      <c r="AM125" s="171">
        <f t="shared" si="20"/>
        <v>1419.767811</v>
      </c>
      <c r="AN125" s="171">
        <f t="shared" si="20"/>
        <v>1419.767811</v>
      </c>
      <c r="AO125" s="171">
        <f t="shared" si="20"/>
        <v>1419.767811</v>
      </c>
      <c r="AP125" s="171">
        <f t="shared" si="20"/>
        <v>1419.767811</v>
      </c>
      <c r="AQ125" s="171">
        <f t="shared" si="20"/>
        <v>1419.767811</v>
      </c>
      <c r="AR125" s="171">
        <f t="shared" si="20"/>
        <v>1419.767811</v>
      </c>
      <c r="AS125" s="171">
        <f t="shared" si="20"/>
        <v>1419.767811</v>
      </c>
      <c r="AT125" s="16"/>
      <c r="AU125" s="16"/>
      <c r="AV125" s="170"/>
      <c r="AW125" s="170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ht="13.5" customHeight="1">
      <c r="A126" s="16"/>
      <c r="B126" s="16"/>
      <c r="C126" s="16"/>
      <c r="D126" s="16"/>
      <c r="E126" s="16"/>
      <c r="F126" s="16"/>
      <c r="G126" s="29"/>
      <c r="H126" s="39"/>
      <c r="I126" s="16"/>
      <c r="J126" s="160"/>
      <c r="K126" s="158" t="s">
        <v>122</v>
      </c>
      <c r="L126" s="169">
        <f t="shared" ref="L126:AS126" si="21">L109*8760</f>
        <v>1595.269205</v>
      </c>
      <c r="M126" s="169">
        <f t="shared" si="21"/>
        <v>1597.573993</v>
      </c>
      <c r="N126" s="169">
        <f t="shared" si="21"/>
        <v>1599.878782</v>
      </c>
      <c r="O126" s="169">
        <f t="shared" si="21"/>
        <v>1602.18357</v>
      </c>
      <c r="P126" s="169">
        <f t="shared" si="21"/>
        <v>1604.488358</v>
      </c>
      <c r="Q126" s="169">
        <f t="shared" si="21"/>
        <v>1606.793146</v>
      </c>
      <c r="R126" s="169">
        <f t="shared" si="21"/>
        <v>1609.097934</v>
      </c>
      <c r="S126" s="169">
        <f t="shared" si="21"/>
        <v>1611.402722</v>
      </c>
      <c r="T126" s="169">
        <f t="shared" si="21"/>
        <v>1613.70751</v>
      </c>
      <c r="U126" s="169">
        <f t="shared" si="21"/>
        <v>1616.012298</v>
      </c>
      <c r="V126" s="169">
        <f t="shared" si="21"/>
        <v>1618.317086</v>
      </c>
      <c r="W126" s="169">
        <f t="shared" si="21"/>
        <v>1620.621875</v>
      </c>
      <c r="X126" s="169">
        <f t="shared" si="21"/>
        <v>1622.926663</v>
      </c>
      <c r="Y126" s="169">
        <f t="shared" si="21"/>
        <v>1625.231451</v>
      </c>
      <c r="Z126" s="169">
        <f t="shared" si="21"/>
        <v>1627.536239</v>
      </c>
      <c r="AA126" s="169">
        <f t="shared" si="21"/>
        <v>1629.841027</v>
      </c>
      <c r="AB126" s="169">
        <f t="shared" si="21"/>
        <v>1632.145815</v>
      </c>
      <c r="AC126" s="169">
        <f t="shared" si="21"/>
        <v>1634.450603</v>
      </c>
      <c r="AD126" s="169">
        <f t="shared" si="21"/>
        <v>1636.755391</v>
      </c>
      <c r="AE126" s="169">
        <f t="shared" si="21"/>
        <v>1639.060179</v>
      </c>
      <c r="AF126" s="169">
        <f t="shared" si="21"/>
        <v>1641.364967</v>
      </c>
      <c r="AG126" s="169">
        <f t="shared" si="21"/>
        <v>1643.669756</v>
      </c>
      <c r="AH126" s="169">
        <f t="shared" si="21"/>
        <v>1645.974544</v>
      </c>
      <c r="AI126" s="169">
        <f t="shared" si="21"/>
        <v>1648.279332</v>
      </c>
      <c r="AJ126" s="169">
        <f t="shared" si="21"/>
        <v>1650.58412</v>
      </c>
      <c r="AK126" s="169">
        <f t="shared" si="21"/>
        <v>1652.888908</v>
      </c>
      <c r="AL126" s="169">
        <f t="shared" si="21"/>
        <v>1655.193696</v>
      </c>
      <c r="AM126" s="169">
        <f t="shared" si="21"/>
        <v>1657.498484</v>
      </c>
      <c r="AN126" s="169">
        <f t="shared" si="21"/>
        <v>1659.803272</v>
      </c>
      <c r="AO126" s="169">
        <f t="shared" si="21"/>
        <v>1662.10806</v>
      </c>
      <c r="AP126" s="169">
        <f t="shared" si="21"/>
        <v>1664.412849</v>
      </c>
      <c r="AQ126" s="169">
        <f t="shared" si="21"/>
        <v>1666.717637</v>
      </c>
      <c r="AR126" s="169">
        <f t="shared" si="21"/>
        <v>1669.022425</v>
      </c>
      <c r="AS126" s="169">
        <f t="shared" si="21"/>
        <v>1671.327213</v>
      </c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ht="13.5" customHeight="1">
      <c r="A127" s="16"/>
      <c r="B127" s="16"/>
      <c r="C127" s="16"/>
      <c r="D127" s="16"/>
      <c r="E127" s="16"/>
      <c r="F127" s="16"/>
      <c r="G127" s="29"/>
      <c r="H127" s="39"/>
      <c r="I127" s="16"/>
      <c r="J127" s="160"/>
      <c r="K127" s="19" t="s">
        <v>123</v>
      </c>
      <c r="L127" s="167">
        <f t="shared" ref="L127:AS127" si="22">L110*8760</f>
        <v>1595.269205</v>
      </c>
      <c r="M127" s="167">
        <f t="shared" si="22"/>
        <v>1596.299028</v>
      </c>
      <c r="N127" s="167">
        <f t="shared" si="22"/>
        <v>1597.32885</v>
      </c>
      <c r="O127" s="167">
        <f t="shared" si="22"/>
        <v>1598.358673</v>
      </c>
      <c r="P127" s="167">
        <f t="shared" si="22"/>
        <v>1599.388495</v>
      </c>
      <c r="Q127" s="167">
        <f t="shared" si="22"/>
        <v>1600.418317</v>
      </c>
      <c r="R127" s="167">
        <f t="shared" si="22"/>
        <v>1601.44814</v>
      </c>
      <c r="S127" s="167">
        <f t="shared" si="22"/>
        <v>1602.477962</v>
      </c>
      <c r="T127" s="167">
        <f t="shared" si="22"/>
        <v>1603.507785</v>
      </c>
      <c r="U127" s="167">
        <f t="shared" si="22"/>
        <v>1604.537607</v>
      </c>
      <c r="V127" s="167">
        <f t="shared" si="22"/>
        <v>1605.56743</v>
      </c>
      <c r="W127" s="167">
        <f t="shared" si="22"/>
        <v>1606.597252</v>
      </c>
      <c r="X127" s="167">
        <f t="shared" si="22"/>
        <v>1607.627074</v>
      </c>
      <c r="Y127" s="167">
        <f t="shared" si="22"/>
        <v>1608.656897</v>
      </c>
      <c r="Z127" s="167">
        <f t="shared" si="22"/>
        <v>1609.686719</v>
      </c>
      <c r="AA127" s="167">
        <f t="shared" si="22"/>
        <v>1610.716542</v>
      </c>
      <c r="AB127" s="167">
        <f t="shared" si="22"/>
        <v>1611.746364</v>
      </c>
      <c r="AC127" s="167">
        <f t="shared" si="22"/>
        <v>1612.776186</v>
      </c>
      <c r="AD127" s="167">
        <f t="shared" si="22"/>
        <v>1613.806009</v>
      </c>
      <c r="AE127" s="167">
        <f t="shared" si="22"/>
        <v>1614.835831</v>
      </c>
      <c r="AF127" s="167">
        <f t="shared" si="22"/>
        <v>1615.865654</v>
      </c>
      <c r="AG127" s="167">
        <f t="shared" si="22"/>
        <v>1616.895476</v>
      </c>
      <c r="AH127" s="167">
        <f t="shared" si="22"/>
        <v>1617.925299</v>
      </c>
      <c r="AI127" s="167">
        <f t="shared" si="22"/>
        <v>1618.955121</v>
      </c>
      <c r="AJ127" s="167">
        <f t="shared" si="22"/>
        <v>1619.984943</v>
      </c>
      <c r="AK127" s="167">
        <f t="shared" si="22"/>
        <v>1621.014766</v>
      </c>
      <c r="AL127" s="167">
        <f t="shared" si="22"/>
        <v>1622.044588</v>
      </c>
      <c r="AM127" s="167">
        <f t="shared" si="22"/>
        <v>1623.074411</v>
      </c>
      <c r="AN127" s="167">
        <f t="shared" si="22"/>
        <v>1624.104233</v>
      </c>
      <c r="AO127" s="167">
        <f t="shared" si="22"/>
        <v>1625.134055</v>
      </c>
      <c r="AP127" s="167">
        <f t="shared" si="22"/>
        <v>1626.163878</v>
      </c>
      <c r="AQ127" s="167">
        <f t="shared" si="22"/>
        <v>1627.1937</v>
      </c>
      <c r="AR127" s="167">
        <f t="shared" si="22"/>
        <v>1628.223523</v>
      </c>
      <c r="AS127" s="167">
        <f t="shared" si="22"/>
        <v>1629.253345</v>
      </c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ht="13.5" customHeight="1">
      <c r="A128" s="16"/>
      <c r="B128" s="16"/>
      <c r="C128" s="16"/>
      <c r="D128" s="16"/>
      <c r="E128" s="16"/>
      <c r="F128" s="16"/>
      <c r="G128" s="29"/>
      <c r="H128" s="39"/>
      <c r="I128" s="16"/>
      <c r="J128" s="160"/>
      <c r="K128" s="162" t="s">
        <v>124</v>
      </c>
      <c r="L128" s="171">
        <f t="shared" ref="L128:AS128" si="23">L111*8760</f>
        <v>1595.269205</v>
      </c>
      <c r="M128" s="171">
        <f t="shared" si="23"/>
        <v>1595.269205</v>
      </c>
      <c r="N128" s="171">
        <f t="shared" si="23"/>
        <v>1595.269205</v>
      </c>
      <c r="O128" s="171">
        <f t="shared" si="23"/>
        <v>1595.269205</v>
      </c>
      <c r="P128" s="171">
        <f t="shared" si="23"/>
        <v>1595.269205</v>
      </c>
      <c r="Q128" s="171">
        <f t="shared" si="23"/>
        <v>1595.269205</v>
      </c>
      <c r="R128" s="171">
        <f t="shared" si="23"/>
        <v>1595.269205</v>
      </c>
      <c r="S128" s="171">
        <f t="shared" si="23"/>
        <v>1595.269205</v>
      </c>
      <c r="T128" s="171">
        <f t="shared" si="23"/>
        <v>1595.269205</v>
      </c>
      <c r="U128" s="171">
        <f t="shared" si="23"/>
        <v>1595.269205</v>
      </c>
      <c r="V128" s="171">
        <f t="shared" si="23"/>
        <v>1595.269205</v>
      </c>
      <c r="W128" s="171">
        <f t="shared" si="23"/>
        <v>1595.269205</v>
      </c>
      <c r="X128" s="171">
        <f t="shared" si="23"/>
        <v>1595.269205</v>
      </c>
      <c r="Y128" s="171">
        <f t="shared" si="23"/>
        <v>1595.269205</v>
      </c>
      <c r="Z128" s="171">
        <f t="shared" si="23"/>
        <v>1595.269205</v>
      </c>
      <c r="AA128" s="171">
        <f t="shared" si="23"/>
        <v>1595.269205</v>
      </c>
      <c r="AB128" s="171">
        <f t="shared" si="23"/>
        <v>1595.269205</v>
      </c>
      <c r="AC128" s="171">
        <f t="shared" si="23"/>
        <v>1595.269205</v>
      </c>
      <c r="AD128" s="171">
        <f t="shared" si="23"/>
        <v>1595.269205</v>
      </c>
      <c r="AE128" s="171">
        <f t="shared" si="23"/>
        <v>1595.269205</v>
      </c>
      <c r="AF128" s="171">
        <f t="shared" si="23"/>
        <v>1595.269205</v>
      </c>
      <c r="AG128" s="171">
        <f t="shared" si="23"/>
        <v>1595.269205</v>
      </c>
      <c r="AH128" s="171">
        <f t="shared" si="23"/>
        <v>1595.269205</v>
      </c>
      <c r="AI128" s="171">
        <f t="shared" si="23"/>
        <v>1595.269205</v>
      </c>
      <c r="AJ128" s="171">
        <f t="shared" si="23"/>
        <v>1595.269205</v>
      </c>
      <c r="AK128" s="171">
        <f t="shared" si="23"/>
        <v>1595.269205</v>
      </c>
      <c r="AL128" s="171">
        <f t="shared" si="23"/>
        <v>1595.269205</v>
      </c>
      <c r="AM128" s="171">
        <f t="shared" si="23"/>
        <v>1595.269205</v>
      </c>
      <c r="AN128" s="171">
        <f t="shared" si="23"/>
        <v>1595.269205</v>
      </c>
      <c r="AO128" s="171">
        <f t="shared" si="23"/>
        <v>1595.269205</v>
      </c>
      <c r="AP128" s="171">
        <f t="shared" si="23"/>
        <v>1595.269205</v>
      </c>
      <c r="AQ128" s="171">
        <f t="shared" si="23"/>
        <v>1595.269205</v>
      </c>
      <c r="AR128" s="171">
        <f t="shared" si="23"/>
        <v>1595.269205</v>
      </c>
      <c r="AS128" s="171">
        <f t="shared" si="23"/>
        <v>1595.269205</v>
      </c>
      <c r="AT128" s="16"/>
      <c r="AU128" s="16"/>
      <c r="AV128" s="170"/>
      <c r="AW128" s="170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ht="13.5" customHeight="1">
      <c r="A129" s="16"/>
      <c r="B129" s="16"/>
      <c r="C129" s="16"/>
      <c r="D129" s="16"/>
      <c r="E129" s="16"/>
      <c r="F129" s="16"/>
      <c r="G129" s="29"/>
      <c r="H129" s="39"/>
      <c r="I129" s="16"/>
      <c r="J129" s="160"/>
      <c r="K129" s="158" t="s">
        <v>125</v>
      </c>
      <c r="L129" s="169">
        <f t="shared" ref="L129:AS129" si="24">L112*8760</f>
        <v>1822.783189</v>
      </c>
      <c r="M129" s="169">
        <f t="shared" si="24"/>
        <v>1825.416682</v>
      </c>
      <c r="N129" s="169">
        <f t="shared" si="24"/>
        <v>1828.050174</v>
      </c>
      <c r="O129" s="169">
        <f t="shared" si="24"/>
        <v>1830.683666</v>
      </c>
      <c r="P129" s="169">
        <f t="shared" si="24"/>
        <v>1833.317158</v>
      </c>
      <c r="Q129" s="169">
        <f t="shared" si="24"/>
        <v>1835.95065</v>
      </c>
      <c r="R129" s="169">
        <f t="shared" si="24"/>
        <v>1838.584143</v>
      </c>
      <c r="S129" s="169">
        <f t="shared" si="24"/>
        <v>1841.217635</v>
      </c>
      <c r="T129" s="169">
        <f t="shared" si="24"/>
        <v>1843.851127</v>
      </c>
      <c r="U129" s="169">
        <f t="shared" si="24"/>
        <v>1846.484619</v>
      </c>
      <c r="V129" s="169">
        <f t="shared" si="24"/>
        <v>1849.118111</v>
      </c>
      <c r="W129" s="169">
        <f t="shared" si="24"/>
        <v>1851.751604</v>
      </c>
      <c r="X129" s="169">
        <f t="shared" si="24"/>
        <v>1854.385096</v>
      </c>
      <c r="Y129" s="169">
        <f t="shared" si="24"/>
        <v>1857.018588</v>
      </c>
      <c r="Z129" s="169">
        <f t="shared" si="24"/>
        <v>1859.65208</v>
      </c>
      <c r="AA129" s="169">
        <f t="shared" si="24"/>
        <v>1862.285572</v>
      </c>
      <c r="AB129" s="169">
        <f t="shared" si="24"/>
        <v>1864.919065</v>
      </c>
      <c r="AC129" s="169">
        <f t="shared" si="24"/>
        <v>1867.552557</v>
      </c>
      <c r="AD129" s="169">
        <f t="shared" si="24"/>
        <v>1870.186049</v>
      </c>
      <c r="AE129" s="169">
        <f t="shared" si="24"/>
        <v>1872.819541</v>
      </c>
      <c r="AF129" s="169">
        <f t="shared" si="24"/>
        <v>1875.453034</v>
      </c>
      <c r="AG129" s="169">
        <f t="shared" si="24"/>
        <v>1878.086526</v>
      </c>
      <c r="AH129" s="169">
        <f t="shared" si="24"/>
        <v>1880.720018</v>
      </c>
      <c r="AI129" s="169">
        <f t="shared" si="24"/>
        <v>1883.35351</v>
      </c>
      <c r="AJ129" s="169">
        <f t="shared" si="24"/>
        <v>1885.987002</v>
      </c>
      <c r="AK129" s="169">
        <f t="shared" si="24"/>
        <v>1888.620495</v>
      </c>
      <c r="AL129" s="169">
        <f t="shared" si="24"/>
        <v>1891.253987</v>
      </c>
      <c r="AM129" s="169">
        <f t="shared" si="24"/>
        <v>1893.887479</v>
      </c>
      <c r="AN129" s="169">
        <f t="shared" si="24"/>
        <v>1896.520971</v>
      </c>
      <c r="AO129" s="169">
        <f t="shared" si="24"/>
        <v>1899.154463</v>
      </c>
      <c r="AP129" s="169">
        <f t="shared" si="24"/>
        <v>1901.787956</v>
      </c>
      <c r="AQ129" s="169">
        <f t="shared" si="24"/>
        <v>1904.421448</v>
      </c>
      <c r="AR129" s="169">
        <f t="shared" si="24"/>
        <v>1907.05494</v>
      </c>
      <c r="AS129" s="169">
        <f t="shared" si="24"/>
        <v>1909.688432</v>
      </c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29"/>
      <c r="H130" s="39"/>
      <c r="I130" s="16"/>
      <c r="J130" s="160"/>
      <c r="K130" s="19" t="s">
        <v>126</v>
      </c>
      <c r="L130" s="167">
        <f t="shared" ref="L130:AS130" si="25">L113*8760</f>
        <v>1822.783189</v>
      </c>
      <c r="M130" s="167">
        <f t="shared" si="25"/>
        <v>1823.959883</v>
      </c>
      <c r="N130" s="167">
        <f t="shared" si="25"/>
        <v>1825.136577</v>
      </c>
      <c r="O130" s="167">
        <f t="shared" si="25"/>
        <v>1826.31327</v>
      </c>
      <c r="P130" s="167">
        <f t="shared" si="25"/>
        <v>1827.489964</v>
      </c>
      <c r="Q130" s="167">
        <f t="shared" si="25"/>
        <v>1828.666657</v>
      </c>
      <c r="R130" s="167">
        <f t="shared" si="25"/>
        <v>1829.843351</v>
      </c>
      <c r="S130" s="167">
        <f t="shared" si="25"/>
        <v>1831.020044</v>
      </c>
      <c r="T130" s="167">
        <f t="shared" si="25"/>
        <v>1832.196738</v>
      </c>
      <c r="U130" s="167">
        <f t="shared" si="25"/>
        <v>1833.373431</v>
      </c>
      <c r="V130" s="167">
        <f t="shared" si="25"/>
        <v>1834.550125</v>
      </c>
      <c r="W130" s="167">
        <f t="shared" si="25"/>
        <v>1835.726819</v>
      </c>
      <c r="X130" s="167">
        <f t="shared" si="25"/>
        <v>1836.903512</v>
      </c>
      <c r="Y130" s="167">
        <f t="shared" si="25"/>
        <v>1838.080206</v>
      </c>
      <c r="Z130" s="167">
        <f t="shared" si="25"/>
        <v>1839.256899</v>
      </c>
      <c r="AA130" s="167">
        <f t="shared" si="25"/>
        <v>1840.433593</v>
      </c>
      <c r="AB130" s="167">
        <f t="shared" si="25"/>
        <v>1841.610286</v>
      </c>
      <c r="AC130" s="167">
        <f t="shared" si="25"/>
        <v>1842.78698</v>
      </c>
      <c r="AD130" s="167">
        <f t="shared" si="25"/>
        <v>1843.963673</v>
      </c>
      <c r="AE130" s="167">
        <f t="shared" si="25"/>
        <v>1845.140367</v>
      </c>
      <c r="AF130" s="167">
        <f t="shared" si="25"/>
        <v>1846.317061</v>
      </c>
      <c r="AG130" s="167">
        <f t="shared" si="25"/>
        <v>1847.493754</v>
      </c>
      <c r="AH130" s="167">
        <f t="shared" si="25"/>
        <v>1848.670448</v>
      </c>
      <c r="AI130" s="167">
        <f t="shared" si="25"/>
        <v>1849.847141</v>
      </c>
      <c r="AJ130" s="167">
        <f t="shared" si="25"/>
        <v>1851.023835</v>
      </c>
      <c r="AK130" s="167">
        <f t="shared" si="25"/>
        <v>1852.200528</v>
      </c>
      <c r="AL130" s="167">
        <f t="shared" si="25"/>
        <v>1853.377222</v>
      </c>
      <c r="AM130" s="167">
        <f t="shared" si="25"/>
        <v>1854.553915</v>
      </c>
      <c r="AN130" s="167">
        <f t="shared" si="25"/>
        <v>1855.730609</v>
      </c>
      <c r="AO130" s="167">
        <f t="shared" si="25"/>
        <v>1856.907303</v>
      </c>
      <c r="AP130" s="167">
        <f t="shared" si="25"/>
        <v>1858.083996</v>
      </c>
      <c r="AQ130" s="167">
        <f t="shared" si="25"/>
        <v>1859.26069</v>
      </c>
      <c r="AR130" s="167">
        <f t="shared" si="25"/>
        <v>1860.437383</v>
      </c>
      <c r="AS130" s="167">
        <f t="shared" si="25"/>
        <v>1861.614077</v>
      </c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ht="13.5" customHeight="1">
      <c r="A131" s="16"/>
      <c r="B131" s="16"/>
      <c r="C131" s="16"/>
      <c r="D131" s="16"/>
      <c r="E131" s="16"/>
      <c r="F131" s="16"/>
      <c r="G131" s="29"/>
      <c r="H131" s="39"/>
      <c r="I131" s="16"/>
      <c r="J131" s="164"/>
      <c r="K131" s="162" t="s">
        <v>127</v>
      </c>
      <c r="L131" s="171">
        <f t="shared" ref="L131:AS131" si="26">L114*8760</f>
        <v>1822.783189</v>
      </c>
      <c r="M131" s="171">
        <f t="shared" si="26"/>
        <v>1822.783189</v>
      </c>
      <c r="N131" s="171">
        <f t="shared" si="26"/>
        <v>1822.783189</v>
      </c>
      <c r="O131" s="171">
        <f t="shared" si="26"/>
        <v>1822.783189</v>
      </c>
      <c r="P131" s="171">
        <f t="shared" si="26"/>
        <v>1822.783189</v>
      </c>
      <c r="Q131" s="171">
        <f t="shared" si="26"/>
        <v>1822.783189</v>
      </c>
      <c r="R131" s="171">
        <f t="shared" si="26"/>
        <v>1822.783189</v>
      </c>
      <c r="S131" s="171">
        <f t="shared" si="26"/>
        <v>1822.783189</v>
      </c>
      <c r="T131" s="171">
        <f t="shared" si="26"/>
        <v>1822.783189</v>
      </c>
      <c r="U131" s="171">
        <f t="shared" si="26"/>
        <v>1822.783189</v>
      </c>
      <c r="V131" s="171">
        <f t="shared" si="26"/>
        <v>1822.783189</v>
      </c>
      <c r="W131" s="171">
        <f t="shared" si="26"/>
        <v>1822.783189</v>
      </c>
      <c r="X131" s="171">
        <f t="shared" si="26"/>
        <v>1822.783189</v>
      </c>
      <c r="Y131" s="171">
        <f t="shared" si="26"/>
        <v>1822.783189</v>
      </c>
      <c r="Z131" s="171">
        <f t="shared" si="26"/>
        <v>1822.783189</v>
      </c>
      <c r="AA131" s="171">
        <f t="shared" si="26"/>
        <v>1822.783189</v>
      </c>
      <c r="AB131" s="171">
        <f t="shared" si="26"/>
        <v>1822.783189</v>
      </c>
      <c r="AC131" s="171">
        <f t="shared" si="26"/>
        <v>1822.783189</v>
      </c>
      <c r="AD131" s="171">
        <f t="shared" si="26"/>
        <v>1822.783189</v>
      </c>
      <c r="AE131" s="171">
        <f t="shared" si="26"/>
        <v>1822.783189</v>
      </c>
      <c r="AF131" s="171">
        <f t="shared" si="26"/>
        <v>1822.783189</v>
      </c>
      <c r="AG131" s="171">
        <f t="shared" si="26"/>
        <v>1822.783189</v>
      </c>
      <c r="AH131" s="171">
        <f t="shared" si="26"/>
        <v>1822.783189</v>
      </c>
      <c r="AI131" s="171">
        <f t="shared" si="26"/>
        <v>1822.783189</v>
      </c>
      <c r="AJ131" s="171">
        <f t="shared" si="26"/>
        <v>1822.783189</v>
      </c>
      <c r="AK131" s="171">
        <f t="shared" si="26"/>
        <v>1822.783189</v>
      </c>
      <c r="AL131" s="171">
        <f t="shared" si="26"/>
        <v>1822.783189</v>
      </c>
      <c r="AM131" s="171">
        <f t="shared" si="26"/>
        <v>1822.783189</v>
      </c>
      <c r="AN131" s="171">
        <f t="shared" si="26"/>
        <v>1822.783189</v>
      </c>
      <c r="AO131" s="171">
        <f t="shared" si="26"/>
        <v>1822.783189</v>
      </c>
      <c r="AP131" s="171">
        <f t="shared" si="26"/>
        <v>1822.783189</v>
      </c>
      <c r="AQ131" s="171">
        <f t="shared" si="26"/>
        <v>1822.783189</v>
      </c>
      <c r="AR131" s="171">
        <f t="shared" si="26"/>
        <v>1822.783189</v>
      </c>
      <c r="AS131" s="171">
        <f t="shared" si="26"/>
        <v>1822.783189</v>
      </c>
      <c r="AT131" s="16"/>
      <c r="AU131" s="16"/>
      <c r="AV131" s="170"/>
      <c r="AW131" s="170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29"/>
      <c r="H132" s="39"/>
      <c r="I132" s="16"/>
      <c r="J132" s="165"/>
      <c r="K132" s="19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ht="13.5" customHeight="1">
      <c r="A133" s="16"/>
      <c r="B133" s="16"/>
      <c r="C133" s="16"/>
      <c r="D133" s="16"/>
      <c r="E133" s="16"/>
      <c r="F133" s="16"/>
      <c r="G133" s="29"/>
      <c r="H133" s="39"/>
      <c r="I133" s="16"/>
      <c r="J133" s="47"/>
      <c r="K133" s="16"/>
      <c r="L133" s="155">
        <v>2017.0</v>
      </c>
      <c r="M133" s="155">
        <v>2018.0</v>
      </c>
      <c r="N133" s="155">
        <v>2019.0</v>
      </c>
      <c r="O133" s="155">
        <v>2020.0</v>
      </c>
      <c r="P133" s="155">
        <v>2021.0</v>
      </c>
      <c r="Q133" s="155">
        <v>2022.0</v>
      </c>
      <c r="R133" s="155">
        <v>2023.0</v>
      </c>
      <c r="S133" s="155">
        <v>2024.0</v>
      </c>
      <c r="T133" s="155">
        <v>2025.0</v>
      </c>
      <c r="U133" s="155">
        <v>2026.0</v>
      </c>
      <c r="V133" s="155">
        <v>2027.0</v>
      </c>
      <c r="W133" s="155">
        <v>2028.0</v>
      </c>
      <c r="X133" s="155">
        <v>2029.0</v>
      </c>
      <c r="Y133" s="155">
        <v>2030.0</v>
      </c>
      <c r="Z133" s="155">
        <v>2031.0</v>
      </c>
      <c r="AA133" s="155">
        <v>2032.0</v>
      </c>
      <c r="AB133" s="155">
        <v>2033.0</v>
      </c>
      <c r="AC133" s="155">
        <v>2034.0</v>
      </c>
      <c r="AD133" s="155">
        <v>2035.0</v>
      </c>
      <c r="AE133" s="155">
        <v>2036.0</v>
      </c>
      <c r="AF133" s="155">
        <v>2037.0</v>
      </c>
      <c r="AG133" s="155">
        <v>2038.0</v>
      </c>
      <c r="AH133" s="155">
        <v>2039.0</v>
      </c>
      <c r="AI133" s="155">
        <v>2040.0</v>
      </c>
      <c r="AJ133" s="155">
        <v>2041.0</v>
      </c>
      <c r="AK133" s="155">
        <v>2042.0</v>
      </c>
      <c r="AL133" s="155">
        <v>2043.0</v>
      </c>
      <c r="AM133" s="155">
        <v>2044.0</v>
      </c>
      <c r="AN133" s="155">
        <v>2045.0</v>
      </c>
      <c r="AO133" s="155">
        <v>2046.0</v>
      </c>
      <c r="AP133" s="155">
        <v>2047.0</v>
      </c>
      <c r="AQ133" s="155">
        <v>2048.0</v>
      </c>
      <c r="AR133" s="155">
        <v>2049.0</v>
      </c>
      <c r="AS133" s="155">
        <v>2050.0</v>
      </c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ht="13.5" customHeight="1">
      <c r="A134" s="16"/>
      <c r="B134" s="16"/>
      <c r="C134" s="16"/>
      <c r="D134" s="16"/>
      <c r="E134" s="16"/>
      <c r="F134" s="16"/>
      <c r="G134" s="29"/>
      <c r="H134" s="39"/>
      <c r="I134" s="16"/>
      <c r="J134" s="157" t="s">
        <v>63</v>
      </c>
      <c r="K134" s="158" t="s">
        <v>113</v>
      </c>
      <c r="L134" s="166">
        <f t="shared" ref="L134:AS134" si="27"> $S$54*(L151+L252)</f>
        <v>2769.735246</v>
      </c>
      <c r="M134" s="166">
        <f t="shared" si="27"/>
        <v>2639.797316</v>
      </c>
      <c r="N134" s="166">
        <f t="shared" si="27"/>
        <v>2346.065978</v>
      </c>
      <c r="O134" s="166">
        <f t="shared" si="27"/>
        <v>2217.032349</v>
      </c>
      <c r="P134" s="166">
        <f t="shared" si="27"/>
        <v>2075.6523</v>
      </c>
      <c r="Q134" s="166">
        <f t="shared" si="27"/>
        <v>1934.272251</v>
      </c>
      <c r="R134" s="166">
        <f t="shared" si="27"/>
        <v>1792.892203</v>
      </c>
      <c r="S134" s="166">
        <f t="shared" si="27"/>
        <v>1651.512154</v>
      </c>
      <c r="T134" s="166">
        <f t="shared" si="27"/>
        <v>1510.132105</v>
      </c>
      <c r="U134" s="166">
        <f t="shared" si="27"/>
        <v>1368.752056</v>
      </c>
      <c r="V134" s="166">
        <f t="shared" si="27"/>
        <v>1227.372008</v>
      </c>
      <c r="W134" s="166">
        <f t="shared" si="27"/>
        <v>1085.991959</v>
      </c>
      <c r="X134" s="166">
        <f t="shared" si="27"/>
        <v>944.61191</v>
      </c>
      <c r="Y134" s="166">
        <f t="shared" si="27"/>
        <v>803.2318613</v>
      </c>
      <c r="Z134" s="166">
        <f t="shared" si="27"/>
        <v>783.762273</v>
      </c>
      <c r="AA134" s="166">
        <f t="shared" si="27"/>
        <v>764.2926848</v>
      </c>
      <c r="AB134" s="166">
        <f t="shared" si="27"/>
        <v>744.8230966</v>
      </c>
      <c r="AC134" s="166">
        <f t="shared" si="27"/>
        <v>725.3535083</v>
      </c>
      <c r="AD134" s="166">
        <f t="shared" si="27"/>
        <v>705.8839201</v>
      </c>
      <c r="AE134" s="166">
        <f t="shared" si="27"/>
        <v>686.4143318</v>
      </c>
      <c r="AF134" s="166">
        <f t="shared" si="27"/>
        <v>666.9447436</v>
      </c>
      <c r="AG134" s="166">
        <f t="shared" si="27"/>
        <v>647.4751553</v>
      </c>
      <c r="AH134" s="166">
        <f t="shared" si="27"/>
        <v>628.0055671</v>
      </c>
      <c r="AI134" s="166">
        <f t="shared" si="27"/>
        <v>608.5359788</v>
      </c>
      <c r="AJ134" s="166">
        <f t="shared" si="27"/>
        <v>599.2235393</v>
      </c>
      <c r="AK134" s="166">
        <f t="shared" si="27"/>
        <v>589.9110998</v>
      </c>
      <c r="AL134" s="166">
        <f t="shared" si="27"/>
        <v>580.5986603</v>
      </c>
      <c r="AM134" s="166">
        <f t="shared" si="27"/>
        <v>571.2862207</v>
      </c>
      <c r="AN134" s="166">
        <f t="shared" si="27"/>
        <v>561.9737812</v>
      </c>
      <c r="AO134" s="166">
        <f t="shared" si="27"/>
        <v>559.579025</v>
      </c>
      <c r="AP134" s="166">
        <f t="shared" si="27"/>
        <v>557.1842687</v>
      </c>
      <c r="AQ134" s="166">
        <f t="shared" si="27"/>
        <v>554.7895125</v>
      </c>
      <c r="AR134" s="166">
        <f t="shared" si="27"/>
        <v>552.3947562</v>
      </c>
      <c r="AS134" s="166">
        <f t="shared" si="27"/>
        <v>550</v>
      </c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29"/>
      <c r="H135" s="39"/>
      <c r="I135" s="16"/>
      <c r="J135" s="160"/>
      <c r="K135" s="19" t="s">
        <v>114</v>
      </c>
      <c r="L135" s="167">
        <f t="shared" ref="L135:AS135" si="28"> $S$54*(L152+L253)</f>
        <v>2769.735246</v>
      </c>
      <c r="M135" s="167">
        <f t="shared" si="28"/>
        <v>2639.797316</v>
      </c>
      <c r="N135" s="167">
        <f t="shared" si="28"/>
        <v>2575.320233</v>
      </c>
      <c r="O135" s="167">
        <f t="shared" si="28"/>
        <v>2510.84315</v>
      </c>
      <c r="P135" s="167">
        <f t="shared" si="28"/>
        <v>2400.608248</v>
      </c>
      <c r="Q135" s="167">
        <f t="shared" si="28"/>
        <v>2290.373347</v>
      </c>
      <c r="R135" s="167">
        <f t="shared" si="28"/>
        <v>2180.138446</v>
      </c>
      <c r="S135" s="167">
        <f t="shared" si="28"/>
        <v>2069.903544</v>
      </c>
      <c r="T135" s="167">
        <f t="shared" si="28"/>
        <v>1959.668643</v>
      </c>
      <c r="U135" s="167">
        <f t="shared" si="28"/>
        <v>1849.433742</v>
      </c>
      <c r="V135" s="167">
        <f t="shared" si="28"/>
        <v>1739.19884</v>
      </c>
      <c r="W135" s="167">
        <f t="shared" si="28"/>
        <v>1628.963939</v>
      </c>
      <c r="X135" s="167">
        <f t="shared" si="28"/>
        <v>1518.729038</v>
      </c>
      <c r="Y135" s="167">
        <f t="shared" si="28"/>
        <v>1408.494136</v>
      </c>
      <c r="Z135" s="167">
        <f t="shared" si="28"/>
        <v>1381.737284</v>
      </c>
      <c r="AA135" s="167">
        <f t="shared" si="28"/>
        <v>1354.980432</v>
      </c>
      <c r="AB135" s="167">
        <f t="shared" si="28"/>
        <v>1328.223579</v>
      </c>
      <c r="AC135" s="167">
        <f t="shared" si="28"/>
        <v>1301.466727</v>
      </c>
      <c r="AD135" s="167">
        <f t="shared" si="28"/>
        <v>1274.709875</v>
      </c>
      <c r="AE135" s="167">
        <f t="shared" si="28"/>
        <v>1247.953022</v>
      </c>
      <c r="AF135" s="167">
        <f t="shared" si="28"/>
        <v>1221.19617</v>
      </c>
      <c r="AG135" s="167">
        <f t="shared" si="28"/>
        <v>1194.439318</v>
      </c>
      <c r="AH135" s="167">
        <f t="shared" si="28"/>
        <v>1167.682465</v>
      </c>
      <c r="AI135" s="167">
        <f t="shared" si="28"/>
        <v>1140.925613</v>
      </c>
      <c r="AJ135" s="167">
        <f t="shared" si="28"/>
        <v>1129.443756</v>
      </c>
      <c r="AK135" s="167">
        <f t="shared" si="28"/>
        <v>1117.9619</v>
      </c>
      <c r="AL135" s="167">
        <f t="shared" si="28"/>
        <v>1106.480043</v>
      </c>
      <c r="AM135" s="167">
        <f t="shared" si="28"/>
        <v>1094.998186</v>
      </c>
      <c r="AN135" s="167">
        <f t="shared" si="28"/>
        <v>1083.516329</v>
      </c>
      <c r="AO135" s="167">
        <f t="shared" si="28"/>
        <v>1080.813064</v>
      </c>
      <c r="AP135" s="167">
        <f t="shared" si="28"/>
        <v>1078.109798</v>
      </c>
      <c r="AQ135" s="167">
        <f t="shared" si="28"/>
        <v>1075.406532</v>
      </c>
      <c r="AR135" s="167">
        <f t="shared" si="28"/>
        <v>1072.703266</v>
      </c>
      <c r="AS135" s="167">
        <f t="shared" si="28"/>
        <v>1070</v>
      </c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29"/>
      <c r="H136" s="39"/>
      <c r="I136" s="16"/>
      <c r="J136" s="160"/>
      <c r="K136" s="162" t="s">
        <v>115</v>
      </c>
      <c r="L136" s="168">
        <f t="shared" ref="L136:AS136" si="29"> $S$54*(L153+L254)</f>
        <v>2769.735246</v>
      </c>
      <c r="M136" s="168">
        <f t="shared" si="29"/>
        <v>2639.797316</v>
      </c>
      <c r="N136" s="168">
        <f t="shared" si="29"/>
        <v>2639.797316</v>
      </c>
      <c r="O136" s="168">
        <f t="shared" si="29"/>
        <v>2639.797316</v>
      </c>
      <c r="P136" s="168">
        <f t="shared" si="29"/>
        <v>2639.797316</v>
      </c>
      <c r="Q136" s="168">
        <f t="shared" si="29"/>
        <v>2639.797316</v>
      </c>
      <c r="R136" s="168">
        <f t="shared" si="29"/>
        <v>2639.797316</v>
      </c>
      <c r="S136" s="168">
        <f t="shared" si="29"/>
        <v>2639.797316</v>
      </c>
      <c r="T136" s="168">
        <f t="shared" si="29"/>
        <v>2639.797316</v>
      </c>
      <c r="U136" s="168">
        <f t="shared" si="29"/>
        <v>2639.797316</v>
      </c>
      <c r="V136" s="168">
        <f t="shared" si="29"/>
        <v>2639.797316</v>
      </c>
      <c r="W136" s="168">
        <f t="shared" si="29"/>
        <v>2639.797316</v>
      </c>
      <c r="X136" s="168">
        <f t="shared" si="29"/>
        <v>2639.797316</v>
      </c>
      <c r="Y136" s="168">
        <f t="shared" si="29"/>
        <v>2639.797316</v>
      </c>
      <c r="Z136" s="168">
        <f t="shared" si="29"/>
        <v>2639.797316</v>
      </c>
      <c r="AA136" s="168">
        <f t="shared" si="29"/>
        <v>2639.797316</v>
      </c>
      <c r="AB136" s="168">
        <f t="shared" si="29"/>
        <v>2639.797316</v>
      </c>
      <c r="AC136" s="168">
        <f t="shared" si="29"/>
        <v>2639.797316</v>
      </c>
      <c r="AD136" s="168">
        <f t="shared" si="29"/>
        <v>2639.797316</v>
      </c>
      <c r="AE136" s="168">
        <f t="shared" si="29"/>
        <v>2639.797316</v>
      </c>
      <c r="AF136" s="168">
        <f t="shared" si="29"/>
        <v>2639.797316</v>
      </c>
      <c r="AG136" s="168">
        <f t="shared" si="29"/>
        <v>2639.797316</v>
      </c>
      <c r="AH136" s="168">
        <f t="shared" si="29"/>
        <v>2639.797316</v>
      </c>
      <c r="AI136" s="168">
        <f t="shared" si="29"/>
        <v>2639.797316</v>
      </c>
      <c r="AJ136" s="168">
        <f t="shared" si="29"/>
        <v>2639.797316</v>
      </c>
      <c r="AK136" s="168">
        <f t="shared" si="29"/>
        <v>2639.797316</v>
      </c>
      <c r="AL136" s="168">
        <f t="shared" si="29"/>
        <v>2639.797316</v>
      </c>
      <c r="AM136" s="168">
        <f t="shared" si="29"/>
        <v>2639.797316</v>
      </c>
      <c r="AN136" s="168">
        <f t="shared" si="29"/>
        <v>2639.797316</v>
      </c>
      <c r="AO136" s="168">
        <f t="shared" si="29"/>
        <v>2639.797316</v>
      </c>
      <c r="AP136" s="168">
        <f t="shared" si="29"/>
        <v>2639.797316</v>
      </c>
      <c r="AQ136" s="168">
        <f t="shared" si="29"/>
        <v>2639.797316</v>
      </c>
      <c r="AR136" s="168">
        <f t="shared" si="29"/>
        <v>2639.797316</v>
      </c>
      <c r="AS136" s="168">
        <f t="shared" si="29"/>
        <v>2639.797316</v>
      </c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29"/>
      <c r="H137" s="39"/>
      <c r="I137" s="16"/>
      <c r="J137" s="160"/>
      <c r="K137" s="158" t="s">
        <v>116</v>
      </c>
      <c r="L137" s="169">
        <f t="shared" ref="L137:AS137" si="30"> $S$54*(L154+L255)</f>
        <v>2769.735246</v>
      </c>
      <c r="M137" s="169">
        <f t="shared" si="30"/>
        <v>2639.797316</v>
      </c>
      <c r="N137" s="169">
        <f t="shared" si="30"/>
        <v>2346.065978</v>
      </c>
      <c r="O137" s="169">
        <f t="shared" si="30"/>
        <v>2217.032349</v>
      </c>
      <c r="P137" s="169">
        <f t="shared" si="30"/>
        <v>2075.6523</v>
      </c>
      <c r="Q137" s="169">
        <f t="shared" si="30"/>
        <v>1934.272251</v>
      </c>
      <c r="R137" s="169">
        <f t="shared" si="30"/>
        <v>1792.892203</v>
      </c>
      <c r="S137" s="169">
        <f t="shared" si="30"/>
        <v>1651.512154</v>
      </c>
      <c r="T137" s="169">
        <f t="shared" si="30"/>
        <v>1510.132105</v>
      </c>
      <c r="U137" s="169">
        <f t="shared" si="30"/>
        <v>1368.752056</v>
      </c>
      <c r="V137" s="169">
        <f t="shared" si="30"/>
        <v>1227.372008</v>
      </c>
      <c r="W137" s="169">
        <f t="shared" si="30"/>
        <v>1085.991959</v>
      </c>
      <c r="X137" s="169">
        <f t="shared" si="30"/>
        <v>944.61191</v>
      </c>
      <c r="Y137" s="169">
        <f t="shared" si="30"/>
        <v>803.2318613</v>
      </c>
      <c r="Z137" s="169">
        <f t="shared" si="30"/>
        <v>783.762273</v>
      </c>
      <c r="AA137" s="169">
        <f t="shared" si="30"/>
        <v>764.2926848</v>
      </c>
      <c r="AB137" s="169">
        <f t="shared" si="30"/>
        <v>744.8230966</v>
      </c>
      <c r="AC137" s="169">
        <f t="shared" si="30"/>
        <v>725.3535083</v>
      </c>
      <c r="AD137" s="169">
        <f t="shared" si="30"/>
        <v>705.8839201</v>
      </c>
      <c r="AE137" s="169">
        <f t="shared" si="30"/>
        <v>686.4143318</v>
      </c>
      <c r="AF137" s="169">
        <f t="shared" si="30"/>
        <v>666.9447436</v>
      </c>
      <c r="AG137" s="169">
        <f t="shared" si="30"/>
        <v>647.4751553</v>
      </c>
      <c r="AH137" s="169">
        <f t="shared" si="30"/>
        <v>628.0055671</v>
      </c>
      <c r="AI137" s="169">
        <f t="shared" si="30"/>
        <v>608.5359788</v>
      </c>
      <c r="AJ137" s="169">
        <f t="shared" si="30"/>
        <v>599.2235393</v>
      </c>
      <c r="AK137" s="169">
        <f t="shared" si="30"/>
        <v>589.9110998</v>
      </c>
      <c r="AL137" s="169">
        <f t="shared" si="30"/>
        <v>580.5986603</v>
      </c>
      <c r="AM137" s="169">
        <f t="shared" si="30"/>
        <v>571.2862207</v>
      </c>
      <c r="AN137" s="169">
        <f t="shared" si="30"/>
        <v>561.9737812</v>
      </c>
      <c r="AO137" s="169">
        <f t="shared" si="30"/>
        <v>559.579025</v>
      </c>
      <c r="AP137" s="169">
        <f t="shared" si="30"/>
        <v>557.1842687</v>
      </c>
      <c r="AQ137" s="169">
        <f t="shared" si="30"/>
        <v>554.7895125</v>
      </c>
      <c r="AR137" s="169">
        <f t="shared" si="30"/>
        <v>552.3947562</v>
      </c>
      <c r="AS137" s="169">
        <f t="shared" si="30"/>
        <v>550</v>
      </c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29"/>
      <c r="H138" s="39"/>
      <c r="I138" s="16"/>
      <c r="J138" s="160"/>
      <c r="K138" s="19" t="s">
        <v>117</v>
      </c>
      <c r="L138" s="167">
        <f t="shared" ref="L138:AS138" si="31"> $S$54*(L155+L256)</f>
        <v>2769.735246</v>
      </c>
      <c r="M138" s="167">
        <f t="shared" si="31"/>
        <v>2639.797316</v>
      </c>
      <c r="N138" s="167">
        <f t="shared" si="31"/>
        <v>2575.320233</v>
      </c>
      <c r="O138" s="167">
        <f t="shared" si="31"/>
        <v>2510.84315</v>
      </c>
      <c r="P138" s="167">
        <f t="shared" si="31"/>
        <v>2400.608248</v>
      </c>
      <c r="Q138" s="167">
        <f t="shared" si="31"/>
        <v>2290.373347</v>
      </c>
      <c r="R138" s="167">
        <f t="shared" si="31"/>
        <v>2180.138446</v>
      </c>
      <c r="S138" s="167">
        <f t="shared" si="31"/>
        <v>2069.903544</v>
      </c>
      <c r="T138" s="167">
        <f t="shared" si="31"/>
        <v>1959.668643</v>
      </c>
      <c r="U138" s="167">
        <f t="shared" si="31"/>
        <v>1849.433742</v>
      </c>
      <c r="V138" s="167">
        <f t="shared" si="31"/>
        <v>1739.19884</v>
      </c>
      <c r="W138" s="167">
        <f t="shared" si="31"/>
        <v>1628.963939</v>
      </c>
      <c r="X138" s="167">
        <f t="shared" si="31"/>
        <v>1518.729038</v>
      </c>
      <c r="Y138" s="167">
        <f t="shared" si="31"/>
        <v>1408.494136</v>
      </c>
      <c r="Z138" s="167">
        <f t="shared" si="31"/>
        <v>1381.737284</v>
      </c>
      <c r="AA138" s="167">
        <f t="shared" si="31"/>
        <v>1354.980432</v>
      </c>
      <c r="AB138" s="167">
        <f t="shared" si="31"/>
        <v>1328.223579</v>
      </c>
      <c r="AC138" s="167">
        <f t="shared" si="31"/>
        <v>1301.466727</v>
      </c>
      <c r="AD138" s="167">
        <f t="shared" si="31"/>
        <v>1274.709875</v>
      </c>
      <c r="AE138" s="167">
        <f t="shared" si="31"/>
        <v>1247.953022</v>
      </c>
      <c r="AF138" s="167">
        <f t="shared" si="31"/>
        <v>1221.19617</v>
      </c>
      <c r="AG138" s="167">
        <f t="shared" si="31"/>
        <v>1194.439318</v>
      </c>
      <c r="AH138" s="167">
        <f t="shared" si="31"/>
        <v>1167.682465</v>
      </c>
      <c r="AI138" s="167">
        <f t="shared" si="31"/>
        <v>1140.925613</v>
      </c>
      <c r="AJ138" s="167">
        <f t="shared" si="31"/>
        <v>1129.443756</v>
      </c>
      <c r="AK138" s="167">
        <f t="shared" si="31"/>
        <v>1117.9619</v>
      </c>
      <c r="AL138" s="167">
        <f t="shared" si="31"/>
        <v>1106.480043</v>
      </c>
      <c r="AM138" s="167">
        <f t="shared" si="31"/>
        <v>1094.998186</v>
      </c>
      <c r="AN138" s="167">
        <f t="shared" si="31"/>
        <v>1083.516329</v>
      </c>
      <c r="AO138" s="167">
        <f t="shared" si="31"/>
        <v>1080.813064</v>
      </c>
      <c r="AP138" s="167">
        <f t="shared" si="31"/>
        <v>1078.109798</v>
      </c>
      <c r="AQ138" s="167">
        <f t="shared" si="31"/>
        <v>1075.406532</v>
      </c>
      <c r="AR138" s="167">
        <f t="shared" si="31"/>
        <v>1072.703266</v>
      </c>
      <c r="AS138" s="167">
        <f t="shared" si="31"/>
        <v>1070</v>
      </c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29"/>
      <c r="H139" s="39"/>
      <c r="I139" s="16"/>
      <c r="J139" s="160"/>
      <c r="K139" s="162" t="s">
        <v>118</v>
      </c>
      <c r="L139" s="168">
        <f t="shared" ref="L139:AS139" si="32"> $S$54*(L156+L257)</f>
        <v>2769.735246</v>
      </c>
      <c r="M139" s="168">
        <f t="shared" si="32"/>
        <v>2639.797316</v>
      </c>
      <c r="N139" s="168">
        <f t="shared" si="32"/>
        <v>2639.797316</v>
      </c>
      <c r="O139" s="168">
        <f t="shared" si="32"/>
        <v>2639.797316</v>
      </c>
      <c r="P139" s="168">
        <f t="shared" si="32"/>
        <v>2639.797316</v>
      </c>
      <c r="Q139" s="168">
        <f t="shared" si="32"/>
        <v>2639.797316</v>
      </c>
      <c r="R139" s="168">
        <f t="shared" si="32"/>
        <v>2639.797316</v>
      </c>
      <c r="S139" s="168">
        <f t="shared" si="32"/>
        <v>2639.797316</v>
      </c>
      <c r="T139" s="168">
        <f t="shared" si="32"/>
        <v>2639.797316</v>
      </c>
      <c r="U139" s="168">
        <f t="shared" si="32"/>
        <v>2639.797316</v>
      </c>
      <c r="V139" s="168">
        <f t="shared" si="32"/>
        <v>2639.797316</v>
      </c>
      <c r="W139" s="168">
        <f t="shared" si="32"/>
        <v>2639.797316</v>
      </c>
      <c r="X139" s="168">
        <f t="shared" si="32"/>
        <v>2639.797316</v>
      </c>
      <c r="Y139" s="168">
        <f t="shared" si="32"/>
        <v>2639.797316</v>
      </c>
      <c r="Z139" s="168">
        <f t="shared" si="32"/>
        <v>2639.797316</v>
      </c>
      <c r="AA139" s="168">
        <f t="shared" si="32"/>
        <v>2639.797316</v>
      </c>
      <c r="AB139" s="168">
        <f t="shared" si="32"/>
        <v>2639.797316</v>
      </c>
      <c r="AC139" s="168">
        <f t="shared" si="32"/>
        <v>2639.797316</v>
      </c>
      <c r="AD139" s="168">
        <f t="shared" si="32"/>
        <v>2639.797316</v>
      </c>
      <c r="AE139" s="168">
        <f t="shared" si="32"/>
        <v>2639.797316</v>
      </c>
      <c r="AF139" s="168">
        <f t="shared" si="32"/>
        <v>2639.797316</v>
      </c>
      <c r="AG139" s="168">
        <f t="shared" si="32"/>
        <v>2639.797316</v>
      </c>
      <c r="AH139" s="168">
        <f t="shared" si="32"/>
        <v>2639.797316</v>
      </c>
      <c r="AI139" s="168">
        <f t="shared" si="32"/>
        <v>2639.797316</v>
      </c>
      <c r="AJ139" s="168">
        <f t="shared" si="32"/>
        <v>2639.797316</v>
      </c>
      <c r="AK139" s="168">
        <f t="shared" si="32"/>
        <v>2639.797316</v>
      </c>
      <c r="AL139" s="168">
        <f t="shared" si="32"/>
        <v>2639.797316</v>
      </c>
      <c r="AM139" s="168">
        <f t="shared" si="32"/>
        <v>2639.797316</v>
      </c>
      <c r="AN139" s="168">
        <f t="shared" si="32"/>
        <v>2639.797316</v>
      </c>
      <c r="AO139" s="168">
        <f t="shared" si="32"/>
        <v>2639.797316</v>
      </c>
      <c r="AP139" s="168">
        <f t="shared" si="32"/>
        <v>2639.797316</v>
      </c>
      <c r="AQ139" s="168">
        <f t="shared" si="32"/>
        <v>2639.797316</v>
      </c>
      <c r="AR139" s="168">
        <f t="shared" si="32"/>
        <v>2639.797316</v>
      </c>
      <c r="AS139" s="168">
        <f t="shared" si="32"/>
        <v>2639.797316</v>
      </c>
      <c r="AT139" s="16"/>
      <c r="AU139" s="16"/>
      <c r="AV139" s="16"/>
      <c r="AW139" s="16"/>
      <c r="AX139" s="170"/>
      <c r="AY139" s="170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29"/>
      <c r="H140" s="39"/>
      <c r="I140" s="16"/>
      <c r="J140" s="160"/>
      <c r="K140" s="158" t="s">
        <v>119</v>
      </c>
      <c r="L140" s="169">
        <f t="shared" ref="L140:AS140" si="33"> $S$54*(L157+L258)</f>
        <v>2769.735246</v>
      </c>
      <c r="M140" s="169">
        <f t="shared" si="33"/>
        <v>2639.797316</v>
      </c>
      <c r="N140" s="169">
        <f t="shared" si="33"/>
        <v>2346.065978</v>
      </c>
      <c r="O140" s="169">
        <f t="shared" si="33"/>
        <v>2217.032349</v>
      </c>
      <c r="P140" s="169">
        <f t="shared" si="33"/>
        <v>2075.6523</v>
      </c>
      <c r="Q140" s="169">
        <f t="shared" si="33"/>
        <v>1934.272251</v>
      </c>
      <c r="R140" s="169">
        <f t="shared" si="33"/>
        <v>1792.892203</v>
      </c>
      <c r="S140" s="169">
        <f t="shared" si="33"/>
        <v>1651.512154</v>
      </c>
      <c r="T140" s="169">
        <f t="shared" si="33"/>
        <v>1510.132105</v>
      </c>
      <c r="U140" s="169">
        <f t="shared" si="33"/>
        <v>1368.752056</v>
      </c>
      <c r="V140" s="169">
        <f t="shared" si="33"/>
        <v>1227.372008</v>
      </c>
      <c r="W140" s="169">
        <f t="shared" si="33"/>
        <v>1085.991959</v>
      </c>
      <c r="X140" s="169">
        <f t="shared" si="33"/>
        <v>944.61191</v>
      </c>
      <c r="Y140" s="169">
        <f t="shared" si="33"/>
        <v>803.2318613</v>
      </c>
      <c r="Z140" s="169">
        <f t="shared" si="33"/>
        <v>783.762273</v>
      </c>
      <c r="AA140" s="169">
        <f t="shared" si="33"/>
        <v>764.2926848</v>
      </c>
      <c r="AB140" s="169">
        <f t="shared" si="33"/>
        <v>744.8230966</v>
      </c>
      <c r="AC140" s="169">
        <f t="shared" si="33"/>
        <v>725.3535083</v>
      </c>
      <c r="AD140" s="169">
        <f t="shared" si="33"/>
        <v>705.8839201</v>
      </c>
      <c r="AE140" s="169">
        <f t="shared" si="33"/>
        <v>686.4143318</v>
      </c>
      <c r="AF140" s="169">
        <f t="shared" si="33"/>
        <v>666.9447436</v>
      </c>
      <c r="AG140" s="169">
        <f t="shared" si="33"/>
        <v>647.4751553</v>
      </c>
      <c r="AH140" s="169">
        <f t="shared" si="33"/>
        <v>628.0055671</v>
      </c>
      <c r="AI140" s="169">
        <f t="shared" si="33"/>
        <v>608.5359788</v>
      </c>
      <c r="AJ140" s="169">
        <f t="shared" si="33"/>
        <v>599.2235393</v>
      </c>
      <c r="AK140" s="169">
        <f t="shared" si="33"/>
        <v>589.9110998</v>
      </c>
      <c r="AL140" s="169">
        <f t="shared" si="33"/>
        <v>580.5986603</v>
      </c>
      <c r="AM140" s="169">
        <f t="shared" si="33"/>
        <v>571.2862207</v>
      </c>
      <c r="AN140" s="169">
        <f t="shared" si="33"/>
        <v>561.9737812</v>
      </c>
      <c r="AO140" s="169">
        <f t="shared" si="33"/>
        <v>559.579025</v>
      </c>
      <c r="AP140" s="169">
        <f t="shared" si="33"/>
        <v>557.1842687</v>
      </c>
      <c r="AQ140" s="169">
        <f t="shared" si="33"/>
        <v>554.7895125</v>
      </c>
      <c r="AR140" s="169">
        <f t="shared" si="33"/>
        <v>552.3947562</v>
      </c>
      <c r="AS140" s="169">
        <f t="shared" si="33"/>
        <v>550</v>
      </c>
      <c r="AT140" s="16"/>
      <c r="AU140" s="16"/>
      <c r="AV140" s="16"/>
      <c r="AW140" s="16"/>
      <c r="AX140" s="16"/>
      <c r="AY140" s="16"/>
      <c r="AZ140" s="170"/>
      <c r="BA140" s="170"/>
      <c r="BB140" s="170"/>
      <c r="BC140" s="170"/>
      <c r="BD140" s="16"/>
      <c r="BE140" s="16"/>
      <c r="BF140" s="170"/>
      <c r="BG140" s="16"/>
      <c r="BH140" s="16"/>
      <c r="BI140" s="16"/>
      <c r="BJ140" s="16"/>
      <c r="BK140" s="16"/>
      <c r="BL140" s="16"/>
      <c r="BM140" s="16"/>
    </row>
    <row r="141" ht="13.5" customHeight="1">
      <c r="A141" s="16"/>
      <c r="B141" s="16"/>
      <c r="C141" s="16"/>
      <c r="D141" s="16"/>
      <c r="E141" s="16"/>
      <c r="F141" s="16"/>
      <c r="G141" s="29"/>
      <c r="H141" s="39"/>
      <c r="I141" s="16"/>
      <c r="J141" s="160"/>
      <c r="K141" s="19" t="s">
        <v>120</v>
      </c>
      <c r="L141" s="167">
        <f t="shared" ref="L141:AS141" si="34"> $S$54*(L158+L259)</f>
        <v>2769.735246</v>
      </c>
      <c r="M141" s="167">
        <f t="shared" si="34"/>
        <v>2639.797316</v>
      </c>
      <c r="N141" s="167">
        <f t="shared" si="34"/>
        <v>2575.320233</v>
      </c>
      <c r="O141" s="167">
        <f t="shared" si="34"/>
        <v>2510.84315</v>
      </c>
      <c r="P141" s="167">
        <f t="shared" si="34"/>
        <v>2400.608248</v>
      </c>
      <c r="Q141" s="167">
        <f t="shared" si="34"/>
        <v>2290.373347</v>
      </c>
      <c r="R141" s="167">
        <f t="shared" si="34"/>
        <v>2180.138446</v>
      </c>
      <c r="S141" s="167">
        <f t="shared" si="34"/>
        <v>2069.903544</v>
      </c>
      <c r="T141" s="167">
        <f t="shared" si="34"/>
        <v>1959.668643</v>
      </c>
      <c r="U141" s="167">
        <f t="shared" si="34"/>
        <v>1849.433742</v>
      </c>
      <c r="V141" s="167">
        <f t="shared" si="34"/>
        <v>1739.19884</v>
      </c>
      <c r="W141" s="167">
        <f t="shared" si="34"/>
        <v>1628.963939</v>
      </c>
      <c r="X141" s="167">
        <f t="shared" si="34"/>
        <v>1518.729038</v>
      </c>
      <c r="Y141" s="167">
        <f t="shared" si="34"/>
        <v>1408.494136</v>
      </c>
      <c r="Z141" s="167">
        <f t="shared" si="34"/>
        <v>1381.737284</v>
      </c>
      <c r="AA141" s="167">
        <f t="shared" si="34"/>
        <v>1354.980432</v>
      </c>
      <c r="AB141" s="167">
        <f t="shared" si="34"/>
        <v>1328.223579</v>
      </c>
      <c r="AC141" s="167">
        <f t="shared" si="34"/>
        <v>1301.466727</v>
      </c>
      <c r="AD141" s="167">
        <f t="shared" si="34"/>
        <v>1274.709875</v>
      </c>
      <c r="AE141" s="167">
        <f t="shared" si="34"/>
        <v>1247.953022</v>
      </c>
      <c r="AF141" s="167">
        <f t="shared" si="34"/>
        <v>1221.19617</v>
      </c>
      <c r="AG141" s="167">
        <f t="shared" si="34"/>
        <v>1194.439318</v>
      </c>
      <c r="AH141" s="167">
        <f t="shared" si="34"/>
        <v>1167.682465</v>
      </c>
      <c r="AI141" s="167">
        <f t="shared" si="34"/>
        <v>1140.925613</v>
      </c>
      <c r="AJ141" s="167">
        <f t="shared" si="34"/>
        <v>1129.443756</v>
      </c>
      <c r="AK141" s="167">
        <f t="shared" si="34"/>
        <v>1117.9619</v>
      </c>
      <c r="AL141" s="167">
        <f t="shared" si="34"/>
        <v>1106.480043</v>
      </c>
      <c r="AM141" s="167">
        <f t="shared" si="34"/>
        <v>1094.998186</v>
      </c>
      <c r="AN141" s="167">
        <f t="shared" si="34"/>
        <v>1083.516329</v>
      </c>
      <c r="AO141" s="167">
        <f t="shared" si="34"/>
        <v>1080.813064</v>
      </c>
      <c r="AP141" s="167">
        <f t="shared" si="34"/>
        <v>1078.109798</v>
      </c>
      <c r="AQ141" s="167">
        <f t="shared" si="34"/>
        <v>1075.406532</v>
      </c>
      <c r="AR141" s="167">
        <f t="shared" si="34"/>
        <v>1072.703266</v>
      </c>
      <c r="AS141" s="167">
        <f t="shared" si="34"/>
        <v>1070</v>
      </c>
      <c r="AT141" s="16"/>
      <c r="AU141" s="16"/>
      <c r="AV141" s="16"/>
      <c r="AW141" s="16"/>
      <c r="AX141" s="16"/>
      <c r="AY141" s="16"/>
      <c r="AZ141" s="172"/>
      <c r="BA141" s="172"/>
      <c r="BB141" s="172"/>
      <c r="BC141" s="172"/>
      <c r="BD141" s="170"/>
      <c r="BE141" s="170"/>
      <c r="BF141" s="172"/>
      <c r="BG141" s="16"/>
      <c r="BH141" s="16"/>
      <c r="BI141" s="16"/>
      <c r="BJ141" s="16"/>
      <c r="BK141" s="16"/>
      <c r="BL141" s="16"/>
      <c r="BM141" s="16"/>
    </row>
    <row r="142" ht="13.5" customHeight="1">
      <c r="A142" s="16"/>
      <c r="B142" s="16"/>
      <c r="C142" s="16"/>
      <c r="D142" s="16"/>
      <c r="E142" s="16"/>
      <c r="F142" s="16"/>
      <c r="G142" s="29"/>
      <c r="H142" s="39"/>
      <c r="I142" s="16"/>
      <c r="J142" s="160"/>
      <c r="K142" s="162" t="s">
        <v>121</v>
      </c>
      <c r="L142" s="171">
        <f t="shared" ref="L142:AS142" si="35"> $S$54*(L159+L260)</f>
        <v>2769.735246</v>
      </c>
      <c r="M142" s="171">
        <f t="shared" si="35"/>
        <v>2639.797316</v>
      </c>
      <c r="N142" s="171">
        <f t="shared" si="35"/>
        <v>2639.797316</v>
      </c>
      <c r="O142" s="171">
        <f t="shared" si="35"/>
        <v>2639.797316</v>
      </c>
      <c r="P142" s="171">
        <f t="shared" si="35"/>
        <v>2639.797316</v>
      </c>
      <c r="Q142" s="171">
        <f t="shared" si="35"/>
        <v>2639.797316</v>
      </c>
      <c r="R142" s="171">
        <f t="shared" si="35"/>
        <v>2639.797316</v>
      </c>
      <c r="S142" s="171">
        <f t="shared" si="35"/>
        <v>2639.797316</v>
      </c>
      <c r="T142" s="171">
        <f t="shared" si="35"/>
        <v>2639.797316</v>
      </c>
      <c r="U142" s="171">
        <f t="shared" si="35"/>
        <v>2639.797316</v>
      </c>
      <c r="V142" s="171">
        <f t="shared" si="35"/>
        <v>2639.797316</v>
      </c>
      <c r="W142" s="171">
        <f t="shared" si="35"/>
        <v>2639.797316</v>
      </c>
      <c r="X142" s="171">
        <f t="shared" si="35"/>
        <v>2639.797316</v>
      </c>
      <c r="Y142" s="171">
        <f t="shared" si="35"/>
        <v>2639.797316</v>
      </c>
      <c r="Z142" s="171">
        <f t="shared" si="35"/>
        <v>2639.797316</v>
      </c>
      <c r="AA142" s="171">
        <f t="shared" si="35"/>
        <v>2639.797316</v>
      </c>
      <c r="AB142" s="171">
        <f t="shared" si="35"/>
        <v>2639.797316</v>
      </c>
      <c r="AC142" s="171">
        <f t="shared" si="35"/>
        <v>2639.797316</v>
      </c>
      <c r="AD142" s="171">
        <f t="shared" si="35"/>
        <v>2639.797316</v>
      </c>
      <c r="AE142" s="171">
        <f t="shared" si="35"/>
        <v>2639.797316</v>
      </c>
      <c r="AF142" s="171">
        <f t="shared" si="35"/>
        <v>2639.797316</v>
      </c>
      <c r="AG142" s="171">
        <f t="shared" si="35"/>
        <v>2639.797316</v>
      </c>
      <c r="AH142" s="171">
        <f t="shared" si="35"/>
        <v>2639.797316</v>
      </c>
      <c r="AI142" s="171">
        <f t="shared" si="35"/>
        <v>2639.797316</v>
      </c>
      <c r="AJ142" s="171">
        <f t="shared" si="35"/>
        <v>2639.797316</v>
      </c>
      <c r="AK142" s="171">
        <f t="shared" si="35"/>
        <v>2639.797316</v>
      </c>
      <c r="AL142" s="171">
        <f t="shared" si="35"/>
        <v>2639.797316</v>
      </c>
      <c r="AM142" s="171">
        <f t="shared" si="35"/>
        <v>2639.797316</v>
      </c>
      <c r="AN142" s="171">
        <f t="shared" si="35"/>
        <v>2639.797316</v>
      </c>
      <c r="AO142" s="171">
        <f t="shared" si="35"/>
        <v>2639.797316</v>
      </c>
      <c r="AP142" s="171">
        <f t="shared" si="35"/>
        <v>2639.797316</v>
      </c>
      <c r="AQ142" s="171">
        <f t="shared" si="35"/>
        <v>2639.797316</v>
      </c>
      <c r="AR142" s="171">
        <f t="shared" si="35"/>
        <v>2639.797316</v>
      </c>
      <c r="AS142" s="171">
        <f t="shared" si="35"/>
        <v>2639.797316</v>
      </c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72"/>
      <c r="BE142" s="172"/>
      <c r="BF142" s="16"/>
      <c r="BG142" s="16"/>
      <c r="BH142" s="16"/>
      <c r="BI142" s="16"/>
      <c r="BJ142" s="16"/>
      <c r="BK142" s="170"/>
      <c r="BL142" s="170"/>
      <c r="BM142" s="170"/>
    </row>
    <row r="143" ht="13.5" customHeight="1">
      <c r="A143" s="16"/>
      <c r="B143" s="16"/>
      <c r="C143" s="16"/>
      <c r="D143" s="16"/>
      <c r="E143" s="16"/>
      <c r="F143" s="16"/>
      <c r="G143" s="29"/>
      <c r="H143" s="39"/>
      <c r="I143" s="16"/>
      <c r="J143" s="160"/>
      <c r="K143" s="158" t="s">
        <v>122</v>
      </c>
      <c r="L143" s="169">
        <f t="shared" ref="L143:AS143" si="36"> $S$54*(L160+L261)</f>
        <v>2769.735246</v>
      </c>
      <c r="M143" s="169">
        <f t="shared" si="36"/>
        <v>2639.797316</v>
      </c>
      <c r="N143" s="169">
        <f t="shared" si="36"/>
        <v>2346.065978</v>
      </c>
      <c r="O143" s="169">
        <f t="shared" si="36"/>
        <v>2217.032349</v>
      </c>
      <c r="P143" s="169">
        <f t="shared" si="36"/>
        <v>2075.6523</v>
      </c>
      <c r="Q143" s="169">
        <f t="shared" si="36"/>
        <v>1934.272251</v>
      </c>
      <c r="R143" s="169">
        <f t="shared" si="36"/>
        <v>1792.892203</v>
      </c>
      <c r="S143" s="169">
        <f t="shared" si="36"/>
        <v>1651.512154</v>
      </c>
      <c r="T143" s="169">
        <f t="shared" si="36"/>
        <v>1510.132105</v>
      </c>
      <c r="U143" s="169">
        <f t="shared" si="36"/>
        <v>1368.752056</v>
      </c>
      <c r="V143" s="169">
        <f t="shared" si="36"/>
        <v>1227.372008</v>
      </c>
      <c r="W143" s="169">
        <f t="shared" si="36"/>
        <v>1085.991959</v>
      </c>
      <c r="X143" s="169">
        <f t="shared" si="36"/>
        <v>944.61191</v>
      </c>
      <c r="Y143" s="169">
        <f t="shared" si="36"/>
        <v>803.2318613</v>
      </c>
      <c r="Z143" s="169">
        <f t="shared" si="36"/>
        <v>783.762273</v>
      </c>
      <c r="AA143" s="169">
        <f t="shared" si="36"/>
        <v>764.2926848</v>
      </c>
      <c r="AB143" s="169">
        <f t="shared" si="36"/>
        <v>744.8230966</v>
      </c>
      <c r="AC143" s="169">
        <f t="shared" si="36"/>
        <v>725.3535083</v>
      </c>
      <c r="AD143" s="169">
        <f t="shared" si="36"/>
        <v>705.8839201</v>
      </c>
      <c r="AE143" s="169">
        <f t="shared" si="36"/>
        <v>686.4143318</v>
      </c>
      <c r="AF143" s="169">
        <f t="shared" si="36"/>
        <v>666.9447436</v>
      </c>
      <c r="AG143" s="169">
        <f t="shared" si="36"/>
        <v>647.4751553</v>
      </c>
      <c r="AH143" s="169">
        <f t="shared" si="36"/>
        <v>628.0055671</v>
      </c>
      <c r="AI143" s="169">
        <f t="shared" si="36"/>
        <v>608.5359788</v>
      </c>
      <c r="AJ143" s="169">
        <f t="shared" si="36"/>
        <v>599.2235393</v>
      </c>
      <c r="AK143" s="169">
        <f t="shared" si="36"/>
        <v>589.9110998</v>
      </c>
      <c r="AL143" s="169">
        <f t="shared" si="36"/>
        <v>580.5986603</v>
      </c>
      <c r="AM143" s="169">
        <f t="shared" si="36"/>
        <v>571.2862207</v>
      </c>
      <c r="AN143" s="169">
        <f t="shared" si="36"/>
        <v>561.9737812</v>
      </c>
      <c r="AO143" s="169">
        <f t="shared" si="36"/>
        <v>559.579025</v>
      </c>
      <c r="AP143" s="169">
        <f t="shared" si="36"/>
        <v>557.1842687</v>
      </c>
      <c r="AQ143" s="169">
        <f t="shared" si="36"/>
        <v>554.7895125</v>
      </c>
      <c r="AR143" s="169">
        <f t="shared" si="36"/>
        <v>552.3947562</v>
      </c>
      <c r="AS143" s="169">
        <f t="shared" si="36"/>
        <v>550</v>
      </c>
      <c r="AT143" s="16"/>
      <c r="AU143" s="16"/>
      <c r="AV143" s="16"/>
      <c r="AW143" s="16"/>
      <c r="AX143" s="16"/>
      <c r="AY143" s="16"/>
      <c r="AZ143" s="170"/>
      <c r="BA143" s="170"/>
      <c r="BB143" s="170"/>
      <c r="BC143" s="170"/>
      <c r="BD143" s="16"/>
      <c r="BE143" s="16"/>
      <c r="BF143" s="170"/>
      <c r="BG143" s="16"/>
      <c r="BH143" s="16"/>
      <c r="BI143" s="16"/>
      <c r="BJ143" s="16"/>
      <c r="BK143" s="16"/>
      <c r="BL143" s="16"/>
      <c r="BM143" s="16"/>
    </row>
    <row r="144" ht="13.5" customHeight="1">
      <c r="A144" s="16"/>
      <c r="B144" s="16"/>
      <c r="C144" s="16"/>
      <c r="D144" s="16"/>
      <c r="E144" s="16"/>
      <c r="F144" s="16"/>
      <c r="G144" s="29"/>
      <c r="H144" s="39"/>
      <c r="I144" s="16"/>
      <c r="J144" s="160"/>
      <c r="K144" s="19" t="s">
        <v>123</v>
      </c>
      <c r="L144" s="167">
        <f t="shared" ref="L144:AS144" si="37"> $S$54*(L161+L262)</f>
        <v>2769.735246</v>
      </c>
      <c r="M144" s="167">
        <f t="shared" si="37"/>
        <v>2639.797316</v>
      </c>
      <c r="N144" s="167">
        <f t="shared" si="37"/>
        <v>2575.320233</v>
      </c>
      <c r="O144" s="167">
        <f t="shared" si="37"/>
        <v>2510.84315</v>
      </c>
      <c r="P144" s="167">
        <f t="shared" si="37"/>
        <v>2400.608248</v>
      </c>
      <c r="Q144" s="167">
        <f t="shared" si="37"/>
        <v>2290.373347</v>
      </c>
      <c r="R144" s="167">
        <f t="shared" si="37"/>
        <v>2180.138446</v>
      </c>
      <c r="S144" s="167">
        <f t="shared" si="37"/>
        <v>2069.903544</v>
      </c>
      <c r="T144" s="167">
        <f t="shared" si="37"/>
        <v>1959.668643</v>
      </c>
      <c r="U144" s="167">
        <f t="shared" si="37"/>
        <v>1849.433742</v>
      </c>
      <c r="V144" s="167">
        <f t="shared" si="37"/>
        <v>1739.19884</v>
      </c>
      <c r="W144" s="167">
        <f t="shared" si="37"/>
        <v>1628.963939</v>
      </c>
      <c r="X144" s="167">
        <f t="shared" si="37"/>
        <v>1518.729038</v>
      </c>
      <c r="Y144" s="167">
        <f t="shared" si="37"/>
        <v>1408.494136</v>
      </c>
      <c r="Z144" s="167">
        <f t="shared" si="37"/>
        <v>1381.737284</v>
      </c>
      <c r="AA144" s="167">
        <f t="shared" si="37"/>
        <v>1354.980432</v>
      </c>
      <c r="AB144" s="167">
        <f t="shared" si="37"/>
        <v>1328.223579</v>
      </c>
      <c r="AC144" s="167">
        <f t="shared" si="37"/>
        <v>1301.466727</v>
      </c>
      <c r="AD144" s="167">
        <f t="shared" si="37"/>
        <v>1274.709875</v>
      </c>
      <c r="AE144" s="167">
        <f t="shared" si="37"/>
        <v>1247.953022</v>
      </c>
      <c r="AF144" s="167">
        <f t="shared" si="37"/>
        <v>1221.19617</v>
      </c>
      <c r="AG144" s="167">
        <f t="shared" si="37"/>
        <v>1194.439318</v>
      </c>
      <c r="AH144" s="167">
        <f t="shared" si="37"/>
        <v>1167.682465</v>
      </c>
      <c r="AI144" s="167">
        <f t="shared" si="37"/>
        <v>1140.925613</v>
      </c>
      <c r="AJ144" s="167">
        <f t="shared" si="37"/>
        <v>1129.443756</v>
      </c>
      <c r="AK144" s="167">
        <f t="shared" si="37"/>
        <v>1117.9619</v>
      </c>
      <c r="AL144" s="167">
        <f t="shared" si="37"/>
        <v>1106.480043</v>
      </c>
      <c r="AM144" s="167">
        <f t="shared" si="37"/>
        <v>1094.998186</v>
      </c>
      <c r="AN144" s="167">
        <f t="shared" si="37"/>
        <v>1083.516329</v>
      </c>
      <c r="AO144" s="167">
        <f t="shared" si="37"/>
        <v>1080.813064</v>
      </c>
      <c r="AP144" s="167">
        <f t="shared" si="37"/>
        <v>1078.109798</v>
      </c>
      <c r="AQ144" s="167">
        <f t="shared" si="37"/>
        <v>1075.406532</v>
      </c>
      <c r="AR144" s="167">
        <f t="shared" si="37"/>
        <v>1072.703266</v>
      </c>
      <c r="AS144" s="167">
        <f t="shared" si="37"/>
        <v>1070</v>
      </c>
      <c r="AT144" s="16"/>
      <c r="AU144" s="16"/>
      <c r="AV144" s="16"/>
      <c r="AW144" s="16"/>
      <c r="AX144" s="16"/>
      <c r="AY144" s="16"/>
      <c r="AZ144" s="172"/>
      <c r="BA144" s="172"/>
      <c r="BB144" s="172"/>
      <c r="BC144" s="172"/>
      <c r="BD144" s="170"/>
      <c r="BE144" s="170"/>
      <c r="BF144" s="172"/>
      <c r="BG144" s="16"/>
      <c r="BH144" s="16"/>
      <c r="BI144" s="16"/>
      <c r="BJ144" s="16"/>
      <c r="BK144" s="16"/>
      <c r="BL144" s="16"/>
      <c r="BM144" s="16"/>
    </row>
    <row r="145" ht="13.5" customHeight="1">
      <c r="A145" s="16"/>
      <c r="B145" s="16"/>
      <c r="C145" s="16"/>
      <c r="D145" s="16"/>
      <c r="E145" s="16"/>
      <c r="F145" s="16"/>
      <c r="G145" s="29"/>
      <c r="H145" s="39"/>
      <c r="I145" s="16"/>
      <c r="J145" s="160"/>
      <c r="K145" s="162" t="s">
        <v>124</v>
      </c>
      <c r="L145" s="171">
        <f t="shared" ref="L145:AS145" si="38"> $S$54*(L162+L263)</f>
        <v>2769.735246</v>
      </c>
      <c r="M145" s="171">
        <f t="shared" si="38"/>
        <v>2639.797316</v>
      </c>
      <c r="N145" s="171">
        <f t="shared" si="38"/>
        <v>2639.797316</v>
      </c>
      <c r="O145" s="171">
        <f t="shared" si="38"/>
        <v>2639.797316</v>
      </c>
      <c r="P145" s="171">
        <f t="shared" si="38"/>
        <v>2639.797316</v>
      </c>
      <c r="Q145" s="171">
        <f t="shared" si="38"/>
        <v>2639.797316</v>
      </c>
      <c r="R145" s="171">
        <f t="shared" si="38"/>
        <v>2639.797316</v>
      </c>
      <c r="S145" s="171">
        <f t="shared" si="38"/>
        <v>2639.797316</v>
      </c>
      <c r="T145" s="171">
        <f t="shared" si="38"/>
        <v>2639.797316</v>
      </c>
      <c r="U145" s="171">
        <f t="shared" si="38"/>
        <v>2639.797316</v>
      </c>
      <c r="V145" s="171">
        <f t="shared" si="38"/>
        <v>2639.797316</v>
      </c>
      <c r="W145" s="171">
        <f t="shared" si="38"/>
        <v>2639.797316</v>
      </c>
      <c r="X145" s="171">
        <f t="shared" si="38"/>
        <v>2639.797316</v>
      </c>
      <c r="Y145" s="171">
        <f t="shared" si="38"/>
        <v>2639.797316</v>
      </c>
      <c r="Z145" s="171">
        <f t="shared" si="38"/>
        <v>2639.797316</v>
      </c>
      <c r="AA145" s="171">
        <f t="shared" si="38"/>
        <v>2639.797316</v>
      </c>
      <c r="AB145" s="171">
        <f t="shared" si="38"/>
        <v>2639.797316</v>
      </c>
      <c r="AC145" s="171">
        <f t="shared" si="38"/>
        <v>2639.797316</v>
      </c>
      <c r="AD145" s="171">
        <f t="shared" si="38"/>
        <v>2639.797316</v>
      </c>
      <c r="AE145" s="171">
        <f t="shared" si="38"/>
        <v>2639.797316</v>
      </c>
      <c r="AF145" s="171">
        <f t="shared" si="38"/>
        <v>2639.797316</v>
      </c>
      <c r="AG145" s="171">
        <f t="shared" si="38"/>
        <v>2639.797316</v>
      </c>
      <c r="AH145" s="171">
        <f t="shared" si="38"/>
        <v>2639.797316</v>
      </c>
      <c r="AI145" s="171">
        <f t="shared" si="38"/>
        <v>2639.797316</v>
      </c>
      <c r="AJ145" s="171">
        <f t="shared" si="38"/>
        <v>2639.797316</v>
      </c>
      <c r="AK145" s="171">
        <f t="shared" si="38"/>
        <v>2639.797316</v>
      </c>
      <c r="AL145" s="171">
        <f t="shared" si="38"/>
        <v>2639.797316</v>
      </c>
      <c r="AM145" s="171">
        <f t="shared" si="38"/>
        <v>2639.797316</v>
      </c>
      <c r="AN145" s="171">
        <f t="shared" si="38"/>
        <v>2639.797316</v>
      </c>
      <c r="AO145" s="171">
        <f t="shared" si="38"/>
        <v>2639.797316</v>
      </c>
      <c r="AP145" s="171">
        <f t="shared" si="38"/>
        <v>2639.797316</v>
      </c>
      <c r="AQ145" s="171">
        <f t="shared" si="38"/>
        <v>2639.797316</v>
      </c>
      <c r="AR145" s="171">
        <f t="shared" si="38"/>
        <v>2639.797316</v>
      </c>
      <c r="AS145" s="171">
        <f t="shared" si="38"/>
        <v>2639.797316</v>
      </c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72"/>
      <c r="BE145" s="172"/>
      <c r="BF145" s="16"/>
      <c r="BG145" s="16"/>
      <c r="BH145" s="16"/>
      <c r="BI145" s="16"/>
      <c r="BJ145" s="16"/>
      <c r="BK145" s="170"/>
      <c r="BL145" s="170"/>
      <c r="BM145" s="170"/>
    </row>
    <row r="146" ht="13.5" customHeight="1">
      <c r="A146" s="16"/>
      <c r="B146" s="16"/>
      <c r="C146" s="16"/>
      <c r="D146" s="16"/>
      <c r="E146" s="16"/>
      <c r="F146" s="16"/>
      <c r="G146" s="29"/>
      <c r="H146" s="39"/>
      <c r="I146" s="16"/>
      <c r="J146" s="160"/>
      <c r="K146" s="158" t="s">
        <v>125</v>
      </c>
      <c r="L146" s="169">
        <f t="shared" ref="L146:AS146" si="39"> $S$54*(L163+L264)</f>
        <v>2769.735246</v>
      </c>
      <c r="M146" s="169">
        <f t="shared" si="39"/>
        <v>2639.797316</v>
      </c>
      <c r="N146" s="169">
        <f t="shared" si="39"/>
        <v>2346.065978</v>
      </c>
      <c r="O146" s="169">
        <f t="shared" si="39"/>
        <v>2217.032349</v>
      </c>
      <c r="P146" s="169">
        <f t="shared" si="39"/>
        <v>2075.6523</v>
      </c>
      <c r="Q146" s="169">
        <f t="shared" si="39"/>
        <v>1934.272251</v>
      </c>
      <c r="R146" s="169">
        <f t="shared" si="39"/>
        <v>1792.892203</v>
      </c>
      <c r="S146" s="169">
        <f t="shared" si="39"/>
        <v>1651.512154</v>
      </c>
      <c r="T146" s="169">
        <f t="shared" si="39"/>
        <v>1510.132105</v>
      </c>
      <c r="U146" s="169">
        <f t="shared" si="39"/>
        <v>1368.752056</v>
      </c>
      <c r="V146" s="169">
        <f t="shared" si="39"/>
        <v>1227.372008</v>
      </c>
      <c r="W146" s="169">
        <f t="shared" si="39"/>
        <v>1085.991959</v>
      </c>
      <c r="X146" s="169">
        <f t="shared" si="39"/>
        <v>944.61191</v>
      </c>
      <c r="Y146" s="169">
        <f t="shared" si="39"/>
        <v>803.2318613</v>
      </c>
      <c r="Z146" s="169">
        <f t="shared" si="39"/>
        <v>783.762273</v>
      </c>
      <c r="AA146" s="169">
        <f t="shared" si="39"/>
        <v>764.2926848</v>
      </c>
      <c r="AB146" s="169">
        <f t="shared" si="39"/>
        <v>744.8230966</v>
      </c>
      <c r="AC146" s="169">
        <f t="shared" si="39"/>
        <v>725.3535083</v>
      </c>
      <c r="AD146" s="169">
        <f t="shared" si="39"/>
        <v>705.8839201</v>
      </c>
      <c r="AE146" s="169">
        <f t="shared" si="39"/>
        <v>686.4143318</v>
      </c>
      <c r="AF146" s="169">
        <f t="shared" si="39"/>
        <v>666.9447436</v>
      </c>
      <c r="AG146" s="169">
        <f t="shared" si="39"/>
        <v>647.4751553</v>
      </c>
      <c r="AH146" s="169">
        <f t="shared" si="39"/>
        <v>628.0055671</v>
      </c>
      <c r="AI146" s="169">
        <f t="shared" si="39"/>
        <v>608.5359788</v>
      </c>
      <c r="AJ146" s="169">
        <f t="shared" si="39"/>
        <v>599.2235393</v>
      </c>
      <c r="AK146" s="169">
        <f t="shared" si="39"/>
        <v>589.9110998</v>
      </c>
      <c r="AL146" s="169">
        <f t="shared" si="39"/>
        <v>580.5986603</v>
      </c>
      <c r="AM146" s="169">
        <f t="shared" si="39"/>
        <v>571.2862207</v>
      </c>
      <c r="AN146" s="169">
        <f t="shared" si="39"/>
        <v>561.9737812</v>
      </c>
      <c r="AO146" s="169">
        <f t="shared" si="39"/>
        <v>559.579025</v>
      </c>
      <c r="AP146" s="169">
        <f t="shared" si="39"/>
        <v>557.1842687</v>
      </c>
      <c r="AQ146" s="169">
        <f t="shared" si="39"/>
        <v>554.7895125</v>
      </c>
      <c r="AR146" s="169">
        <f t="shared" si="39"/>
        <v>552.3947562</v>
      </c>
      <c r="AS146" s="169">
        <f t="shared" si="39"/>
        <v>550</v>
      </c>
      <c r="AT146" s="16"/>
      <c r="AU146" s="16"/>
      <c r="AV146" s="16"/>
      <c r="AW146" s="16"/>
      <c r="AX146" s="16"/>
      <c r="AY146" s="16"/>
      <c r="AZ146" s="170"/>
      <c r="BA146" s="170"/>
      <c r="BB146" s="170"/>
      <c r="BC146" s="170"/>
      <c r="BD146" s="16"/>
      <c r="BE146" s="16"/>
      <c r="BF146" s="170"/>
      <c r="BG146" s="16"/>
      <c r="BH146" s="16"/>
      <c r="BI146" s="16"/>
      <c r="BJ146" s="16"/>
      <c r="BK146" s="16"/>
      <c r="BL146" s="16"/>
      <c r="BM146" s="16"/>
    </row>
    <row r="147" ht="13.5" customHeight="1">
      <c r="A147" s="16"/>
      <c r="B147" s="16"/>
      <c r="C147" s="16"/>
      <c r="D147" s="16"/>
      <c r="E147" s="16"/>
      <c r="F147" s="16"/>
      <c r="G147" s="29"/>
      <c r="H147" s="39"/>
      <c r="I147" s="16"/>
      <c r="J147" s="160"/>
      <c r="K147" s="19" t="s">
        <v>126</v>
      </c>
      <c r="L147" s="167">
        <f t="shared" ref="L147:AS147" si="40"> $S$54*(L164+L265)</f>
        <v>2769.735246</v>
      </c>
      <c r="M147" s="167">
        <f t="shared" si="40"/>
        <v>2639.797316</v>
      </c>
      <c r="N147" s="167">
        <f t="shared" si="40"/>
        <v>2575.320233</v>
      </c>
      <c r="O147" s="167">
        <f t="shared" si="40"/>
        <v>2510.84315</v>
      </c>
      <c r="P147" s="167">
        <f t="shared" si="40"/>
        <v>2400.608248</v>
      </c>
      <c r="Q147" s="167">
        <f t="shared" si="40"/>
        <v>2290.373347</v>
      </c>
      <c r="R147" s="167">
        <f t="shared" si="40"/>
        <v>2180.138446</v>
      </c>
      <c r="S147" s="167">
        <f t="shared" si="40"/>
        <v>2069.903544</v>
      </c>
      <c r="T147" s="167">
        <f t="shared" si="40"/>
        <v>1959.668643</v>
      </c>
      <c r="U147" s="167">
        <f t="shared" si="40"/>
        <v>1849.433742</v>
      </c>
      <c r="V147" s="167">
        <f t="shared" si="40"/>
        <v>1739.19884</v>
      </c>
      <c r="W147" s="167">
        <f t="shared" si="40"/>
        <v>1628.963939</v>
      </c>
      <c r="X147" s="167">
        <f t="shared" si="40"/>
        <v>1518.729038</v>
      </c>
      <c r="Y147" s="167">
        <f t="shared" si="40"/>
        <v>1408.494136</v>
      </c>
      <c r="Z147" s="167">
        <f t="shared" si="40"/>
        <v>1381.737284</v>
      </c>
      <c r="AA147" s="167">
        <f t="shared" si="40"/>
        <v>1354.980432</v>
      </c>
      <c r="AB147" s="167">
        <f t="shared" si="40"/>
        <v>1328.223579</v>
      </c>
      <c r="AC147" s="167">
        <f t="shared" si="40"/>
        <v>1301.466727</v>
      </c>
      <c r="AD147" s="167">
        <f t="shared" si="40"/>
        <v>1274.709875</v>
      </c>
      <c r="AE147" s="167">
        <f t="shared" si="40"/>
        <v>1247.953022</v>
      </c>
      <c r="AF147" s="167">
        <f t="shared" si="40"/>
        <v>1221.19617</v>
      </c>
      <c r="AG147" s="167">
        <f t="shared" si="40"/>
        <v>1194.439318</v>
      </c>
      <c r="AH147" s="167">
        <f t="shared" si="40"/>
        <v>1167.682465</v>
      </c>
      <c r="AI147" s="167">
        <f t="shared" si="40"/>
        <v>1140.925613</v>
      </c>
      <c r="AJ147" s="167">
        <f t="shared" si="40"/>
        <v>1129.443756</v>
      </c>
      <c r="AK147" s="167">
        <f t="shared" si="40"/>
        <v>1117.9619</v>
      </c>
      <c r="AL147" s="167">
        <f t="shared" si="40"/>
        <v>1106.480043</v>
      </c>
      <c r="AM147" s="167">
        <f t="shared" si="40"/>
        <v>1094.998186</v>
      </c>
      <c r="AN147" s="167">
        <f t="shared" si="40"/>
        <v>1083.516329</v>
      </c>
      <c r="AO147" s="167">
        <f t="shared" si="40"/>
        <v>1080.813064</v>
      </c>
      <c r="AP147" s="167">
        <f t="shared" si="40"/>
        <v>1078.109798</v>
      </c>
      <c r="AQ147" s="167">
        <f t="shared" si="40"/>
        <v>1075.406532</v>
      </c>
      <c r="AR147" s="167">
        <f t="shared" si="40"/>
        <v>1072.703266</v>
      </c>
      <c r="AS147" s="167">
        <f t="shared" si="40"/>
        <v>1070</v>
      </c>
      <c r="AT147" s="16"/>
      <c r="AU147" s="16"/>
      <c r="AV147" s="16"/>
      <c r="AW147" s="16"/>
      <c r="AX147" s="16"/>
      <c r="AY147" s="16"/>
      <c r="AZ147" s="172"/>
      <c r="BA147" s="172"/>
      <c r="BB147" s="172"/>
      <c r="BC147" s="172"/>
      <c r="BD147" s="170"/>
      <c r="BE147" s="170"/>
      <c r="BF147" s="172"/>
      <c r="BG147" s="16"/>
      <c r="BH147" s="16"/>
      <c r="BI147" s="16"/>
      <c r="BJ147" s="16"/>
      <c r="BK147" s="16"/>
      <c r="BL147" s="16"/>
      <c r="BM147" s="16"/>
    </row>
    <row r="148" ht="13.5" customHeight="1">
      <c r="A148" s="16"/>
      <c r="B148" s="16"/>
      <c r="C148" s="16"/>
      <c r="D148" s="16"/>
      <c r="E148" s="16"/>
      <c r="F148" s="16"/>
      <c r="G148" s="29"/>
      <c r="H148" s="39"/>
      <c r="I148" s="16"/>
      <c r="J148" s="164"/>
      <c r="K148" s="162" t="s">
        <v>127</v>
      </c>
      <c r="L148" s="171">
        <f t="shared" ref="L148:AS148" si="41"> $S$54*(L165+L266)</f>
        <v>2769.735246</v>
      </c>
      <c r="M148" s="171">
        <f t="shared" si="41"/>
        <v>2639.797316</v>
      </c>
      <c r="N148" s="171">
        <f t="shared" si="41"/>
        <v>2639.797316</v>
      </c>
      <c r="O148" s="171">
        <f t="shared" si="41"/>
        <v>2639.797316</v>
      </c>
      <c r="P148" s="171">
        <f t="shared" si="41"/>
        <v>2639.797316</v>
      </c>
      <c r="Q148" s="171">
        <f t="shared" si="41"/>
        <v>2639.797316</v>
      </c>
      <c r="R148" s="171">
        <f t="shared" si="41"/>
        <v>2639.797316</v>
      </c>
      <c r="S148" s="171">
        <f t="shared" si="41"/>
        <v>2639.797316</v>
      </c>
      <c r="T148" s="171">
        <f t="shared" si="41"/>
        <v>2639.797316</v>
      </c>
      <c r="U148" s="171">
        <f t="shared" si="41"/>
        <v>2639.797316</v>
      </c>
      <c r="V148" s="171">
        <f t="shared" si="41"/>
        <v>2639.797316</v>
      </c>
      <c r="W148" s="171">
        <f t="shared" si="41"/>
        <v>2639.797316</v>
      </c>
      <c r="X148" s="171">
        <f t="shared" si="41"/>
        <v>2639.797316</v>
      </c>
      <c r="Y148" s="171">
        <f t="shared" si="41"/>
        <v>2639.797316</v>
      </c>
      <c r="Z148" s="171">
        <f t="shared" si="41"/>
        <v>2639.797316</v>
      </c>
      <c r="AA148" s="171">
        <f t="shared" si="41"/>
        <v>2639.797316</v>
      </c>
      <c r="AB148" s="171">
        <f t="shared" si="41"/>
        <v>2639.797316</v>
      </c>
      <c r="AC148" s="171">
        <f t="shared" si="41"/>
        <v>2639.797316</v>
      </c>
      <c r="AD148" s="171">
        <f t="shared" si="41"/>
        <v>2639.797316</v>
      </c>
      <c r="AE148" s="171">
        <f t="shared" si="41"/>
        <v>2639.797316</v>
      </c>
      <c r="AF148" s="171">
        <f t="shared" si="41"/>
        <v>2639.797316</v>
      </c>
      <c r="AG148" s="171">
        <f t="shared" si="41"/>
        <v>2639.797316</v>
      </c>
      <c r="AH148" s="171">
        <f t="shared" si="41"/>
        <v>2639.797316</v>
      </c>
      <c r="AI148" s="171">
        <f t="shared" si="41"/>
        <v>2639.797316</v>
      </c>
      <c r="AJ148" s="171">
        <f t="shared" si="41"/>
        <v>2639.797316</v>
      </c>
      <c r="AK148" s="171">
        <f t="shared" si="41"/>
        <v>2639.797316</v>
      </c>
      <c r="AL148" s="171">
        <f t="shared" si="41"/>
        <v>2639.797316</v>
      </c>
      <c r="AM148" s="171">
        <f t="shared" si="41"/>
        <v>2639.797316</v>
      </c>
      <c r="AN148" s="171">
        <f t="shared" si="41"/>
        <v>2639.797316</v>
      </c>
      <c r="AO148" s="171">
        <f t="shared" si="41"/>
        <v>2639.797316</v>
      </c>
      <c r="AP148" s="171">
        <f t="shared" si="41"/>
        <v>2639.797316</v>
      </c>
      <c r="AQ148" s="171">
        <f t="shared" si="41"/>
        <v>2639.797316</v>
      </c>
      <c r="AR148" s="171">
        <f t="shared" si="41"/>
        <v>2639.797316</v>
      </c>
      <c r="AS148" s="171">
        <f t="shared" si="41"/>
        <v>2639.797316</v>
      </c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72"/>
      <c r="BE148" s="172"/>
      <c r="BF148" s="16"/>
      <c r="BG148" s="16"/>
      <c r="BH148" s="16"/>
      <c r="BI148" s="16"/>
      <c r="BJ148" s="16"/>
      <c r="BK148" s="170"/>
      <c r="BL148" s="170"/>
      <c r="BM148" s="170"/>
    </row>
    <row r="149" ht="13.5" customHeight="1">
      <c r="A149" s="16"/>
      <c r="B149" s="16"/>
      <c r="C149" s="16"/>
      <c r="D149" s="16"/>
      <c r="E149" s="16"/>
      <c r="F149" s="16"/>
      <c r="G149" s="29"/>
      <c r="H149" s="39"/>
      <c r="I149" s="16"/>
      <c r="J149" s="165"/>
      <c r="K149" s="162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73"/>
      <c r="AI149" s="173"/>
      <c r="AJ149" s="173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ht="13.5" customHeight="1">
      <c r="A150" s="16"/>
      <c r="B150" s="16"/>
      <c r="C150" s="16"/>
      <c r="D150" s="16"/>
      <c r="E150" s="16"/>
      <c r="F150" s="16"/>
      <c r="G150" s="29"/>
      <c r="H150" s="39"/>
      <c r="I150" s="16"/>
      <c r="J150" s="16"/>
      <c r="K150" s="16"/>
      <c r="L150" s="155">
        <v>2017.0</v>
      </c>
      <c r="M150" s="155">
        <v>2018.0</v>
      </c>
      <c r="N150" s="155">
        <v>2019.0</v>
      </c>
      <c r="O150" s="155">
        <v>2020.0</v>
      </c>
      <c r="P150" s="155">
        <v>2021.0</v>
      </c>
      <c r="Q150" s="155">
        <v>2022.0</v>
      </c>
      <c r="R150" s="155">
        <v>2023.0</v>
      </c>
      <c r="S150" s="155">
        <v>2024.0</v>
      </c>
      <c r="T150" s="155">
        <v>2025.0</v>
      </c>
      <c r="U150" s="155">
        <v>2026.0</v>
      </c>
      <c r="V150" s="155">
        <v>2027.0</v>
      </c>
      <c r="W150" s="155">
        <v>2028.0</v>
      </c>
      <c r="X150" s="155">
        <v>2029.0</v>
      </c>
      <c r="Y150" s="155">
        <v>2030.0</v>
      </c>
      <c r="Z150" s="155">
        <v>2031.0</v>
      </c>
      <c r="AA150" s="155">
        <v>2032.0</v>
      </c>
      <c r="AB150" s="155">
        <v>2033.0</v>
      </c>
      <c r="AC150" s="155">
        <v>2034.0</v>
      </c>
      <c r="AD150" s="155">
        <v>2035.0</v>
      </c>
      <c r="AE150" s="155">
        <v>2036.0</v>
      </c>
      <c r="AF150" s="155">
        <v>2037.0</v>
      </c>
      <c r="AG150" s="155">
        <v>2038.0</v>
      </c>
      <c r="AH150" s="155">
        <v>2039.0</v>
      </c>
      <c r="AI150" s="155">
        <v>2040.0</v>
      </c>
      <c r="AJ150" s="155">
        <v>2041.0</v>
      </c>
      <c r="AK150" s="155">
        <v>2042.0</v>
      </c>
      <c r="AL150" s="155">
        <v>2043.0</v>
      </c>
      <c r="AM150" s="155">
        <v>2044.0</v>
      </c>
      <c r="AN150" s="155">
        <v>2045.0</v>
      </c>
      <c r="AO150" s="155">
        <v>2046.0</v>
      </c>
      <c r="AP150" s="155">
        <v>2047.0</v>
      </c>
      <c r="AQ150" s="155">
        <v>2048.0</v>
      </c>
      <c r="AR150" s="155">
        <v>2049.0</v>
      </c>
      <c r="AS150" s="155">
        <v>2050.0</v>
      </c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70"/>
      <c r="BH150" s="170"/>
      <c r="BI150" s="170"/>
      <c r="BJ150" s="170"/>
      <c r="BK150" s="172"/>
      <c r="BL150" s="172"/>
      <c r="BM150" s="172"/>
    </row>
    <row r="151" ht="13.5" customHeight="1">
      <c r="A151" s="16"/>
      <c r="B151" s="16"/>
      <c r="C151" s="16"/>
      <c r="D151" s="16"/>
      <c r="E151" s="16"/>
      <c r="F151" s="16"/>
      <c r="G151" s="29"/>
      <c r="H151" s="39"/>
      <c r="I151" s="16"/>
      <c r="J151" s="157" t="s">
        <v>71</v>
      </c>
      <c r="K151" s="158" t="s">
        <v>113</v>
      </c>
      <c r="L151" s="174">
        <v>2769.735246063023</v>
      </c>
      <c r="M151" s="174">
        <v>2639.797316386353</v>
      </c>
      <c r="N151" s="174">
        <v>2346.065977499999</v>
      </c>
      <c r="O151" s="174">
        <v>2217.032348737499</v>
      </c>
      <c r="P151" s="174">
        <v>2075.652299993245</v>
      </c>
      <c r="Q151" s="174">
        <v>1934.27225124899</v>
      </c>
      <c r="R151" s="174">
        <v>1792.892202504736</v>
      </c>
      <c r="S151" s="174">
        <v>1651.512153760482</v>
      </c>
      <c r="T151" s="174">
        <v>1510.132105016228</v>
      </c>
      <c r="U151" s="174">
        <v>1368.752056271974</v>
      </c>
      <c r="V151" s="174">
        <v>1227.372007527719</v>
      </c>
      <c r="W151" s="174">
        <v>1085.991958783465</v>
      </c>
      <c r="X151" s="174">
        <v>944.6119100392108</v>
      </c>
      <c r="Y151" s="174">
        <v>803.2318612949566</v>
      </c>
      <c r="Z151" s="174">
        <v>783.7622730495469</v>
      </c>
      <c r="AA151" s="174">
        <v>764.2926848041373</v>
      </c>
      <c r="AB151" s="174">
        <v>744.8230965587276</v>
      </c>
      <c r="AC151" s="174">
        <v>725.3535083133179</v>
      </c>
      <c r="AD151" s="174">
        <v>705.8839200679082</v>
      </c>
      <c r="AE151" s="174">
        <v>686.4143318224985</v>
      </c>
      <c r="AF151" s="174">
        <v>666.9447435770888</v>
      </c>
      <c r="AG151" s="174">
        <v>647.4751553316792</v>
      </c>
      <c r="AH151" s="174">
        <v>628.0055670862695</v>
      </c>
      <c r="AI151" s="174">
        <v>608.5359788408603</v>
      </c>
      <c r="AJ151" s="174">
        <v>599.223539314318</v>
      </c>
      <c r="AK151" s="174">
        <v>589.9110997877758</v>
      </c>
      <c r="AL151" s="174">
        <v>580.5986602612335</v>
      </c>
      <c r="AM151" s="174">
        <v>571.2862207346913</v>
      </c>
      <c r="AN151" s="174">
        <v>561.9737812081491</v>
      </c>
      <c r="AO151" s="174">
        <v>559.5790249665193</v>
      </c>
      <c r="AP151" s="174">
        <v>557.1842687248895</v>
      </c>
      <c r="AQ151" s="174">
        <v>554.7895124832598</v>
      </c>
      <c r="AR151" s="174">
        <v>552.39475624163</v>
      </c>
      <c r="AS151" s="174">
        <v>550.0</v>
      </c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ht="13.5" customHeight="1">
      <c r="A152" s="16"/>
      <c r="B152" s="16"/>
      <c r="C152" s="16"/>
      <c r="D152" s="16"/>
      <c r="E152" s="16"/>
      <c r="F152" s="16"/>
      <c r="G152" s="29"/>
      <c r="H152" s="39"/>
      <c r="I152" s="16"/>
      <c r="J152" s="160"/>
      <c r="K152" s="19" t="s">
        <v>114</v>
      </c>
      <c r="L152" s="175">
        <v>2769.735246063023</v>
      </c>
      <c r="M152" s="175">
        <v>2639.797316386353</v>
      </c>
      <c r="N152" s="175">
        <v>2575.320232979354</v>
      </c>
      <c r="O152" s="175">
        <v>2510.843149572356</v>
      </c>
      <c r="P152" s="175">
        <v>2400.608248246648</v>
      </c>
      <c r="Q152" s="175">
        <v>2290.37334692094</v>
      </c>
      <c r="R152" s="175">
        <v>2180.138445595232</v>
      </c>
      <c r="S152" s="175">
        <v>2069.903544269524</v>
      </c>
      <c r="T152" s="175">
        <v>1959.668642943815</v>
      </c>
      <c r="U152" s="175">
        <v>1849.433741618107</v>
      </c>
      <c r="V152" s="175">
        <v>1739.198840292399</v>
      </c>
      <c r="W152" s="175">
        <v>1628.963938966691</v>
      </c>
      <c r="X152" s="175">
        <v>1518.729037640983</v>
      </c>
      <c r="Y152" s="175">
        <v>1408.494136315274</v>
      </c>
      <c r="Z152" s="175">
        <v>1381.737283997265</v>
      </c>
      <c r="AA152" s="175">
        <v>1354.980431679256</v>
      </c>
      <c r="AB152" s="175">
        <v>1328.223579361247</v>
      </c>
      <c r="AC152" s="175">
        <v>1301.466727043239</v>
      </c>
      <c r="AD152" s="175">
        <v>1274.70987472523</v>
      </c>
      <c r="AE152" s="175">
        <v>1247.953022407221</v>
      </c>
      <c r="AF152" s="175">
        <v>1221.196170089212</v>
      </c>
      <c r="AG152" s="175">
        <v>1194.439317771203</v>
      </c>
      <c r="AH152" s="175">
        <v>1167.682465453194</v>
      </c>
      <c r="AI152" s="175">
        <v>1140.925613135185</v>
      </c>
      <c r="AJ152" s="175">
        <v>1129.443756392288</v>
      </c>
      <c r="AK152" s="175">
        <v>1117.961899649391</v>
      </c>
      <c r="AL152" s="175">
        <v>1106.480042906494</v>
      </c>
      <c r="AM152" s="175">
        <v>1094.998186163597</v>
      </c>
      <c r="AN152" s="175">
        <v>1083.5163294207</v>
      </c>
      <c r="AO152" s="175">
        <v>1080.81306353656</v>
      </c>
      <c r="AP152" s="175">
        <v>1078.10979765242</v>
      </c>
      <c r="AQ152" s="175">
        <v>1075.40653176828</v>
      </c>
      <c r="AR152" s="175">
        <v>1072.70326588414</v>
      </c>
      <c r="AS152" s="175">
        <v>1070.0</v>
      </c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ht="13.5" customHeight="1">
      <c r="A153" s="16"/>
      <c r="B153" s="16"/>
      <c r="C153" s="16"/>
      <c r="D153" s="16"/>
      <c r="E153" s="16"/>
      <c r="F153" s="16"/>
      <c r="G153" s="29"/>
      <c r="H153" s="39"/>
      <c r="I153" s="16"/>
      <c r="J153" s="160"/>
      <c r="K153" s="162" t="s">
        <v>115</v>
      </c>
      <c r="L153" s="176">
        <v>2769.735246063023</v>
      </c>
      <c r="M153" s="176">
        <v>2639.797316386353</v>
      </c>
      <c r="N153" s="176">
        <v>2639.797316386353</v>
      </c>
      <c r="O153" s="176">
        <v>2639.797316386353</v>
      </c>
      <c r="P153" s="176">
        <v>2639.797316386353</v>
      </c>
      <c r="Q153" s="176">
        <v>2639.797316386353</v>
      </c>
      <c r="R153" s="176">
        <v>2639.797316386353</v>
      </c>
      <c r="S153" s="176">
        <v>2639.797316386353</v>
      </c>
      <c r="T153" s="176">
        <v>2639.797316386353</v>
      </c>
      <c r="U153" s="176">
        <v>2639.797316386353</v>
      </c>
      <c r="V153" s="176">
        <v>2639.797316386353</v>
      </c>
      <c r="W153" s="176">
        <v>2639.797316386353</v>
      </c>
      <c r="X153" s="176">
        <v>2639.797316386353</v>
      </c>
      <c r="Y153" s="176">
        <v>2639.797316386353</v>
      </c>
      <c r="Z153" s="176">
        <v>2639.797316386353</v>
      </c>
      <c r="AA153" s="176">
        <v>2639.797316386353</v>
      </c>
      <c r="AB153" s="176">
        <v>2639.797316386353</v>
      </c>
      <c r="AC153" s="176">
        <v>2639.797316386353</v>
      </c>
      <c r="AD153" s="176">
        <v>2639.797316386353</v>
      </c>
      <c r="AE153" s="176">
        <v>2639.797316386353</v>
      </c>
      <c r="AF153" s="176">
        <v>2639.797316386353</v>
      </c>
      <c r="AG153" s="176">
        <v>2639.797316386353</v>
      </c>
      <c r="AH153" s="176">
        <v>2639.797316386353</v>
      </c>
      <c r="AI153" s="176">
        <v>2639.797316386353</v>
      </c>
      <c r="AJ153" s="176">
        <v>2639.797316386353</v>
      </c>
      <c r="AK153" s="176">
        <v>2639.797316386353</v>
      </c>
      <c r="AL153" s="176">
        <v>2639.797316386353</v>
      </c>
      <c r="AM153" s="176">
        <v>2639.797316386353</v>
      </c>
      <c r="AN153" s="176">
        <v>2639.797316386353</v>
      </c>
      <c r="AO153" s="176">
        <v>2639.797316386353</v>
      </c>
      <c r="AP153" s="176">
        <v>2639.797316386353</v>
      </c>
      <c r="AQ153" s="176">
        <v>2639.797316386353</v>
      </c>
      <c r="AR153" s="176">
        <v>2639.797316386353</v>
      </c>
      <c r="AS153" s="176">
        <v>2639.797316386353</v>
      </c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ht="13.5" customHeight="1">
      <c r="A154" s="16"/>
      <c r="B154" s="16"/>
      <c r="C154" s="16"/>
      <c r="D154" s="16"/>
      <c r="E154" s="16"/>
      <c r="F154" s="16"/>
      <c r="G154" s="29"/>
      <c r="H154" s="39"/>
      <c r="I154" s="16"/>
      <c r="J154" s="160"/>
      <c r="K154" s="158" t="s">
        <v>116</v>
      </c>
      <c r="L154" s="174">
        <f t="shared" ref="L154:AS154" si="42">L151</f>
        <v>2769.735246</v>
      </c>
      <c r="M154" s="174">
        <f t="shared" si="42"/>
        <v>2639.797316</v>
      </c>
      <c r="N154" s="174">
        <f t="shared" si="42"/>
        <v>2346.065978</v>
      </c>
      <c r="O154" s="174">
        <f t="shared" si="42"/>
        <v>2217.032349</v>
      </c>
      <c r="P154" s="174">
        <f t="shared" si="42"/>
        <v>2075.6523</v>
      </c>
      <c r="Q154" s="174">
        <f t="shared" si="42"/>
        <v>1934.272251</v>
      </c>
      <c r="R154" s="174">
        <f t="shared" si="42"/>
        <v>1792.892203</v>
      </c>
      <c r="S154" s="174">
        <f t="shared" si="42"/>
        <v>1651.512154</v>
      </c>
      <c r="T154" s="174">
        <f t="shared" si="42"/>
        <v>1510.132105</v>
      </c>
      <c r="U154" s="174">
        <f t="shared" si="42"/>
        <v>1368.752056</v>
      </c>
      <c r="V154" s="174">
        <f t="shared" si="42"/>
        <v>1227.372008</v>
      </c>
      <c r="W154" s="174">
        <f t="shared" si="42"/>
        <v>1085.991959</v>
      </c>
      <c r="X154" s="174">
        <f t="shared" si="42"/>
        <v>944.61191</v>
      </c>
      <c r="Y154" s="174">
        <f t="shared" si="42"/>
        <v>803.2318613</v>
      </c>
      <c r="Z154" s="174">
        <f t="shared" si="42"/>
        <v>783.762273</v>
      </c>
      <c r="AA154" s="174">
        <f t="shared" si="42"/>
        <v>764.2926848</v>
      </c>
      <c r="AB154" s="174">
        <f t="shared" si="42"/>
        <v>744.8230966</v>
      </c>
      <c r="AC154" s="174">
        <f t="shared" si="42"/>
        <v>725.3535083</v>
      </c>
      <c r="AD154" s="174">
        <f t="shared" si="42"/>
        <v>705.8839201</v>
      </c>
      <c r="AE154" s="174">
        <f t="shared" si="42"/>
        <v>686.4143318</v>
      </c>
      <c r="AF154" s="174">
        <f t="shared" si="42"/>
        <v>666.9447436</v>
      </c>
      <c r="AG154" s="174">
        <f t="shared" si="42"/>
        <v>647.4751553</v>
      </c>
      <c r="AH154" s="174">
        <f t="shared" si="42"/>
        <v>628.0055671</v>
      </c>
      <c r="AI154" s="174">
        <f t="shared" si="42"/>
        <v>608.5359788</v>
      </c>
      <c r="AJ154" s="174">
        <f t="shared" si="42"/>
        <v>599.2235393</v>
      </c>
      <c r="AK154" s="174">
        <f t="shared" si="42"/>
        <v>589.9110998</v>
      </c>
      <c r="AL154" s="174">
        <f t="shared" si="42"/>
        <v>580.5986603</v>
      </c>
      <c r="AM154" s="174">
        <f t="shared" si="42"/>
        <v>571.2862207</v>
      </c>
      <c r="AN154" s="174">
        <f t="shared" si="42"/>
        <v>561.9737812</v>
      </c>
      <c r="AO154" s="174">
        <f t="shared" si="42"/>
        <v>559.579025</v>
      </c>
      <c r="AP154" s="174">
        <f t="shared" si="42"/>
        <v>557.1842687</v>
      </c>
      <c r="AQ154" s="174">
        <f t="shared" si="42"/>
        <v>554.7895125</v>
      </c>
      <c r="AR154" s="174">
        <f t="shared" si="42"/>
        <v>552.3947562</v>
      </c>
      <c r="AS154" s="174">
        <f t="shared" si="42"/>
        <v>550</v>
      </c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ht="13.5" customHeight="1">
      <c r="A155" s="16"/>
      <c r="B155" s="16"/>
      <c r="C155" s="16"/>
      <c r="D155" s="16"/>
      <c r="E155" s="16"/>
      <c r="F155" s="16"/>
      <c r="G155" s="29"/>
      <c r="H155" s="39"/>
      <c r="I155" s="16"/>
      <c r="J155" s="160"/>
      <c r="K155" s="19" t="s">
        <v>117</v>
      </c>
      <c r="L155" s="175">
        <f t="shared" ref="L155:AS155" si="43">L152</f>
        <v>2769.735246</v>
      </c>
      <c r="M155" s="175">
        <f t="shared" si="43"/>
        <v>2639.797316</v>
      </c>
      <c r="N155" s="175">
        <f t="shared" si="43"/>
        <v>2575.320233</v>
      </c>
      <c r="O155" s="175">
        <f t="shared" si="43"/>
        <v>2510.84315</v>
      </c>
      <c r="P155" s="175">
        <f t="shared" si="43"/>
        <v>2400.608248</v>
      </c>
      <c r="Q155" s="175">
        <f t="shared" si="43"/>
        <v>2290.373347</v>
      </c>
      <c r="R155" s="175">
        <f t="shared" si="43"/>
        <v>2180.138446</v>
      </c>
      <c r="S155" s="175">
        <f t="shared" si="43"/>
        <v>2069.903544</v>
      </c>
      <c r="T155" s="175">
        <f t="shared" si="43"/>
        <v>1959.668643</v>
      </c>
      <c r="U155" s="175">
        <f t="shared" si="43"/>
        <v>1849.433742</v>
      </c>
      <c r="V155" s="175">
        <f t="shared" si="43"/>
        <v>1739.19884</v>
      </c>
      <c r="W155" s="175">
        <f t="shared" si="43"/>
        <v>1628.963939</v>
      </c>
      <c r="X155" s="175">
        <f t="shared" si="43"/>
        <v>1518.729038</v>
      </c>
      <c r="Y155" s="175">
        <f t="shared" si="43"/>
        <v>1408.494136</v>
      </c>
      <c r="Z155" s="175">
        <f t="shared" si="43"/>
        <v>1381.737284</v>
      </c>
      <c r="AA155" s="175">
        <f t="shared" si="43"/>
        <v>1354.980432</v>
      </c>
      <c r="AB155" s="175">
        <f t="shared" si="43"/>
        <v>1328.223579</v>
      </c>
      <c r="AC155" s="175">
        <f t="shared" si="43"/>
        <v>1301.466727</v>
      </c>
      <c r="AD155" s="175">
        <f t="shared" si="43"/>
        <v>1274.709875</v>
      </c>
      <c r="AE155" s="175">
        <f t="shared" si="43"/>
        <v>1247.953022</v>
      </c>
      <c r="AF155" s="175">
        <f t="shared" si="43"/>
        <v>1221.19617</v>
      </c>
      <c r="AG155" s="175">
        <f t="shared" si="43"/>
        <v>1194.439318</v>
      </c>
      <c r="AH155" s="175">
        <f t="shared" si="43"/>
        <v>1167.682465</v>
      </c>
      <c r="AI155" s="175">
        <f t="shared" si="43"/>
        <v>1140.925613</v>
      </c>
      <c r="AJ155" s="175">
        <f t="shared" si="43"/>
        <v>1129.443756</v>
      </c>
      <c r="AK155" s="175">
        <f t="shared" si="43"/>
        <v>1117.9619</v>
      </c>
      <c r="AL155" s="175">
        <f t="shared" si="43"/>
        <v>1106.480043</v>
      </c>
      <c r="AM155" s="175">
        <f t="shared" si="43"/>
        <v>1094.998186</v>
      </c>
      <c r="AN155" s="175">
        <f t="shared" si="43"/>
        <v>1083.516329</v>
      </c>
      <c r="AO155" s="175">
        <f t="shared" si="43"/>
        <v>1080.813064</v>
      </c>
      <c r="AP155" s="175">
        <f t="shared" si="43"/>
        <v>1078.109798</v>
      </c>
      <c r="AQ155" s="175">
        <f t="shared" si="43"/>
        <v>1075.406532</v>
      </c>
      <c r="AR155" s="175">
        <f t="shared" si="43"/>
        <v>1072.703266</v>
      </c>
      <c r="AS155" s="175">
        <f t="shared" si="43"/>
        <v>1070</v>
      </c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ht="13.5" customHeight="1">
      <c r="A156" s="16"/>
      <c r="B156" s="16"/>
      <c r="C156" s="16"/>
      <c r="D156" s="16"/>
      <c r="E156" s="16"/>
      <c r="F156" s="16"/>
      <c r="G156" s="29"/>
      <c r="H156" s="39"/>
      <c r="I156" s="16"/>
      <c r="J156" s="160"/>
      <c r="K156" s="162" t="s">
        <v>118</v>
      </c>
      <c r="L156" s="176">
        <f t="shared" ref="L156:AS156" si="44">L153</f>
        <v>2769.735246</v>
      </c>
      <c r="M156" s="176">
        <f t="shared" si="44"/>
        <v>2639.797316</v>
      </c>
      <c r="N156" s="176">
        <f t="shared" si="44"/>
        <v>2639.797316</v>
      </c>
      <c r="O156" s="176">
        <f t="shared" si="44"/>
        <v>2639.797316</v>
      </c>
      <c r="P156" s="176">
        <f t="shared" si="44"/>
        <v>2639.797316</v>
      </c>
      <c r="Q156" s="176">
        <f t="shared" si="44"/>
        <v>2639.797316</v>
      </c>
      <c r="R156" s="176">
        <f t="shared" si="44"/>
        <v>2639.797316</v>
      </c>
      <c r="S156" s="176">
        <f t="shared" si="44"/>
        <v>2639.797316</v>
      </c>
      <c r="T156" s="176">
        <f t="shared" si="44"/>
        <v>2639.797316</v>
      </c>
      <c r="U156" s="176">
        <f t="shared" si="44"/>
        <v>2639.797316</v>
      </c>
      <c r="V156" s="176">
        <f t="shared" si="44"/>
        <v>2639.797316</v>
      </c>
      <c r="W156" s="176">
        <f t="shared" si="44"/>
        <v>2639.797316</v>
      </c>
      <c r="X156" s="176">
        <f t="shared" si="44"/>
        <v>2639.797316</v>
      </c>
      <c r="Y156" s="176">
        <f t="shared" si="44"/>
        <v>2639.797316</v>
      </c>
      <c r="Z156" s="176">
        <f t="shared" si="44"/>
        <v>2639.797316</v>
      </c>
      <c r="AA156" s="176">
        <f t="shared" si="44"/>
        <v>2639.797316</v>
      </c>
      <c r="AB156" s="176">
        <f t="shared" si="44"/>
        <v>2639.797316</v>
      </c>
      <c r="AC156" s="176">
        <f t="shared" si="44"/>
        <v>2639.797316</v>
      </c>
      <c r="AD156" s="176">
        <f t="shared" si="44"/>
        <v>2639.797316</v>
      </c>
      <c r="AE156" s="176">
        <f t="shared" si="44"/>
        <v>2639.797316</v>
      </c>
      <c r="AF156" s="176">
        <f t="shared" si="44"/>
        <v>2639.797316</v>
      </c>
      <c r="AG156" s="176">
        <f t="shared" si="44"/>
        <v>2639.797316</v>
      </c>
      <c r="AH156" s="176">
        <f t="shared" si="44"/>
        <v>2639.797316</v>
      </c>
      <c r="AI156" s="176">
        <f t="shared" si="44"/>
        <v>2639.797316</v>
      </c>
      <c r="AJ156" s="176">
        <f t="shared" si="44"/>
        <v>2639.797316</v>
      </c>
      <c r="AK156" s="176">
        <f t="shared" si="44"/>
        <v>2639.797316</v>
      </c>
      <c r="AL156" s="176">
        <f t="shared" si="44"/>
        <v>2639.797316</v>
      </c>
      <c r="AM156" s="176">
        <f t="shared" si="44"/>
        <v>2639.797316</v>
      </c>
      <c r="AN156" s="176">
        <f t="shared" si="44"/>
        <v>2639.797316</v>
      </c>
      <c r="AO156" s="176">
        <f t="shared" si="44"/>
        <v>2639.797316</v>
      </c>
      <c r="AP156" s="176">
        <f t="shared" si="44"/>
        <v>2639.797316</v>
      </c>
      <c r="AQ156" s="176">
        <f t="shared" si="44"/>
        <v>2639.797316</v>
      </c>
      <c r="AR156" s="176">
        <f t="shared" si="44"/>
        <v>2639.797316</v>
      </c>
      <c r="AS156" s="176">
        <f t="shared" si="44"/>
        <v>2639.797316</v>
      </c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ht="13.5" customHeight="1">
      <c r="A157" s="16"/>
      <c r="B157" s="16"/>
      <c r="C157" s="16"/>
      <c r="D157" s="16"/>
      <c r="E157" s="16"/>
      <c r="F157" s="16"/>
      <c r="G157" s="29"/>
      <c r="H157" s="39"/>
      <c r="I157" s="16"/>
      <c r="J157" s="160"/>
      <c r="K157" s="158" t="s">
        <v>119</v>
      </c>
      <c r="L157" s="174">
        <f t="shared" ref="L157:AS157" si="45">L154</f>
        <v>2769.735246</v>
      </c>
      <c r="M157" s="174">
        <f t="shared" si="45"/>
        <v>2639.797316</v>
      </c>
      <c r="N157" s="174">
        <f t="shared" si="45"/>
        <v>2346.065978</v>
      </c>
      <c r="O157" s="174">
        <f t="shared" si="45"/>
        <v>2217.032349</v>
      </c>
      <c r="P157" s="174">
        <f t="shared" si="45"/>
        <v>2075.6523</v>
      </c>
      <c r="Q157" s="174">
        <f t="shared" si="45"/>
        <v>1934.272251</v>
      </c>
      <c r="R157" s="174">
        <f t="shared" si="45"/>
        <v>1792.892203</v>
      </c>
      <c r="S157" s="174">
        <f t="shared" si="45"/>
        <v>1651.512154</v>
      </c>
      <c r="T157" s="174">
        <f t="shared" si="45"/>
        <v>1510.132105</v>
      </c>
      <c r="U157" s="174">
        <f t="shared" si="45"/>
        <v>1368.752056</v>
      </c>
      <c r="V157" s="174">
        <f t="shared" si="45"/>
        <v>1227.372008</v>
      </c>
      <c r="W157" s="174">
        <f t="shared" si="45"/>
        <v>1085.991959</v>
      </c>
      <c r="X157" s="174">
        <f t="shared" si="45"/>
        <v>944.61191</v>
      </c>
      <c r="Y157" s="174">
        <f t="shared" si="45"/>
        <v>803.2318613</v>
      </c>
      <c r="Z157" s="174">
        <f t="shared" si="45"/>
        <v>783.762273</v>
      </c>
      <c r="AA157" s="174">
        <f t="shared" si="45"/>
        <v>764.2926848</v>
      </c>
      <c r="AB157" s="174">
        <f t="shared" si="45"/>
        <v>744.8230966</v>
      </c>
      <c r="AC157" s="174">
        <f t="shared" si="45"/>
        <v>725.3535083</v>
      </c>
      <c r="AD157" s="174">
        <f t="shared" si="45"/>
        <v>705.8839201</v>
      </c>
      <c r="AE157" s="174">
        <f t="shared" si="45"/>
        <v>686.4143318</v>
      </c>
      <c r="AF157" s="174">
        <f t="shared" si="45"/>
        <v>666.9447436</v>
      </c>
      <c r="AG157" s="174">
        <f t="shared" si="45"/>
        <v>647.4751553</v>
      </c>
      <c r="AH157" s="174">
        <f t="shared" si="45"/>
        <v>628.0055671</v>
      </c>
      <c r="AI157" s="174">
        <f t="shared" si="45"/>
        <v>608.5359788</v>
      </c>
      <c r="AJ157" s="174">
        <f t="shared" si="45"/>
        <v>599.2235393</v>
      </c>
      <c r="AK157" s="174">
        <f t="shared" si="45"/>
        <v>589.9110998</v>
      </c>
      <c r="AL157" s="174">
        <f t="shared" si="45"/>
        <v>580.5986603</v>
      </c>
      <c r="AM157" s="174">
        <f t="shared" si="45"/>
        <v>571.2862207</v>
      </c>
      <c r="AN157" s="174">
        <f t="shared" si="45"/>
        <v>561.9737812</v>
      </c>
      <c r="AO157" s="174">
        <f t="shared" si="45"/>
        <v>559.579025</v>
      </c>
      <c r="AP157" s="174">
        <f t="shared" si="45"/>
        <v>557.1842687</v>
      </c>
      <c r="AQ157" s="174">
        <f t="shared" si="45"/>
        <v>554.7895125</v>
      </c>
      <c r="AR157" s="174">
        <f t="shared" si="45"/>
        <v>552.3947562</v>
      </c>
      <c r="AS157" s="174">
        <f t="shared" si="45"/>
        <v>550</v>
      </c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ht="13.5" customHeight="1">
      <c r="A158" s="16"/>
      <c r="B158" s="16"/>
      <c r="C158" s="16"/>
      <c r="D158" s="16"/>
      <c r="E158" s="16"/>
      <c r="F158" s="16"/>
      <c r="G158" s="29"/>
      <c r="H158" s="39"/>
      <c r="I158" s="16"/>
      <c r="J158" s="160"/>
      <c r="K158" s="19" t="s">
        <v>120</v>
      </c>
      <c r="L158" s="175">
        <f t="shared" ref="L158:AS158" si="46">L155</f>
        <v>2769.735246</v>
      </c>
      <c r="M158" s="175">
        <f t="shared" si="46"/>
        <v>2639.797316</v>
      </c>
      <c r="N158" s="175">
        <f t="shared" si="46"/>
        <v>2575.320233</v>
      </c>
      <c r="O158" s="175">
        <f t="shared" si="46"/>
        <v>2510.84315</v>
      </c>
      <c r="P158" s="175">
        <f t="shared" si="46"/>
        <v>2400.608248</v>
      </c>
      <c r="Q158" s="175">
        <f t="shared" si="46"/>
        <v>2290.373347</v>
      </c>
      <c r="R158" s="175">
        <f t="shared" si="46"/>
        <v>2180.138446</v>
      </c>
      <c r="S158" s="175">
        <f t="shared" si="46"/>
        <v>2069.903544</v>
      </c>
      <c r="T158" s="175">
        <f t="shared" si="46"/>
        <v>1959.668643</v>
      </c>
      <c r="U158" s="175">
        <f t="shared" si="46"/>
        <v>1849.433742</v>
      </c>
      <c r="V158" s="175">
        <f t="shared" si="46"/>
        <v>1739.19884</v>
      </c>
      <c r="W158" s="175">
        <f t="shared" si="46"/>
        <v>1628.963939</v>
      </c>
      <c r="X158" s="175">
        <f t="shared" si="46"/>
        <v>1518.729038</v>
      </c>
      <c r="Y158" s="175">
        <f t="shared" si="46"/>
        <v>1408.494136</v>
      </c>
      <c r="Z158" s="175">
        <f t="shared" si="46"/>
        <v>1381.737284</v>
      </c>
      <c r="AA158" s="175">
        <f t="shared" si="46"/>
        <v>1354.980432</v>
      </c>
      <c r="AB158" s="175">
        <f t="shared" si="46"/>
        <v>1328.223579</v>
      </c>
      <c r="AC158" s="175">
        <f t="shared" si="46"/>
        <v>1301.466727</v>
      </c>
      <c r="AD158" s="175">
        <f t="shared" si="46"/>
        <v>1274.709875</v>
      </c>
      <c r="AE158" s="175">
        <f t="shared" si="46"/>
        <v>1247.953022</v>
      </c>
      <c r="AF158" s="175">
        <f t="shared" si="46"/>
        <v>1221.19617</v>
      </c>
      <c r="AG158" s="175">
        <f t="shared" si="46"/>
        <v>1194.439318</v>
      </c>
      <c r="AH158" s="175">
        <f t="shared" si="46"/>
        <v>1167.682465</v>
      </c>
      <c r="AI158" s="175">
        <f t="shared" si="46"/>
        <v>1140.925613</v>
      </c>
      <c r="AJ158" s="175">
        <f t="shared" si="46"/>
        <v>1129.443756</v>
      </c>
      <c r="AK158" s="175">
        <f t="shared" si="46"/>
        <v>1117.9619</v>
      </c>
      <c r="AL158" s="175">
        <f t="shared" si="46"/>
        <v>1106.480043</v>
      </c>
      <c r="AM158" s="175">
        <f t="shared" si="46"/>
        <v>1094.998186</v>
      </c>
      <c r="AN158" s="175">
        <f t="shared" si="46"/>
        <v>1083.516329</v>
      </c>
      <c r="AO158" s="175">
        <f t="shared" si="46"/>
        <v>1080.813064</v>
      </c>
      <c r="AP158" s="175">
        <f t="shared" si="46"/>
        <v>1078.109798</v>
      </c>
      <c r="AQ158" s="175">
        <f t="shared" si="46"/>
        <v>1075.406532</v>
      </c>
      <c r="AR158" s="175">
        <f t="shared" si="46"/>
        <v>1072.703266</v>
      </c>
      <c r="AS158" s="175">
        <f t="shared" si="46"/>
        <v>1070</v>
      </c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ht="13.5" customHeight="1">
      <c r="A159" s="16"/>
      <c r="B159" s="16"/>
      <c r="C159" s="16"/>
      <c r="D159" s="16"/>
      <c r="E159" s="16"/>
      <c r="F159" s="16"/>
      <c r="G159" s="29"/>
      <c r="H159" s="39"/>
      <c r="I159" s="16"/>
      <c r="J159" s="160"/>
      <c r="K159" s="162" t="s">
        <v>121</v>
      </c>
      <c r="L159" s="176">
        <f t="shared" ref="L159:AS159" si="47">L156</f>
        <v>2769.735246</v>
      </c>
      <c r="M159" s="176">
        <f t="shared" si="47"/>
        <v>2639.797316</v>
      </c>
      <c r="N159" s="176">
        <f t="shared" si="47"/>
        <v>2639.797316</v>
      </c>
      <c r="O159" s="176">
        <f t="shared" si="47"/>
        <v>2639.797316</v>
      </c>
      <c r="P159" s="176">
        <f t="shared" si="47"/>
        <v>2639.797316</v>
      </c>
      <c r="Q159" s="176">
        <f t="shared" si="47"/>
        <v>2639.797316</v>
      </c>
      <c r="R159" s="176">
        <f t="shared" si="47"/>
        <v>2639.797316</v>
      </c>
      <c r="S159" s="176">
        <f t="shared" si="47"/>
        <v>2639.797316</v>
      </c>
      <c r="T159" s="176">
        <f t="shared" si="47"/>
        <v>2639.797316</v>
      </c>
      <c r="U159" s="176">
        <f t="shared" si="47"/>
        <v>2639.797316</v>
      </c>
      <c r="V159" s="176">
        <f t="shared" si="47"/>
        <v>2639.797316</v>
      </c>
      <c r="W159" s="176">
        <f t="shared" si="47"/>
        <v>2639.797316</v>
      </c>
      <c r="X159" s="176">
        <f t="shared" si="47"/>
        <v>2639.797316</v>
      </c>
      <c r="Y159" s="176">
        <f t="shared" si="47"/>
        <v>2639.797316</v>
      </c>
      <c r="Z159" s="176">
        <f t="shared" si="47"/>
        <v>2639.797316</v>
      </c>
      <c r="AA159" s="176">
        <f t="shared" si="47"/>
        <v>2639.797316</v>
      </c>
      <c r="AB159" s="176">
        <f t="shared" si="47"/>
        <v>2639.797316</v>
      </c>
      <c r="AC159" s="176">
        <f t="shared" si="47"/>
        <v>2639.797316</v>
      </c>
      <c r="AD159" s="176">
        <f t="shared" si="47"/>
        <v>2639.797316</v>
      </c>
      <c r="AE159" s="176">
        <f t="shared" si="47"/>
        <v>2639.797316</v>
      </c>
      <c r="AF159" s="176">
        <f t="shared" si="47"/>
        <v>2639.797316</v>
      </c>
      <c r="AG159" s="176">
        <f t="shared" si="47"/>
        <v>2639.797316</v>
      </c>
      <c r="AH159" s="176">
        <f t="shared" si="47"/>
        <v>2639.797316</v>
      </c>
      <c r="AI159" s="176">
        <f t="shared" si="47"/>
        <v>2639.797316</v>
      </c>
      <c r="AJ159" s="176">
        <f t="shared" si="47"/>
        <v>2639.797316</v>
      </c>
      <c r="AK159" s="176">
        <f t="shared" si="47"/>
        <v>2639.797316</v>
      </c>
      <c r="AL159" s="176">
        <f t="shared" si="47"/>
        <v>2639.797316</v>
      </c>
      <c r="AM159" s="176">
        <f t="shared" si="47"/>
        <v>2639.797316</v>
      </c>
      <c r="AN159" s="176">
        <f t="shared" si="47"/>
        <v>2639.797316</v>
      </c>
      <c r="AO159" s="176">
        <f t="shared" si="47"/>
        <v>2639.797316</v>
      </c>
      <c r="AP159" s="176">
        <f t="shared" si="47"/>
        <v>2639.797316</v>
      </c>
      <c r="AQ159" s="176">
        <f t="shared" si="47"/>
        <v>2639.797316</v>
      </c>
      <c r="AR159" s="176">
        <f t="shared" si="47"/>
        <v>2639.797316</v>
      </c>
      <c r="AS159" s="176">
        <f t="shared" si="47"/>
        <v>2639.797316</v>
      </c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ht="13.5" customHeight="1">
      <c r="A160" s="16"/>
      <c r="B160" s="16"/>
      <c r="C160" s="16"/>
      <c r="D160" s="16"/>
      <c r="E160" s="16"/>
      <c r="F160" s="16"/>
      <c r="G160" s="29"/>
      <c r="H160" s="39"/>
      <c r="I160" s="16"/>
      <c r="J160" s="160"/>
      <c r="K160" s="158" t="s">
        <v>122</v>
      </c>
      <c r="L160" s="174">
        <f t="shared" ref="L160:AS160" si="48">L157</f>
        <v>2769.735246</v>
      </c>
      <c r="M160" s="174">
        <f t="shared" si="48"/>
        <v>2639.797316</v>
      </c>
      <c r="N160" s="174">
        <f t="shared" si="48"/>
        <v>2346.065978</v>
      </c>
      <c r="O160" s="174">
        <f t="shared" si="48"/>
        <v>2217.032349</v>
      </c>
      <c r="P160" s="174">
        <f t="shared" si="48"/>
        <v>2075.6523</v>
      </c>
      <c r="Q160" s="174">
        <f t="shared" si="48"/>
        <v>1934.272251</v>
      </c>
      <c r="R160" s="174">
        <f t="shared" si="48"/>
        <v>1792.892203</v>
      </c>
      <c r="S160" s="174">
        <f t="shared" si="48"/>
        <v>1651.512154</v>
      </c>
      <c r="T160" s="174">
        <f t="shared" si="48"/>
        <v>1510.132105</v>
      </c>
      <c r="U160" s="174">
        <f t="shared" si="48"/>
        <v>1368.752056</v>
      </c>
      <c r="V160" s="174">
        <f t="shared" si="48"/>
        <v>1227.372008</v>
      </c>
      <c r="W160" s="174">
        <f t="shared" si="48"/>
        <v>1085.991959</v>
      </c>
      <c r="X160" s="174">
        <f t="shared" si="48"/>
        <v>944.61191</v>
      </c>
      <c r="Y160" s="174">
        <f t="shared" si="48"/>
        <v>803.2318613</v>
      </c>
      <c r="Z160" s="174">
        <f t="shared" si="48"/>
        <v>783.762273</v>
      </c>
      <c r="AA160" s="174">
        <f t="shared" si="48"/>
        <v>764.2926848</v>
      </c>
      <c r="AB160" s="174">
        <f t="shared" si="48"/>
        <v>744.8230966</v>
      </c>
      <c r="AC160" s="174">
        <f t="shared" si="48"/>
        <v>725.3535083</v>
      </c>
      <c r="AD160" s="174">
        <f t="shared" si="48"/>
        <v>705.8839201</v>
      </c>
      <c r="AE160" s="174">
        <f t="shared" si="48"/>
        <v>686.4143318</v>
      </c>
      <c r="AF160" s="174">
        <f t="shared" si="48"/>
        <v>666.9447436</v>
      </c>
      <c r="AG160" s="174">
        <f t="shared" si="48"/>
        <v>647.4751553</v>
      </c>
      <c r="AH160" s="174">
        <f t="shared" si="48"/>
        <v>628.0055671</v>
      </c>
      <c r="AI160" s="174">
        <f t="shared" si="48"/>
        <v>608.5359788</v>
      </c>
      <c r="AJ160" s="174">
        <f t="shared" si="48"/>
        <v>599.2235393</v>
      </c>
      <c r="AK160" s="174">
        <f t="shared" si="48"/>
        <v>589.9110998</v>
      </c>
      <c r="AL160" s="174">
        <f t="shared" si="48"/>
        <v>580.5986603</v>
      </c>
      <c r="AM160" s="174">
        <f t="shared" si="48"/>
        <v>571.2862207</v>
      </c>
      <c r="AN160" s="174">
        <f t="shared" si="48"/>
        <v>561.9737812</v>
      </c>
      <c r="AO160" s="174">
        <f t="shared" si="48"/>
        <v>559.579025</v>
      </c>
      <c r="AP160" s="174">
        <f t="shared" si="48"/>
        <v>557.1842687</v>
      </c>
      <c r="AQ160" s="174">
        <f t="shared" si="48"/>
        <v>554.7895125</v>
      </c>
      <c r="AR160" s="174">
        <f t="shared" si="48"/>
        <v>552.3947562</v>
      </c>
      <c r="AS160" s="174">
        <f t="shared" si="48"/>
        <v>550</v>
      </c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ht="13.5" customHeight="1">
      <c r="A161" s="16"/>
      <c r="B161" s="16"/>
      <c r="C161" s="16"/>
      <c r="D161" s="16"/>
      <c r="E161" s="16"/>
      <c r="F161" s="16"/>
      <c r="G161" s="29"/>
      <c r="H161" s="39"/>
      <c r="I161" s="16"/>
      <c r="J161" s="160"/>
      <c r="K161" s="19" t="s">
        <v>123</v>
      </c>
      <c r="L161" s="175">
        <f t="shared" ref="L161:AS161" si="49">L158</f>
        <v>2769.735246</v>
      </c>
      <c r="M161" s="175">
        <f t="shared" si="49"/>
        <v>2639.797316</v>
      </c>
      <c r="N161" s="175">
        <f t="shared" si="49"/>
        <v>2575.320233</v>
      </c>
      <c r="O161" s="175">
        <f t="shared" si="49"/>
        <v>2510.84315</v>
      </c>
      <c r="P161" s="175">
        <f t="shared" si="49"/>
        <v>2400.608248</v>
      </c>
      <c r="Q161" s="175">
        <f t="shared" si="49"/>
        <v>2290.373347</v>
      </c>
      <c r="R161" s="175">
        <f t="shared" si="49"/>
        <v>2180.138446</v>
      </c>
      <c r="S161" s="175">
        <f t="shared" si="49"/>
        <v>2069.903544</v>
      </c>
      <c r="T161" s="175">
        <f t="shared" si="49"/>
        <v>1959.668643</v>
      </c>
      <c r="U161" s="175">
        <f t="shared" si="49"/>
        <v>1849.433742</v>
      </c>
      <c r="V161" s="175">
        <f t="shared" si="49"/>
        <v>1739.19884</v>
      </c>
      <c r="W161" s="175">
        <f t="shared" si="49"/>
        <v>1628.963939</v>
      </c>
      <c r="X161" s="175">
        <f t="shared" si="49"/>
        <v>1518.729038</v>
      </c>
      <c r="Y161" s="175">
        <f t="shared" si="49"/>
        <v>1408.494136</v>
      </c>
      <c r="Z161" s="175">
        <f t="shared" si="49"/>
        <v>1381.737284</v>
      </c>
      <c r="AA161" s="175">
        <f t="shared" si="49"/>
        <v>1354.980432</v>
      </c>
      <c r="AB161" s="175">
        <f t="shared" si="49"/>
        <v>1328.223579</v>
      </c>
      <c r="AC161" s="175">
        <f t="shared" si="49"/>
        <v>1301.466727</v>
      </c>
      <c r="AD161" s="175">
        <f t="shared" si="49"/>
        <v>1274.709875</v>
      </c>
      <c r="AE161" s="175">
        <f t="shared" si="49"/>
        <v>1247.953022</v>
      </c>
      <c r="AF161" s="175">
        <f t="shared" si="49"/>
        <v>1221.19617</v>
      </c>
      <c r="AG161" s="175">
        <f t="shared" si="49"/>
        <v>1194.439318</v>
      </c>
      <c r="AH161" s="175">
        <f t="shared" si="49"/>
        <v>1167.682465</v>
      </c>
      <c r="AI161" s="175">
        <f t="shared" si="49"/>
        <v>1140.925613</v>
      </c>
      <c r="AJ161" s="175">
        <f t="shared" si="49"/>
        <v>1129.443756</v>
      </c>
      <c r="AK161" s="175">
        <f t="shared" si="49"/>
        <v>1117.9619</v>
      </c>
      <c r="AL161" s="175">
        <f t="shared" si="49"/>
        <v>1106.480043</v>
      </c>
      <c r="AM161" s="175">
        <f t="shared" si="49"/>
        <v>1094.998186</v>
      </c>
      <c r="AN161" s="175">
        <f t="shared" si="49"/>
        <v>1083.516329</v>
      </c>
      <c r="AO161" s="175">
        <f t="shared" si="49"/>
        <v>1080.813064</v>
      </c>
      <c r="AP161" s="175">
        <f t="shared" si="49"/>
        <v>1078.109798</v>
      </c>
      <c r="AQ161" s="175">
        <f t="shared" si="49"/>
        <v>1075.406532</v>
      </c>
      <c r="AR161" s="175">
        <f t="shared" si="49"/>
        <v>1072.703266</v>
      </c>
      <c r="AS161" s="175">
        <f t="shared" si="49"/>
        <v>1070</v>
      </c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ht="13.5" customHeight="1">
      <c r="A162" s="16"/>
      <c r="B162" s="16"/>
      <c r="C162" s="16"/>
      <c r="D162" s="16"/>
      <c r="E162" s="16"/>
      <c r="F162" s="16"/>
      <c r="G162" s="29"/>
      <c r="H162" s="39"/>
      <c r="I162" s="16"/>
      <c r="J162" s="160"/>
      <c r="K162" s="162" t="s">
        <v>124</v>
      </c>
      <c r="L162" s="176">
        <f t="shared" ref="L162:AS162" si="50">L159</f>
        <v>2769.735246</v>
      </c>
      <c r="M162" s="176">
        <f t="shared" si="50"/>
        <v>2639.797316</v>
      </c>
      <c r="N162" s="176">
        <f t="shared" si="50"/>
        <v>2639.797316</v>
      </c>
      <c r="O162" s="176">
        <f t="shared" si="50"/>
        <v>2639.797316</v>
      </c>
      <c r="P162" s="176">
        <f t="shared" si="50"/>
        <v>2639.797316</v>
      </c>
      <c r="Q162" s="176">
        <f t="shared" si="50"/>
        <v>2639.797316</v>
      </c>
      <c r="R162" s="176">
        <f t="shared" si="50"/>
        <v>2639.797316</v>
      </c>
      <c r="S162" s="176">
        <f t="shared" si="50"/>
        <v>2639.797316</v>
      </c>
      <c r="T162" s="176">
        <f t="shared" si="50"/>
        <v>2639.797316</v>
      </c>
      <c r="U162" s="176">
        <f t="shared" si="50"/>
        <v>2639.797316</v>
      </c>
      <c r="V162" s="176">
        <f t="shared" si="50"/>
        <v>2639.797316</v>
      </c>
      <c r="W162" s="176">
        <f t="shared" si="50"/>
        <v>2639.797316</v>
      </c>
      <c r="X162" s="176">
        <f t="shared" si="50"/>
        <v>2639.797316</v>
      </c>
      <c r="Y162" s="176">
        <f t="shared" si="50"/>
        <v>2639.797316</v>
      </c>
      <c r="Z162" s="176">
        <f t="shared" si="50"/>
        <v>2639.797316</v>
      </c>
      <c r="AA162" s="176">
        <f t="shared" si="50"/>
        <v>2639.797316</v>
      </c>
      <c r="AB162" s="176">
        <f t="shared" si="50"/>
        <v>2639.797316</v>
      </c>
      <c r="AC162" s="176">
        <f t="shared" si="50"/>
        <v>2639.797316</v>
      </c>
      <c r="AD162" s="176">
        <f t="shared" si="50"/>
        <v>2639.797316</v>
      </c>
      <c r="AE162" s="176">
        <f t="shared" si="50"/>
        <v>2639.797316</v>
      </c>
      <c r="AF162" s="176">
        <f t="shared" si="50"/>
        <v>2639.797316</v>
      </c>
      <c r="AG162" s="176">
        <f t="shared" si="50"/>
        <v>2639.797316</v>
      </c>
      <c r="AH162" s="176">
        <f t="shared" si="50"/>
        <v>2639.797316</v>
      </c>
      <c r="AI162" s="176">
        <f t="shared" si="50"/>
        <v>2639.797316</v>
      </c>
      <c r="AJ162" s="176">
        <f t="shared" si="50"/>
        <v>2639.797316</v>
      </c>
      <c r="AK162" s="176">
        <f t="shared" si="50"/>
        <v>2639.797316</v>
      </c>
      <c r="AL162" s="176">
        <f t="shared" si="50"/>
        <v>2639.797316</v>
      </c>
      <c r="AM162" s="176">
        <f t="shared" si="50"/>
        <v>2639.797316</v>
      </c>
      <c r="AN162" s="176">
        <f t="shared" si="50"/>
        <v>2639.797316</v>
      </c>
      <c r="AO162" s="176">
        <f t="shared" si="50"/>
        <v>2639.797316</v>
      </c>
      <c r="AP162" s="176">
        <f t="shared" si="50"/>
        <v>2639.797316</v>
      </c>
      <c r="AQ162" s="176">
        <f t="shared" si="50"/>
        <v>2639.797316</v>
      </c>
      <c r="AR162" s="176">
        <f t="shared" si="50"/>
        <v>2639.797316</v>
      </c>
      <c r="AS162" s="176">
        <f t="shared" si="50"/>
        <v>2639.797316</v>
      </c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ht="13.5" customHeight="1">
      <c r="A163" s="16"/>
      <c r="B163" s="16"/>
      <c r="C163" s="16"/>
      <c r="D163" s="16"/>
      <c r="E163" s="16"/>
      <c r="F163" s="16"/>
      <c r="G163" s="29"/>
      <c r="H163" s="39"/>
      <c r="I163" s="16"/>
      <c r="J163" s="160"/>
      <c r="K163" s="158" t="s">
        <v>125</v>
      </c>
      <c r="L163" s="174">
        <f t="shared" ref="L163:AS163" si="51">L160</f>
        <v>2769.735246</v>
      </c>
      <c r="M163" s="174">
        <f t="shared" si="51"/>
        <v>2639.797316</v>
      </c>
      <c r="N163" s="174">
        <f t="shared" si="51"/>
        <v>2346.065978</v>
      </c>
      <c r="O163" s="174">
        <f t="shared" si="51"/>
        <v>2217.032349</v>
      </c>
      <c r="P163" s="174">
        <f t="shared" si="51"/>
        <v>2075.6523</v>
      </c>
      <c r="Q163" s="174">
        <f t="shared" si="51"/>
        <v>1934.272251</v>
      </c>
      <c r="R163" s="174">
        <f t="shared" si="51"/>
        <v>1792.892203</v>
      </c>
      <c r="S163" s="174">
        <f t="shared" si="51"/>
        <v>1651.512154</v>
      </c>
      <c r="T163" s="174">
        <f t="shared" si="51"/>
        <v>1510.132105</v>
      </c>
      <c r="U163" s="174">
        <f t="shared" si="51"/>
        <v>1368.752056</v>
      </c>
      <c r="V163" s="174">
        <f t="shared" si="51"/>
        <v>1227.372008</v>
      </c>
      <c r="W163" s="174">
        <f t="shared" si="51"/>
        <v>1085.991959</v>
      </c>
      <c r="X163" s="174">
        <f t="shared" si="51"/>
        <v>944.61191</v>
      </c>
      <c r="Y163" s="174">
        <f t="shared" si="51"/>
        <v>803.2318613</v>
      </c>
      <c r="Z163" s="174">
        <f t="shared" si="51"/>
        <v>783.762273</v>
      </c>
      <c r="AA163" s="174">
        <f t="shared" si="51"/>
        <v>764.2926848</v>
      </c>
      <c r="AB163" s="174">
        <f t="shared" si="51"/>
        <v>744.8230966</v>
      </c>
      <c r="AC163" s="174">
        <f t="shared" si="51"/>
        <v>725.3535083</v>
      </c>
      <c r="AD163" s="174">
        <f t="shared" si="51"/>
        <v>705.8839201</v>
      </c>
      <c r="AE163" s="174">
        <f t="shared" si="51"/>
        <v>686.4143318</v>
      </c>
      <c r="AF163" s="174">
        <f t="shared" si="51"/>
        <v>666.9447436</v>
      </c>
      <c r="AG163" s="174">
        <f t="shared" si="51"/>
        <v>647.4751553</v>
      </c>
      <c r="AH163" s="174">
        <f t="shared" si="51"/>
        <v>628.0055671</v>
      </c>
      <c r="AI163" s="174">
        <f t="shared" si="51"/>
        <v>608.5359788</v>
      </c>
      <c r="AJ163" s="174">
        <f t="shared" si="51"/>
        <v>599.2235393</v>
      </c>
      <c r="AK163" s="174">
        <f t="shared" si="51"/>
        <v>589.9110998</v>
      </c>
      <c r="AL163" s="174">
        <f t="shared" si="51"/>
        <v>580.5986603</v>
      </c>
      <c r="AM163" s="174">
        <f t="shared" si="51"/>
        <v>571.2862207</v>
      </c>
      <c r="AN163" s="174">
        <f t="shared" si="51"/>
        <v>561.9737812</v>
      </c>
      <c r="AO163" s="174">
        <f t="shared" si="51"/>
        <v>559.579025</v>
      </c>
      <c r="AP163" s="174">
        <f t="shared" si="51"/>
        <v>557.1842687</v>
      </c>
      <c r="AQ163" s="174">
        <f t="shared" si="51"/>
        <v>554.7895125</v>
      </c>
      <c r="AR163" s="174">
        <f t="shared" si="51"/>
        <v>552.3947562</v>
      </c>
      <c r="AS163" s="174">
        <f t="shared" si="51"/>
        <v>550</v>
      </c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ht="13.5" customHeight="1">
      <c r="A164" s="16"/>
      <c r="B164" s="16"/>
      <c r="C164" s="16"/>
      <c r="D164" s="16"/>
      <c r="E164" s="16"/>
      <c r="F164" s="16"/>
      <c r="G164" s="29"/>
      <c r="H164" s="39"/>
      <c r="I164" s="16"/>
      <c r="J164" s="160"/>
      <c r="K164" s="19" t="s">
        <v>126</v>
      </c>
      <c r="L164" s="175">
        <f t="shared" ref="L164:AS164" si="52">L161</f>
        <v>2769.735246</v>
      </c>
      <c r="M164" s="175">
        <f t="shared" si="52"/>
        <v>2639.797316</v>
      </c>
      <c r="N164" s="175">
        <f t="shared" si="52"/>
        <v>2575.320233</v>
      </c>
      <c r="O164" s="175">
        <f t="shared" si="52"/>
        <v>2510.84315</v>
      </c>
      <c r="P164" s="175">
        <f t="shared" si="52"/>
        <v>2400.608248</v>
      </c>
      <c r="Q164" s="175">
        <f t="shared" si="52"/>
        <v>2290.373347</v>
      </c>
      <c r="R164" s="175">
        <f t="shared" si="52"/>
        <v>2180.138446</v>
      </c>
      <c r="S164" s="175">
        <f t="shared" si="52"/>
        <v>2069.903544</v>
      </c>
      <c r="T164" s="175">
        <f t="shared" si="52"/>
        <v>1959.668643</v>
      </c>
      <c r="U164" s="175">
        <f t="shared" si="52"/>
        <v>1849.433742</v>
      </c>
      <c r="V164" s="175">
        <f t="shared" si="52"/>
        <v>1739.19884</v>
      </c>
      <c r="W164" s="175">
        <f t="shared" si="52"/>
        <v>1628.963939</v>
      </c>
      <c r="X164" s="175">
        <f t="shared" si="52"/>
        <v>1518.729038</v>
      </c>
      <c r="Y164" s="175">
        <f t="shared" si="52"/>
        <v>1408.494136</v>
      </c>
      <c r="Z164" s="175">
        <f t="shared" si="52"/>
        <v>1381.737284</v>
      </c>
      <c r="AA164" s="175">
        <f t="shared" si="52"/>
        <v>1354.980432</v>
      </c>
      <c r="AB164" s="175">
        <f t="shared" si="52"/>
        <v>1328.223579</v>
      </c>
      <c r="AC164" s="175">
        <f t="shared" si="52"/>
        <v>1301.466727</v>
      </c>
      <c r="AD164" s="175">
        <f t="shared" si="52"/>
        <v>1274.709875</v>
      </c>
      <c r="AE164" s="175">
        <f t="shared" si="52"/>
        <v>1247.953022</v>
      </c>
      <c r="AF164" s="175">
        <f t="shared" si="52"/>
        <v>1221.19617</v>
      </c>
      <c r="AG164" s="175">
        <f t="shared" si="52"/>
        <v>1194.439318</v>
      </c>
      <c r="AH164" s="175">
        <f t="shared" si="52"/>
        <v>1167.682465</v>
      </c>
      <c r="AI164" s="175">
        <f t="shared" si="52"/>
        <v>1140.925613</v>
      </c>
      <c r="AJ164" s="175">
        <f t="shared" si="52"/>
        <v>1129.443756</v>
      </c>
      <c r="AK164" s="175">
        <f t="shared" si="52"/>
        <v>1117.9619</v>
      </c>
      <c r="AL164" s="175">
        <f t="shared" si="52"/>
        <v>1106.480043</v>
      </c>
      <c r="AM164" s="175">
        <f t="shared" si="52"/>
        <v>1094.998186</v>
      </c>
      <c r="AN164" s="175">
        <f t="shared" si="52"/>
        <v>1083.516329</v>
      </c>
      <c r="AO164" s="175">
        <f t="shared" si="52"/>
        <v>1080.813064</v>
      </c>
      <c r="AP164" s="175">
        <f t="shared" si="52"/>
        <v>1078.109798</v>
      </c>
      <c r="AQ164" s="175">
        <f t="shared" si="52"/>
        <v>1075.406532</v>
      </c>
      <c r="AR164" s="175">
        <f t="shared" si="52"/>
        <v>1072.703266</v>
      </c>
      <c r="AS164" s="175">
        <f t="shared" si="52"/>
        <v>1070</v>
      </c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ht="13.5" customHeight="1">
      <c r="A165" s="16"/>
      <c r="B165" s="16"/>
      <c r="C165" s="16"/>
      <c r="D165" s="16"/>
      <c r="E165" s="16"/>
      <c r="F165" s="16"/>
      <c r="G165" s="29"/>
      <c r="H165" s="39"/>
      <c r="I165" s="16"/>
      <c r="J165" s="164"/>
      <c r="K165" s="162" t="s">
        <v>127</v>
      </c>
      <c r="L165" s="176">
        <f t="shared" ref="L165:AS165" si="53">L162</f>
        <v>2769.735246</v>
      </c>
      <c r="M165" s="176">
        <f t="shared" si="53"/>
        <v>2639.797316</v>
      </c>
      <c r="N165" s="176">
        <f t="shared" si="53"/>
        <v>2639.797316</v>
      </c>
      <c r="O165" s="176">
        <f t="shared" si="53"/>
        <v>2639.797316</v>
      </c>
      <c r="P165" s="176">
        <f t="shared" si="53"/>
        <v>2639.797316</v>
      </c>
      <c r="Q165" s="176">
        <f t="shared" si="53"/>
        <v>2639.797316</v>
      </c>
      <c r="R165" s="176">
        <f t="shared" si="53"/>
        <v>2639.797316</v>
      </c>
      <c r="S165" s="176">
        <f t="shared" si="53"/>
        <v>2639.797316</v>
      </c>
      <c r="T165" s="176">
        <f t="shared" si="53"/>
        <v>2639.797316</v>
      </c>
      <c r="U165" s="176">
        <f t="shared" si="53"/>
        <v>2639.797316</v>
      </c>
      <c r="V165" s="176">
        <f t="shared" si="53"/>
        <v>2639.797316</v>
      </c>
      <c r="W165" s="176">
        <f t="shared" si="53"/>
        <v>2639.797316</v>
      </c>
      <c r="X165" s="176">
        <f t="shared" si="53"/>
        <v>2639.797316</v>
      </c>
      <c r="Y165" s="176">
        <f t="shared" si="53"/>
        <v>2639.797316</v>
      </c>
      <c r="Z165" s="176">
        <f t="shared" si="53"/>
        <v>2639.797316</v>
      </c>
      <c r="AA165" s="176">
        <f t="shared" si="53"/>
        <v>2639.797316</v>
      </c>
      <c r="AB165" s="176">
        <f t="shared" si="53"/>
        <v>2639.797316</v>
      </c>
      <c r="AC165" s="176">
        <f t="shared" si="53"/>
        <v>2639.797316</v>
      </c>
      <c r="AD165" s="176">
        <f t="shared" si="53"/>
        <v>2639.797316</v>
      </c>
      <c r="AE165" s="176">
        <f t="shared" si="53"/>
        <v>2639.797316</v>
      </c>
      <c r="AF165" s="176">
        <f t="shared" si="53"/>
        <v>2639.797316</v>
      </c>
      <c r="AG165" s="176">
        <f t="shared" si="53"/>
        <v>2639.797316</v>
      </c>
      <c r="AH165" s="176">
        <f t="shared" si="53"/>
        <v>2639.797316</v>
      </c>
      <c r="AI165" s="176">
        <f t="shared" si="53"/>
        <v>2639.797316</v>
      </c>
      <c r="AJ165" s="176">
        <f t="shared" si="53"/>
        <v>2639.797316</v>
      </c>
      <c r="AK165" s="176">
        <f t="shared" si="53"/>
        <v>2639.797316</v>
      </c>
      <c r="AL165" s="176">
        <f t="shared" si="53"/>
        <v>2639.797316</v>
      </c>
      <c r="AM165" s="176">
        <f t="shared" si="53"/>
        <v>2639.797316</v>
      </c>
      <c r="AN165" s="176">
        <f t="shared" si="53"/>
        <v>2639.797316</v>
      </c>
      <c r="AO165" s="176">
        <f t="shared" si="53"/>
        <v>2639.797316</v>
      </c>
      <c r="AP165" s="176">
        <f t="shared" si="53"/>
        <v>2639.797316</v>
      </c>
      <c r="AQ165" s="176">
        <f t="shared" si="53"/>
        <v>2639.797316</v>
      </c>
      <c r="AR165" s="176">
        <f t="shared" si="53"/>
        <v>2639.797316</v>
      </c>
      <c r="AS165" s="176">
        <f t="shared" si="53"/>
        <v>2639.797316</v>
      </c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ht="13.5" customHeight="1">
      <c r="A166" s="16"/>
      <c r="B166" s="16"/>
      <c r="C166" s="16"/>
      <c r="D166" s="16"/>
      <c r="E166" s="16"/>
      <c r="F166" s="16"/>
      <c r="G166" s="29"/>
      <c r="H166" s="39"/>
      <c r="I166" s="16"/>
      <c r="J166" s="165"/>
      <c r="K166" s="19"/>
      <c r="L166" s="177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178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ht="13.5" customHeight="1">
      <c r="A167" s="16"/>
      <c r="B167" s="16"/>
      <c r="C167" s="16"/>
      <c r="D167" s="16"/>
      <c r="E167" s="16"/>
      <c r="F167" s="16"/>
      <c r="G167" s="29"/>
      <c r="H167" s="39"/>
      <c r="I167" s="16"/>
      <c r="J167" s="16"/>
      <c r="K167" s="16"/>
      <c r="L167" s="155">
        <v>2017.0</v>
      </c>
      <c r="M167" s="155">
        <v>2018.0</v>
      </c>
      <c r="N167" s="155">
        <v>2019.0</v>
      </c>
      <c r="O167" s="155">
        <v>2020.0</v>
      </c>
      <c r="P167" s="155">
        <v>2021.0</v>
      </c>
      <c r="Q167" s="155">
        <v>2022.0</v>
      </c>
      <c r="R167" s="155">
        <v>2023.0</v>
      </c>
      <c r="S167" s="155">
        <v>2024.0</v>
      </c>
      <c r="T167" s="155">
        <v>2025.0</v>
      </c>
      <c r="U167" s="155">
        <v>2026.0</v>
      </c>
      <c r="V167" s="155">
        <v>2027.0</v>
      </c>
      <c r="W167" s="155">
        <v>2028.0</v>
      </c>
      <c r="X167" s="155">
        <v>2029.0</v>
      </c>
      <c r="Y167" s="155">
        <v>2030.0</v>
      </c>
      <c r="Z167" s="155">
        <v>2031.0</v>
      </c>
      <c r="AA167" s="155">
        <v>2032.0</v>
      </c>
      <c r="AB167" s="155">
        <v>2033.0</v>
      </c>
      <c r="AC167" s="155">
        <v>2034.0</v>
      </c>
      <c r="AD167" s="155">
        <v>2035.0</v>
      </c>
      <c r="AE167" s="155">
        <v>2036.0</v>
      </c>
      <c r="AF167" s="155">
        <v>2037.0</v>
      </c>
      <c r="AG167" s="155">
        <v>2038.0</v>
      </c>
      <c r="AH167" s="155">
        <v>2039.0</v>
      </c>
      <c r="AI167" s="155">
        <v>2040.0</v>
      </c>
      <c r="AJ167" s="155">
        <v>2041.0</v>
      </c>
      <c r="AK167" s="155">
        <v>2042.0</v>
      </c>
      <c r="AL167" s="155">
        <v>2043.0</v>
      </c>
      <c r="AM167" s="155">
        <v>2044.0</v>
      </c>
      <c r="AN167" s="155">
        <v>2045.0</v>
      </c>
      <c r="AO167" s="155">
        <v>2046.0</v>
      </c>
      <c r="AP167" s="155">
        <v>2047.0</v>
      </c>
      <c r="AQ167" s="155">
        <v>2048.0</v>
      </c>
      <c r="AR167" s="155">
        <v>2049.0</v>
      </c>
      <c r="AS167" s="155">
        <v>2050.0</v>
      </c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ht="13.5" customHeight="1">
      <c r="A168" s="16"/>
      <c r="B168" s="16"/>
      <c r="C168" s="16"/>
      <c r="D168" s="16"/>
      <c r="E168" s="16"/>
      <c r="F168" s="16"/>
      <c r="G168" s="29"/>
      <c r="H168" s="39"/>
      <c r="I168" s="16"/>
      <c r="J168" s="157" t="s">
        <v>128</v>
      </c>
      <c r="K168" s="158" t="s">
        <v>113</v>
      </c>
      <c r="L168" s="174">
        <v>23.42778178226812</v>
      </c>
      <c r="M168" s="174">
        <v>21.47546663374577</v>
      </c>
      <c r="N168" s="174">
        <v>18.76852781999999</v>
      </c>
      <c r="O168" s="174">
        <v>17.7362587899</v>
      </c>
      <c r="P168" s="174">
        <v>16.60521839994596</v>
      </c>
      <c r="Q168" s="174">
        <v>15.47417800999192</v>
      </c>
      <c r="R168" s="174">
        <v>14.34313762003789</v>
      </c>
      <c r="S168" s="174">
        <v>13.21209723008386</v>
      </c>
      <c r="T168" s="174">
        <v>12.08105684012982</v>
      </c>
      <c r="U168" s="174">
        <v>10.95001645017579</v>
      </c>
      <c r="V168" s="174">
        <v>9.818976060221754</v>
      </c>
      <c r="W168" s="174">
        <v>8.68793567026772</v>
      </c>
      <c r="X168" s="174">
        <v>7.556895280313687</v>
      </c>
      <c r="Y168" s="174">
        <v>6.425854890359653</v>
      </c>
      <c r="Z168" s="174">
        <v>6.270098184396375</v>
      </c>
      <c r="AA168" s="174">
        <v>6.114341478433098</v>
      </c>
      <c r="AB168" s="174">
        <v>5.958584772469821</v>
      </c>
      <c r="AC168" s="174">
        <v>5.802828066506543</v>
      </c>
      <c r="AD168" s="174">
        <v>5.647071360543266</v>
      </c>
      <c r="AE168" s="174">
        <v>5.491314654579989</v>
      </c>
      <c r="AF168" s="174">
        <v>5.335557948616712</v>
      </c>
      <c r="AG168" s="174">
        <v>5.179801242653435</v>
      </c>
      <c r="AH168" s="174">
        <v>5.024044536690157</v>
      </c>
      <c r="AI168" s="174">
        <v>4.868287830726883</v>
      </c>
      <c r="AJ168" s="174">
        <v>4.793788314514545</v>
      </c>
      <c r="AK168" s="174">
        <v>4.719288798302207</v>
      </c>
      <c r="AL168" s="174">
        <v>4.644789282089869</v>
      </c>
      <c r="AM168" s="174">
        <v>4.570289765877531</v>
      </c>
      <c r="AN168" s="174">
        <v>4.495790249665194</v>
      </c>
      <c r="AO168" s="174">
        <v>4.476632199732155</v>
      </c>
      <c r="AP168" s="174">
        <v>4.457474149799117</v>
      </c>
      <c r="AQ168" s="174">
        <v>4.438316099866078</v>
      </c>
      <c r="AR168" s="174">
        <v>4.41915804993304</v>
      </c>
      <c r="AS168" s="179">
        <v>4.4</v>
      </c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ht="13.5" customHeight="1">
      <c r="A169" s="16"/>
      <c r="B169" s="16"/>
      <c r="C169" s="16"/>
      <c r="D169" s="16"/>
      <c r="E169" s="16"/>
      <c r="F169" s="16"/>
      <c r="G169" s="29"/>
      <c r="H169" s="39"/>
      <c r="I169" s="16"/>
      <c r="J169" s="160"/>
      <c r="K169" s="19" t="s">
        <v>114</v>
      </c>
      <c r="L169" s="175">
        <v>23.42778178226812</v>
      </c>
      <c r="M169" s="175">
        <v>21.47546663374577</v>
      </c>
      <c r="N169" s="175">
        <v>20.60256186383484</v>
      </c>
      <c r="O169" s="175">
        <v>20.08674519657885</v>
      </c>
      <c r="P169" s="175">
        <v>19.20486598597318</v>
      </c>
      <c r="Q169" s="175">
        <v>18.32298677536752</v>
      </c>
      <c r="R169" s="175">
        <v>17.44110756476185</v>
      </c>
      <c r="S169" s="175">
        <v>16.55922835415619</v>
      </c>
      <c r="T169" s="175">
        <v>15.67734914355053</v>
      </c>
      <c r="U169" s="175">
        <v>14.79546993294486</v>
      </c>
      <c r="V169" s="175">
        <v>13.91359072233919</v>
      </c>
      <c r="W169" s="175">
        <v>13.03171151173353</v>
      </c>
      <c r="X169" s="175">
        <v>12.14983230112786</v>
      </c>
      <c r="Y169" s="175">
        <v>11.26795309052219</v>
      </c>
      <c r="Z169" s="175">
        <v>11.05389827197812</v>
      </c>
      <c r="AA169" s="175">
        <v>10.83984345343405</v>
      </c>
      <c r="AB169" s="175">
        <v>10.62578863488998</v>
      </c>
      <c r="AC169" s="175">
        <v>10.41173381634591</v>
      </c>
      <c r="AD169" s="175">
        <v>10.19767899780184</v>
      </c>
      <c r="AE169" s="175">
        <v>9.983624179257767</v>
      </c>
      <c r="AF169" s="175">
        <v>9.769569360713696</v>
      </c>
      <c r="AG169" s="175">
        <v>9.555514542169627</v>
      </c>
      <c r="AH169" s="175">
        <v>9.341459723625555</v>
      </c>
      <c r="AI169" s="175">
        <v>9.127404905081477</v>
      </c>
      <c r="AJ169" s="175">
        <v>9.035550051138301</v>
      </c>
      <c r="AK169" s="175">
        <v>8.943695197195126</v>
      </c>
      <c r="AL169" s="175">
        <v>8.85184034325195</v>
      </c>
      <c r="AM169" s="175">
        <v>8.759985489308775</v>
      </c>
      <c r="AN169" s="175">
        <v>8.668130635365596</v>
      </c>
      <c r="AO169" s="175">
        <v>8.646504508292477</v>
      </c>
      <c r="AP169" s="175">
        <v>8.624878381219357</v>
      </c>
      <c r="AQ169" s="175">
        <v>8.603252254146238</v>
      </c>
      <c r="AR169" s="175">
        <v>8.581626127073118</v>
      </c>
      <c r="AS169" s="180">
        <v>8.56</v>
      </c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ht="13.5" customHeight="1">
      <c r="A170" s="16"/>
      <c r="B170" s="16"/>
      <c r="C170" s="16"/>
      <c r="D170" s="16"/>
      <c r="E170" s="16"/>
      <c r="F170" s="16"/>
      <c r="G170" s="29"/>
      <c r="H170" s="39"/>
      <c r="I170" s="16"/>
      <c r="J170" s="160"/>
      <c r="K170" s="162" t="s">
        <v>115</v>
      </c>
      <c r="L170" s="176">
        <v>23.42778178226812</v>
      </c>
      <c r="M170" s="176">
        <v>21.47546663374577</v>
      </c>
      <c r="N170" s="176">
        <v>21.47546663374577</v>
      </c>
      <c r="O170" s="176">
        <v>21.47546663374577</v>
      </c>
      <c r="P170" s="176">
        <v>21.47546663374577</v>
      </c>
      <c r="Q170" s="176">
        <v>21.47546663374577</v>
      </c>
      <c r="R170" s="176">
        <v>21.47546663374577</v>
      </c>
      <c r="S170" s="176">
        <v>21.47546663374577</v>
      </c>
      <c r="T170" s="176">
        <v>21.47546663374577</v>
      </c>
      <c r="U170" s="176">
        <v>21.47546663374577</v>
      </c>
      <c r="V170" s="176">
        <v>21.47546663374577</v>
      </c>
      <c r="W170" s="176">
        <v>21.47546663374577</v>
      </c>
      <c r="X170" s="176">
        <v>21.47546663374577</v>
      </c>
      <c r="Y170" s="176">
        <v>21.47546663374577</v>
      </c>
      <c r="Z170" s="176">
        <v>21.47546663374577</v>
      </c>
      <c r="AA170" s="176">
        <v>21.47546663374577</v>
      </c>
      <c r="AB170" s="176">
        <v>21.47546663374577</v>
      </c>
      <c r="AC170" s="176">
        <v>21.47546663374577</v>
      </c>
      <c r="AD170" s="176">
        <v>21.47546663374577</v>
      </c>
      <c r="AE170" s="176">
        <v>21.47546663374577</v>
      </c>
      <c r="AF170" s="176">
        <v>21.47546663374577</v>
      </c>
      <c r="AG170" s="176">
        <v>21.47546663374577</v>
      </c>
      <c r="AH170" s="176">
        <v>21.47546663374577</v>
      </c>
      <c r="AI170" s="176">
        <v>21.47546663374577</v>
      </c>
      <c r="AJ170" s="176">
        <v>21.47546663374577</v>
      </c>
      <c r="AK170" s="176">
        <v>21.47546663374577</v>
      </c>
      <c r="AL170" s="176">
        <v>21.47546663374577</v>
      </c>
      <c r="AM170" s="176">
        <v>21.47546663374577</v>
      </c>
      <c r="AN170" s="176">
        <v>21.47546663374577</v>
      </c>
      <c r="AO170" s="176">
        <v>21.47546663374577</v>
      </c>
      <c r="AP170" s="176">
        <v>21.47546663374577</v>
      </c>
      <c r="AQ170" s="176">
        <v>21.47546663374577</v>
      </c>
      <c r="AR170" s="176">
        <v>21.47546663374577</v>
      </c>
      <c r="AS170" s="176">
        <v>21.47546663374577</v>
      </c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ht="13.5" customHeight="1">
      <c r="A171" s="16"/>
      <c r="B171" s="16"/>
      <c r="C171" s="16"/>
      <c r="D171" s="16"/>
      <c r="E171" s="16"/>
      <c r="F171" s="16"/>
      <c r="G171" s="29"/>
      <c r="H171" s="39"/>
      <c r="I171" s="16"/>
      <c r="J171" s="160"/>
      <c r="K171" s="158" t="s">
        <v>116</v>
      </c>
      <c r="L171" s="174">
        <f t="shared" ref="L171:AS171" si="54">L168</f>
        <v>23.42778178</v>
      </c>
      <c r="M171" s="174">
        <f t="shared" si="54"/>
        <v>21.47546663</v>
      </c>
      <c r="N171" s="174">
        <f t="shared" si="54"/>
        <v>18.76852782</v>
      </c>
      <c r="O171" s="174">
        <f t="shared" si="54"/>
        <v>17.73625879</v>
      </c>
      <c r="P171" s="174">
        <f t="shared" si="54"/>
        <v>16.6052184</v>
      </c>
      <c r="Q171" s="174">
        <f t="shared" si="54"/>
        <v>15.47417801</v>
      </c>
      <c r="R171" s="174">
        <f t="shared" si="54"/>
        <v>14.34313762</v>
      </c>
      <c r="S171" s="174">
        <f t="shared" si="54"/>
        <v>13.21209723</v>
      </c>
      <c r="T171" s="174">
        <f t="shared" si="54"/>
        <v>12.08105684</v>
      </c>
      <c r="U171" s="174">
        <f t="shared" si="54"/>
        <v>10.95001645</v>
      </c>
      <c r="V171" s="174">
        <f t="shared" si="54"/>
        <v>9.81897606</v>
      </c>
      <c r="W171" s="174">
        <f t="shared" si="54"/>
        <v>8.68793567</v>
      </c>
      <c r="X171" s="174">
        <f t="shared" si="54"/>
        <v>7.55689528</v>
      </c>
      <c r="Y171" s="174">
        <f t="shared" si="54"/>
        <v>6.42585489</v>
      </c>
      <c r="Z171" s="174">
        <f t="shared" si="54"/>
        <v>6.270098184</v>
      </c>
      <c r="AA171" s="174">
        <f t="shared" si="54"/>
        <v>6.114341478</v>
      </c>
      <c r="AB171" s="174">
        <f t="shared" si="54"/>
        <v>5.958584772</v>
      </c>
      <c r="AC171" s="174">
        <f t="shared" si="54"/>
        <v>5.802828067</v>
      </c>
      <c r="AD171" s="174">
        <f t="shared" si="54"/>
        <v>5.647071361</v>
      </c>
      <c r="AE171" s="174">
        <f t="shared" si="54"/>
        <v>5.491314655</v>
      </c>
      <c r="AF171" s="174">
        <f t="shared" si="54"/>
        <v>5.335557949</v>
      </c>
      <c r="AG171" s="174">
        <f t="shared" si="54"/>
        <v>5.179801243</v>
      </c>
      <c r="AH171" s="174">
        <f t="shared" si="54"/>
        <v>5.024044537</v>
      </c>
      <c r="AI171" s="174">
        <f t="shared" si="54"/>
        <v>4.868287831</v>
      </c>
      <c r="AJ171" s="174">
        <f t="shared" si="54"/>
        <v>4.793788315</v>
      </c>
      <c r="AK171" s="174">
        <f t="shared" si="54"/>
        <v>4.719288798</v>
      </c>
      <c r="AL171" s="174">
        <f t="shared" si="54"/>
        <v>4.644789282</v>
      </c>
      <c r="AM171" s="174">
        <f t="shared" si="54"/>
        <v>4.570289766</v>
      </c>
      <c r="AN171" s="174">
        <f t="shared" si="54"/>
        <v>4.49579025</v>
      </c>
      <c r="AO171" s="174">
        <f t="shared" si="54"/>
        <v>4.4766322</v>
      </c>
      <c r="AP171" s="174">
        <f t="shared" si="54"/>
        <v>4.45747415</v>
      </c>
      <c r="AQ171" s="174">
        <f t="shared" si="54"/>
        <v>4.4383161</v>
      </c>
      <c r="AR171" s="174">
        <f t="shared" si="54"/>
        <v>4.41915805</v>
      </c>
      <c r="AS171" s="179">
        <f t="shared" si="54"/>
        <v>4.4</v>
      </c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29"/>
      <c r="H172" s="39"/>
      <c r="I172" s="16"/>
      <c r="J172" s="160"/>
      <c r="K172" s="19" t="s">
        <v>117</v>
      </c>
      <c r="L172" s="175">
        <f t="shared" ref="L172:AS172" si="55">L169</f>
        <v>23.42778178</v>
      </c>
      <c r="M172" s="175">
        <f t="shared" si="55"/>
        <v>21.47546663</v>
      </c>
      <c r="N172" s="175">
        <f t="shared" si="55"/>
        <v>20.60256186</v>
      </c>
      <c r="O172" s="175">
        <f t="shared" si="55"/>
        <v>20.0867452</v>
      </c>
      <c r="P172" s="175">
        <f t="shared" si="55"/>
        <v>19.20486599</v>
      </c>
      <c r="Q172" s="175">
        <f t="shared" si="55"/>
        <v>18.32298678</v>
      </c>
      <c r="R172" s="175">
        <f t="shared" si="55"/>
        <v>17.44110756</v>
      </c>
      <c r="S172" s="175">
        <f t="shared" si="55"/>
        <v>16.55922835</v>
      </c>
      <c r="T172" s="175">
        <f t="shared" si="55"/>
        <v>15.67734914</v>
      </c>
      <c r="U172" s="175">
        <f t="shared" si="55"/>
        <v>14.79546993</v>
      </c>
      <c r="V172" s="175">
        <f t="shared" si="55"/>
        <v>13.91359072</v>
      </c>
      <c r="W172" s="175">
        <f t="shared" si="55"/>
        <v>13.03171151</v>
      </c>
      <c r="X172" s="175">
        <f t="shared" si="55"/>
        <v>12.1498323</v>
      </c>
      <c r="Y172" s="175">
        <f t="shared" si="55"/>
        <v>11.26795309</v>
      </c>
      <c r="Z172" s="175">
        <f t="shared" si="55"/>
        <v>11.05389827</v>
      </c>
      <c r="AA172" s="175">
        <f t="shared" si="55"/>
        <v>10.83984345</v>
      </c>
      <c r="AB172" s="175">
        <f t="shared" si="55"/>
        <v>10.62578863</v>
      </c>
      <c r="AC172" s="175">
        <f t="shared" si="55"/>
        <v>10.41173382</v>
      </c>
      <c r="AD172" s="175">
        <f t="shared" si="55"/>
        <v>10.197679</v>
      </c>
      <c r="AE172" s="175">
        <f t="shared" si="55"/>
        <v>9.983624179</v>
      </c>
      <c r="AF172" s="175">
        <f t="shared" si="55"/>
        <v>9.769569361</v>
      </c>
      <c r="AG172" s="175">
        <f t="shared" si="55"/>
        <v>9.555514542</v>
      </c>
      <c r="AH172" s="175">
        <f t="shared" si="55"/>
        <v>9.341459724</v>
      </c>
      <c r="AI172" s="175">
        <f t="shared" si="55"/>
        <v>9.127404905</v>
      </c>
      <c r="AJ172" s="175">
        <f t="shared" si="55"/>
        <v>9.035550051</v>
      </c>
      <c r="AK172" s="175">
        <f t="shared" si="55"/>
        <v>8.943695197</v>
      </c>
      <c r="AL172" s="175">
        <f t="shared" si="55"/>
        <v>8.851840343</v>
      </c>
      <c r="AM172" s="175">
        <f t="shared" si="55"/>
        <v>8.759985489</v>
      </c>
      <c r="AN172" s="175">
        <f t="shared" si="55"/>
        <v>8.668130635</v>
      </c>
      <c r="AO172" s="175">
        <f t="shared" si="55"/>
        <v>8.646504508</v>
      </c>
      <c r="AP172" s="175">
        <f t="shared" si="55"/>
        <v>8.624878381</v>
      </c>
      <c r="AQ172" s="175">
        <f t="shared" si="55"/>
        <v>8.603252254</v>
      </c>
      <c r="AR172" s="175">
        <f t="shared" si="55"/>
        <v>8.581626127</v>
      </c>
      <c r="AS172" s="180">
        <f t="shared" si="55"/>
        <v>8.56</v>
      </c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ht="13.5" customHeight="1">
      <c r="A173" s="16"/>
      <c r="B173" s="16"/>
      <c r="C173" s="16"/>
      <c r="D173" s="16"/>
      <c r="E173" s="16"/>
      <c r="F173" s="16"/>
      <c r="G173" s="29"/>
      <c r="H173" s="39"/>
      <c r="I173" s="16"/>
      <c r="J173" s="160"/>
      <c r="K173" s="162" t="s">
        <v>118</v>
      </c>
      <c r="L173" s="176">
        <f t="shared" ref="L173:AS173" si="56">L170</f>
        <v>23.42778178</v>
      </c>
      <c r="M173" s="176">
        <f t="shared" si="56"/>
        <v>21.47546663</v>
      </c>
      <c r="N173" s="176">
        <f t="shared" si="56"/>
        <v>21.47546663</v>
      </c>
      <c r="O173" s="176">
        <f t="shared" si="56"/>
        <v>21.47546663</v>
      </c>
      <c r="P173" s="176">
        <f t="shared" si="56"/>
        <v>21.47546663</v>
      </c>
      <c r="Q173" s="176">
        <f t="shared" si="56"/>
        <v>21.47546663</v>
      </c>
      <c r="R173" s="176">
        <f t="shared" si="56"/>
        <v>21.47546663</v>
      </c>
      <c r="S173" s="176">
        <f t="shared" si="56"/>
        <v>21.47546663</v>
      </c>
      <c r="T173" s="176">
        <f t="shared" si="56"/>
        <v>21.47546663</v>
      </c>
      <c r="U173" s="176">
        <f t="shared" si="56"/>
        <v>21.47546663</v>
      </c>
      <c r="V173" s="176">
        <f t="shared" si="56"/>
        <v>21.47546663</v>
      </c>
      <c r="W173" s="176">
        <f t="shared" si="56"/>
        <v>21.47546663</v>
      </c>
      <c r="X173" s="176">
        <f t="shared" si="56"/>
        <v>21.47546663</v>
      </c>
      <c r="Y173" s="176">
        <f t="shared" si="56"/>
        <v>21.47546663</v>
      </c>
      <c r="Z173" s="176">
        <f t="shared" si="56"/>
        <v>21.47546663</v>
      </c>
      <c r="AA173" s="176">
        <f t="shared" si="56"/>
        <v>21.47546663</v>
      </c>
      <c r="AB173" s="176">
        <f t="shared" si="56"/>
        <v>21.47546663</v>
      </c>
      <c r="AC173" s="176">
        <f t="shared" si="56"/>
        <v>21.47546663</v>
      </c>
      <c r="AD173" s="176">
        <f t="shared" si="56"/>
        <v>21.47546663</v>
      </c>
      <c r="AE173" s="176">
        <f t="shared" si="56"/>
        <v>21.47546663</v>
      </c>
      <c r="AF173" s="176">
        <f t="shared" si="56"/>
        <v>21.47546663</v>
      </c>
      <c r="AG173" s="176">
        <f t="shared" si="56"/>
        <v>21.47546663</v>
      </c>
      <c r="AH173" s="176">
        <f t="shared" si="56"/>
        <v>21.47546663</v>
      </c>
      <c r="AI173" s="176">
        <f t="shared" si="56"/>
        <v>21.47546663</v>
      </c>
      <c r="AJ173" s="176">
        <f t="shared" si="56"/>
        <v>21.47546663</v>
      </c>
      <c r="AK173" s="176">
        <f t="shared" si="56"/>
        <v>21.47546663</v>
      </c>
      <c r="AL173" s="176">
        <f t="shared" si="56"/>
        <v>21.47546663</v>
      </c>
      <c r="AM173" s="176">
        <f t="shared" si="56"/>
        <v>21.47546663</v>
      </c>
      <c r="AN173" s="176">
        <f t="shared" si="56"/>
        <v>21.47546663</v>
      </c>
      <c r="AO173" s="176">
        <f t="shared" si="56"/>
        <v>21.47546663</v>
      </c>
      <c r="AP173" s="176">
        <f t="shared" si="56"/>
        <v>21.47546663</v>
      </c>
      <c r="AQ173" s="176">
        <f t="shared" si="56"/>
        <v>21.47546663</v>
      </c>
      <c r="AR173" s="176">
        <f t="shared" si="56"/>
        <v>21.47546663</v>
      </c>
      <c r="AS173" s="176">
        <f t="shared" si="56"/>
        <v>21.47546663</v>
      </c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ht="13.5" customHeight="1">
      <c r="A174" s="16"/>
      <c r="B174" s="16"/>
      <c r="C174" s="16"/>
      <c r="D174" s="16"/>
      <c r="E174" s="16"/>
      <c r="F174" s="16"/>
      <c r="G174" s="29"/>
      <c r="H174" s="39"/>
      <c r="I174" s="16"/>
      <c r="J174" s="160"/>
      <c r="K174" s="158" t="s">
        <v>119</v>
      </c>
      <c r="L174" s="174">
        <f t="shared" ref="L174:AS174" si="57">L171</f>
        <v>23.42778178</v>
      </c>
      <c r="M174" s="174">
        <f t="shared" si="57"/>
        <v>21.47546663</v>
      </c>
      <c r="N174" s="174">
        <f t="shared" si="57"/>
        <v>18.76852782</v>
      </c>
      <c r="O174" s="174">
        <f t="shared" si="57"/>
        <v>17.73625879</v>
      </c>
      <c r="P174" s="174">
        <f t="shared" si="57"/>
        <v>16.6052184</v>
      </c>
      <c r="Q174" s="174">
        <f t="shared" si="57"/>
        <v>15.47417801</v>
      </c>
      <c r="R174" s="174">
        <f t="shared" si="57"/>
        <v>14.34313762</v>
      </c>
      <c r="S174" s="174">
        <f t="shared" si="57"/>
        <v>13.21209723</v>
      </c>
      <c r="T174" s="174">
        <f t="shared" si="57"/>
        <v>12.08105684</v>
      </c>
      <c r="U174" s="174">
        <f t="shared" si="57"/>
        <v>10.95001645</v>
      </c>
      <c r="V174" s="174">
        <f t="shared" si="57"/>
        <v>9.81897606</v>
      </c>
      <c r="W174" s="174">
        <f t="shared" si="57"/>
        <v>8.68793567</v>
      </c>
      <c r="X174" s="174">
        <f t="shared" si="57"/>
        <v>7.55689528</v>
      </c>
      <c r="Y174" s="174">
        <f t="shared" si="57"/>
        <v>6.42585489</v>
      </c>
      <c r="Z174" s="174">
        <f t="shared" si="57"/>
        <v>6.270098184</v>
      </c>
      <c r="AA174" s="174">
        <f t="shared" si="57"/>
        <v>6.114341478</v>
      </c>
      <c r="AB174" s="174">
        <f t="shared" si="57"/>
        <v>5.958584772</v>
      </c>
      <c r="AC174" s="174">
        <f t="shared" si="57"/>
        <v>5.802828067</v>
      </c>
      <c r="AD174" s="174">
        <f t="shared" si="57"/>
        <v>5.647071361</v>
      </c>
      <c r="AE174" s="174">
        <f t="shared" si="57"/>
        <v>5.491314655</v>
      </c>
      <c r="AF174" s="174">
        <f t="shared" si="57"/>
        <v>5.335557949</v>
      </c>
      <c r="AG174" s="174">
        <f t="shared" si="57"/>
        <v>5.179801243</v>
      </c>
      <c r="AH174" s="174">
        <f t="shared" si="57"/>
        <v>5.024044537</v>
      </c>
      <c r="AI174" s="174">
        <f t="shared" si="57"/>
        <v>4.868287831</v>
      </c>
      <c r="AJ174" s="174">
        <f t="shared" si="57"/>
        <v>4.793788315</v>
      </c>
      <c r="AK174" s="174">
        <f t="shared" si="57"/>
        <v>4.719288798</v>
      </c>
      <c r="AL174" s="174">
        <f t="shared" si="57"/>
        <v>4.644789282</v>
      </c>
      <c r="AM174" s="174">
        <f t="shared" si="57"/>
        <v>4.570289766</v>
      </c>
      <c r="AN174" s="174">
        <f t="shared" si="57"/>
        <v>4.49579025</v>
      </c>
      <c r="AO174" s="174">
        <f t="shared" si="57"/>
        <v>4.4766322</v>
      </c>
      <c r="AP174" s="174">
        <f t="shared" si="57"/>
        <v>4.45747415</v>
      </c>
      <c r="AQ174" s="174">
        <f t="shared" si="57"/>
        <v>4.4383161</v>
      </c>
      <c r="AR174" s="174">
        <f t="shared" si="57"/>
        <v>4.41915805</v>
      </c>
      <c r="AS174" s="179">
        <f t="shared" si="57"/>
        <v>4.4</v>
      </c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ht="13.5" customHeight="1">
      <c r="A175" s="16"/>
      <c r="B175" s="16"/>
      <c r="C175" s="16"/>
      <c r="D175" s="16"/>
      <c r="E175" s="16"/>
      <c r="F175" s="16"/>
      <c r="G175" s="29"/>
      <c r="H175" s="39"/>
      <c r="I175" s="16"/>
      <c r="J175" s="160"/>
      <c r="K175" s="19" t="s">
        <v>120</v>
      </c>
      <c r="L175" s="175">
        <f t="shared" ref="L175:AS175" si="58">L172</f>
        <v>23.42778178</v>
      </c>
      <c r="M175" s="175">
        <f t="shared" si="58"/>
        <v>21.47546663</v>
      </c>
      <c r="N175" s="175">
        <f t="shared" si="58"/>
        <v>20.60256186</v>
      </c>
      <c r="O175" s="175">
        <f t="shared" si="58"/>
        <v>20.0867452</v>
      </c>
      <c r="P175" s="175">
        <f t="shared" si="58"/>
        <v>19.20486599</v>
      </c>
      <c r="Q175" s="175">
        <f t="shared" si="58"/>
        <v>18.32298678</v>
      </c>
      <c r="R175" s="175">
        <f t="shared" si="58"/>
        <v>17.44110756</v>
      </c>
      <c r="S175" s="175">
        <f t="shared" si="58"/>
        <v>16.55922835</v>
      </c>
      <c r="T175" s="175">
        <f t="shared" si="58"/>
        <v>15.67734914</v>
      </c>
      <c r="U175" s="175">
        <f t="shared" si="58"/>
        <v>14.79546993</v>
      </c>
      <c r="V175" s="175">
        <f t="shared" si="58"/>
        <v>13.91359072</v>
      </c>
      <c r="W175" s="175">
        <f t="shared" si="58"/>
        <v>13.03171151</v>
      </c>
      <c r="X175" s="175">
        <f t="shared" si="58"/>
        <v>12.1498323</v>
      </c>
      <c r="Y175" s="175">
        <f t="shared" si="58"/>
        <v>11.26795309</v>
      </c>
      <c r="Z175" s="175">
        <f t="shared" si="58"/>
        <v>11.05389827</v>
      </c>
      <c r="AA175" s="175">
        <f t="shared" si="58"/>
        <v>10.83984345</v>
      </c>
      <c r="AB175" s="175">
        <f t="shared" si="58"/>
        <v>10.62578863</v>
      </c>
      <c r="AC175" s="175">
        <f t="shared" si="58"/>
        <v>10.41173382</v>
      </c>
      <c r="AD175" s="175">
        <f t="shared" si="58"/>
        <v>10.197679</v>
      </c>
      <c r="AE175" s="175">
        <f t="shared" si="58"/>
        <v>9.983624179</v>
      </c>
      <c r="AF175" s="175">
        <f t="shared" si="58"/>
        <v>9.769569361</v>
      </c>
      <c r="AG175" s="175">
        <f t="shared" si="58"/>
        <v>9.555514542</v>
      </c>
      <c r="AH175" s="175">
        <f t="shared" si="58"/>
        <v>9.341459724</v>
      </c>
      <c r="AI175" s="175">
        <f t="shared" si="58"/>
        <v>9.127404905</v>
      </c>
      <c r="AJ175" s="175">
        <f t="shared" si="58"/>
        <v>9.035550051</v>
      </c>
      <c r="AK175" s="175">
        <f t="shared" si="58"/>
        <v>8.943695197</v>
      </c>
      <c r="AL175" s="175">
        <f t="shared" si="58"/>
        <v>8.851840343</v>
      </c>
      <c r="AM175" s="175">
        <f t="shared" si="58"/>
        <v>8.759985489</v>
      </c>
      <c r="AN175" s="175">
        <f t="shared" si="58"/>
        <v>8.668130635</v>
      </c>
      <c r="AO175" s="175">
        <f t="shared" si="58"/>
        <v>8.646504508</v>
      </c>
      <c r="AP175" s="175">
        <f t="shared" si="58"/>
        <v>8.624878381</v>
      </c>
      <c r="AQ175" s="175">
        <f t="shared" si="58"/>
        <v>8.603252254</v>
      </c>
      <c r="AR175" s="175">
        <f t="shared" si="58"/>
        <v>8.581626127</v>
      </c>
      <c r="AS175" s="180">
        <f t="shared" si="58"/>
        <v>8.56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ht="13.5" customHeight="1">
      <c r="A176" s="16"/>
      <c r="B176" s="16"/>
      <c r="C176" s="16"/>
      <c r="D176" s="16"/>
      <c r="E176" s="16"/>
      <c r="F176" s="16"/>
      <c r="G176" s="29"/>
      <c r="H176" s="39"/>
      <c r="I176" s="16"/>
      <c r="J176" s="160"/>
      <c r="K176" s="162" t="s">
        <v>121</v>
      </c>
      <c r="L176" s="176">
        <f t="shared" ref="L176:AS176" si="59">L173</f>
        <v>23.42778178</v>
      </c>
      <c r="M176" s="176">
        <f t="shared" si="59"/>
        <v>21.47546663</v>
      </c>
      <c r="N176" s="176">
        <f t="shared" si="59"/>
        <v>21.47546663</v>
      </c>
      <c r="O176" s="176">
        <f t="shared" si="59"/>
        <v>21.47546663</v>
      </c>
      <c r="P176" s="176">
        <f t="shared" si="59"/>
        <v>21.47546663</v>
      </c>
      <c r="Q176" s="176">
        <f t="shared" si="59"/>
        <v>21.47546663</v>
      </c>
      <c r="R176" s="176">
        <f t="shared" si="59"/>
        <v>21.47546663</v>
      </c>
      <c r="S176" s="176">
        <f t="shared" si="59"/>
        <v>21.47546663</v>
      </c>
      <c r="T176" s="176">
        <f t="shared" si="59"/>
        <v>21.47546663</v>
      </c>
      <c r="U176" s="176">
        <f t="shared" si="59"/>
        <v>21.47546663</v>
      </c>
      <c r="V176" s="176">
        <f t="shared" si="59"/>
        <v>21.47546663</v>
      </c>
      <c r="W176" s="176">
        <f t="shared" si="59"/>
        <v>21.47546663</v>
      </c>
      <c r="X176" s="176">
        <f t="shared" si="59"/>
        <v>21.47546663</v>
      </c>
      <c r="Y176" s="176">
        <f t="shared" si="59"/>
        <v>21.47546663</v>
      </c>
      <c r="Z176" s="176">
        <f t="shared" si="59"/>
        <v>21.47546663</v>
      </c>
      <c r="AA176" s="176">
        <f t="shared" si="59"/>
        <v>21.47546663</v>
      </c>
      <c r="AB176" s="176">
        <f t="shared" si="59"/>
        <v>21.47546663</v>
      </c>
      <c r="AC176" s="176">
        <f t="shared" si="59"/>
        <v>21.47546663</v>
      </c>
      <c r="AD176" s="176">
        <f t="shared" si="59"/>
        <v>21.47546663</v>
      </c>
      <c r="AE176" s="176">
        <f t="shared" si="59"/>
        <v>21.47546663</v>
      </c>
      <c r="AF176" s="176">
        <f t="shared" si="59"/>
        <v>21.47546663</v>
      </c>
      <c r="AG176" s="176">
        <f t="shared" si="59"/>
        <v>21.47546663</v>
      </c>
      <c r="AH176" s="176">
        <f t="shared" si="59"/>
        <v>21.47546663</v>
      </c>
      <c r="AI176" s="176">
        <f t="shared" si="59"/>
        <v>21.47546663</v>
      </c>
      <c r="AJ176" s="176">
        <f t="shared" si="59"/>
        <v>21.47546663</v>
      </c>
      <c r="AK176" s="176">
        <f t="shared" si="59"/>
        <v>21.47546663</v>
      </c>
      <c r="AL176" s="176">
        <f t="shared" si="59"/>
        <v>21.47546663</v>
      </c>
      <c r="AM176" s="176">
        <f t="shared" si="59"/>
        <v>21.47546663</v>
      </c>
      <c r="AN176" s="176">
        <f t="shared" si="59"/>
        <v>21.47546663</v>
      </c>
      <c r="AO176" s="176">
        <f t="shared" si="59"/>
        <v>21.47546663</v>
      </c>
      <c r="AP176" s="176">
        <f t="shared" si="59"/>
        <v>21.47546663</v>
      </c>
      <c r="AQ176" s="176">
        <f t="shared" si="59"/>
        <v>21.47546663</v>
      </c>
      <c r="AR176" s="176">
        <f t="shared" si="59"/>
        <v>21.47546663</v>
      </c>
      <c r="AS176" s="176">
        <f t="shared" si="59"/>
        <v>21.47546663</v>
      </c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ht="13.5" customHeight="1">
      <c r="A177" s="16"/>
      <c r="B177" s="16"/>
      <c r="C177" s="16"/>
      <c r="D177" s="16"/>
      <c r="E177" s="16"/>
      <c r="F177" s="16"/>
      <c r="G177" s="29"/>
      <c r="H177" s="39"/>
      <c r="I177" s="16"/>
      <c r="J177" s="160"/>
      <c r="K177" s="158" t="s">
        <v>122</v>
      </c>
      <c r="L177" s="174">
        <f t="shared" ref="L177:AS177" si="60">L174</f>
        <v>23.42778178</v>
      </c>
      <c r="M177" s="174">
        <f t="shared" si="60"/>
        <v>21.47546663</v>
      </c>
      <c r="N177" s="174">
        <f t="shared" si="60"/>
        <v>18.76852782</v>
      </c>
      <c r="O177" s="174">
        <f t="shared" si="60"/>
        <v>17.73625879</v>
      </c>
      <c r="P177" s="174">
        <f t="shared" si="60"/>
        <v>16.6052184</v>
      </c>
      <c r="Q177" s="174">
        <f t="shared" si="60"/>
        <v>15.47417801</v>
      </c>
      <c r="R177" s="174">
        <f t="shared" si="60"/>
        <v>14.34313762</v>
      </c>
      <c r="S177" s="174">
        <f t="shared" si="60"/>
        <v>13.21209723</v>
      </c>
      <c r="T177" s="174">
        <f t="shared" si="60"/>
        <v>12.08105684</v>
      </c>
      <c r="U177" s="174">
        <f t="shared" si="60"/>
        <v>10.95001645</v>
      </c>
      <c r="V177" s="174">
        <f t="shared" si="60"/>
        <v>9.81897606</v>
      </c>
      <c r="W177" s="174">
        <f t="shared" si="60"/>
        <v>8.68793567</v>
      </c>
      <c r="X177" s="174">
        <f t="shared" si="60"/>
        <v>7.55689528</v>
      </c>
      <c r="Y177" s="174">
        <f t="shared" si="60"/>
        <v>6.42585489</v>
      </c>
      <c r="Z177" s="174">
        <f t="shared" si="60"/>
        <v>6.270098184</v>
      </c>
      <c r="AA177" s="174">
        <f t="shared" si="60"/>
        <v>6.114341478</v>
      </c>
      <c r="AB177" s="174">
        <f t="shared" si="60"/>
        <v>5.958584772</v>
      </c>
      <c r="AC177" s="174">
        <f t="shared" si="60"/>
        <v>5.802828067</v>
      </c>
      <c r="AD177" s="174">
        <f t="shared" si="60"/>
        <v>5.647071361</v>
      </c>
      <c r="AE177" s="174">
        <f t="shared" si="60"/>
        <v>5.491314655</v>
      </c>
      <c r="AF177" s="174">
        <f t="shared" si="60"/>
        <v>5.335557949</v>
      </c>
      <c r="AG177" s="174">
        <f t="shared" si="60"/>
        <v>5.179801243</v>
      </c>
      <c r="AH177" s="174">
        <f t="shared" si="60"/>
        <v>5.024044537</v>
      </c>
      <c r="AI177" s="174">
        <f t="shared" si="60"/>
        <v>4.868287831</v>
      </c>
      <c r="AJ177" s="174">
        <f t="shared" si="60"/>
        <v>4.793788315</v>
      </c>
      <c r="AK177" s="174">
        <f t="shared" si="60"/>
        <v>4.719288798</v>
      </c>
      <c r="AL177" s="174">
        <f t="shared" si="60"/>
        <v>4.644789282</v>
      </c>
      <c r="AM177" s="174">
        <f t="shared" si="60"/>
        <v>4.570289766</v>
      </c>
      <c r="AN177" s="174">
        <f t="shared" si="60"/>
        <v>4.49579025</v>
      </c>
      <c r="AO177" s="174">
        <f t="shared" si="60"/>
        <v>4.4766322</v>
      </c>
      <c r="AP177" s="174">
        <f t="shared" si="60"/>
        <v>4.45747415</v>
      </c>
      <c r="AQ177" s="174">
        <f t="shared" si="60"/>
        <v>4.4383161</v>
      </c>
      <c r="AR177" s="174">
        <f t="shared" si="60"/>
        <v>4.41915805</v>
      </c>
      <c r="AS177" s="179">
        <f t="shared" si="60"/>
        <v>4.4</v>
      </c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ht="13.5" customHeight="1">
      <c r="A178" s="16"/>
      <c r="B178" s="16"/>
      <c r="C178" s="16"/>
      <c r="D178" s="16"/>
      <c r="E178" s="16"/>
      <c r="F178" s="16"/>
      <c r="G178" s="29"/>
      <c r="H178" s="39"/>
      <c r="I178" s="16"/>
      <c r="J178" s="160"/>
      <c r="K178" s="19" t="s">
        <v>123</v>
      </c>
      <c r="L178" s="175">
        <f t="shared" ref="L178:AS178" si="61">L175</f>
        <v>23.42778178</v>
      </c>
      <c r="M178" s="175">
        <f t="shared" si="61"/>
        <v>21.47546663</v>
      </c>
      <c r="N178" s="175">
        <f t="shared" si="61"/>
        <v>20.60256186</v>
      </c>
      <c r="O178" s="175">
        <f t="shared" si="61"/>
        <v>20.0867452</v>
      </c>
      <c r="P178" s="175">
        <f t="shared" si="61"/>
        <v>19.20486599</v>
      </c>
      <c r="Q178" s="175">
        <f t="shared" si="61"/>
        <v>18.32298678</v>
      </c>
      <c r="R178" s="175">
        <f t="shared" si="61"/>
        <v>17.44110756</v>
      </c>
      <c r="S178" s="175">
        <f t="shared" si="61"/>
        <v>16.55922835</v>
      </c>
      <c r="T178" s="175">
        <f t="shared" si="61"/>
        <v>15.67734914</v>
      </c>
      <c r="U178" s="175">
        <f t="shared" si="61"/>
        <v>14.79546993</v>
      </c>
      <c r="V178" s="175">
        <f t="shared" si="61"/>
        <v>13.91359072</v>
      </c>
      <c r="W178" s="175">
        <f t="shared" si="61"/>
        <v>13.03171151</v>
      </c>
      <c r="X178" s="175">
        <f t="shared" si="61"/>
        <v>12.1498323</v>
      </c>
      <c r="Y178" s="175">
        <f t="shared" si="61"/>
        <v>11.26795309</v>
      </c>
      <c r="Z178" s="175">
        <f t="shared" si="61"/>
        <v>11.05389827</v>
      </c>
      <c r="AA178" s="175">
        <f t="shared" si="61"/>
        <v>10.83984345</v>
      </c>
      <c r="AB178" s="175">
        <f t="shared" si="61"/>
        <v>10.62578863</v>
      </c>
      <c r="AC178" s="175">
        <f t="shared" si="61"/>
        <v>10.41173382</v>
      </c>
      <c r="AD178" s="175">
        <f t="shared" si="61"/>
        <v>10.197679</v>
      </c>
      <c r="AE178" s="175">
        <f t="shared" si="61"/>
        <v>9.983624179</v>
      </c>
      <c r="AF178" s="175">
        <f t="shared" si="61"/>
        <v>9.769569361</v>
      </c>
      <c r="AG178" s="175">
        <f t="shared" si="61"/>
        <v>9.555514542</v>
      </c>
      <c r="AH178" s="175">
        <f t="shared" si="61"/>
        <v>9.341459724</v>
      </c>
      <c r="AI178" s="175">
        <f t="shared" si="61"/>
        <v>9.127404905</v>
      </c>
      <c r="AJ178" s="175">
        <f t="shared" si="61"/>
        <v>9.035550051</v>
      </c>
      <c r="AK178" s="175">
        <f t="shared" si="61"/>
        <v>8.943695197</v>
      </c>
      <c r="AL178" s="175">
        <f t="shared" si="61"/>
        <v>8.851840343</v>
      </c>
      <c r="AM178" s="175">
        <f t="shared" si="61"/>
        <v>8.759985489</v>
      </c>
      <c r="AN178" s="175">
        <f t="shared" si="61"/>
        <v>8.668130635</v>
      </c>
      <c r="AO178" s="175">
        <f t="shared" si="61"/>
        <v>8.646504508</v>
      </c>
      <c r="AP178" s="175">
        <f t="shared" si="61"/>
        <v>8.624878381</v>
      </c>
      <c r="AQ178" s="175">
        <f t="shared" si="61"/>
        <v>8.603252254</v>
      </c>
      <c r="AR178" s="175">
        <f t="shared" si="61"/>
        <v>8.581626127</v>
      </c>
      <c r="AS178" s="180">
        <f t="shared" si="61"/>
        <v>8.56</v>
      </c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ht="13.5" customHeight="1">
      <c r="A179" s="16"/>
      <c r="B179" s="16"/>
      <c r="C179" s="16"/>
      <c r="D179" s="16"/>
      <c r="E179" s="16"/>
      <c r="F179" s="16"/>
      <c r="G179" s="29"/>
      <c r="H179" s="39"/>
      <c r="I179" s="16"/>
      <c r="J179" s="160"/>
      <c r="K179" s="162" t="s">
        <v>124</v>
      </c>
      <c r="L179" s="176">
        <f t="shared" ref="L179:AS179" si="62">L176</f>
        <v>23.42778178</v>
      </c>
      <c r="M179" s="176">
        <f t="shared" si="62"/>
        <v>21.47546663</v>
      </c>
      <c r="N179" s="176">
        <f t="shared" si="62"/>
        <v>21.47546663</v>
      </c>
      <c r="O179" s="176">
        <f t="shared" si="62"/>
        <v>21.47546663</v>
      </c>
      <c r="P179" s="176">
        <f t="shared" si="62"/>
        <v>21.47546663</v>
      </c>
      <c r="Q179" s="176">
        <f t="shared" si="62"/>
        <v>21.47546663</v>
      </c>
      <c r="R179" s="176">
        <f t="shared" si="62"/>
        <v>21.47546663</v>
      </c>
      <c r="S179" s="176">
        <f t="shared" si="62"/>
        <v>21.47546663</v>
      </c>
      <c r="T179" s="176">
        <f t="shared" si="62"/>
        <v>21.47546663</v>
      </c>
      <c r="U179" s="176">
        <f t="shared" si="62"/>
        <v>21.47546663</v>
      </c>
      <c r="V179" s="176">
        <f t="shared" si="62"/>
        <v>21.47546663</v>
      </c>
      <c r="W179" s="176">
        <f t="shared" si="62"/>
        <v>21.47546663</v>
      </c>
      <c r="X179" s="176">
        <f t="shared" si="62"/>
        <v>21.47546663</v>
      </c>
      <c r="Y179" s="176">
        <f t="shared" si="62"/>
        <v>21.47546663</v>
      </c>
      <c r="Z179" s="176">
        <f t="shared" si="62"/>
        <v>21.47546663</v>
      </c>
      <c r="AA179" s="176">
        <f t="shared" si="62"/>
        <v>21.47546663</v>
      </c>
      <c r="AB179" s="176">
        <f t="shared" si="62"/>
        <v>21.47546663</v>
      </c>
      <c r="AC179" s="176">
        <f t="shared" si="62"/>
        <v>21.47546663</v>
      </c>
      <c r="AD179" s="176">
        <f t="shared" si="62"/>
        <v>21.47546663</v>
      </c>
      <c r="AE179" s="176">
        <f t="shared" si="62"/>
        <v>21.47546663</v>
      </c>
      <c r="AF179" s="176">
        <f t="shared" si="62"/>
        <v>21.47546663</v>
      </c>
      <c r="AG179" s="176">
        <f t="shared" si="62"/>
        <v>21.47546663</v>
      </c>
      <c r="AH179" s="176">
        <f t="shared" si="62"/>
        <v>21.47546663</v>
      </c>
      <c r="AI179" s="176">
        <f t="shared" si="62"/>
        <v>21.47546663</v>
      </c>
      <c r="AJ179" s="176">
        <f t="shared" si="62"/>
        <v>21.47546663</v>
      </c>
      <c r="AK179" s="176">
        <f t="shared" si="62"/>
        <v>21.47546663</v>
      </c>
      <c r="AL179" s="176">
        <f t="shared" si="62"/>
        <v>21.47546663</v>
      </c>
      <c r="AM179" s="176">
        <f t="shared" si="62"/>
        <v>21.47546663</v>
      </c>
      <c r="AN179" s="176">
        <f t="shared" si="62"/>
        <v>21.47546663</v>
      </c>
      <c r="AO179" s="176">
        <f t="shared" si="62"/>
        <v>21.47546663</v>
      </c>
      <c r="AP179" s="176">
        <f t="shared" si="62"/>
        <v>21.47546663</v>
      </c>
      <c r="AQ179" s="176">
        <f t="shared" si="62"/>
        <v>21.47546663</v>
      </c>
      <c r="AR179" s="176">
        <f t="shared" si="62"/>
        <v>21.47546663</v>
      </c>
      <c r="AS179" s="176">
        <f t="shared" si="62"/>
        <v>21.47546663</v>
      </c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ht="13.5" customHeight="1">
      <c r="A180" s="16"/>
      <c r="B180" s="16"/>
      <c r="C180" s="16"/>
      <c r="D180" s="16"/>
      <c r="E180" s="16"/>
      <c r="F180" s="16"/>
      <c r="G180" s="29"/>
      <c r="H180" s="39"/>
      <c r="I180" s="16"/>
      <c r="J180" s="160"/>
      <c r="K180" s="158" t="s">
        <v>125</v>
      </c>
      <c r="L180" s="174">
        <f t="shared" ref="L180:AS180" si="63">L177</f>
        <v>23.42778178</v>
      </c>
      <c r="M180" s="174">
        <f t="shared" si="63"/>
        <v>21.47546663</v>
      </c>
      <c r="N180" s="174">
        <f t="shared" si="63"/>
        <v>18.76852782</v>
      </c>
      <c r="O180" s="174">
        <f t="shared" si="63"/>
        <v>17.73625879</v>
      </c>
      <c r="P180" s="174">
        <f t="shared" si="63"/>
        <v>16.6052184</v>
      </c>
      <c r="Q180" s="174">
        <f t="shared" si="63"/>
        <v>15.47417801</v>
      </c>
      <c r="R180" s="174">
        <f t="shared" si="63"/>
        <v>14.34313762</v>
      </c>
      <c r="S180" s="174">
        <f t="shared" si="63"/>
        <v>13.21209723</v>
      </c>
      <c r="T180" s="174">
        <f t="shared" si="63"/>
        <v>12.08105684</v>
      </c>
      <c r="U180" s="174">
        <f t="shared" si="63"/>
        <v>10.95001645</v>
      </c>
      <c r="V180" s="174">
        <f t="shared" si="63"/>
        <v>9.81897606</v>
      </c>
      <c r="W180" s="174">
        <f t="shared" si="63"/>
        <v>8.68793567</v>
      </c>
      <c r="X180" s="174">
        <f t="shared" si="63"/>
        <v>7.55689528</v>
      </c>
      <c r="Y180" s="174">
        <f t="shared" si="63"/>
        <v>6.42585489</v>
      </c>
      <c r="Z180" s="174">
        <f t="shared" si="63"/>
        <v>6.270098184</v>
      </c>
      <c r="AA180" s="174">
        <f t="shared" si="63"/>
        <v>6.114341478</v>
      </c>
      <c r="AB180" s="174">
        <f t="shared" si="63"/>
        <v>5.958584772</v>
      </c>
      <c r="AC180" s="174">
        <f t="shared" si="63"/>
        <v>5.802828067</v>
      </c>
      <c r="AD180" s="174">
        <f t="shared" si="63"/>
        <v>5.647071361</v>
      </c>
      <c r="AE180" s="174">
        <f t="shared" si="63"/>
        <v>5.491314655</v>
      </c>
      <c r="AF180" s="174">
        <f t="shared" si="63"/>
        <v>5.335557949</v>
      </c>
      <c r="AG180" s="174">
        <f t="shared" si="63"/>
        <v>5.179801243</v>
      </c>
      <c r="AH180" s="174">
        <f t="shared" si="63"/>
        <v>5.024044537</v>
      </c>
      <c r="AI180" s="174">
        <f t="shared" si="63"/>
        <v>4.868287831</v>
      </c>
      <c r="AJ180" s="174">
        <f t="shared" si="63"/>
        <v>4.793788315</v>
      </c>
      <c r="AK180" s="174">
        <f t="shared" si="63"/>
        <v>4.719288798</v>
      </c>
      <c r="AL180" s="174">
        <f t="shared" si="63"/>
        <v>4.644789282</v>
      </c>
      <c r="AM180" s="174">
        <f t="shared" si="63"/>
        <v>4.570289766</v>
      </c>
      <c r="AN180" s="174">
        <f t="shared" si="63"/>
        <v>4.49579025</v>
      </c>
      <c r="AO180" s="174">
        <f t="shared" si="63"/>
        <v>4.4766322</v>
      </c>
      <c r="AP180" s="174">
        <f t="shared" si="63"/>
        <v>4.45747415</v>
      </c>
      <c r="AQ180" s="174">
        <f t="shared" si="63"/>
        <v>4.4383161</v>
      </c>
      <c r="AR180" s="174">
        <f t="shared" si="63"/>
        <v>4.41915805</v>
      </c>
      <c r="AS180" s="179">
        <f t="shared" si="63"/>
        <v>4.4</v>
      </c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ht="13.5" customHeight="1">
      <c r="A181" s="16"/>
      <c r="B181" s="16"/>
      <c r="C181" s="16"/>
      <c r="D181" s="16"/>
      <c r="E181" s="16"/>
      <c r="F181" s="16"/>
      <c r="G181" s="29"/>
      <c r="H181" s="39"/>
      <c r="I181" s="16"/>
      <c r="J181" s="160"/>
      <c r="K181" s="19" t="s">
        <v>126</v>
      </c>
      <c r="L181" s="175">
        <f t="shared" ref="L181:AS181" si="64">L178</f>
        <v>23.42778178</v>
      </c>
      <c r="M181" s="175">
        <f t="shared" si="64"/>
        <v>21.47546663</v>
      </c>
      <c r="N181" s="175">
        <f t="shared" si="64"/>
        <v>20.60256186</v>
      </c>
      <c r="O181" s="175">
        <f t="shared" si="64"/>
        <v>20.0867452</v>
      </c>
      <c r="P181" s="175">
        <f t="shared" si="64"/>
        <v>19.20486599</v>
      </c>
      <c r="Q181" s="175">
        <f t="shared" si="64"/>
        <v>18.32298678</v>
      </c>
      <c r="R181" s="175">
        <f t="shared" si="64"/>
        <v>17.44110756</v>
      </c>
      <c r="S181" s="175">
        <f t="shared" si="64"/>
        <v>16.55922835</v>
      </c>
      <c r="T181" s="175">
        <f t="shared" si="64"/>
        <v>15.67734914</v>
      </c>
      <c r="U181" s="175">
        <f t="shared" si="64"/>
        <v>14.79546993</v>
      </c>
      <c r="V181" s="175">
        <f t="shared" si="64"/>
        <v>13.91359072</v>
      </c>
      <c r="W181" s="175">
        <f t="shared" si="64"/>
        <v>13.03171151</v>
      </c>
      <c r="X181" s="175">
        <f t="shared" si="64"/>
        <v>12.1498323</v>
      </c>
      <c r="Y181" s="175">
        <f t="shared" si="64"/>
        <v>11.26795309</v>
      </c>
      <c r="Z181" s="175">
        <f t="shared" si="64"/>
        <v>11.05389827</v>
      </c>
      <c r="AA181" s="175">
        <f t="shared" si="64"/>
        <v>10.83984345</v>
      </c>
      <c r="AB181" s="175">
        <f t="shared" si="64"/>
        <v>10.62578863</v>
      </c>
      <c r="AC181" s="175">
        <f t="shared" si="64"/>
        <v>10.41173382</v>
      </c>
      <c r="AD181" s="175">
        <f t="shared" si="64"/>
        <v>10.197679</v>
      </c>
      <c r="AE181" s="175">
        <f t="shared" si="64"/>
        <v>9.983624179</v>
      </c>
      <c r="AF181" s="175">
        <f t="shared" si="64"/>
        <v>9.769569361</v>
      </c>
      <c r="AG181" s="175">
        <f t="shared" si="64"/>
        <v>9.555514542</v>
      </c>
      <c r="AH181" s="175">
        <f t="shared" si="64"/>
        <v>9.341459724</v>
      </c>
      <c r="AI181" s="175">
        <f t="shared" si="64"/>
        <v>9.127404905</v>
      </c>
      <c r="AJ181" s="175">
        <f t="shared" si="64"/>
        <v>9.035550051</v>
      </c>
      <c r="AK181" s="175">
        <f t="shared" si="64"/>
        <v>8.943695197</v>
      </c>
      <c r="AL181" s="175">
        <f t="shared" si="64"/>
        <v>8.851840343</v>
      </c>
      <c r="AM181" s="175">
        <f t="shared" si="64"/>
        <v>8.759985489</v>
      </c>
      <c r="AN181" s="175">
        <f t="shared" si="64"/>
        <v>8.668130635</v>
      </c>
      <c r="AO181" s="175">
        <f t="shared" si="64"/>
        <v>8.646504508</v>
      </c>
      <c r="AP181" s="175">
        <f t="shared" si="64"/>
        <v>8.624878381</v>
      </c>
      <c r="AQ181" s="175">
        <f t="shared" si="64"/>
        <v>8.603252254</v>
      </c>
      <c r="AR181" s="175">
        <f t="shared" si="64"/>
        <v>8.581626127</v>
      </c>
      <c r="AS181" s="180">
        <f t="shared" si="64"/>
        <v>8.56</v>
      </c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ht="13.5" customHeight="1">
      <c r="A182" s="16"/>
      <c r="B182" s="16"/>
      <c r="C182" s="16"/>
      <c r="D182" s="16"/>
      <c r="E182" s="16"/>
      <c r="F182" s="16"/>
      <c r="G182" s="29"/>
      <c r="H182" s="39"/>
      <c r="I182" s="16"/>
      <c r="J182" s="164"/>
      <c r="K182" s="162" t="s">
        <v>127</v>
      </c>
      <c r="L182" s="176">
        <f t="shared" ref="L182:AS182" si="65">L179</f>
        <v>23.42778178</v>
      </c>
      <c r="M182" s="176">
        <f t="shared" si="65"/>
        <v>21.47546663</v>
      </c>
      <c r="N182" s="176">
        <f t="shared" si="65"/>
        <v>21.47546663</v>
      </c>
      <c r="O182" s="176">
        <f t="shared" si="65"/>
        <v>21.47546663</v>
      </c>
      <c r="P182" s="176">
        <f t="shared" si="65"/>
        <v>21.47546663</v>
      </c>
      <c r="Q182" s="176">
        <f t="shared" si="65"/>
        <v>21.47546663</v>
      </c>
      <c r="R182" s="176">
        <f t="shared" si="65"/>
        <v>21.47546663</v>
      </c>
      <c r="S182" s="176">
        <f t="shared" si="65"/>
        <v>21.47546663</v>
      </c>
      <c r="T182" s="176">
        <f t="shared" si="65"/>
        <v>21.47546663</v>
      </c>
      <c r="U182" s="176">
        <f t="shared" si="65"/>
        <v>21.47546663</v>
      </c>
      <c r="V182" s="176">
        <f t="shared" si="65"/>
        <v>21.47546663</v>
      </c>
      <c r="W182" s="176">
        <f t="shared" si="65"/>
        <v>21.47546663</v>
      </c>
      <c r="X182" s="176">
        <f t="shared" si="65"/>
        <v>21.47546663</v>
      </c>
      <c r="Y182" s="176">
        <f t="shared" si="65"/>
        <v>21.47546663</v>
      </c>
      <c r="Z182" s="176">
        <f t="shared" si="65"/>
        <v>21.47546663</v>
      </c>
      <c r="AA182" s="176">
        <f t="shared" si="65"/>
        <v>21.47546663</v>
      </c>
      <c r="AB182" s="176">
        <f t="shared" si="65"/>
        <v>21.47546663</v>
      </c>
      <c r="AC182" s="176">
        <f t="shared" si="65"/>
        <v>21.47546663</v>
      </c>
      <c r="AD182" s="176">
        <f t="shared" si="65"/>
        <v>21.47546663</v>
      </c>
      <c r="AE182" s="176">
        <f t="shared" si="65"/>
        <v>21.47546663</v>
      </c>
      <c r="AF182" s="176">
        <f t="shared" si="65"/>
        <v>21.47546663</v>
      </c>
      <c r="AG182" s="176">
        <f t="shared" si="65"/>
        <v>21.47546663</v>
      </c>
      <c r="AH182" s="176">
        <f t="shared" si="65"/>
        <v>21.47546663</v>
      </c>
      <c r="AI182" s="176">
        <f t="shared" si="65"/>
        <v>21.47546663</v>
      </c>
      <c r="AJ182" s="176">
        <f t="shared" si="65"/>
        <v>21.47546663</v>
      </c>
      <c r="AK182" s="176">
        <f t="shared" si="65"/>
        <v>21.47546663</v>
      </c>
      <c r="AL182" s="176">
        <f t="shared" si="65"/>
        <v>21.47546663</v>
      </c>
      <c r="AM182" s="176">
        <f t="shared" si="65"/>
        <v>21.47546663</v>
      </c>
      <c r="AN182" s="176">
        <f t="shared" si="65"/>
        <v>21.47546663</v>
      </c>
      <c r="AO182" s="176">
        <f t="shared" si="65"/>
        <v>21.47546663</v>
      </c>
      <c r="AP182" s="176">
        <f t="shared" si="65"/>
        <v>21.47546663</v>
      </c>
      <c r="AQ182" s="176">
        <f t="shared" si="65"/>
        <v>21.47546663</v>
      </c>
      <c r="AR182" s="176">
        <f t="shared" si="65"/>
        <v>21.47546663</v>
      </c>
      <c r="AS182" s="176">
        <f t="shared" si="65"/>
        <v>21.47546663</v>
      </c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ht="13.5" customHeight="1">
      <c r="A183" s="16"/>
      <c r="B183" s="16"/>
      <c r="C183" s="16"/>
      <c r="D183" s="16"/>
      <c r="E183" s="16"/>
      <c r="F183" s="16"/>
      <c r="G183" s="29"/>
      <c r="H183" s="39"/>
      <c r="I183" s="16"/>
      <c r="J183" s="165"/>
      <c r="K183" s="19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ht="13.5" customHeight="1">
      <c r="A184" s="16"/>
      <c r="B184" s="16"/>
      <c r="C184" s="16"/>
      <c r="D184" s="16"/>
      <c r="E184" s="16"/>
      <c r="F184" s="16"/>
      <c r="G184" s="29"/>
      <c r="H184" s="39"/>
      <c r="I184" s="16"/>
      <c r="J184" s="16"/>
      <c r="K184" s="16"/>
      <c r="L184" s="155">
        <v>2017.0</v>
      </c>
      <c r="M184" s="155">
        <v>2018.0</v>
      </c>
      <c r="N184" s="155">
        <v>2019.0</v>
      </c>
      <c r="O184" s="155">
        <v>2020.0</v>
      </c>
      <c r="P184" s="155">
        <v>2021.0</v>
      </c>
      <c r="Q184" s="155">
        <v>2022.0</v>
      </c>
      <c r="R184" s="155">
        <v>2023.0</v>
      </c>
      <c r="S184" s="155">
        <v>2024.0</v>
      </c>
      <c r="T184" s="155">
        <v>2025.0</v>
      </c>
      <c r="U184" s="155">
        <v>2026.0</v>
      </c>
      <c r="V184" s="155">
        <v>2027.0</v>
      </c>
      <c r="W184" s="155">
        <v>2028.0</v>
      </c>
      <c r="X184" s="155">
        <v>2029.0</v>
      </c>
      <c r="Y184" s="155">
        <v>2030.0</v>
      </c>
      <c r="Z184" s="155">
        <v>2031.0</v>
      </c>
      <c r="AA184" s="155">
        <v>2032.0</v>
      </c>
      <c r="AB184" s="155">
        <v>2033.0</v>
      </c>
      <c r="AC184" s="155">
        <v>2034.0</v>
      </c>
      <c r="AD184" s="155">
        <v>2035.0</v>
      </c>
      <c r="AE184" s="155">
        <v>2036.0</v>
      </c>
      <c r="AF184" s="155">
        <v>2037.0</v>
      </c>
      <c r="AG184" s="155">
        <v>2038.0</v>
      </c>
      <c r="AH184" s="155">
        <v>2039.0</v>
      </c>
      <c r="AI184" s="155">
        <v>2040.0</v>
      </c>
      <c r="AJ184" s="155">
        <v>2041.0</v>
      </c>
      <c r="AK184" s="155">
        <v>2042.0</v>
      </c>
      <c r="AL184" s="155">
        <v>2043.0</v>
      </c>
      <c r="AM184" s="155">
        <v>2044.0</v>
      </c>
      <c r="AN184" s="155">
        <v>2045.0</v>
      </c>
      <c r="AO184" s="155">
        <v>2046.0</v>
      </c>
      <c r="AP184" s="155">
        <v>2047.0</v>
      </c>
      <c r="AQ184" s="155">
        <v>2048.0</v>
      </c>
      <c r="AR184" s="155">
        <v>2049.0</v>
      </c>
      <c r="AS184" s="155">
        <v>2050.0</v>
      </c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ht="13.5" customHeight="1">
      <c r="A185" s="16"/>
      <c r="B185" s="16"/>
      <c r="C185" s="16"/>
      <c r="D185" s="16"/>
      <c r="E185" s="16"/>
      <c r="F185" s="16"/>
      <c r="G185" s="29"/>
      <c r="H185" s="39"/>
      <c r="I185" s="16"/>
      <c r="J185" s="157" t="s">
        <v>82</v>
      </c>
      <c r="K185" s="158" t="s">
        <v>113</v>
      </c>
      <c r="L185" s="182">
        <v>0.0</v>
      </c>
      <c r="M185" s="182">
        <v>0.0</v>
      </c>
      <c r="N185" s="182">
        <v>0.0</v>
      </c>
      <c r="O185" s="182">
        <v>0.0</v>
      </c>
      <c r="P185" s="182">
        <v>0.0</v>
      </c>
      <c r="Q185" s="182">
        <v>0.0</v>
      </c>
      <c r="R185" s="182">
        <v>0.0</v>
      </c>
      <c r="S185" s="182">
        <v>0.0</v>
      </c>
      <c r="T185" s="182">
        <v>0.0</v>
      </c>
      <c r="U185" s="182">
        <v>0.0</v>
      </c>
      <c r="V185" s="182">
        <v>0.0</v>
      </c>
      <c r="W185" s="182">
        <v>0.0</v>
      </c>
      <c r="X185" s="182">
        <v>0.0</v>
      </c>
      <c r="Y185" s="182">
        <v>0.0</v>
      </c>
      <c r="Z185" s="182">
        <v>0.0</v>
      </c>
      <c r="AA185" s="182">
        <v>0.0</v>
      </c>
      <c r="AB185" s="182">
        <v>0.0</v>
      </c>
      <c r="AC185" s="182">
        <v>0.0</v>
      </c>
      <c r="AD185" s="182">
        <v>0.0</v>
      </c>
      <c r="AE185" s="182">
        <v>0.0</v>
      </c>
      <c r="AF185" s="182">
        <v>0.0</v>
      </c>
      <c r="AG185" s="182">
        <v>0.0</v>
      </c>
      <c r="AH185" s="182">
        <v>0.0</v>
      </c>
      <c r="AI185" s="182">
        <v>0.0</v>
      </c>
      <c r="AJ185" s="182">
        <v>0.0</v>
      </c>
      <c r="AK185" s="182">
        <v>0.0</v>
      </c>
      <c r="AL185" s="182">
        <v>0.0</v>
      </c>
      <c r="AM185" s="182">
        <v>0.0</v>
      </c>
      <c r="AN185" s="182">
        <v>0.0</v>
      </c>
      <c r="AO185" s="182">
        <v>0.0</v>
      </c>
      <c r="AP185" s="182">
        <v>0.0</v>
      </c>
      <c r="AQ185" s="182">
        <v>0.0</v>
      </c>
      <c r="AR185" s="182">
        <v>0.0</v>
      </c>
      <c r="AS185" s="183">
        <v>0.0</v>
      </c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ht="13.5" customHeight="1">
      <c r="A186" s="16"/>
      <c r="B186" s="16"/>
      <c r="C186" s="16"/>
      <c r="D186" s="16"/>
      <c r="E186" s="16"/>
      <c r="F186" s="16"/>
      <c r="G186" s="29"/>
      <c r="H186" s="39"/>
      <c r="I186" s="16"/>
      <c r="J186" s="160"/>
      <c r="K186" s="19" t="s">
        <v>114</v>
      </c>
      <c r="L186" s="184">
        <v>0.0</v>
      </c>
      <c r="M186" s="184">
        <v>0.0</v>
      </c>
      <c r="N186" s="184">
        <v>0.0</v>
      </c>
      <c r="O186" s="184">
        <v>0.0</v>
      </c>
      <c r="P186" s="184">
        <v>0.0</v>
      </c>
      <c r="Q186" s="184">
        <v>0.0</v>
      </c>
      <c r="R186" s="184">
        <v>0.0</v>
      </c>
      <c r="S186" s="184">
        <v>0.0</v>
      </c>
      <c r="T186" s="184">
        <v>0.0</v>
      </c>
      <c r="U186" s="184">
        <v>0.0</v>
      </c>
      <c r="V186" s="184">
        <v>0.0</v>
      </c>
      <c r="W186" s="184">
        <v>0.0</v>
      </c>
      <c r="X186" s="184">
        <v>0.0</v>
      </c>
      <c r="Y186" s="184">
        <v>0.0</v>
      </c>
      <c r="Z186" s="184">
        <v>0.0</v>
      </c>
      <c r="AA186" s="184">
        <v>0.0</v>
      </c>
      <c r="AB186" s="184">
        <v>0.0</v>
      </c>
      <c r="AC186" s="184">
        <v>0.0</v>
      </c>
      <c r="AD186" s="184">
        <v>0.0</v>
      </c>
      <c r="AE186" s="184">
        <v>0.0</v>
      </c>
      <c r="AF186" s="184">
        <v>0.0</v>
      </c>
      <c r="AG186" s="184">
        <v>0.0</v>
      </c>
      <c r="AH186" s="184">
        <v>0.0</v>
      </c>
      <c r="AI186" s="184">
        <v>0.0</v>
      </c>
      <c r="AJ186" s="184">
        <v>0.0</v>
      </c>
      <c r="AK186" s="184">
        <v>0.0</v>
      </c>
      <c r="AL186" s="184">
        <v>0.0</v>
      </c>
      <c r="AM186" s="184">
        <v>0.0</v>
      </c>
      <c r="AN186" s="184">
        <v>0.0</v>
      </c>
      <c r="AO186" s="184">
        <v>0.0</v>
      </c>
      <c r="AP186" s="184">
        <v>0.0</v>
      </c>
      <c r="AQ186" s="184">
        <v>0.0</v>
      </c>
      <c r="AR186" s="184">
        <v>0.0</v>
      </c>
      <c r="AS186" s="185">
        <v>0.0</v>
      </c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ht="13.5" customHeight="1">
      <c r="A187" s="16"/>
      <c r="B187" s="16"/>
      <c r="C187" s="16"/>
      <c r="D187" s="16"/>
      <c r="E187" s="16"/>
      <c r="F187" s="16"/>
      <c r="G187" s="29"/>
      <c r="H187" s="39"/>
      <c r="I187" s="16"/>
      <c r="J187" s="160"/>
      <c r="K187" s="162" t="s">
        <v>115</v>
      </c>
      <c r="L187" s="186">
        <v>0.0</v>
      </c>
      <c r="M187" s="186">
        <v>0.0</v>
      </c>
      <c r="N187" s="186">
        <v>0.0</v>
      </c>
      <c r="O187" s="186">
        <v>0.0</v>
      </c>
      <c r="P187" s="186">
        <v>0.0</v>
      </c>
      <c r="Q187" s="186">
        <v>0.0</v>
      </c>
      <c r="R187" s="186">
        <v>0.0</v>
      </c>
      <c r="S187" s="186">
        <v>0.0</v>
      </c>
      <c r="T187" s="186">
        <v>0.0</v>
      </c>
      <c r="U187" s="186">
        <v>0.0</v>
      </c>
      <c r="V187" s="186">
        <v>0.0</v>
      </c>
      <c r="W187" s="186">
        <v>0.0</v>
      </c>
      <c r="X187" s="186">
        <v>0.0</v>
      </c>
      <c r="Y187" s="186">
        <v>0.0</v>
      </c>
      <c r="Z187" s="186">
        <v>0.0</v>
      </c>
      <c r="AA187" s="186">
        <v>0.0</v>
      </c>
      <c r="AB187" s="186">
        <v>0.0</v>
      </c>
      <c r="AC187" s="186">
        <v>0.0</v>
      </c>
      <c r="AD187" s="186">
        <v>0.0</v>
      </c>
      <c r="AE187" s="186">
        <v>0.0</v>
      </c>
      <c r="AF187" s="186">
        <v>0.0</v>
      </c>
      <c r="AG187" s="186">
        <v>0.0</v>
      </c>
      <c r="AH187" s="186">
        <v>0.0</v>
      </c>
      <c r="AI187" s="186">
        <v>0.0</v>
      </c>
      <c r="AJ187" s="186">
        <v>0.0</v>
      </c>
      <c r="AK187" s="186">
        <v>0.0</v>
      </c>
      <c r="AL187" s="186">
        <v>0.0</v>
      </c>
      <c r="AM187" s="186">
        <v>0.0</v>
      </c>
      <c r="AN187" s="186">
        <v>0.0</v>
      </c>
      <c r="AO187" s="186">
        <v>0.0</v>
      </c>
      <c r="AP187" s="186">
        <v>0.0</v>
      </c>
      <c r="AQ187" s="186">
        <v>0.0</v>
      </c>
      <c r="AR187" s="186">
        <v>0.0</v>
      </c>
      <c r="AS187" s="187">
        <v>0.0</v>
      </c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ht="13.5" customHeight="1">
      <c r="A188" s="16"/>
      <c r="B188" s="16"/>
      <c r="C188" s="16"/>
      <c r="D188" s="16"/>
      <c r="E188" s="16"/>
      <c r="F188" s="16"/>
      <c r="G188" s="29"/>
      <c r="H188" s="39"/>
      <c r="I188" s="16"/>
      <c r="J188" s="160"/>
      <c r="K188" s="158" t="s">
        <v>116</v>
      </c>
      <c r="L188" s="188">
        <v>0.0</v>
      </c>
      <c r="M188" s="188">
        <v>0.0</v>
      </c>
      <c r="N188" s="188">
        <v>0.0</v>
      </c>
      <c r="O188" s="188">
        <v>0.0</v>
      </c>
      <c r="P188" s="188">
        <v>0.0</v>
      </c>
      <c r="Q188" s="188">
        <v>0.0</v>
      </c>
      <c r="R188" s="188">
        <v>0.0</v>
      </c>
      <c r="S188" s="188">
        <v>0.0</v>
      </c>
      <c r="T188" s="188">
        <v>0.0</v>
      </c>
      <c r="U188" s="188">
        <v>0.0</v>
      </c>
      <c r="V188" s="188">
        <v>0.0</v>
      </c>
      <c r="W188" s="188">
        <v>0.0</v>
      </c>
      <c r="X188" s="188">
        <v>0.0</v>
      </c>
      <c r="Y188" s="188">
        <v>0.0</v>
      </c>
      <c r="Z188" s="188">
        <v>0.0</v>
      </c>
      <c r="AA188" s="188">
        <v>0.0</v>
      </c>
      <c r="AB188" s="188">
        <v>0.0</v>
      </c>
      <c r="AC188" s="188">
        <v>0.0</v>
      </c>
      <c r="AD188" s="188">
        <v>0.0</v>
      </c>
      <c r="AE188" s="188">
        <v>0.0</v>
      </c>
      <c r="AF188" s="188">
        <v>0.0</v>
      </c>
      <c r="AG188" s="188">
        <v>0.0</v>
      </c>
      <c r="AH188" s="188">
        <v>0.0</v>
      </c>
      <c r="AI188" s="188">
        <v>0.0</v>
      </c>
      <c r="AJ188" s="188">
        <v>0.0</v>
      </c>
      <c r="AK188" s="188">
        <v>0.0</v>
      </c>
      <c r="AL188" s="188">
        <v>0.0</v>
      </c>
      <c r="AM188" s="188">
        <v>0.0</v>
      </c>
      <c r="AN188" s="188">
        <v>0.0</v>
      </c>
      <c r="AO188" s="188">
        <v>0.0</v>
      </c>
      <c r="AP188" s="188">
        <v>0.0</v>
      </c>
      <c r="AQ188" s="188">
        <v>0.0</v>
      </c>
      <c r="AR188" s="188">
        <v>0.0</v>
      </c>
      <c r="AS188" s="189">
        <v>0.0</v>
      </c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ht="13.5" customHeight="1">
      <c r="A189" s="16"/>
      <c r="B189" s="16"/>
      <c r="C189" s="16"/>
      <c r="D189" s="16"/>
      <c r="E189" s="16"/>
      <c r="F189" s="16"/>
      <c r="G189" s="29"/>
      <c r="H189" s="39"/>
      <c r="I189" s="16"/>
      <c r="J189" s="160"/>
      <c r="K189" s="19" t="s">
        <v>117</v>
      </c>
      <c r="L189" s="184">
        <v>0.0</v>
      </c>
      <c r="M189" s="184">
        <v>0.0</v>
      </c>
      <c r="N189" s="184">
        <v>0.0</v>
      </c>
      <c r="O189" s="184">
        <v>0.0</v>
      </c>
      <c r="P189" s="184">
        <v>0.0</v>
      </c>
      <c r="Q189" s="184">
        <v>0.0</v>
      </c>
      <c r="R189" s="184">
        <v>0.0</v>
      </c>
      <c r="S189" s="184">
        <v>0.0</v>
      </c>
      <c r="T189" s="184">
        <v>0.0</v>
      </c>
      <c r="U189" s="184">
        <v>0.0</v>
      </c>
      <c r="V189" s="184">
        <v>0.0</v>
      </c>
      <c r="W189" s="184">
        <v>0.0</v>
      </c>
      <c r="X189" s="184">
        <v>0.0</v>
      </c>
      <c r="Y189" s="184">
        <v>0.0</v>
      </c>
      <c r="Z189" s="184">
        <v>0.0</v>
      </c>
      <c r="AA189" s="184">
        <v>0.0</v>
      </c>
      <c r="AB189" s="184">
        <v>0.0</v>
      </c>
      <c r="AC189" s="184">
        <v>0.0</v>
      </c>
      <c r="AD189" s="184">
        <v>0.0</v>
      </c>
      <c r="AE189" s="184">
        <v>0.0</v>
      </c>
      <c r="AF189" s="184">
        <v>0.0</v>
      </c>
      <c r="AG189" s="184">
        <v>0.0</v>
      </c>
      <c r="AH189" s="184">
        <v>0.0</v>
      </c>
      <c r="AI189" s="184">
        <v>0.0</v>
      </c>
      <c r="AJ189" s="184">
        <v>0.0</v>
      </c>
      <c r="AK189" s="184">
        <v>0.0</v>
      </c>
      <c r="AL189" s="184">
        <v>0.0</v>
      </c>
      <c r="AM189" s="184">
        <v>0.0</v>
      </c>
      <c r="AN189" s="184">
        <v>0.0</v>
      </c>
      <c r="AO189" s="184">
        <v>0.0</v>
      </c>
      <c r="AP189" s="184">
        <v>0.0</v>
      </c>
      <c r="AQ189" s="184">
        <v>0.0</v>
      </c>
      <c r="AR189" s="184">
        <v>0.0</v>
      </c>
      <c r="AS189" s="185">
        <v>0.0</v>
      </c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ht="13.5" customHeight="1">
      <c r="A190" s="16"/>
      <c r="B190" s="16"/>
      <c r="C190" s="16"/>
      <c r="D190" s="16"/>
      <c r="E190" s="16"/>
      <c r="F190" s="16"/>
      <c r="G190" s="29"/>
      <c r="H190" s="39"/>
      <c r="I190" s="16"/>
      <c r="J190" s="160"/>
      <c r="K190" s="162" t="s">
        <v>118</v>
      </c>
      <c r="L190" s="186">
        <v>0.0</v>
      </c>
      <c r="M190" s="186">
        <v>0.0</v>
      </c>
      <c r="N190" s="186">
        <v>0.0</v>
      </c>
      <c r="O190" s="186">
        <v>0.0</v>
      </c>
      <c r="P190" s="186">
        <v>0.0</v>
      </c>
      <c r="Q190" s="186">
        <v>0.0</v>
      </c>
      <c r="R190" s="186">
        <v>0.0</v>
      </c>
      <c r="S190" s="186">
        <v>0.0</v>
      </c>
      <c r="T190" s="186">
        <v>0.0</v>
      </c>
      <c r="U190" s="186">
        <v>0.0</v>
      </c>
      <c r="V190" s="186">
        <v>0.0</v>
      </c>
      <c r="W190" s="186">
        <v>0.0</v>
      </c>
      <c r="X190" s="186">
        <v>0.0</v>
      </c>
      <c r="Y190" s="186">
        <v>0.0</v>
      </c>
      <c r="Z190" s="186">
        <v>0.0</v>
      </c>
      <c r="AA190" s="186">
        <v>0.0</v>
      </c>
      <c r="AB190" s="186">
        <v>0.0</v>
      </c>
      <c r="AC190" s="186">
        <v>0.0</v>
      </c>
      <c r="AD190" s="186">
        <v>0.0</v>
      </c>
      <c r="AE190" s="186">
        <v>0.0</v>
      </c>
      <c r="AF190" s="186">
        <v>0.0</v>
      </c>
      <c r="AG190" s="186">
        <v>0.0</v>
      </c>
      <c r="AH190" s="186">
        <v>0.0</v>
      </c>
      <c r="AI190" s="186">
        <v>0.0</v>
      </c>
      <c r="AJ190" s="186">
        <v>0.0</v>
      </c>
      <c r="AK190" s="186">
        <v>0.0</v>
      </c>
      <c r="AL190" s="186">
        <v>0.0</v>
      </c>
      <c r="AM190" s="186">
        <v>0.0</v>
      </c>
      <c r="AN190" s="186">
        <v>0.0</v>
      </c>
      <c r="AO190" s="186">
        <v>0.0</v>
      </c>
      <c r="AP190" s="186">
        <v>0.0</v>
      </c>
      <c r="AQ190" s="186">
        <v>0.0</v>
      </c>
      <c r="AR190" s="186">
        <v>0.0</v>
      </c>
      <c r="AS190" s="187">
        <v>0.0</v>
      </c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ht="13.5" customHeight="1">
      <c r="A191" s="16"/>
      <c r="B191" s="16"/>
      <c r="C191" s="16"/>
      <c r="D191" s="16"/>
      <c r="E191" s="16"/>
      <c r="F191" s="16"/>
      <c r="G191" s="29"/>
      <c r="H191" s="39"/>
      <c r="I191" s="16"/>
      <c r="J191" s="160"/>
      <c r="K191" s="158" t="s">
        <v>119</v>
      </c>
      <c r="L191" s="188">
        <v>0.0</v>
      </c>
      <c r="M191" s="188">
        <v>0.0</v>
      </c>
      <c r="N191" s="188">
        <v>0.0</v>
      </c>
      <c r="O191" s="188">
        <v>0.0</v>
      </c>
      <c r="P191" s="188">
        <v>0.0</v>
      </c>
      <c r="Q191" s="188">
        <v>0.0</v>
      </c>
      <c r="R191" s="188">
        <v>0.0</v>
      </c>
      <c r="S191" s="188">
        <v>0.0</v>
      </c>
      <c r="T191" s="188">
        <v>0.0</v>
      </c>
      <c r="U191" s="188">
        <v>0.0</v>
      </c>
      <c r="V191" s="188">
        <v>0.0</v>
      </c>
      <c r="W191" s="188">
        <v>0.0</v>
      </c>
      <c r="X191" s="188">
        <v>0.0</v>
      </c>
      <c r="Y191" s="188">
        <v>0.0</v>
      </c>
      <c r="Z191" s="188">
        <v>0.0</v>
      </c>
      <c r="AA191" s="188">
        <v>0.0</v>
      </c>
      <c r="AB191" s="188">
        <v>0.0</v>
      </c>
      <c r="AC191" s="188">
        <v>0.0</v>
      </c>
      <c r="AD191" s="188">
        <v>0.0</v>
      </c>
      <c r="AE191" s="188">
        <v>0.0</v>
      </c>
      <c r="AF191" s="188">
        <v>0.0</v>
      </c>
      <c r="AG191" s="188">
        <v>0.0</v>
      </c>
      <c r="AH191" s="188">
        <v>0.0</v>
      </c>
      <c r="AI191" s="188">
        <v>0.0</v>
      </c>
      <c r="AJ191" s="188">
        <v>0.0</v>
      </c>
      <c r="AK191" s="188">
        <v>0.0</v>
      </c>
      <c r="AL191" s="188">
        <v>0.0</v>
      </c>
      <c r="AM191" s="188">
        <v>0.0</v>
      </c>
      <c r="AN191" s="188">
        <v>0.0</v>
      </c>
      <c r="AO191" s="188">
        <v>0.0</v>
      </c>
      <c r="AP191" s="188">
        <v>0.0</v>
      </c>
      <c r="AQ191" s="188">
        <v>0.0</v>
      </c>
      <c r="AR191" s="188">
        <v>0.0</v>
      </c>
      <c r="AS191" s="189">
        <v>0.0</v>
      </c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ht="13.5" customHeight="1">
      <c r="A192" s="16"/>
      <c r="B192" s="16"/>
      <c r="C192" s="16"/>
      <c r="D192" s="16"/>
      <c r="E192" s="16"/>
      <c r="F192" s="16"/>
      <c r="G192" s="29"/>
      <c r="H192" s="39"/>
      <c r="I192" s="16"/>
      <c r="J192" s="160"/>
      <c r="K192" s="19" t="s">
        <v>120</v>
      </c>
      <c r="L192" s="184">
        <v>0.0</v>
      </c>
      <c r="M192" s="184">
        <v>0.0</v>
      </c>
      <c r="N192" s="184">
        <v>0.0</v>
      </c>
      <c r="O192" s="184">
        <v>0.0</v>
      </c>
      <c r="P192" s="184">
        <v>0.0</v>
      </c>
      <c r="Q192" s="184">
        <v>0.0</v>
      </c>
      <c r="R192" s="184">
        <v>0.0</v>
      </c>
      <c r="S192" s="184">
        <v>0.0</v>
      </c>
      <c r="T192" s="184">
        <v>0.0</v>
      </c>
      <c r="U192" s="184">
        <v>0.0</v>
      </c>
      <c r="V192" s="184">
        <v>0.0</v>
      </c>
      <c r="W192" s="184">
        <v>0.0</v>
      </c>
      <c r="X192" s="184">
        <v>0.0</v>
      </c>
      <c r="Y192" s="184">
        <v>0.0</v>
      </c>
      <c r="Z192" s="184">
        <v>0.0</v>
      </c>
      <c r="AA192" s="184">
        <v>0.0</v>
      </c>
      <c r="AB192" s="184">
        <v>0.0</v>
      </c>
      <c r="AC192" s="184">
        <v>0.0</v>
      </c>
      <c r="AD192" s="184">
        <v>0.0</v>
      </c>
      <c r="AE192" s="184">
        <v>0.0</v>
      </c>
      <c r="AF192" s="184">
        <v>0.0</v>
      </c>
      <c r="AG192" s="184">
        <v>0.0</v>
      </c>
      <c r="AH192" s="184">
        <v>0.0</v>
      </c>
      <c r="AI192" s="184">
        <v>0.0</v>
      </c>
      <c r="AJ192" s="184">
        <v>0.0</v>
      </c>
      <c r="AK192" s="184">
        <v>0.0</v>
      </c>
      <c r="AL192" s="184">
        <v>0.0</v>
      </c>
      <c r="AM192" s="184">
        <v>0.0</v>
      </c>
      <c r="AN192" s="184">
        <v>0.0</v>
      </c>
      <c r="AO192" s="184">
        <v>0.0</v>
      </c>
      <c r="AP192" s="184">
        <v>0.0</v>
      </c>
      <c r="AQ192" s="184">
        <v>0.0</v>
      </c>
      <c r="AR192" s="184">
        <v>0.0</v>
      </c>
      <c r="AS192" s="185">
        <v>0.0</v>
      </c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ht="13.5" customHeight="1">
      <c r="A193" s="16" t="s">
        <v>79</v>
      </c>
      <c r="B193" s="16"/>
      <c r="C193" s="16"/>
      <c r="D193" s="16"/>
      <c r="E193" s="16"/>
      <c r="F193" s="16"/>
      <c r="G193" s="29"/>
      <c r="H193" s="39"/>
      <c r="I193" s="16"/>
      <c r="J193" s="160"/>
      <c r="K193" s="162" t="s">
        <v>121</v>
      </c>
      <c r="L193" s="190">
        <v>0.0</v>
      </c>
      <c r="M193" s="190">
        <v>0.0</v>
      </c>
      <c r="N193" s="190">
        <v>0.0</v>
      </c>
      <c r="O193" s="190">
        <v>0.0</v>
      </c>
      <c r="P193" s="190">
        <v>0.0</v>
      </c>
      <c r="Q193" s="190">
        <v>0.0</v>
      </c>
      <c r="R193" s="190">
        <v>0.0</v>
      </c>
      <c r="S193" s="190">
        <v>0.0</v>
      </c>
      <c r="T193" s="190">
        <v>0.0</v>
      </c>
      <c r="U193" s="190">
        <v>0.0</v>
      </c>
      <c r="V193" s="190">
        <v>0.0</v>
      </c>
      <c r="W193" s="190">
        <v>0.0</v>
      </c>
      <c r="X193" s="190">
        <v>0.0</v>
      </c>
      <c r="Y193" s="190">
        <v>0.0</v>
      </c>
      <c r="Z193" s="190">
        <v>0.0</v>
      </c>
      <c r="AA193" s="190">
        <v>0.0</v>
      </c>
      <c r="AB193" s="190">
        <v>0.0</v>
      </c>
      <c r="AC193" s="190">
        <v>0.0</v>
      </c>
      <c r="AD193" s="190">
        <v>0.0</v>
      </c>
      <c r="AE193" s="190">
        <v>0.0</v>
      </c>
      <c r="AF193" s="190">
        <v>0.0</v>
      </c>
      <c r="AG193" s="190">
        <v>0.0</v>
      </c>
      <c r="AH193" s="190">
        <v>0.0</v>
      </c>
      <c r="AI193" s="190">
        <v>0.0</v>
      </c>
      <c r="AJ193" s="190">
        <v>0.0</v>
      </c>
      <c r="AK193" s="190">
        <v>0.0</v>
      </c>
      <c r="AL193" s="190">
        <v>0.0</v>
      </c>
      <c r="AM193" s="190">
        <v>0.0</v>
      </c>
      <c r="AN193" s="190">
        <v>0.0</v>
      </c>
      <c r="AO193" s="190">
        <v>0.0</v>
      </c>
      <c r="AP193" s="190">
        <v>0.0</v>
      </c>
      <c r="AQ193" s="190">
        <v>0.0</v>
      </c>
      <c r="AR193" s="190">
        <v>0.0</v>
      </c>
      <c r="AS193" s="191">
        <v>0.0</v>
      </c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ht="13.5" customHeight="1">
      <c r="A194" s="16"/>
      <c r="B194" s="16"/>
      <c r="C194" s="16"/>
      <c r="D194" s="16"/>
      <c r="E194" s="16"/>
      <c r="F194" s="16"/>
      <c r="G194" s="29"/>
      <c r="H194" s="39"/>
      <c r="I194" s="16"/>
      <c r="J194" s="160"/>
      <c r="K194" s="158" t="s">
        <v>122</v>
      </c>
      <c r="L194" s="188">
        <v>0.0</v>
      </c>
      <c r="M194" s="188">
        <v>0.0</v>
      </c>
      <c r="N194" s="188">
        <v>0.0</v>
      </c>
      <c r="O194" s="188">
        <v>0.0</v>
      </c>
      <c r="P194" s="188">
        <v>0.0</v>
      </c>
      <c r="Q194" s="188">
        <v>0.0</v>
      </c>
      <c r="R194" s="188">
        <v>0.0</v>
      </c>
      <c r="S194" s="188">
        <v>0.0</v>
      </c>
      <c r="T194" s="188">
        <v>0.0</v>
      </c>
      <c r="U194" s="188">
        <v>0.0</v>
      </c>
      <c r="V194" s="188">
        <v>0.0</v>
      </c>
      <c r="W194" s="188">
        <v>0.0</v>
      </c>
      <c r="X194" s="188">
        <v>0.0</v>
      </c>
      <c r="Y194" s="188">
        <v>0.0</v>
      </c>
      <c r="Z194" s="188">
        <v>0.0</v>
      </c>
      <c r="AA194" s="188">
        <v>0.0</v>
      </c>
      <c r="AB194" s="188">
        <v>0.0</v>
      </c>
      <c r="AC194" s="188">
        <v>0.0</v>
      </c>
      <c r="AD194" s="188">
        <v>0.0</v>
      </c>
      <c r="AE194" s="188">
        <v>0.0</v>
      </c>
      <c r="AF194" s="188">
        <v>0.0</v>
      </c>
      <c r="AG194" s="188">
        <v>0.0</v>
      </c>
      <c r="AH194" s="188">
        <v>0.0</v>
      </c>
      <c r="AI194" s="188">
        <v>0.0</v>
      </c>
      <c r="AJ194" s="188">
        <v>0.0</v>
      </c>
      <c r="AK194" s="188">
        <v>0.0</v>
      </c>
      <c r="AL194" s="188">
        <v>0.0</v>
      </c>
      <c r="AM194" s="188">
        <v>0.0</v>
      </c>
      <c r="AN194" s="188">
        <v>0.0</v>
      </c>
      <c r="AO194" s="188">
        <v>0.0</v>
      </c>
      <c r="AP194" s="188">
        <v>0.0</v>
      </c>
      <c r="AQ194" s="188">
        <v>0.0</v>
      </c>
      <c r="AR194" s="188">
        <v>0.0</v>
      </c>
      <c r="AS194" s="189">
        <v>0.0</v>
      </c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ht="13.5" customHeight="1">
      <c r="A195" s="16"/>
      <c r="B195" s="16"/>
      <c r="C195" s="16"/>
      <c r="D195" s="16"/>
      <c r="E195" s="16"/>
      <c r="F195" s="16"/>
      <c r="G195" s="29"/>
      <c r="H195" s="39"/>
      <c r="I195" s="16"/>
      <c r="J195" s="160"/>
      <c r="K195" s="19" t="s">
        <v>123</v>
      </c>
      <c r="L195" s="184">
        <v>0.0</v>
      </c>
      <c r="M195" s="184">
        <v>0.0</v>
      </c>
      <c r="N195" s="184">
        <v>0.0</v>
      </c>
      <c r="O195" s="184">
        <v>0.0</v>
      </c>
      <c r="P195" s="184">
        <v>0.0</v>
      </c>
      <c r="Q195" s="184">
        <v>0.0</v>
      </c>
      <c r="R195" s="184">
        <v>0.0</v>
      </c>
      <c r="S195" s="184">
        <v>0.0</v>
      </c>
      <c r="T195" s="184">
        <v>0.0</v>
      </c>
      <c r="U195" s="184">
        <v>0.0</v>
      </c>
      <c r="V195" s="184">
        <v>0.0</v>
      </c>
      <c r="W195" s="184">
        <v>0.0</v>
      </c>
      <c r="X195" s="184">
        <v>0.0</v>
      </c>
      <c r="Y195" s="184">
        <v>0.0</v>
      </c>
      <c r="Z195" s="184">
        <v>0.0</v>
      </c>
      <c r="AA195" s="184">
        <v>0.0</v>
      </c>
      <c r="AB195" s="184">
        <v>0.0</v>
      </c>
      <c r="AC195" s="184">
        <v>0.0</v>
      </c>
      <c r="AD195" s="184">
        <v>0.0</v>
      </c>
      <c r="AE195" s="184">
        <v>0.0</v>
      </c>
      <c r="AF195" s="184">
        <v>0.0</v>
      </c>
      <c r="AG195" s="184">
        <v>0.0</v>
      </c>
      <c r="AH195" s="184">
        <v>0.0</v>
      </c>
      <c r="AI195" s="184">
        <v>0.0</v>
      </c>
      <c r="AJ195" s="184">
        <v>0.0</v>
      </c>
      <c r="AK195" s="184">
        <v>0.0</v>
      </c>
      <c r="AL195" s="184">
        <v>0.0</v>
      </c>
      <c r="AM195" s="184">
        <v>0.0</v>
      </c>
      <c r="AN195" s="184">
        <v>0.0</v>
      </c>
      <c r="AO195" s="184">
        <v>0.0</v>
      </c>
      <c r="AP195" s="184">
        <v>0.0</v>
      </c>
      <c r="AQ195" s="184">
        <v>0.0</v>
      </c>
      <c r="AR195" s="184">
        <v>0.0</v>
      </c>
      <c r="AS195" s="185">
        <v>0.0</v>
      </c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ht="13.5" customHeight="1">
      <c r="A196" s="16" t="s">
        <v>79</v>
      </c>
      <c r="B196" s="16"/>
      <c r="C196" s="16"/>
      <c r="D196" s="16"/>
      <c r="E196" s="16"/>
      <c r="F196" s="16"/>
      <c r="G196" s="29"/>
      <c r="H196" s="39"/>
      <c r="I196" s="16"/>
      <c r="J196" s="160"/>
      <c r="K196" s="162" t="s">
        <v>124</v>
      </c>
      <c r="L196" s="190">
        <v>0.0</v>
      </c>
      <c r="M196" s="190">
        <v>0.0</v>
      </c>
      <c r="N196" s="190">
        <v>0.0</v>
      </c>
      <c r="O196" s="190">
        <v>0.0</v>
      </c>
      <c r="P196" s="190">
        <v>0.0</v>
      </c>
      <c r="Q196" s="190">
        <v>0.0</v>
      </c>
      <c r="R196" s="190">
        <v>0.0</v>
      </c>
      <c r="S196" s="190">
        <v>0.0</v>
      </c>
      <c r="T196" s="190">
        <v>0.0</v>
      </c>
      <c r="U196" s="190">
        <v>0.0</v>
      </c>
      <c r="V196" s="190">
        <v>0.0</v>
      </c>
      <c r="W196" s="190">
        <v>0.0</v>
      </c>
      <c r="X196" s="190">
        <v>0.0</v>
      </c>
      <c r="Y196" s="190">
        <v>0.0</v>
      </c>
      <c r="Z196" s="190">
        <v>0.0</v>
      </c>
      <c r="AA196" s="190">
        <v>0.0</v>
      </c>
      <c r="AB196" s="190">
        <v>0.0</v>
      </c>
      <c r="AC196" s="190">
        <v>0.0</v>
      </c>
      <c r="AD196" s="190">
        <v>0.0</v>
      </c>
      <c r="AE196" s="190">
        <v>0.0</v>
      </c>
      <c r="AF196" s="190">
        <v>0.0</v>
      </c>
      <c r="AG196" s="190">
        <v>0.0</v>
      </c>
      <c r="AH196" s="190">
        <v>0.0</v>
      </c>
      <c r="AI196" s="190">
        <v>0.0</v>
      </c>
      <c r="AJ196" s="190">
        <v>0.0</v>
      </c>
      <c r="AK196" s="190">
        <v>0.0</v>
      </c>
      <c r="AL196" s="190">
        <v>0.0</v>
      </c>
      <c r="AM196" s="190">
        <v>0.0</v>
      </c>
      <c r="AN196" s="190">
        <v>0.0</v>
      </c>
      <c r="AO196" s="190">
        <v>0.0</v>
      </c>
      <c r="AP196" s="190">
        <v>0.0</v>
      </c>
      <c r="AQ196" s="190">
        <v>0.0</v>
      </c>
      <c r="AR196" s="190">
        <v>0.0</v>
      </c>
      <c r="AS196" s="191">
        <v>0.0</v>
      </c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ht="13.5" customHeight="1">
      <c r="A197" s="16"/>
      <c r="B197" s="16"/>
      <c r="C197" s="16"/>
      <c r="D197" s="16"/>
      <c r="E197" s="16"/>
      <c r="F197" s="16"/>
      <c r="G197" s="29"/>
      <c r="H197" s="39"/>
      <c r="I197" s="16"/>
      <c r="J197" s="160"/>
      <c r="K197" s="158" t="s">
        <v>125</v>
      </c>
      <c r="L197" s="188">
        <v>0.0</v>
      </c>
      <c r="M197" s="188">
        <v>0.0</v>
      </c>
      <c r="N197" s="188">
        <v>0.0</v>
      </c>
      <c r="O197" s="188">
        <v>0.0</v>
      </c>
      <c r="P197" s="188">
        <v>0.0</v>
      </c>
      <c r="Q197" s="188">
        <v>0.0</v>
      </c>
      <c r="R197" s="188">
        <v>0.0</v>
      </c>
      <c r="S197" s="188">
        <v>0.0</v>
      </c>
      <c r="T197" s="188">
        <v>0.0</v>
      </c>
      <c r="U197" s="188">
        <v>0.0</v>
      </c>
      <c r="V197" s="188">
        <v>0.0</v>
      </c>
      <c r="W197" s="188">
        <v>0.0</v>
      </c>
      <c r="X197" s="188">
        <v>0.0</v>
      </c>
      <c r="Y197" s="188">
        <v>0.0</v>
      </c>
      <c r="Z197" s="188">
        <v>0.0</v>
      </c>
      <c r="AA197" s="188">
        <v>0.0</v>
      </c>
      <c r="AB197" s="188">
        <v>0.0</v>
      </c>
      <c r="AC197" s="188">
        <v>0.0</v>
      </c>
      <c r="AD197" s="188">
        <v>0.0</v>
      </c>
      <c r="AE197" s="188">
        <v>0.0</v>
      </c>
      <c r="AF197" s="188">
        <v>0.0</v>
      </c>
      <c r="AG197" s="188">
        <v>0.0</v>
      </c>
      <c r="AH197" s="188">
        <v>0.0</v>
      </c>
      <c r="AI197" s="188">
        <v>0.0</v>
      </c>
      <c r="AJ197" s="188">
        <v>0.0</v>
      </c>
      <c r="AK197" s="188">
        <v>0.0</v>
      </c>
      <c r="AL197" s="188">
        <v>0.0</v>
      </c>
      <c r="AM197" s="188">
        <v>0.0</v>
      </c>
      <c r="AN197" s="188">
        <v>0.0</v>
      </c>
      <c r="AO197" s="188">
        <v>0.0</v>
      </c>
      <c r="AP197" s="188">
        <v>0.0</v>
      </c>
      <c r="AQ197" s="188">
        <v>0.0</v>
      </c>
      <c r="AR197" s="188">
        <v>0.0</v>
      </c>
      <c r="AS197" s="189">
        <v>0.0</v>
      </c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ht="13.5" customHeight="1">
      <c r="A198" s="16"/>
      <c r="B198" s="16"/>
      <c r="C198" s="16"/>
      <c r="D198" s="16"/>
      <c r="E198" s="16"/>
      <c r="F198" s="16"/>
      <c r="G198" s="29"/>
      <c r="H198" s="39"/>
      <c r="I198" s="16"/>
      <c r="J198" s="160"/>
      <c r="K198" s="19" t="s">
        <v>126</v>
      </c>
      <c r="L198" s="184">
        <v>0.0</v>
      </c>
      <c r="M198" s="184">
        <v>0.0</v>
      </c>
      <c r="N198" s="184">
        <v>0.0</v>
      </c>
      <c r="O198" s="184">
        <v>0.0</v>
      </c>
      <c r="P198" s="184">
        <v>0.0</v>
      </c>
      <c r="Q198" s="184">
        <v>0.0</v>
      </c>
      <c r="R198" s="184">
        <v>0.0</v>
      </c>
      <c r="S198" s="184">
        <v>0.0</v>
      </c>
      <c r="T198" s="184">
        <v>0.0</v>
      </c>
      <c r="U198" s="184">
        <v>0.0</v>
      </c>
      <c r="V198" s="184">
        <v>0.0</v>
      </c>
      <c r="W198" s="184">
        <v>0.0</v>
      </c>
      <c r="X198" s="184">
        <v>0.0</v>
      </c>
      <c r="Y198" s="184">
        <v>0.0</v>
      </c>
      <c r="Z198" s="184">
        <v>0.0</v>
      </c>
      <c r="AA198" s="184">
        <v>0.0</v>
      </c>
      <c r="AB198" s="184">
        <v>0.0</v>
      </c>
      <c r="AC198" s="184">
        <v>0.0</v>
      </c>
      <c r="AD198" s="184">
        <v>0.0</v>
      </c>
      <c r="AE198" s="184">
        <v>0.0</v>
      </c>
      <c r="AF198" s="184">
        <v>0.0</v>
      </c>
      <c r="AG198" s="184">
        <v>0.0</v>
      </c>
      <c r="AH198" s="184">
        <v>0.0</v>
      </c>
      <c r="AI198" s="184">
        <v>0.0</v>
      </c>
      <c r="AJ198" s="184">
        <v>0.0</v>
      </c>
      <c r="AK198" s="184">
        <v>0.0</v>
      </c>
      <c r="AL198" s="184">
        <v>0.0</v>
      </c>
      <c r="AM198" s="184">
        <v>0.0</v>
      </c>
      <c r="AN198" s="184">
        <v>0.0</v>
      </c>
      <c r="AO198" s="184">
        <v>0.0</v>
      </c>
      <c r="AP198" s="184">
        <v>0.0</v>
      </c>
      <c r="AQ198" s="184">
        <v>0.0</v>
      </c>
      <c r="AR198" s="184">
        <v>0.0</v>
      </c>
      <c r="AS198" s="185">
        <v>0.0</v>
      </c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ht="13.5" customHeight="1">
      <c r="A199" s="16" t="s">
        <v>79</v>
      </c>
      <c r="B199" s="16"/>
      <c r="C199" s="16"/>
      <c r="D199" s="16"/>
      <c r="E199" s="16"/>
      <c r="F199" s="16"/>
      <c r="G199" s="29"/>
      <c r="H199" s="39"/>
      <c r="I199" s="16"/>
      <c r="J199" s="164"/>
      <c r="K199" s="162" t="s">
        <v>127</v>
      </c>
      <c r="L199" s="190">
        <v>0.0</v>
      </c>
      <c r="M199" s="190">
        <v>0.0</v>
      </c>
      <c r="N199" s="190">
        <v>0.0</v>
      </c>
      <c r="O199" s="190">
        <v>0.0</v>
      </c>
      <c r="P199" s="190">
        <v>0.0</v>
      </c>
      <c r="Q199" s="190">
        <v>0.0</v>
      </c>
      <c r="R199" s="190">
        <v>0.0</v>
      </c>
      <c r="S199" s="190">
        <v>0.0</v>
      </c>
      <c r="T199" s="190">
        <v>0.0</v>
      </c>
      <c r="U199" s="190">
        <v>0.0</v>
      </c>
      <c r="V199" s="190">
        <v>0.0</v>
      </c>
      <c r="W199" s="190">
        <v>0.0</v>
      </c>
      <c r="X199" s="190">
        <v>0.0</v>
      </c>
      <c r="Y199" s="190">
        <v>0.0</v>
      </c>
      <c r="Z199" s="190">
        <v>0.0</v>
      </c>
      <c r="AA199" s="190">
        <v>0.0</v>
      </c>
      <c r="AB199" s="190">
        <v>0.0</v>
      </c>
      <c r="AC199" s="190">
        <v>0.0</v>
      </c>
      <c r="AD199" s="190">
        <v>0.0</v>
      </c>
      <c r="AE199" s="190">
        <v>0.0</v>
      </c>
      <c r="AF199" s="190">
        <v>0.0</v>
      </c>
      <c r="AG199" s="190">
        <v>0.0</v>
      </c>
      <c r="AH199" s="190">
        <v>0.0</v>
      </c>
      <c r="AI199" s="190">
        <v>0.0</v>
      </c>
      <c r="AJ199" s="190">
        <v>0.0</v>
      </c>
      <c r="AK199" s="190">
        <v>0.0</v>
      </c>
      <c r="AL199" s="190">
        <v>0.0</v>
      </c>
      <c r="AM199" s="190">
        <v>0.0</v>
      </c>
      <c r="AN199" s="190">
        <v>0.0</v>
      </c>
      <c r="AO199" s="190">
        <v>0.0</v>
      </c>
      <c r="AP199" s="190">
        <v>0.0</v>
      </c>
      <c r="AQ199" s="190">
        <v>0.0</v>
      </c>
      <c r="AR199" s="190">
        <v>0.0</v>
      </c>
      <c r="AS199" s="191">
        <v>0.0</v>
      </c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ht="13.5" customHeight="1">
      <c r="A200" s="16"/>
      <c r="B200" s="16"/>
      <c r="C200" s="16"/>
      <c r="D200" s="16"/>
      <c r="E200" s="16"/>
      <c r="F200" s="16"/>
      <c r="G200" s="29"/>
      <c r="H200" s="192"/>
      <c r="I200" s="16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ht="13.5" customHeight="1">
      <c r="A201" s="16"/>
      <c r="B201" s="16"/>
      <c r="C201" s="16"/>
      <c r="D201" s="16"/>
      <c r="E201" s="16"/>
      <c r="F201" s="16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55">
        <v>2017.0</v>
      </c>
      <c r="M202" s="155">
        <v>2018.0</v>
      </c>
      <c r="N202" s="155">
        <v>2019.0</v>
      </c>
      <c r="O202" s="155">
        <v>2020.0</v>
      </c>
      <c r="P202" s="155">
        <v>2021.0</v>
      </c>
      <c r="Q202" s="155">
        <v>2022.0</v>
      </c>
      <c r="R202" s="155">
        <v>2023.0</v>
      </c>
      <c r="S202" s="155">
        <v>2024.0</v>
      </c>
      <c r="T202" s="155">
        <v>2025.0</v>
      </c>
      <c r="U202" s="155">
        <v>2026.0</v>
      </c>
      <c r="V202" s="155">
        <v>2027.0</v>
      </c>
      <c r="W202" s="155">
        <v>2028.0</v>
      </c>
      <c r="X202" s="155">
        <v>2029.0</v>
      </c>
      <c r="Y202" s="155">
        <v>2030.0</v>
      </c>
      <c r="Z202" s="155">
        <v>2031.0</v>
      </c>
      <c r="AA202" s="155">
        <v>2032.0</v>
      </c>
      <c r="AB202" s="155">
        <v>2033.0</v>
      </c>
      <c r="AC202" s="155">
        <v>2034.0</v>
      </c>
      <c r="AD202" s="155">
        <v>2035.0</v>
      </c>
      <c r="AE202" s="155">
        <v>2036.0</v>
      </c>
      <c r="AF202" s="155">
        <v>2037.0</v>
      </c>
      <c r="AG202" s="155">
        <v>2038.0</v>
      </c>
      <c r="AH202" s="155">
        <v>2039.0</v>
      </c>
      <c r="AI202" s="155">
        <v>2040.0</v>
      </c>
      <c r="AJ202" s="155">
        <v>2041.0</v>
      </c>
      <c r="AK202" s="155">
        <v>2042.0</v>
      </c>
      <c r="AL202" s="155">
        <v>2043.0</v>
      </c>
      <c r="AM202" s="155">
        <v>2044.0</v>
      </c>
      <c r="AN202" s="155">
        <v>2045.0</v>
      </c>
      <c r="AO202" s="155">
        <v>2046.0</v>
      </c>
      <c r="AP202" s="155">
        <v>2047.0</v>
      </c>
      <c r="AQ202" s="155">
        <v>2048.0</v>
      </c>
      <c r="AR202" s="155">
        <v>2049.0</v>
      </c>
      <c r="AS202" s="155">
        <v>2050.0</v>
      </c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02" t="s">
        <v>88</v>
      </c>
      <c r="I203" s="16"/>
      <c r="J203" s="193" t="s">
        <v>129</v>
      </c>
      <c r="K203" s="194" t="s">
        <v>72</v>
      </c>
      <c r="L203" s="195">
        <v>0.025</v>
      </c>
      <c r="M203" s="195">
        <v>0.025</v>
      </c>
      <c r="N203" s="195">
        <v>0.025</v>
      </c>
      <c r="O203" s="195">
        <v>0.025</v>
      </c>
      <c r="P203" s="195">
        <v>0.025</v>
      </c>
      <c r="Q203" s="195">
        <v>0.025</v>
      </c>
      <c r="R203" s="195">
        <v>0.025</v>
      </c>
      <c r="S203" s="195">
        <v>0.025</v>
      </c>
      <c r="T203" s="195">
        <v>0.025</v>
      </c>
      <c r="U203" s="195">
        <v>0.025</v>
      </c>
      <c r="V203" s="195">
        <v>0.025</v>
      </c>
      <c r="W203" s="195">
        <v>0.025</v>
      </c>
      <c r="X203" s="195">
        <v>0.025</v>
      </c>
      <c r="Y203" s="195">
        <v>0.025</v>
      </c>
      <c r="Z203" s="195">
        <v>0.025</v>
      </c>
      <c r="AA203" s="195">
        <v>0.025</v>
      </c>
      <c r="AB203" s="195">
        <v>0.025</v>
      </c>
      <c r="AC203" s="195">
        <v>0.025</v>
      </c>
      <c r="AD203" s="195">
        <v>0.025</v>
      </c>
      <c r="AE203" s="195">
        <v>0.025</v>
      </c>
      <c r="AF203" s="195">
        <v>0.025</v>
      </c>
      <c r="AG203" s="195">
        <v>0.025</v>
      </c>
      <c r="AH203" s="195">
        <v>0.025</v>
      </c>
      <c r="AI203" s="195">
        <v>0.025</v>
      </c>
      <c r="AJ203" s="195">
        <v>0.025</v>
      </c>
      <c r="AK203" s="195">
        <v>0.025</v>
      </c>
      <c r="AL203" s="195">
        <v>0.025</v>
      </c>
      <c r="AM203" s="195">
        <v>0.025</v>
      </c>
      <c r="AN203" s="195">
        <v>0.025</v>
      </c>
      <c r="AO203" s="195">
        <v>0.025</v>
      </c>
      <c r="AP203" s="195">
        <v>0.025</v>
      </c>
      <c r="AQ203" s="195">
        <v>0.025</v>
      </c>
      <c r="AR203" s="195">
        <v>0.025</v>
      </c>
      <c r="AS203" s="195">
        <v>0.025</v>
      </c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39"/>
      <c r="I204" s="16"/>
      <c r="J204" s="39"/>
      <c r="K204" s="194" t="s">
        <v>130</v>
      </c>
      <c r="L204" s="195">
        <v>0.0373</v>
      </c>
      <c r="M204" s="195">
        <v>0.0373</v>
      </c>
      <c r="N204" s="195">
        <v>0.0373</v>
      </c>
      <c r="O204" s="195">
        <v>0.0373</v>
      </c>
      <c r="P204" s="195">
        <v>0.0373</v>
      </c>
      <c r="Q204" s="195">
        <v>0.0373</v>
      </c>
      <c r="R204" s="195">
        <v>0.0373</v>
      </c>
      <c r="S204" s="195">
        <v>0.0373</v>
      </c>
      <c r="T204" s="195">
        <v>0.0373</v>
      </c>
      <c r="U204" s="195">
        <v>0.0373</v>
      </c>
      <c r="V204" s="195">
        <v>0.0373</v>
      </c>
      <c r="W204" s="195">
        <v>0.0373</v>
      </c>
      <c r="X204" s="195">
        <v>0.0373</v>
      </c>
      <c r="Y204" s="195">
        <v>0.0373</v>
      </c>
      <c r="Z204" s="195">
        <v>0.0373</v>
      </c>
      <c r="AA204" s="195">
        <v>0.0373</v>
      </c>
      <c r="AB204" s="195">
        <v>0.0373</v>
      </c>
      <c r="AC204" s="195">
        <v>0.0373</v>
      </c>
      <c r="AD204" s="195">
        <v>0.0373</v>
      </c>
      <c r="AE204" s="195">
        <v>0.0373</v>
      </c>
      <c r="AF204" s="195">
        <v>0.0373</v>
      </c>
      <c r="AG204" s="195">
        <v>0.0373</v>
      </c>
      <c r="AH204" s="195">
        <v>0.0373</v>
      </c>
      <c r="AI204" s="195">
        <v>0.0373</v>
      </c>
      <c r="AJ204" s="195">
        <v>0.0373</v>
      </c>
      <c r="AK204" s="195">
        <v>0.0373</v>
      </c>
      <c r="AL204" s="195">
        <v>0.0373</v>
      </c>
      <c r="AM204" s="195">
        <v>0.0373</v>
      </c>
      <c r="AN204" s="195">
        <v>0.0373</v>
      </c>
      <c r="AO204" s="195">
        <v>0.0373</v>
      </c>
      <c r="AP204" s="195">
        <v>0.0373</v>
      </c>
      <c r="AQ204" s="195">
        <v>0.0373</v>
      </c>
      <c r="AR204" s="195">
        <v>0.0373</v>
      </c>
      <c r="AS204" s="195">
        <v>0.0373</v>
      </c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39"/>
      <c r="I205" s="16"/>
      <c r="J205" s="39"/>
      <c r="K205" s="194" t="s">
        <v>74</v>
      </c>
      <c r="L205" s="195">
        <v>0.0373</v>
      </c>
      <c r="M205" s="195">
        <v>0.0373</v>
      </c>
      <c r="N205" s="195">
        <v>0.0373</v>
      </c>
      <c r="O205" s="195">
        <v>0.0373</v>
      </c>
      <c r="P205" s="195">
        <v>0.0373</v>
      </c>
      <c r="Q205" s="195">
        <v>0.0373</v>
      </c>
      <c r="R205" s="195">
        <v>0.0373</v>
      </c>
      <c r="S205" s="195">
        <v>0.0373</v>
      </c>
      <c r="T205" s="195">
        <v>0.0373</v>
      </c>
      <c r="U205" s="195">
        <v>0.0373</v>
      </c>
      <c r="V205" s="195">
        <v>0.0373</v>
      </c>
      <c r="W205" s="195">
        <v>0.0373</v>
      </c>
      <c r="X205" s="195">
        <v>0.0373</v>
      </c>
      <c r="Y205" s="195">
        <v>0.0373</v>
      </c>
      <c r="Z205" s="195">
        <v>0.0373</v>
      </c>
      <c r="AA205" s="195">
        <v>0.0373</v>
      </c>
      <c r="AB205" s="195">
        <v>0.0373</v>
      </c>
      <c r="AC205" s="195">
        <v>0.0373</v>
      </c>
      <c r="AD205" s="195">
        <v>0.0373</v>
      </c>
      <c r="AE205" s="195">
        <v>0.0373</v>
      </c>
      <c r="AF205" s="195">
        <v>0.0373</v>
      </c>
      <c r="AG205" s="195">
        <v>0.0373</v>
      </c>
      <c r="AH205" s="195">
        <v>0.0373</v>
      </c>
      <c r="AI205" s="195">
        <v>0.0373</v>
      </c>
      <c r="AJ205" s="195">
        <v>0.0373</v>
      </c>
      <c r="AK205" s="195">
        <v>0.0373</v>
      </c>
      <c r="AL205" s="195">
        <v>0.0373</v>
      </c>
      <c r="AM205" s="195">
        <v>0.0373</v>
      </c>
      <c r="AN205" s="195">
        <v>0.0373</v>
      </c>
      <c r="AO205" s="195">
        <v>0.0373</v>
      </c>
      <c r="AP205" s="195">
        <v>0.0373</v>
      </c>
      <c r="AQ205" s="195">
        <v>0.0373</v>
      </c>
      <c r="AR205" s="195">
        <v>0.0373</v>
      </c>
      <c r="AS205" s="195">
        <v>0.0373</v>
      </c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39"/>
      <c r="I206" s="16"/>
      <c r="J206" s="39"/>
      <c r="K206" s="194" t="s">
        <v>131</v>
      </c>
      <c r="L206" s="195">
        <v>0.0373</v>
      </c>
      <c r="M206" s="195">
        <v>0.0373</v>
      </c>
      <c r="N206" s="195">
        <v>0.0373</v>
      </c>
      <c r="O206" s="195">
        <v>0.0373</v>
      </c>
      <c r="P206" s="195">
        <v>0.0373</v>
      </c>
      <c r="Q206" s="195">
        <v>0.0373</v>
      </c>
      <c r="R206" s="195">
        <v>0.0373</v>
      </c>
      <c r="S206" s="195">
        <v>0.0373</v>
      </c>
      <c r="T206" s="195">
        <v>0.0373</v>
      </c>
      <c r="U206" s="195">
        <v>0.0373</v>
      </c>
      <c r="V206" s="195">
        <v>0.0373</v>
      </c>
      <c r="W206" s="195">
        <v>0.0373</v>
      </c>
      <c r="X206" s="195">
        <v>0.0373</v>
      </c>
      <c r="Y206" s="195">
        <v>0.0373</v>
      </c>
      <c r="Z206" s="195">
        <v>0.0373</v>
      </c>
      <c r="AA206" s="195">
        <v>0.0373</v>
      </c>
      <c r="AB206" s="195">
        <v>0.0373</v>
      </c>
      <c r="AC206" s="195">
        <v>0.0373</v>
      </c>
      <c r="AD206" s="195">
        <v>0.0373</v>
      </c>
      <c r="AE206" s="195">
        <v>0.0373</v>
      </c>
      <c r="AF206" s="195">
        <v>0.0373</v>
      </c>
      <c r="AG206" s="195">
        <v>0.0373</v>
      </c>
      <c r="AH206" s="195">
        <v>0.0373</v>
      </c>
      <c r="AI206" s="195">
        <v>0.0373</v>
      </c>
      <c r="AJ206" s="195">
        <v>0.0373</v>
      </c>
      <c r="AK206" s="195">
        <v>0.0373</v>
      </c>
      <c r="AL206" s="195">
        <v>0.0373</v>
      </c>
      <c r="AM206" s="195">
        <v>0.0373</v>
      </c>
      <c r="AN206" s="195">
        <v>0.0373</v>
      </c>
      <c r="AO206" s="195">
        <v>0.0373</v>
      </c>
      <c r="AP206" s="195">
        <v>0.0373</v>
      </c>
      <c r="AQ206" s="195">
        <v>0.0373</v>
      </c>
      <c r="AR206" s="195">
        <v>0.0373</v>
      </c>
      <c r="AS206" s="195">
        <v>0.0373</v>
      </c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39"/>
      <c r="I207" s="16"/>
      <c r="J207" s="39"/>
      <c r="K207" s="194" t="s">
        <v>132</v>
      </c>
      <c r="L207" s="195">
        <v>0.01200000000000023</v>
      </c>
      <c r="M207" s="195">
        <v>0.01200000000000023</v>
      </c>
      <c r="N207" s="195">
        <v>0.01200000000000023</v>
      </c>
      <c r="O207" s="195">
        <v>0.01200000000000023</v>
      </c>
      <c r="P207" s="195">
        <v>0.01200000000000023</v>
      </c>
      <c r="Q207" s="195">
        <v>0.01200000000000023</v>
      </c>
      <c r="R207" s="195">
        <v>0.01200000000000023</v>
      </c>
      <c r="S207" s="195">
        <v>0.01200000000000023</v>
      </c>
      <c r="T207" s="195">
        <v>0.01200000000000023</v>
      </c>
      <c r="U207" s="195">
        <v>0.01200000000000023</v>
      </c>
      <c r="V207" s="195">
        <v>0.01200000000000023</v>
      </c>
      <c r="W207" s="195">
        <v>0.01200000000000023</v>
      </c>
      <c r="X207" s="195">
        <v>0.01200000000000023</v>
      </c>
      <c r="Y207" s="195">
        <v>0.01200000000000023</v>
      </c>
      <c r="Z207" s="195">
        <v>0.01200000000000023</v>
      </c>
      <c r="AA207" s="195">
        <v>0.01200000000000023</v>
      </c>
      <c r="AB207" s="195">
        <v>0.01200000000000023</v>
      </c>
      <c r="AC207" s="195">
        <v>0.01200000000000023</v>
      </c>
      <c r="AD207" s="195">
        <v>0.01200000000000023</v>
      </c>
      <c r="AE207" s="195">
        <v>0.01200000000000023</v>
      </c>
      <c r="AF207" s="195">
        <v>0.01200000000000023</v>
      </c>
      <c r="AG207" s="195">
        <v>0.01200000000000023</v>
      </c>
      <c r="AH207" s="195">
        <v>0.01200000000000023</v>
      </c>
      <c r="AI207" s="195">
        <v>0.01200000000000023</v>
      </c>
      <c r="AJ207" s="195">
        <v>0.01200000000000023</v>
      </c>
      <c r="AK207" s="195">
        <v>0.01200000000000023</v>
      </c>
      <c r="AL207" s="195">
        <v>0.01200000000000023</v>
      </c>
      <c r="AM207" s="195">
        <v>0.01200000000000023</v>
      </c>
      <c r="AN207" s="195">
        <v>0.01200000000000023</v>
      </c>
      <c r="AO207" s="195">
        <v>0.01200000000000023</v>
      </c>
      <c r="AP207" s="195">
        <v>0.01200000000000023</v>
      </c>
      <c r="AQ207" s="195">
        <v>0.01200000000000023</v>
      </c>
      <c r="AR207" s="195">
        <v>0.01200000000000023</v>
      </c>
      <c r="AS207" s="195">
        <v>0.01200000000000023</v>
      </c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39"/>
      <c r="I208" s="16"/>
      <c r="J208" s="39"/>
      <c r="K208" s="194" t="s">
        <v>75</v>
      </c>
      <c r="L208" s="195">
        <v>0.01200000000000023</v>
      </c>
      <c r="M208" s="195">
        <v>0.01200000000000023</v>
      </c>
      <c r="N208" s="195">
        <v>0.01200000000000023</v>
      </c>
      <c r="O208" s="195">
        <v>0.01200000000000023</v>
      </c>
      <c r="P208" s="195">
        <v>0.01200000000000023</v>
      </c>
      <c r="Q208" s="195">
        <v>0.01200000000000023</v>
      </c>
      <c r="R208" s="195">
        <v>0.01200000000000023</v>
      </c>
      <c r="S208" s="195">
        <v>0.01200000000000023</v>
      </c>
      <c r="T208" s="195">
        <v>0.01200000000000023</v>
      </c>
      <c r="U208" s="195">
        <v>0.01200000000000023</v>
      </c>
      <c r="V208" s="195">
        <v>0.01200000000000023</v>
      </c>
      <c r="W208" s="195">
        <v>0.01200000000000023</v>
      </c>
      <c r="X208" s="195">
        <v>0.01200000000000023</v>
      </c>
      <c r="Y208" s="195">
        <v>0.01200000000000023</v>
      </c>
      <c r="Z208" s="195">
        <v>0.01200000000000023</v>
      </c>
      <c r="AA208" s="195">
        <v>0.01200000000000023</v>
      </c>
      <c r="AB208" s="195">
        <v>0.01200000000000023</v>
      </c>
      <c r="AC208" s="195">
        <v>0.01200000000000023</v>
      </c>
      <c r="AD208" s="195">
        <v>0.01200000000000023</v>
      </c>
      <c r="AE208" s="195">
        <v>0.01200000000000023</v>
      </c>
      <c r="AF208" s="195">
        <v>0.01200000000000023</v>
      </c>
      <c r="AG208" s="195">
        <v>0.01200000000000023</v>
      </c>
      <c r="AH208" s="195">
        <v>0.01200000000000023</v>
      </c>
      <c r="AI208" s="195">
        <v>0.01200000000000023</v>
      </c>
      <c r="AJ208" s="195">
        <v>0.01200000000000023</v>
      </c>
      <c r="AK208" s="195">
        <v>0.01200000000000023</v>
      </c>
      <c r="AL208" s="195">
        <v>0.01200000000000023</v>
      </c>
      <c r="AM208" s="195">
        <v>0.01200000000000023</v>
      </c>
      <c r="AN208" s="195">
        <v>0.01200000000000023</v>
      </c>
      <c r="AO208" s="195">
        <v>0.01200000000000023</v>
      </c>
      <c r="AP208" s="195">
        <v>0.01200000000000023</v>
      </c>
      <c r="AQ208" s="195">
        <v>0.01200000000000023</v>
      </c>
      <c r="AR208" s="195">
        <v>0.01200000000000023</v>
      </c>
      <c r="AS208" s="195">
        <v>0.01200000000000023</v>
      </c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39"/>
      <c r="I209" s="16"/>
      <c r="J209" s="39"/>
      <c r="K209" s="194" t="s">
        <v>133</v>
      </c>
      <c r="L209" s="195">
        <v>0.01200000000000023</v>
      </c>
      <c r="M209" s="195">
        <v>0.01200000000000023</v>
      </c>
      <c r="N209" s="195">
        <v>0.01200000000000023</v>
      </c>
      <c r="O209" s="195">
        <v>0.01200000000000023</v>
      </c>
      <c r="P209" s="195">
        <v>0.01200000000000023</v>
      </c>
      <c r="Q209" s="195">
        <v>0.01200000000000023</v>
      </c>
      <c r="R209" s="195">
        <v>0.01200000000000023</v>
      </c>
      <c r="S209" s="195">
        <v>0.01200000000000023</v>
      </c>
      <c r="T209" s="195">
        <v>0.01200000000000023</v>
      </c>
      <c r="U209" s="195">
        <v>0.01200000000000023</v>
      </c>
      <c r="V209" s="195">
        <v>0.01200000000000023</v>
      </c>
      <c r="W209" s="195">
        <v>0.01200000000000023</v>
      </c>
      <c r="X209" s="195">
        <v>0.01200000000000023</v>
      </c>
      <c r="Y209" s="195">
        <v>0.01200000000000023</v>
      </c>
      <c r="Z209" s="195">
        <v>0.01200000000000023</v>
      </c>
      <c r="AA209" s="195">
        <v>0.01200000000000023</v>
      </c>
      <c r="AB209" s="195">
        <v>0.01200000000000023</v>
      </c>
      <c r="AC209" s="195">
        <v>0.01200000000000023</v>
      </c>
      <c r="AD209" s="195">
        <v>0.01200000000000023</v>
      </c>
      <c r="AE209" s="195">
        <v>0.01200000000000023</v>
      </c>
      <c r="AF209" s="195">
        <v>0.01200000000000023</v>
      </c>
      <c r="AG209" s="195">
        <v>0.01200000000000023</v>
      </c>
      <c r="AH209" s="195">
        <v>0.01200000000000023</v>
      </c>
      <c r="AI209" s="195">
        <v>0.01200000000000023</v>
      </c>
      <c r="AJ209" s="195">
        <v>0.01200000000000023</v>
      </c>
      <c r="AK209" s="195">
        <v>0.01200000000000023</v>
      </c>
      <c r="AL209" s="195">
        <v>0.01200000000000023</v>
      </c>
      <c r="AM209" s="195">
        <v>0.01200000000000023</v>
      </c>
      <c r="AN209" s="195">
        <v>0.01200000000000023</v>
      </c>
      <c r="AO209" s="195">
        <v>0.01200000000000023</v>
      </c>
      <c r="AP209" s="195">
        <v>0.01200000000000023</v>
      </c>
      <c r="AQ209" s="195">
        <v>0.01200000000000023</v>
      </c>
      <c r="AR209" s="195">
        <v>0.01200000000000023</v>
      </c>
      <c r="AS209" s="195">
        <v>0.01200000000000023</v>
      </c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39"/>
      <c r="I210" s="16"/>
      <c r="J210" s="39"/>
      <c r="K210" s="194" t="s">
        <v>77</v>
      </c>
      <c r="L210" s="195">
        <v>0.0373</v>
      </c>
      <c r="M210" s="195">
        <v>0.0373</v>
      </c>
      <c r="N210" s="195">
        <v>0.0373</v>
      </c>
      <c r="O210" s="195">
        <v>0.0373</v>
      </c>
      <c r="P210" s="195">
        <v>0.0373</v>
      </c>
      <c r="Q210" s="195">
        <v>0.0373</v>
      </c>
      <c r="R210" s="195">
        <v>0.0373</v>
      </c>
      <c r="S210" s="195">
        <v>0.0373</v>
      </c>
      <c r="T210" s="195">
        <v>0.0373</v>
      </c>
      <c r="U210" s="195">
        <v>0.0373</v>
      </c>
      <c r="V210" s="195">
        <v>0.0373</v>
      </c>
      <c r="W210" s="195">
        <v>0.0373</v>
      </c>
      <c r="X210" s="195">
        <v>0.0373</v>
      </c>
      <c r="Y210" s="195">
        <v>0.0373</v>
      </c>
      <c r="Z210" s="195">
        <v>0.0373</v>
      </c>
      <c r="AA210" s="195">
        <v>0.0373</v>
      </c>
      <c r="AB210" s="195">
        <v>0.0373</v>
      </c>
      <c r="AC210" s="195">
        <v>0.0373</v>
      </c>
      <c r="AD210" s="195">
        <v>0.0373</v>
      </c>
      <c r="AE210" s="195">
        <v>0.0373</v>
      </c>
      <c r="AF210" s="195">
        <v>0.0373</v>
      </c>
      <c r="AG210" s="195">
        <v>0.0373</v>
      </c>
      <c r="AH210" s="195">
        <v>0.0373</v>
      </c>
      <c r="AI210" s="195">
        <v>0.0373</v>
      </c>
      <c r="AJ210" s="195">
        <v>0.0373</v>
      </c>
      <c r="AK210" s="195">
        <v>0.0373</v>
      </c>
      <c r="AL210" s="195">
        <v>0.0373</v>
      </c>
      <c r="AM210" s="195">
        <v>0.0373</v>
      </c>
      <c r="AN210" s="195">
        <v>0.0373</v>
      </c>
      <c r="AO210" s="195">
        <v>0.0373</v>
      </c>
      <c r="AP210" s="195">
        <v>0.0373</v>
      </c>
      <c r="AQ210" s="195">
        <v>0.0373</v>
      </c>
      <c r="AR210" s="195">
        <v>0.0373</v>
      </c>
      <c r="AS210" s="195">
        <v>0.0373</v>
      </c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39"/>
      <c r="I211" s="16"/>
      <c r="J211" s="39"/>
      <c r="K211" s="194" t="s">
        <v>134</v>
      </c>
      <c r="L211" s="195">
        <v>0.0903</v>
      </c>
      <c r="M211" s="195">
        <v>0.0903</v>
      </c>
      <c r="N211" s="195">
        <v>0.0903</v>
      </c>
      <c r="O211" s="195">
        <v>0.0903</v>
      </c>
      <c r="P211" s="195">
        <v>0.0903</v>
      </c>
      <c r="Q211" s="195">
        <v>0.0903</v>
      </c>
      <c r="R211" s="195">
        <v>0.0903</v>
      </c>
      <c r="S211" s="195">
        <v>0.0903</v>
      </c>
      <c r="T211" s="195">
        <v>0.0903</v>
      </c>
      <c r="U211" s="195">
        <v>0.0903</v>
      </c>
      <c r="V211" s="195">
        <v>0.0903</v>
      </c>
      <c r="W211" s="195">
        <v>0.0903</v>
      </c>
      <c r="X211" s="195">
        <v>0.0903</v>
      </c>
      <c r="Y211" s="195">
        <v>0.0903</v>
      </c>
      <c r="Z211" s="195">
        <v>0.0903</v>
      </c>
      <c r="AA211" s="195">
        <v>0.0903</v>
      </c>
      <c r="AB211" s="195">
        <v>0.0903</v>
      </c>
      <c r="AC211" s="195">
        <v>0.0903</v>
      </c>
      <c r="AD211" s="195">
        <v>0.0903</v>
      </c>
      <c r="AE211" s="195">
        <v>0.0903</v>
      </c>
      <c r="AF211" s="195">
        <v>0.0903</v>
      </c>
      <c r="AG211" s="195">
        <v>0.0903</v>
      </c>
      <c r="AH211" s="195">
        <v>0.0903</v>
      </c>
      <c r="AI211" s="195">
        <v>0.0903</v>
      </c>
      <c r="AJ211" s="195">
        <v>0.0903</v>
      </c>
      <c r="AK211" s="195">
        <v>0.0903</v>
      </c>
      <c r="AL211" s="195">
        <v>0.0903</v>
      </c>
      <c r="AM211" s="195">
        <v>0.0903</v>
      </c>
      <c r="AN211" s="195">
        <v>0.0903</v>
      </c>
      <c r="AO211" s="195">
        <v>0.0903</v>
      </c>
      <c r="AP211" s="195">
        <v>0.0903</v>
      </c>
      <c r="AQ211" s="195">
        <v>0.0903</v>
      </c>
      <c r="AR211" s="195">
        <v>0.0903</v>
      </c>
      <c r="AS211" s="195">
        <v>0.0903</v>
      </c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39"/>
      <c r="I212" s="16"/>
      <c r="J212" s="39"/>
      <c r="K212" s="194" t="s">
        <v>78</v>
      </c>
      <c r="L212" s="195">
        <v>0.0903</v>
      </c>
      <c r="M212" s="195">
        <v>0.0903</v>
      </c>
      <c r="N212" s="195">
        <v>0.0903</v>
      </c>
      <c r="O212" s="195">
        <v>0.0903</v>
      </c>
      <c r="P212" s="195">
        <v>0.0903</v>
      </c>
      <c r="Q212" s="195">
        <v>0.0903</v>
      </c>
      <c r="R212" s="195">
        <v>0.0903</v>
      </c>
      <c r="S212" s="195">
        <v>0.0903</v>
      </c>
      <c r="T212" s="195">
        <v>0.0903</v>
      </c>
      <c r="U212" s="195">
        <v>0.0903</v>
      </c>
      <c r="V212" s="195">
        <v>0.0903</v>
      </c>
      <c r="W212" s="195">
        <v>0.0903</v>
      </c>
      <c r="X212" s="195">
        <v>0.0903</v>
      </c>
      <c r="Y212" s="195">
        <v>0.0903</v>
      </c>
      <c r="Z212" s="195">
        <v>0.0903</v>
      </c>
      <c r="AA212" s="195">
        <v>0.0903</v>
      </c>
      <c r="AB212" s="195">
        <v>0.0903</v>
      </c>
      <c r="AC212" s="195">
        <v>0.0903</v>
      </c>
      <c r="AD212" s="195">
        <v>0.0903</v>
      </c>
      <c r="AE212" s="195">
        <v>0.0903</v>
      </c>
      <c r="AF212" s="195">
        <v>0.0903</v>
      </c>
      <c r="AG212" s="195">
        <v>0.0903</v>
      </c>
      <c r="AH212" s="195">
        <v>0.0903</v>
      </c>
      <c r="AI212" s="195">
        <v>0.0903</v>
      </c>
      <c r="AJ212" s="195">
        <v>0.0903</v>
      </c>
      <c r="AK212" s="195">
        <v>0.0903</v>
      </c>
      <c r="AL212" s="195">
        <v>0.0903</v>
      </c>
      <c r="AM212" s="195">
        <v>0.0903</v>
      </c>
      <c r="AN212" s="195">
        <v>0.0903</v>
      </c>
      <c r="AO212" s="195">
        <v>0.0903</v>
      </c>
      <c r="AP212" s="195">
        <v>0.0903</v>
      </c>
      <c r="AQ212" s="195">
        <v>0.0903</v>
      </c>
      <c r="AR212" s="195">
        <v>0.0903</v>
      </c>
      <c r="AS212" s="195">
        <v>0.0903</v>
      </c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39"/>
      <c r="I213" s="16"/>
      <c r="J213" s="39"/>
      <c r="K213" s="194" t="s">
        <v>135</v>
      </c>
      <c r="L213" s="195">
        <v>0.0903</v>
      </c>
      <c r="M213" s="195">
        <v>0.0903</v>
      </c>
      <c r="N213" s="195">
        <v>0.0903</v>
      </c>
      <c r="O213" s="195">
        <v>0.0903</v>
      </c>
      <c r="P213" s="195">
        <v>0.0903</v>
      </c>
      <c r="Q213" s="195">
        <v>0.0903</v>
      </c>
      <c r="R213" s="195">
        <v>0.0903</v>
      </c>
      <c r="S213" s="195">
        <v>0.0903</v>
      </c>
      <c r="T213" s="195">
        <v>0.0903</v>
      </c>
      <c r="U213" s="195">
        <v>0.0903</v>
      </c>
      <c r="V213" s="195">
        <v>0.0903</v>
      </c>
      <c r="W213" s="195">
        <v>0.0903</v>
      </c>
      <c r="X213" s="195">
        <v>0.0903</v>
      </c>
      <c r="Y213" s="195">
        <v>0.0903</v>
      </c>
      <c r="Z213" s="195">
        <v>0.0903</v>
      </c>
      <c r="AA213" s="195">
        <v>0.0903</v>
      </c>
      <c r="AB213" s="195">
        <v>0.0903</v>
      </c>
      <c r="AC213" s="195">
        <v>0.0903</v>
      </c>
      <c r="AD213" s="195">
        <v>0.0903</v>
      </c>
      <c r="AE213" s="195">
        <v>0.0903</v>
      </c>
      <c r="AF213" s="195">
        <v>0.0903</v>
      </c>
      <c r="AG213" s="195">
        <v>0.0903</v>
      </c>
      <c r="AH213" s="195">
        <v>0.0903</v>
      </c>
      <c r="AI213" s="195">
        <v>0.0903</v>
      </c>
      <c r="AJ213" s="195">
        <v>0.0903</v>
      </c>
      <c r="AK213" s="195">
        <v>0.0903</v>
      </c>
      <c r="AL213" s="195">
        <v>0.0903</v>
      </c>
      <c r="AM213" s="195">
        <v>0.0903</v>
      </c>
      <c r="AN213" s="195">
        <v>0.0903</v>
      </c>
      <c r="AO213" s="195">
        <v>0.0903</v>
      </c>
      <c r="AP213" s="195">
        <v>0.0903</v>
      </c>
      <c r="AQ213" s="195">
        <v>0.0903</v>
      </c>
      <c r="AR213" s="195">
        <v>0.0903</v>
      </c>
      <c r="AS213" s="195">
        <v>0.0903</v>
      </c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39"/>
      <c r="I214" s="16"/>
      <c r="J214" s="39"/>
      <c r="K214" s="194" t="s">
        <v>136</v>
      </c>
      <c r="L214" s="195">
        <v>0.06370731707317079</v>
      </c>
      <c r="M214" s="195">
        <v>0.06370731707317079</v>
      </c>
      <c r="N214" s="195">
        <v>0.06370731707317079</v>
      </c>
      <c r="O214" s="195">
        <v>0.06370731707317079</v>
      </c>
      <c r="P214" s="195">
        <v>0.06370731707317079</v>
      </c>
      <c r="Q214" s="195">
        <v>0.06370731707317079</v>
      </c>
      <c r="R214" s="195">
        <v>0.06370731707317079</v>
      </c>
      <c r="S214" s="195">
        <v>0.06370731707317079</v>
      </c>
      <c r="T214" s="195">
        <v>0.06370731707317079</v>
      </c>
      <c r="U214" s="195">
        <v>0.06370731707317079</v>
      </c>
      <c r="V214" s="195">
        <v>0.06370731707317079</v>
      </c>
      <c r="W214" s="195">
        <v>0.06370731707317079</v>
      </c>
      <c r="X214" s="195">
        <v>0.06370731707317079</v>
      </c>
      <c r="Y214" s="195">
        <v>0.06370731707317079</v>
      </c>
      <c r="Z214" s="195">
        <v>0.06370731707317079</v>
      </c>
      <c r="AA214" s="195">
        <v>0.06370731707317079</v>
      </c>
      <c r="AB214" s="195">
        <v>0.06370731707317079</v>
      </c>
      <c r="AC214" s="195">
        <v>0.06370731707317079</v>
      </c>
      <c r="AD214" s="195">
        <v>0.06370731707317079</v>
      </c>
      <c r="AE214" s="195">
        <v>0.06370731707317079</v>
      </c>
      <c r="AF214" s="195">
        <v>0.06370731707317079</v>
      </c>
      <c r="AG214" s="195">
        <v>0.06370731707317079</v>
      </c>
      <c r="AH214" s="195">
        <v>0.06370731707317079</v>
      </c>
      <c r="AI214" s="195">
        <v>0.06370731707317079</v>
      </c>
      <c r="AJ214" s="195">
        <v>0.06370731707317079</v>
      </c>
      <c r="AK214" s="195">
        <v>0.06370731707317079</v>
      </c>
      <c r="AL214" s="195">
        <v>0.06370731707317079</v>
      </c>
      <c r="AM214" s="195">
        <v>0.06370731707317079</v>
      </c>
      <c r="AN214" s="195">
        <v>0.06370731707317079</v>
      </c>
      <c r="AO214" s="195">
        <v>0.06370731707317079</v>
      </c>
      <c r="AP214" s="195">
        <v>0.06370731707317079</v>
      </c>
      <c r="AQ214" s="195">
        <v>0.06370731707317079</v>
      </c>
      <c r="AR214" s="195">
        <v>0.06370731707317079</v>
      </c>
      <c r="AS214" s="195">
        <v>0.06370731707317079</v>
      </c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39"/>
      <c r="I215" s="16"/>
      <c r="J215" s="39"/>
      <c r="K215" s="194" t="s">
        <v>80</v>
      </c>
      <c r="L215" s="195">
        <v>0.06370731707317079</v>
      </c>
      <c r="M215" s="195">
        <v>0.06370731707317079</v>
      </c>
      <c r="N215" s="195">
        <v>0.06370731707317079</v>
      </c>
      <c r="O215" s="195">
        <v>0.06370731707317079</v>
      </c>
      <c r="P215" s="195">
        <v>0.06370731707317079</v>
      </c>
      <c r="Q215" s="195">
        <v>0.06370731707317079</v>
      </c>
      <c r="R215" s="195">
        <v>0.06370731707317079</v>
      </c>
      <c r="S215" s="195">
        <v>0.06370731707317079</v>
      </c>
      <c r="T215" s="195">
        <v>0.06370731707317079</v>
      </c>
      <c r="U215" s="195">
        <v>0.06370731707317079</v>
      </c>
      <c r="V215" s="195">
        <v>0.06370731707317079</v>
      </c>
      <c r="W215" s="195">
        <v>0.06370731707317079</v>
      </c>
      <c r="X215" s="195">
        <v>0.06370731707317079</v>
      </c>
      <c r="Y215" s="195">
        <v>0.06370731707317079</v>
      </c>
      <c r="Z215" s="195">
        <v>0.06370731707317079</v>
      </c>
      <c r="AA215" s="195">
        <v>0.06370731707317079</v>
      </c>
      <c r="AB215" s="195">
        <v>0.06370731707317079</v>
      </c>
      <c r="AC215" s="195">
        <v>0.06370731707317079</v>
      </c>
      <c r="AD215" s="195">
        <v>0.06370731707317079</v>
      </c>
      <c r="AE215" s="195">
        <v>0.06370731707317079</v>
      </c>
      <c r="AF215" s="195">
        <v>0.06370731707317079</v>
      </c>
      <c r="AG215" s="195">
        <v>0.06370731707317079</v>
      </c>
      <c r="AH215" s="195">
        <v>0.06370731707317079</v>
      </c>
      <c r="AI215" s="195">
        <v>0.06370731707317079</v>
      </c>
      <c r="AJ215" s="195">
        <v>0.06370731707317079</v>
      </c>
      <c r="AK215" s="195">
        <v>0.06370731707317079</v>
      </c>
      <c r="AL215" s="195">
        <v>0.06370731707317079</v>
      </c>
      <c r="AM215" s="195">
        <v>0.06370731707317079</v>
      </c>
      <c r="AN215" s="195">
        <v>0.06370731707317079</v>
      </c>
      <c r="AO215" s="195">
        <v>0.06370731707317079</v>
      </c>
      <c r="AP215" s="195">
        <v>0.06370731707317079</v>
      </c>
      <c r="AQ215" s="195">
        <v>0.06370731707317079</v>
      </c>
      <c r="AR215" s="195">
        <v>0.06370731707317079</v>
      </c>
      <c r="AS215" s="195">
        <v>0.06370731707317079</v>
      </c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39"/>
      <c r="I216" s="16"/>
      <c r="J216" s="39"/>
      <c r="K216" s="194" t="s">
        <v>137</v>
      </c>
      <c r="L216" s="195">
        <v>0.06370731707317079</v>
      </c>
      <c r="M216" s="195">
        <v>0.06370731707317079</v>
      </c>
      <c r="N216" s="195">
        <v>0.06370731707317079</v>
      </c>
      <c r="O216" s="195">
        <v>0.06370731707317079</v>
      </c>
      <c r="P216" s="195">
        <v>0.06370731707317079</v>
      </c>
      <c r="Q216" s="195">
        <v>0.06370731707317079</v>
      </c>
      <c r="R216" s="195">
        <v>0.06370731707317079</v>
      </c>
      <c r="S216" s="195">
        <v>0.06370731707317079</v>
      </c>
      <c r="T216" s="195">
        <v>0.06370731707317079</v>
      </c>
      <c r="U216" s="195">
        <v>0.06370731707317079</v>
      </c>
      <c r="V216" s="195">
        <v>0.06370731707317079</v>
      </c>
      <c r="W216" s="195">
        <v>0.06370731707317079</v>
      </c>
      <c r="X216" s="195">
        <v>0.06370731707317079</v>
      </c>
      <c r="Y216" s="195">
        <v>0.06370731707317079</v>
      </c>
      <c r="Z216" s="195">
        <v>0.06370731707317079</v>
      </c>
      <c r="AA216" s="195">
        <v>0.06370731707317079</v>
      </c>
      <c r="AB216" s="195">
        <v>0.06370731707317079</v>
      </c>
      <c r="AC216" s="195">
        <v>0.06370731707317079</v>
      </c>
      <c r="AD216" s="195">
        <v>0.06370731707317079</v>
      </c>
      <c r="AE216" s="195">
        <v>0.06370731707317079</v>
      </c>
      <c r="AF216" s="195">
        <v>0.06370731707317079</v>
      </c>
      <c r="AG216" s="195">
        <v>0.06370731707317079</v>
      </c>
      <c r="AH216" s="195">
        <v>0.06370731707317079</v>
      </c>
      <c r="AI216" s="195">
        <v>0.06370731707317079</v>
      </c>
      <c r="AJ216" s="195">
        <v>0.06370731707317079</v>
      </c>
      <c r="AK216" s="195">
        <v>0.06370731707317079</v>
      </c>
      <c r="AL216" s="195">
        <v>0.06370731707317079</v>
      </c>
      <c r="AM216" s="195">
        <v>0.06370731707317079</v>
      </c>
      <c r="AN216" s="195">
        <v>0.06370731707317079</v>
      </c>
      <c r="AO216" s="195">
        <v>0.06370731707317079</v>
      </c>
      <c r="AP216" s="195">
        <v>0.06370731707317079</v>
      </c>
      <c r="AQ216" s="195">
        <v>0.06370731707317079</v>
      </c>
      <c r="AR216" s="195">
        <v>0.06370731707317079</v>
      </c>
      <c r="AS216" s="195">
        <v>0.06370731707317079</v>
      </c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39"/>
      <c r="I217" s="16"/>
      <c r="J217" s="39"/>
      <c r="K217" s="194" t="s">
        <v>138</v>
      </c>
      <c r="L217" s="195">
        <v>0.6</v>
      </c>
      <c r="M217" s="195">
        <v>0.6076923076923076</v>
      </c>
      <c r="N217" s="195">
        <v>0.6153846153846153</v>
      </c>
      <c r="O217" s="195">
        <v>0.623076923076923</v>
      </c>
      <c r="P217" s="195">
        <v>0.6307692307692306</v>
      </c>
      <c r="Q217" s="195">
        <v>0.6384615384615383</v>
      </c>
      <c r="R217" s="195">
        <v>0.646153846153846</v>
      </c>
      <c r="S217" s="195">
        <v>0.6538461538461536</v>
      </c>
      <c r="T217" s="195">
        <v>0.6615384615384613</v>
      </c>
      <c r="U217" s="195">
        <v>0.669230769230769</v>
      </c>
      <c r="V217" s="195">
        <v>0.6769230769230766</v>
      </c>
      <c r="W217" s="195">
        <v>0.6846153846153843</v>
      </c>
      <c r="X217" s="195">
        <v>0.692307692307692</v>
      </c>
      <c r="Y217" s="195">
        <v>0.7</v>
      </c>
      <c r="Z217" s="195">
        <v>0.7</v>
      </c>
      <c r="AA217" s="195">
        <v>0.7</v>
      </c>
      <c r="AB217" s="195">
        <v>0.7</v>
      </c>
      <c r="AC217" s="195">
        <v>0.7</v>
      </c>
      <c r="AD217" s="195">
        <v>0.7</v>
      </c>
      <c r="AE217" s="195">
        <v>0.7</v>
      </c>
      <c r="AF217" s="195">
        <v>0.7</v>
      </c>
      <c r="AG217" s="195">
        <v>0.7</v>
      </c>
      <c r="AH217" s="195">
        <v>0.7</v>
      </c>
      <c r="AI217" s="195">
        <v>0.7</v>
      </c>
      <c r="AJ217" s="195">
        <v>0.7</v>
      </c>
      <c r="AK217" s="195">
        <v>0.7</v>
      </c>
      <c r="AL217" s="195">
        <v>0.7</v>
      </c>
      <c r="AM217" s="195">
        <v>0.7</v>
      </c>
      <c r="AN217" s="195">
        <v>0.7</v>
      </c>
      <c r="AO217" s="195">
        <v>0.7</v>
      </c>
      <c r="AP217" s="195">
        <v>0.7</v>
      </c>
      <c r="AQ217" s="195">
        <v>0.7</v>
      </c>
      <c r="AR217" s="195">
        <v>0.7</v>
      </c>
      <c r="AS217" s="195">
        <v>0.7</v>
      </c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39"/>
      <c r="I218" s="16"/>
      <c r="J218" s="39"/>
      <c r="K218" s="194" t="s">
        <v>81</v>
      </c>
      <c r="L218" s="195">
        <v>0.6</v>
      </c>
      <c r="M218" s="195">
        <v>0.6038461538461538</v>
      </c>
      <c r="N218" s="195">
        <v>0.6076923076923076</v>
      </c>
      <c r="O218" s="195">
        <v>0.6115384615384615</v>
      </c>
      <c r="P218" s="195">
        <v>0.6153846153846153</v>
      </c>
      <c r="Q218" s="195">
        <v>0.6192307692307691</v>
      </c>
      <c r="R218" s="195">
        <v>0.623076923076923</v>
      </c>
      <c r="S218" s="195">
        <v>0.6269230769230768</v>
      </c>
      <c r="T218" s="195">
        <v>0.6307692307692306</v>
      </c>
      <c r="U218" s="195">
        <v>0.6346153846153845</v>
      </c>
      <c r="V218" s="195">
        <v>0.6384615384615383</v>
      </c>
      <c r="W218" s="195">
        <v>0.6423076923076921</v>
      </c>
      <c r="X218" s="195">
        <v>0.646153846153846</v>
      </c>
      <c r="Y218" s="195">
        <v>0.65</v>
      </c>
      <c r="Z218" s="195">
        <v>0.65</v>
      </c>
      <c r="AA218" s="195">
        <v>0.65</v>
      </c>
      <c r="AB218" s="195">
        <v>0.65</v>
      </c>
      <c r="AC218" s="195">
        <v>0.65</v>
      </c>
      <c r="AD218" s="195">
        <v>0.65</v>
      </c>
      <c r="AE218" s="195">
        <v>0.65</v>
      </c>
      <c r="AF218" s="195">
        <v>0.65</v>
      </c>
      <c r="AG218" s="195">
        <v>0.65</v>
      </c>
      <c r="AH218" s="195">
        <v>0.65</v>
      </c>
      <c r="AI218" s="195">
        <v>0.65</v>
      </c>
      <c r="AJ218" s="195">
        <v>0.65</v>
      </c>
      <c r="AK218" s="195">
        <v>0.65</v>
      </c>
      <c r="AL218" s="195">
        <v>0.65</v>
      </c>
      <c r="AM218" s="195">
        <v>0.65</v>
      </c>
      <c r="AN218" s="195">
        <v>0.65</v>
      </c>
      <c r="AO218" s="195">
        <v>0.65</v>
      </c>
      <c r="AP218" s="195">
        <v>0.65</v>
      </c>
      <c r="AQ218" s="195">
        <v>0.65</v>
      </c>
      <c r="AR218" s="195">
        <v>0.65</v>
      </c>
      <c r="AS218" s="195">
        <v>0.65</v>
      </c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39"/>
      <c r="I219" s="16"/>
      <c r="J219" s="39"/>
      <c r="K219" s="194" t="s">
        <v>139</v>
      </c>
      <c r="L219" s="195">
        <v>0.6</v>
      </c>
      <c r="M219" s="195">
        <v>0.6</v>
      </c>
      <c r="N219" s="195">
        <v>0.6</v>
      </c>
      <c r="O219" s="195">
        <v>0.6</v>
      </c>
      <c r="P219" s="195">
        <v>0.6</v>
      </c>
      <c r="Q219" s="195">
        <v>0.6</v>
      </c>
      <c r="R219" s="195">
        <v>0.6</v>
      </c>
      <c r="S219" s="195">
        <v>0.6</v>
      </c>
      <c r="T219" s="195">
        <v>0.6</v>
      </c>
      <c r="U219" s="195">
        <v>0.6</v>
      </c>
      <c r="V219" s="195">
        <v>0.6</v>
      </c>
      <c r="W219" s="195">
        <v>0.6</v>
      </c>
      <c r="X219" s="195">
        <v>0.6</v>
      </c>
      <c r="Y219" s="195">
        <v>0.6</v>
      </c>
      <c r="Z219" s="195">
        <v>0.6</v>
      </c>
      <c r="AA219" s="195">
        <v>0.6</v>
      </c>
      <c r="AB219" s="195">
        <v>0.6</v>
      </c>
      <c r="AC219" s="195">
        <v>0.6</v>
      </c>
      <c r="AD219" s="195">
        <v>0.6</v>
      </c>
      <c r="AE219" s="195">
        <v>0.6</v>
      </c>
      <c r="AF219" s="195">
        <v>0.6</v>
      </c>
      <c r="AG219" s="195">
        <v>0.6</v>
      </c>
      <c r="AH219" s="195">
        <v>0.6</v>
      </c>
      <c r="AI219" s="195">
        <v>0.6</v>
      </c>
      <c r="AJ219" s="195">
        <v>0.6</v>
      </c>
      <c r="AK219" s="195">
        <v>0.6</v>
      </c>
      <c r="AL219" s="195">
        <v>0.6</v>
      </c>
      <c r="AM219" s="195">
        <v>0.6</v>
      </c>
      <c r="AN219" s="195">
        <v>0.6</v>
      </c>
      <c r="AO219" s="195">
        <v>0.6</v>
      </c>
      <c r="AP219" s="195">
        <v>0.6</v>
      </c>
      <c r="AQ219" s="195">
        <v>0.6</v>
      </c>
      <c r="AR219" s="195">
        <v>0.6</v>
      </c>
      <c r="AS219" s="195">
        <v>0.6</v>
      </c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39"/>
      <c r="I220" s="16"/>
      <c r="J220" s="39"/>
      <c r="K220" s="194" t="s">
        <v>83</v>
      </c>
      <c r="L220" s="195">
        <v>0.2574</v>
      </c>
      <c r="M220" s="195">
        <v>0.2574</v>
      </c>
      <c r="N220" s="195">
        <v>0.2574</v>
      </c>
      <c r="O220" s="195">
        <v>0.2574</v>
      </c>
      <c r="P220" s="195">
        <v>0.2574</v>
      </c>
      <c r="Q220" s="195">
        <v>0.2574</v>
      </c>
      <c r="R220" s="195">
        <v>0.2574</v>
      </c>
      <c r="S220" s="195">
        <v>0.2574</v>
      </c>
      <c r="T220" s="195">
        <v>0.2574</v>
      </c>
      <c r="U220" s="195">
        <v>0.2574</v>
      </c>
      <c r="V220" s="195">
        <v>0.2574</v>
      </c>
      <c r="W220" s="195">
        <v>0.2574</v>
      </c>
      <c r="X220" s="195">
        <v>0.2574</v>
      </c>
      <c r="Y220" s="195">
        <v>0.2574</v>
      </c>
      <c r="Z220" s="195">
        <v>0.2574</v>
      </c>
      <c r="AA220" s="195">
        <v>0.2574</v>
      </c>
      <c r="AB220" s="195">
        <v>0.2574</v>
      </c>
      <c r="AC220" s="195">
        <v>0.2574</v>
      </c>
      <c r="AD220" s="195">
        <v>0.2574</v>
      </c>
      <c r="AE220" s="195">
        <v>0.2574</v>
      </c>
      <c r="AF220" s="195">
        <v>0.2574</v>
      </c>
      <c r="AG220" s="195">
        <v>0.2574</v>
      </c>
      <c r="AH220" s="195">
        <v>0.2574</v>
      </c>
      <c r="AI220" s="195">
        <v>0.2574</v>
      </c>
      <c r="AJ220" s="195">
        <v>0.2574</v>
      </c>
      <c r="AK220" s="195">
        <v>0.2574</v>
      </c>
      <c r="AL220" s="195">
        <v>0.2574</v>
      </c>
      <c r="AM220" s="195">
        <v>0.2574</v>
      </c>
      <c r="AN220" s="195">
        <v>0.2574</v>
      </c>
      <c r="AO220" s="195">
        <v>0.2574</v>
      </c>
      <c r="AP220" s="195">
        <v>0.2574</v>
      </c>
      <c r="AQ220" s="195">
        <v>0.2574</v>
      </c>
      <c r="AR220" s="195">
        <v>0.2574</v>
      </c>
      <c r="AS220" s="195">
        <v>0.2574</v>
      </c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39"/>
      <c r="I221" s="16"/>
      <c r="J221" s="39"/>
      <c r="K221" s="194" t="s">
        <v>140</v>
      </c>
      <c r="L221" s="195">
        <v>0.05273938800000001</v>
      </c>
      <c r="M221" s="195">
        <v>0.0522578416923077</v>
      </c>
      <c r="N221" s="195">
        <v>0.05177629538461539</v>
      </c>
      <c r="O221" s="195">
        <v>0.05129474907692308</v>
      </c>
      <c r="P221" s="195">
        <v>0.05081320276923078</v>
      </c>
      <c r="Q221" s="195">
        <v>0.05033165646153848</v>
      </c>
      <c r="R221" s="195">
        <v>0.04985011015384616</v>
      </c>
      <c r="S221" s="195">
        <v>0.04936856384615386</v>
      </c>
      <c r="T221" s="195">
        <v>0.04888701753846156</v>
      </c>
      <c r="U221" s="195">
        <v>0.04840547123076925</v>
      </c>
      <c r="V221" s="195">
        <v>0.04792392492307694</v>
      </c>
      <c r="W221" s="195">
        <v>0.04744237861538463</v>
      </c>
      <c r="X221" s="195">
        <v>0.04696083230769233</v>
      </c>
      <c r="Y221" s="195">
        <v>0.046479286</v>
      </c>
      <c r="Z221" s="195">
        <v>0.046479286</v>
      </c>
      <c r="AA221" s="195">
        <v>0.046479286</v>
      </c>
      <c r="AB221" s="195">
        <v>0.046479286</v>
      </c>
      <c r="AC221" s="195">
        <v>0.046479286</v>
      </c>
      <c r="AD221" s="195">
        <v>0.046479286</v>
      </c>
      <c r="AE221" s="195">
        <v>0.046479286</v>
      </c>
      <c r="AF221" s="195">
        <v>0.046479286</v>
      </c>
      <c r="AG221" s="195">
        <v>0.046479286</v>
      </c>
      <c r="AH221" s="195">
        <v>0.046479286</v>
      </c>
      <c r="AI221" s="195">
        <v>0.046479286</v>
      </c>
      <c r="AJ221" s="195">
        <v>0.046479286</v>
      </c>
      <c r="AK221" s="195">
        <v>0.046479286</v>
      </c>
      <c r="AL221" s="195">
        <v>0.046479286</v>
      </c>
      <c r="AM221" s="195">
        <v>0.046479286</v>
      </c>
      <c r="AN221" s="195">
        <v>0.046479286</v>
      </c>
      <c r="AO221" s="195">
        <v>0.046479286</v>
      </c>
      <c r="AP221" s="195">
        <v>0.046479286</v>
      </c>
      <c r="AQ221" s="195">
        <v>0.046479286</v>
      </c>
      <c r="AR221" s="195">
        <v>0.046479286</v>
      </c>
      <c r="AS221" s="195">
        <v>0.046479286</v>
      </c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39"/>
      <c r="I222" s="16"/>
      <c r="J222" s="39"/>
      <c r="K222" s="194" t="s">
        <v>84</v>
      </c>
      <c r="L222" s="195">
        <v>0.05273938800000001</v>
      </c>
      <c r="M222" s="195">
        <v>0.05249861484615385</v>
      </c>
      <c r="N222" s="195">
        <v>0.0522578416923077</v>
      </c>
      <c r="O222" s="195">
        <v>0.05201706853846155</v>
      </c>
      <c r="P222" s="195">
        <v>0.05177629538461539</v>
      </c>
      <c r="Q222" s="195">
        <v>0.05153552223076924</v>
      </c>
      <c r="R222" s="195">
        <v>0.05129474907692308</v>
      </c>
      <c r="S222" s="195">
        <v>0.05105397592307694</v>
      </c>
      <c r="T222" s="195">
        <v>0.05081320276923078</v>
      </c>
      <c r="U222" s="195">
        <v>0.05057242961538462</v>
      </c>
      <c r="V222" s="195">
        <v>0.05033165646153848</v>
      </c>
      <c r="W222" s="195">
        <v>0.05009088330769232</v>
      </c>
      <c r="X222" s="195">
        <v>0.04985011015384616</v>
      </c>
      <c r="Y222" s="195">
        <v>0.049609337</v>
      </c>
      <c r="Z222" s="195">
        <v>0.049609337</v>
      </c>
      <c r="AA222" s="195">
        <v>0.049609337</v>
      </c>
      <c r="AB222" s="195">
        <v>0.049609337</v>
      </c>
      <c r="AC222" s="195">
        <v>0.049609337</v>
      </c>
      <c r="AD222" s="195">
        <v>0.049609337</v>
      </c>
      <c r="AE222" s="195">
        <v>0.049609337</v>
      </c>
      <c r="AF222" s="195">
        <v>0.049609337</v>
      </c>
      <c r="AG222" s="195">
        <v>0.049609337</v>
      </c>
      <c r="AH222" s="195">
        <v>0.049609337</v>
      </c>
      <c r="AI222" s="195">
        <v>0.049609337</v>
      </c>
      <c r="AJ222" s="195">
        <v>0.049609337</v>
      </c>
      <c r="AK222" s="195">
        <v>0.049609337</v>
      </c>
      <c r="AL222" s="195">
        <v>0.049609337</v>
      </c>
      <c r="AM222" s="195">
        <v>0.049609337</v>
      </c>
      <c r="AN222" s="195">
        <v>0.049609337</v>
      </c>
      <c r="AO222" s="195">
        <v>0.049609337</v>
      </c>
      <c r="AP222" s="195">
        <v>0.049609337</v>
      </c>
      <c r="AQ222" s="195">
        <v>0.049609337</v>
      </c>
      <c r="AR222" s="195">
        <v>0.049609337</v>
      </c>
      <c r="AS222" s="195">
        <v>0.049609337</v>
      </c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39"/>
      <c r="I223" s="16"/>
      <c r="J223" s="39"/>
      <c r="K223" s="194" t="s">
        <v>141</v>
      </c>
      <c r="L223" s="195">
        <v>0.05273938800000001</v>
      </c>
      <c r="M223" s="195">
        <v>0.05273938800000001</v>
      </c>
      <c r="N223" s="195">
        <v>0.05273938800000001</v>
      </c>
      <c r="O223" s="195">
        <v>0.05273938800000001</v>
      </c>
      <c r="P223" s="195">
        <v>0.05273938800000001</v>
      </c>
      <c r="Q223" s="195">
        <v>0.05273938800000001</v>
      </c>
      <c r="R223" s="195">
        <v>0.05273938800000001</v>
      </c>
      <c r="S223" s="195">
        <v>0.05273938800000001</v>
      </c>
      <c r="T223" s="195">
        <v>0.05273938800000001</v>
      </c>
      <c r="U223" s="195">
        <v>0.05273938800000001</v>
      </c>
      <c r="V223" s="195">
        <v>0.05273938800000001</v>
      </c>
      <c r="W223" s="195">
        <v>0.05273938800000001</v>
      </c>
      <c r="X223" s="195">
        <v>0.05273938800000001</v>
      </c>
      <c r="Y223" s="195">
        <v>0.05273938800000001</v>
      </c>
      <c r="Z223" s="195">
        <v>0.05273938800000001</v>
      </c>
      <c r="AA223" s="195">
        <v>0.05273938800000001</v>
      </c>
      <c r="AB223" s="195">
        <v>0.05273938800000001</v>
      </c>
      <c r="AC223" s="195">
        <v>0.05273938800000001</v>
      </c>
      <c r="AD223" s="195">
        <v>0.05273938800000001</v>
      </c>
      <c r="AE223" s="195">
        <v>0.05273938800000001</v>
      </c>
      <c r="AF223" s="195">
        <v>0.05273938800000001</v>
      </c>
      <c r="AG223" s="195">
        <v>0.05273938800000001</v>
      </c>
      <c r="AH223" s="195">
        <v>0.05273938800000001</v>
      </c>
      <c r="AI223" s="195">
        <v>0.05273938800000001</v>
      </c>
      <c r="AJ223" s="195">
        <v>0.05273938800000001</v>
      </c>
      <c r="AK223" s="195">
        <v>0.05273938800000001</v>
      </c>
      <c r="AL223" s="195">
        <v>0.05273938800000001</v>
      </c>
      <c r="AM223" s="195">
        <v>0.05273938800000001</v>
      </c>
      <c r="AN223" s="195">
        <v>0.05273938800000001</v>
      </c>
      <c r="AO223" s="195">
        <v>0.05273938800000001</v>
      </c>
      <c r="AP223" s="195">
        <v>0.05273938800000001</v>
      </c>
      <c r="AQ223" s="195">
        <v>0.05273938800000001</v>
      </c>
      <c r="AR223" s="195">
        <v>0.05273938800000001</v>
      </c>
      <c r="AS223" s="195">
        <v>0.05273938800000001</v>
      </c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39"/>
      <c r="I224" s="16"/>
      <c r="J224" s="39"/>
      <c r="K224" s="194" t="s">
        <v>142</v>
      </c>
      <c r="L224" s="195">
        <v>0.02706281756097573</v>
      </c>
      <c r="M224" s="195">
        <v>0.02659301628517818</v>
      </c>
      <c r="N224" s="195">
        <v>0.02612321500938108</v>
      </c>
      <c r="O224" s="195">
        <v>0.02565341373358354</v>
      </c>
      <c r="P224" s="195">
        <v>0.02518361245778622</v>
      </c>
      <c r="Q224" s="195">
        <v>0.02471381118198868</v>
      </c>
      <c r="R224" s="195">
        <v>0.02424400990619158</v>
      </c>
      <c r="S224" s="195">
        <v>0.02377420863039403</v>
      </c>
      <c r="T224" s="195">
        <v>0.02330440735459671</v>
      </c>
      <c r="U224" s="195">
        <v>0.02283460607879939</v>
      </c>
      <c r="V224" s="195">
        <v>0.02236480480300207</v>
      </c>
      <c r="W224" s="195">
        <v>0.02189500352720453</v>
      </c>
      <c r="X224" s="195">
        <v>0.02142520225140743</v>
      </c>
      <c r="Y224" s="195">
        <v>0.02095540097560988</v>
      </c>
      <c r="Z224" s="195">
        <v>0.02095540097560988</v>
      </c>
      <c r="AA224" s="195">
        <v>0.02095540097560988</v>
      </c>
      <c r="AB224" s="195">
        <v>0.02095540097560988</v>
      </c>
      <c r="AC224" s="195">
        <v>0.02095540097560988</v>
      </c>
      <c r="AD224" s="195">
        <v>0.02095540097560988</v>
      </c>
      <c r="AE224" s="195">
        <v>0.02095540097560988</v>
      </c>
      <c r="AF224" s="195">
        <v>0.02095540097560988</v>
      </c>
      <c r="AG224" s="195">
        <v>0.02095540097560988</v>
      </c>
      <c r="AH224" s="195">
        <v>0.02095540097560988</v>
      </c>
      <c r="AI224" s="195">
        <v>0.02095540097560988</v>
      </c>
      <c r="AJ224" s="195">
        <v>0.02095540097560988</v>
      </c>
      <c r="AK224" s="195">
        <v>0.02095540097560988</v>
      </c>
      <c r="AL224" s="195">
        <v>0.02095540097560988</v>
      </c>
      <c r="AM224" s="195">
        <v>0.02095540097560988</v>
      </c>
      <c r="AN224" s="195">
        <v>0.02095540097560988</v>
      </c>
      <c r="AO224" s="195">
        <v>0.02095540097560988</v>
      </c>
      <c r="AP224" s="195">
        <v>0.02095540097560988</v>
      </c>
      <c r="AQ224" s="195">
        <v>0.02095540097560988</v>
      </c>
      <c r="AR224" s="195">
        <v>0.02095540097560988</v>
      </c>
      <c r="AS224" s="195">
        <v>0.02095540097560988</v>
      </c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39"/>
      <c r="I225" s="16"/>
      <c r="J225" s="39"/>
      <c r="K225" s="194" t="s">
        <v>85</v>
      </c>
      <c r="L225" s="195">
        <v>0.02706281756097573</v>
      </c>
      <c r="M225" s="195">
        <v>0.02682791692307718</v>
      </c>
      <c r="N225" s="195">
        <v>0.02659301628517818</v>
      </c>
      <c r="O225" s="195">
        <v>0.02635811564727963</v>
      </c>
      <c r="P225" s="195">
        <v>0.02612321500938108</v>
      </c>
      <c r="Q225" s="195">
        <v>0.02588831437148231</v>
      </c>
      <c r="R225" s="195">
        <v>0.02565341373358354</v>
      </c>
      <c r="S225" s="195">
        <v>0.02541851309568499</v>
      </c>
      <c r="T225" s="195">
        <v>0.02518361245778622</v>
      </c>
      <c r="U225" s="195">
        <v>0.02494871181988767</v>
      </c>
      <c r="V225" s="195">
        <v>0.02471381118198868</v>
      </c>
      <c r="W225" s="195">
        <v>0.02447891054409013</v>
      </c>
      <c r="X225" s="195">
        <v>0.02424400990619158</v>
      </c>
      <c r="Y225" s="195">
        <v>0.02400910926829258</v>
      </c>
      <c r="Z225" s="195">
        <v>0.02400910926829258</v>
      </c>
      <c r="AA225" s="195">
        <v>0.02400910926829258</v>
      </c>
      <c r="AB225" s="195">
        <v>0.02400910926829258</v>
      </c>
      <c r="AC225" s="195">
        <v>0.02400910926829258</v>
      </c>
      <c r="AD225" s="195">
        <v>0.02400910926829258</v>
      </c>
      <c r="AE225" s="195">
        <v>0.02400910926829258</v>
      </c>
      <c r="AF225" s="195">
        <v>0.02400910926829258</v>
      </c>
      <c r="AG225" s="195">
        <v>0.02400910926829258</v>
      </c>
      <c r="AH225" s="195">
        <v>0.02400910926829258</v>
      </c>
      <c r="AI225" s="195">
        <v>0.02400910926829258</v>
      </c>
      <c r="AJ225" s="195">
        <v>0.02400910926829258</v>
      </c>
      <c r="AK225" s="195">
        <v>0.02400910926829258</v>
      </c>
      <c r="AL225" s="195">
        <v>0.02400910926829258</v>
      </c>
      <c r="AM225" s="195">
        <v>0.02400910926829258</v>
      </c>
      <c r="AN225" s="195">
        <v>0.02400910926829258</v>
      </c>
      <c r="AO225" s="195">
        <v>0.02400910926829258</v>
      </c>
      <c r="AP225" s="195">
        <v>0.02400910926829258</v>
      </c>
      <c r="AQ225" s="195">
        <v>0.02400910926829258</v>
      </c>
      <c r="AR225" s="195">
        <v>0.02400910926829258</v>
      </c>
      <c r="AS225" s="195">
        <v>0.02400910926829258</v>
      </c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39"/>
      <c r="I226" s="16"/>
      <c r="J226" s="39"/>
      <c r="K226" s="194" t="s">
        <v>143</v>
      </c>
      <c r="L226" s="195">
        <v>0.02706281756097573</v>
      </c>
      <c r="M226" s="195">
        <v>0.02706281756097573</v>
      </c>
      <c r="N226" s="195">
        <v>0.02706281756097573</v>
      </c>
      <c r="O226" s="195">
        <v>0.02706281756097573</v>
      </c>
      <c r="P226" s="195">
        <v>0.02706281756097573</v>
      </c>
      <c r="Q226" s="195">
        <v>0.02706281756097573</v>
      </c>
      <c r="R226" s="195">
        <v>0.02706281756097573</v>
      </c>
      <c r="S226" s="195">
        <v>0.02706281756097573</v>
      </c>
      <c r="T226" s="195">
        <v>0.02706281756097573</v>
      </c>
      <c r="U226" s="195">
        <v>0.02706281756097573</v>
      </c>
      <c r="V226" s="195">
        <v>0.02706281756097573</v>
      </c>
      <c r="W226" s="195">
        <v>0.02706281756097573</v>
      </c>
      <c r="X226" s="195">
        <v>0.02706281756097573</v>
      </c>
      <c r="Y226" s="195">
        <v>0.02706281756097573</v>
      </c>
      <c r="Z226" s="195">
        <v>0.02706281756097573</v>
      </c>
      <c r="AA226" s="195">
        <v>0.02706281756097573</v>
      </c>
      <c r="AB226" s="195">
        <v>0.02706281756097573</v>
      </c>
      <c r="AC226" s="195">
        <v>0.02706281756097573</v>
      </c>
      <c r="AD226" s="195">
        <v>0.02706281756097573</v>
      </c>
      <c r="AE226" s="195">
        <v>0.02706281756097573</v>
      </c>
      <c r="AF226" s="195">
        <v>0.02706281756097573</v>
      </c>
      <c r="AG226" s="195">
        <v>0.02706281756097573</v>
      </c>
      <c r="AH226" s="195">
        <v>0.02706281756097573</v>
      </c>
      <c r="AI226" s="195">
        <v>0.02706281756097573</v>
      </c>
      <c r="AJ226" s="195">
        <v>0.02706281756097573</v>
      </c>
      <c r="AK226" s="195">
        <v>0.02706281756097573</v>
      </c>
      <c r="AL226" s="195">
        <v>0.02706281756097573</v>
      </c>
      <c r="AM226" s="195">
        <v>0.02706281756097573</v>
      </c>
      <c r="AN226" s="195">
        <v>0.02706281756097573</v>
      </c>
      <c r="AO226" s="195">
        <v>0.02706281756097573</v>
      </c>
      <c r="AP226" s="195">
        <v>0.02706281756097573</v>
      </c>
      <c r="AQ226" s="195">
        <v>0.02706281756097573</v>
      </c>
      <c r="AR226" s="195">
        <v>0.02706281756097573</v>
      </c>
      <c r="AS226" s="195">
        <v>0.02706281756097573</v>
      </c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39"/>
      <c r="I227" s="16"/>
      <c r="J227" s="39"/>
      <c r="K227" s="196" t="s">
        <v>144</v>
      </c>
      <c r="L227" s="195">
        <f t="shared" ref="L227:AS227" si="66"> L221 / (1 - (1 / (1 + L221)^$S$37))</f>
        <v>0.06709677801</v>
      </c>
      <c r="M227" s="195">
        <f t="shared" si="66"/>
        <v>0.06673522197</v>
      </c>
      <c r="N227" s="195">
        <f t="shared" si="66"/>
        <v>0.06637451974</v>
      </c>
      <c r="O227" s="195">
        <f t="shared" si="66"/>
        <v>0.06601467534</v>
      </c>
      <c r="P227" s="195">
        <f t="shared" si="66"/>
        <v>0.06565569277</v>
      </c>
      <c r="Q227" s="195">
        <f t="shared" si="66"/>
        <v>0.06529757603</v>
      </c>
      <c r="R227" s="195">
        <f t="shared" si="66"/>
        <v>0.0649403291</v>
      </c>
      <c r="S227" s="195">
        <f t="shared" si="66"/>
        <v>0.06458395597</v>
      </c>
      <c r="T227" s="195">
        <f t="shared" si="66"/>
        <v>0.0642284606</v>
      </c>
      <c r="U227" s="195">
        <f t="shared" si="66"/>
        <v>0.06387384695</v>
      </c>
      <c r="V227" s="195">
        <f t="shared" si="66"/>
        <v>0.06352011898</v>
      </c>
      <c r="W227" s="195">
        <f t="shared" si="66"/>
        <v>0.06316728062</v>
      </c>
      <c r="X227" s="195">
        <f t="shared" si="66"/>
        <v>0.0628153358</v>
      </c>
      <c r="Y227" s="195">
        <f t="shared" si="66"/>
        <v>0.06246428844</v>
      </c>
      <c r="Z227" s="195">
        <f t="shared" si="66"/>
        <v>0.06246428844</v>
      </c>
      <c r="AA227" s="195">
        <f t="shared" si="66"/>
        <v>0.06246428844</v>
      </c>
      <c r="AB227" s="195">
        <f t="shared" si="66"/>
        <v>0.06246428844</v>
      </c>
      <c r="AC227" s="195">
        <f t="shared" si="66"/>
        <v>0.06246428844</v>
      </c>
      <c r="AD227" s="195">
        <f t="shared" si="66"/>
        <v>0.06246428844</v>
      </c>
      <c r="AE227" s="195">
        <f t="shared" si="66"/>
        <v>0.06246428844</v>
      </c>
      <c r="AF227" s="195">
        <f t="shared" si="66"/>
        <v>0.06246428844</v>
      </c>
      <c r="AG227" s="195">
        <f t="shared" si="66"/>
        <v>0.06246428844</v>
      </c>
      <c r="AH227" s="195">
        <f t="shared" si="66"/>
        <v>0.06246428844</v>
      </c>
      <c r="AI227" s="195">
        <f t="shared" si="66"/>
        <v>0.06246428844</v>
      </c>
      <c r="AJ227" s="195">
        <f t="shared" si="66"/>
        <v>0.06246428844</v>
      </c>
      <c r="AK227" s="195">
        <f t="shared" si="66"/>
        <v>0.06246428844</v>
      </c>
      <c r="AL227" s="195">
        <f t="shared" si="66"/>
        <v>0.06246428844</v>
      </c>
      <c r="AM227" s="195">
        <f t="shared" si="66"/>
        <v>0.06246428844</v>
      </c>
      <c r="AN227" s="195">
        <f t="shared" si="66"/>
        <v>0.06246428844</v>
      </c>
      <c r="AO227" s="195">
        <f t="shared" si="66"/>
        <v>0.06246428844</v>
      </c>
      <c r="AP227" s="195">
        <f t="shared" si="66"/>
        <v>0.06246428844</v>
      </c>
      <c r="AQ227" s="195">
        <f t="shared" si="66"/>
        <v>0.06246428844</v>
      </c>
      <c r="AR227" s="195">
        <f t="shared" si="66"/>
        <v>0.06246428844</v>
      </c>
      <c r="AS227" s="195">
        <f t="shared" si="66"/>
        <v>0.06246428844</v>
      </c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39"/>
      <c r="I228" s="16"/>
      <c r="J228" s="39"/>
      <c r="K228" s="196" t="s">
        <v>92</v>
      </c>
      <c r="L228" s="195">
        <f t="shared" ref="L228:AS228" si="67"> L222 / (1 - (1 / (1 + L222)^$S$37))</f>
        <v>0.06709677801</v>
      </c>
      <c r="M228" s="195">
        <f t="shared" si="67"/>
        <v>0.06691589351</v>
      </c>
      <c r="N228" s="195">
        <f t="shared" si="67"/>
        <v>0.06673522197</v>
      </c>
      <c r="O228" s="195">
        <f t="shared" si="67"/>
        <v>0.06655476388</v>
      </c>
      <c r="P228" s="195">
        <f t="shared" si="67"/>
        <v>0.06637451974</v>
      </c>
      <c r="Q228" s="195">
        <f t="shared" si="67"/>
        <v>0.06619449007</v>
      </c>
      <c r="R228" s="195">
        <f t="shared" si="67"/>
        <v>0.06601467534</v>
      </c>
      <c r="S228" s="195">
        <f t="shared" si="67"/>
        <v>0.06583507608</v>
      </c>
      <c r="T228" s="195">
        <f t="shared" si="67"/>
        <v>0.06565569277</v>
      </c>
      <c r="U228" s="195">
        <f t="shared" si="67"/>
        <v>0.06547652592</v>
      </c>
      <c r="V228" s="195">
        <f t="shared" si="67"/>
        <v>0.06529757603</v>
      </c>
      <c r="W228" s="195">
        <f t="shared" si="67"/>
        <v>0.06511884359</v>
      </c>
      <c r="X228" s="195">
        <f t="shared" si="67"/>
        <v>0.0649403291</v>
      </c>
      <c r="Y228" s="195">
        <f t="shared" si="67"/>
        <v>0.06476203306</v>
      </c>
      <c r="Z228" s="195">
        <f t="shared" si="67"/>
        <v>0.06476203306</v>
      </c>
      <c r="AA228" s="195">
        <f t="shared" si="67"/>
        <v>0.06476203306</v>
      </c>
      <c r="AB228" s="195">
        <f t="shared" si="67"/>
        <v>0.06476203306</v>
      </c>
      <c r="AC228" s="195">
        <f t="shared" si="67"/>
        <v>0.06476203306</v>
      </c>
      <c r="AD228" s="195">
        <f t="shared" si="67"/>
        <v>0.06476203306</v>
      </c>
      <c r="AE228" s="195">
        <f t="shared" si="67"/>
        <v>0.06476203306</v>
      </c>
      <c r="AF228" s="195">
        <f t="shared" si="67"/>
        <v>0.06476203306</v>
      </c>
      <c r="AG228" s="195">
        <f t="shared" si="67"/>
        <v>0.06476203306</v>
      </c>
      <c r="AH228" s="195">
        <f t="shared" si="67"/>
        <v>0.06476203306</v>
      </c>
      <c r="AI228" s="195">
        <f t="shared" si="67"/>
        <v>0.06476203306</v>
      </c>
      <c r="AJ228" s="195">
        <f t="shared" si="67"/>
        <v>0.06476203306</v>
      </c>
      <c r="AK228" s="195">
        <f t="shared" si="67"/>
        <v>0.06476203306</v>
      </c>
      <c r="AL228" s="195">
        <f t="shared" si="67"/>
        <v>0.06476203306</v>
      </c>
      <c r="AM228" s="195">
        <f t="shared" si="67"/>
        <v>0.06476203306</v>
      </c>
      <c r="AN228" s="195">
        <f t="shared" si="67"/>
        <v>0.06476203306</v>
      </c>
      <c r="AO228" s="195">
        <f t="shared" si="67"/>
        <v>0.06476203306</v>
      </c>
      <c r="AP228" s="195">
        <f t="shared" si="67"/>
        <v>0.06476203306</v>
      </c>
      <c r="AQ228" s="195">
        <f t="shared" si="67"/>
        <v>0.06476203306</v>
      </c>
      <c r="AR228" s="195">
        <f t="shared" si="67"/>
        <v>0.06476203306</v>
      </c>
      <c r="AS228" s="195">
        <f t="shared" si="67"/>
        <v>0.06476203306</v>
      </c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39"/>
      <c r="I229" s="16"/>
      <c r="J229" s="39"/>
      <c r="K229" s="196" t="s">
        <v>145</v>
      </c>
      <c r="L229" s="195">
        <f t="shared" ref="L229:AS229" si="68"> L223 / (1 - (1 / (1 + L223)^$S$37))</f>
        <v>0.06709677801</v>
      </c>
      <c r="M229" s="195">
        <f t="shared" si="68"/>
        <v>0.06709677801</v>
      </c>
      <c r="N229" s="195">
        <f t="shared" si="68"/>
        <v>0.06709677801</v>
      </c>
      <c r="O229" s="195">
        <f t="shared" si="68"/>
        <v>0.06709677801</v>
      </c>
      <c r="P229" s="195">
        <f t="shared" si="68"/>
        <v>0.06709677801</v>
      </c>
      <c r="Q229" s="195">
        <f t="shared" si="68"/>
        <v>0.06709677801</v>
      </c>
      <c r="R229" s="195">
        <f t="shared" si="68"/>
        <v>0.06709677801</v>
      </c>
      <c r="S229" s="195">
        <f t="shared" si="68"/>
        <v>0.06709677801</v>
      </c>
      <c r="T229" s="195">
        <f t="shared" si="68"/>
        <v>0.06709677801</v>
      </c>
      <c r="U229" s="195">
        <f t="shared" si="68"/>
        <v>0.06709677801</v>
      </c>
      <c r="V229" s="195">
        <f t="shared" si="68"/>
        <v>0.06709677801</v>
      </c>
      <c r="W229" s="195">
        <f t="shared" si="68"/>
        <v>0.06709677801</v>
      </c>
      <c r="X229" s="195">
        <f t="shared" si="68"/>
        <v>0.06709677801</v>
      </c>
      <c r="Y229" s="195">
        <f t="shared" si="68"/>
        <v>0.06709677801</v>
      </c>
      <c r="Z229" s="195">
        <f t="shared" si="68"/>
        <v>0.06709677801</v>
      </c>
      <c r="AA229" s="195">
        <f t="shared" si="68"/>
        <v>0.06709677801</v>
      </c>
      <c r="AB229" s="195">
        <f t="shared" si="68"/>
        <v>0.06709677801</v>
      </c>
      <c r="AC229" s="195">
        <f t="shared" si="68"/>
        <v>0.06709677801</v>
      </c>
      <c r="AD229" s="195">
        <f t="shared" si="68"/>
        <v>0.06709677801</v>
      </c>
      <c r="AE229" s="195">
        <f t="shared" si="68"/>
        <v>0.06709677801</v>
      </c>
      <c r="AF229" s="195">
        <f t="shared" si="68"/>
        <v>0.06709677801</v>
      </c>
      <c r="AG229" s="195">
        <f t="shared" si="68"/>
        <v>0.06709677801</v>
      </c>
      <c r="AH229" s="195">
        <f t="shared" si="68"/>
        <v>0.06709677801</v>
      </c>
      <c r="AI229" s="195">
        <f t="shared" si="68"/>
        <v>0.06709677801</v>
      </c>
      <c r="AJ229" s="195">
        <f t="shared" si="68"/>
        <v>0.06709677801</v>
      </c>
      <c r="AK229" s="195">
        <f t="shared" si="68"/>
        <v>0.06709677801</v>
      </c>
      <c r="AL229" s="195">
        <f t="shared" si="68"/>
        <v>0.06709677801</v>
      </c>
      <c r="AM229" s="195">
        <f t="shared" si="68"/>
        <v>0.06709677801</v>
      </c>
      <c r="AN229" s="195">
        <f t="shared" si="68"/>
        <v>0.06709677801</v>
      </c>
      <c r="AO229" s="195">
        <f t="shared" si="68"/>
        <v>0.06709677801</v>
      </c>
      <c r="AP229" s="195">
        <f t="shared" si="68"/>
        <v>0.06709677801</v>
      </c>
      <c r="AQ229" s="195">
        <f t="shared" si="68"/>
        <v>0.06709677801</v>
      </c>
      <c r="AR229" s="195">
        <f t="shared" si="68"/>
        <v>0.06709677801</v>
      </c>
      <c r="AS229" s="195">
        <f t="shared" si="68"/>
        <v>0.06709677801</v>
      </c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39"/>
      <c r="I230" s="16"/>
      <c r="J230" s="39"/>
      <c r="K230" s="196" t="s">
        <v>146</v>
      </c>
      <c r="L230" s="195">
        <f t="shared" ref="L230:AS230" si="69"> L224 / (1 - (1 / (1 + L224)^$S$37))</f>
        <v>0.04910140114</v>
      </c>
      <c r="M230" s="195">
        <f t="shared" si="69"/>
        <v>0.04879822501</v>
      </c>
      <c r="N230" s="195">
        <f t="shared" si="69"/>
        <v>0.04849604534</v>
      </c>
      <c r="O230" s="195">
        <f t="shared" si="69"/>
        <v>0.04819486493</v>
      </c>
      <c r="P230" s="195">
        <f t="shared" si="69"/>
        <v>0.04789468654</v>
      </c>
      <c r="Q230" s="195">
        <f t="shared" si="69"/>
        <v>0.04759551292</v>
      </c>
      <c r="R230" s="195">
        <f t="shared" si="69"/>
        <v>0.04729734679</v>
      </c>
      <c r="S230" s="195">
        <f t="shared" si="69"/>
        <v>0.04700019083</v>
      </c>
      <c r="T230" s="195">
        <f t="shared" si="69"/>
        <v>0.0467040477</v>
      </c>
      <c r="U230" s="195">
        <f t="shared" si="69"/>
        <v>0.04640892003</v>
      </c>
      <c r="V230" s="195">
        <f t="shared" si="69"/>
        <v>0.04611481043</v>
      </c>
      <c r="W230" s="195">
        <f t="shared" si="69"/>
        <v>0.04582172145</v>
      </c>
      <c r="X230" s="195">
        <f t="shared" si="69"/>
        <v>0.04552965565</v>
      </c>
      <c r="Y230" s="195">
        <f t="shared" si="69"/>
        <v>0.04523861552</v>
      </c>
      <c r="Z230" s="195">
        <f t="shared" si="69"/>
        <v>0.04523861552</v>
      </c>
      <c r="AA230" s="195">
        <f t="shared" si="69"/>
        <v>0.04523861552</v>
      </c>
      <c r="AB230" s="195">
        <f t="shared" si="69"/>
        <v>0.04523861552</v>
      </c>
      <c r="AC230" s="195">
        <f t="shared" si="69"/>
        <v>0.04523861552</v>
      </c>
      <c r="AD230" s="195">
        <f t="shared" si="69"/>
        <v>0.04523861552</v>
      </c>
      <c r="AE230" s="195">
        <f t="shared" si="69"/>
        <v>0.04523861552</v>
      </c>
      <c r="AF230" s="195">
        <f t="shared" si="69"/>
        <v>0.04523861552</v>
      </c>
      <c r="AG230" s="195">
        <f t="shared" si="69"/>
        <v>0.04523861552</v>
      </c>
      <c r="AH230" s="195">
        <f t="shared" si="69"/>
        <v>0.04523861552</v>
      </c>
      <c r="AI230" s="195">
        <f t="shared" si="69"/>
        <v>0.04523861552</v>
      </c>
      <c r="AJ230" s="195">
        <f t="shared" si="69"/>
        <v>0.04523861552</v>
      </c>
      <c r="AK230" s="195">
        <f t="shared" si="69"/>
        <v>0.04523861552</v>
      </c>
      <c r="AL230" s="195">
        <f t="shared" si="69"/>
        <v>0.04523861552</v>
      </c>
      <c r="AM230" s="195">
        <f t="shared" si="69"/>
        <v>0.04523861552</v>
      </c>
      <c r="AN230" s="195">
        <f t="shared" si="69"/>
        <v>0.04523861552</v>
      </c>
      <c r="AO230" s="195">
        <f t="shared" si="69"/>
        <v>0.04523861552</v>
      </c>
      <c r="AP230" s="195">
        <f t="shared" si="69"/>
        <v>0.04523861552</v>
      </c>
      <c r="AQ230" s="195">
        <f t="shared" si="69"/>
        <v>0.04523861552</v>
      </c>
      <c r="AR230" s="195">
        <f t="shared" si="69"/>
        <v>0.04523861552</v>
      </c>
      <c r="AS230" s="195">
        <f t="shared" si="69"/>
        <v>0.04523861552</v>
      </c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39"/>
      <c r="I231" s="16"/>
      <c r="J231" s="197"/>
      <c r="K231" s="196" t="s">
        <v>93</v>
      </c>
      <c r="L231" s="195">
        <f t="shared" ref="L231:AS231" si="70"> L225 / (1 - (1 / (1 + L225)^$S$37))</f>
        <v>0.04910140114</v>
      </c>
      <c r="M231" s="195">
        <f t="shared" si="70"/>
        <v>0.04894968869</v>
      </c>
      <c r="N231" s="195">
        <f t="shared" si="70"/>
        <v>0.04879822501</v>
      </c>
      <c r="O231" s="195">
        <f t="shared" si="70"/>
        <v>0.04864701044</v>
      </c>
      <c r="P231" s="195">
        <f t="shared" si="70"/>
        <v>0.04849604534</v>
      </c>
      <c r="Q231" s="195">
        <f t="shared" si="70"/>
        <v>0.04834533005</v>
      </c>
      <c r="R231" s="195">
        <f t="shared" si="70"/>
        <v>0.04819486493</v>
      </c>
      <c r="S231" s="195">
        <f t="shared" si="70"/>
        <v>0.04804465031</v>
      </c>
      <c r="T231" s="195">
        <f t="shared" si="70"/>
        <v>0.04789468654</v>
      </c>
      <c r="U231" s="195">
        <f t="shared" si="70"/>
        <v>0.04774497396</v>
      </c>
      <c r="V231" s="195">
        <f t="shared" si="70"/>
        <v>0.04759551292</v>
      </c>
      <c r="W231" s="195">
        <f t="shared" si="70"/>
        <v>0.04744630375</v>
      </c>
      <c r="X231" s="195">
        <f t="shared" si="70"/>
        <v>0.04729734679</v>
      </c>
      <c r="Y231" s="195">
        <f t="shared" si="70"/>
        <v>0.04714864237</v>
      </c>
      <c r="Z231" s="195">
        <f t="shared" si="70"/>
        <v>0.04714864237</v>
      </c>
      <c r="AA231" s="195">
        <f t="shared" si="70"/>
        <v>0.04714864237</v>
      </c>
      <c r="AB231" s="195">
        <f t="shared" si="70"/>
        <v>0.04714864237</v>
      </c>
      <c r="AC231" s="195">
        <f t="shared" si="70"/>
        <v>0.04714864237</v>
      </c>
      <c r="AD231" s="195">
        <f t="shared" si="70"/>
        <v>0.04714864237</v>
      </c>
      <c r="AE231" s="195">
        <f t="shared" si="70"/>
        <v>0.04714864237</v>
      </c>
      <c r="AF231" s="195">
        <f t="shared" si="70"/>
        <v>0.04714864237</v>
      </c>
      <c r="AG231" s="195">
        <f t="shared" si="70"/>
        <v>0.04714864237</v>
      </c>
      <c r="AH231" s="195">
        <f t="shared" si="70"/>
        <v>0.04714864237</v>
      </c>
      <c r="AI231" s="195">
        <f t="shared" si="70"/>
        <v>0.04714864237</v>
      </c>
      <c r="AJ231" s="195">
        <f t="shared" si="70"/>
        <v>0.04714864237</v>
      </c>
      <c r="AK231" s="195">
        <f t="shared" si="70"/>
        <v>0.04714864237</v>
      </c>
      <c r="AL231" s="195">
        <f t="shared" si="70"/>
        <v>0.04714864237</v>
      </c>
      <c r="AM231" s="195">
        <f t="shared" si="70"/>
        <v>0.04714864237</v>
      </c>
      <c r="AN231" s="195">
        <f t="shared" si="70"/>
        <v>0.04714864237</v>
      </c>
      <c r="AO231" s="195">
        <f t="shared" si="70"/>
        <v>0.04714864237</v>
      </c>
      <c r="AP231" s="195">
        <f t="shared" si="70"/>
        <v>0.04714864237</v>
      </c>
      <c r="AQ231" s="195">
        <f t="shared" si="70"/>
        <v>0.04714864237</v>
      </c>
      <c r="AR231" s="195">
        <f t="shared" si="70"/>
        <v>0.04714864237</v>
      </c>
      <c r="AS231" s="195">
        <f t="shared" si="70"/>
        <v>0.04714864237</v>
      </c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39"/>
      <c r="I232" s="16"/>
      <c r="J232" s="197"/>
      <c r="K232" s="196" t="s">
        <v>147</v>
      </c>
      <c r="L232" s="195">
        <f t="shared" ref="L232:AS232" si="71"> L226 / (1 - (1 / (1 + L226)^$S$37))</f>
        <v>0.04910140114</v>
      </c>
      <c r="M232" s="195">
        <f t="shared" si="71"/>
        <v>0.04910140114</v>
      </c>
      <c r="N232" s="195">
        <f t="shared" si="71"/>
        <v>0.04910140114</v>
      </c>
      <c r="O232" s="195">
        <f t="shared" si="71"/>
        <v>0.04910140114</v>
      </c>
      <c r="P232" s="195">
        <f t="shared" si="71"/>
        <v>0.04910140114</v>
      </c>
      <c r="Q232" s="195">
        <f t="shared" si="71"/>
        <v>0.04910140114</v>
      </c>
      <c r="R232" s="195">
        <f t="shared" si="71"/>
        <v>0.04910140114</v>
      </c>
      <c r="S232" s="195">
        <f t="shared" si="71"/>
        <v>0.04910140114</v>
      </c>
      <c r="T232" s="195">
        <f t="shared" si="71"/>
        <v>0.04910140114</v>
      </c>
      <c r="U232" s="195">
        <f t="shared" si="71"/>
        <v>0.04910140114</v>
      </c>
      <c r="V232" s="195">
        <f t="shared" si="71"/>
        <v>0.04910140114</v>
      </c>
      <c r="W232" s="195">
        <f t="shared" si="71"/>
        <v>0.04910140114</v>
      </c>
      <c r="X232" s="195">
        <f t="shared" si="71"/>
        <v>0.04910140114</v>
      </c>
      <c r="Y232" s="195">
        <f t="shared" si="71"/>
        <v>0.04910140114</v>
      </c>
      <c r="Z232" s="195">
        <f t="shared" si="71"/>
        <v>0.04910140114</v>
      </c>
      <c r="AA232" s="195">
        <f t="shared" si="71"/>
        <v>0.04910140114</v>
      </c>
      <c r="AB232" s="195">
        <f t="shared" si="71"/>
        <v>0.04910140114</v>
      </c>
      <c r="AC232" s="195">
        <f t="shared" si="71"/>
        <v>0.04910140114</v>
      </c>
      <c r="AD232" s="195">
        <f t="shared" si="71"/>
        <v>0.04910140114</v>
      </c>
      <c r="AE232" s="195">
        <f t="shared" si="71"/>
        <v>0.04910140114</v>
      </c>
      <c r="AF232" s="195">
        <f t="shared" si="71"/>
        <v>0.04910140114</v>
      </c>
      <c r="AG232" s="195">
        <f t="shared" si="71"/>
        <v>0.04910140114</v>
      </c>
      <c r="AH232" s="195">
        <f t="shared" si="71"/>
        <v>0.04910140114</v>
      </c>
      <c r="AI232" s="195">
        <f t="shared" si="71"/>
        <v>0.04910140114</v>
      </c>
      <c r="AJ232" s="195">
        <f t="shared" si="71"/>
        <v>0.04910140114</v>
      </c>
      <c r="AK232" s="195">
        <f t="shared" si="71"/>
        <v>0.04910140114</v>
      </c>
      <c r="AL232" s="195">
        <f t="shared" si="71"/>
        <v>0.04910140114</v>
      </c>
      <c r="AM232" s="195">
        <f t="shared" si="71"/>
        <v>0.04910140114</v>
      </c>
      <c r="AN232" s="195">
        <f t="shared" si="71"/>
        <v>0.04910140114</v>
      </c>
      <c r="AO232" s="195">
        <f t="shared" si="71"/>
        <v>0.04910140114</v>
      </c>
      <c r="AP232" s="195">
        <f t="shared" si="71"/>
        <v>0.04910140114</v>
      </c>
      <c r="AQ232" s="195">
        <f t="shared" si="71"/>
        <v>0.04910140114</v>
      </c>
      <c r="AR232" s="195">
        <f t="shared" si="71"/>
        <v>0.04910140114</v>
      </c>
      <c r="AS232" s="195">
        <f t="shared" si="71"/>
        <v>0.04910140114</v>
      </c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39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ht="13.5" customHeight="1">
      <c r="A234" s="16"/>
      <c r="B234" s="16"/>
      <c r="C234" s="16"/>
      <c r="D234" s="16"/>
      <c r="E234" s="16"/>
      <c r="F234" s="16"/>
      <c r="G234" s="29"/>
      <c r="H234" s="39"/>
      <c r="I234" s="16"/>
      <c r="J234" s="16"/>
      <c r="K234" s="16"/>
      <c r="L234" s="155">
        <v>2017.0</v>
      </c>
      <c r="M234" s="155">
        <v>2018.0</v>
      </c>
      <c r="N234" s="155">
        <v>2019.0</v>
      </c>
      <c r="O234" s="155">
        <v>2020.0</v>
      </c>
      <c r="P234" s="155">
        <v>2021.0</v>
      </c>
      <c r="Q234" s="155">
        <v>2022.0</v>
      </c>
      <c r="R234" s="155">
        <v>2023.0</v>
      </c>
      <c r="S234" s="155">
        <v>2024.0</v>
      </c>
      <c r="T234" s="155">
        <v>2025.0</v>
      </c>
      <c r="U234" s="155">
        <v>2026.0</v>
      </c>
      <c r="V234" s="155">
        <v>2027.0</v>
      </c>
      <c r="W234" s="155">
        <v>2028.0</v>
      </c>
      <c r="X234" s="155">
        <v>2029.0</v>
      </c>
      <c r="Y234" s="155">
        <v>2030.0</v>
      </c>
      <c r="Z234" s="155">
        <v>2031.0</v>
      </c>
      <c r="AA234" s="155">
        <v>2032.0</v>
      </c>
      <c r="AB234" s="155">
        <v>2033.0</v>
      </c>
      <c r="AC234" s="155">
        <v>2034.0</v>
      </c>
      <c r="AD234" s="155">
        <v>2035.0</v>
      </c>
      <c r="AE234" s="155">
        <v>2036.0</v>
      </c>
      <c r="AF234" s="155">
        <v>2037.0</v>
      </c>
      <c r="AG234" s="155">
        <v>2038.0</v>
      </c>
      <c r="AH234" s="155">
        <v>2039.0</v>
      </c>
      <c r="AI234" s="155">
        <v>2040.0</v>
      </c>
      <c r="AJ234" s="155">
        <v>2041.0</v>
      </c>
      <c r="AK234" s="155">
        <v>2042.0</v>
      </c>
      <c r="AL234" s="155">
        <v>2043.0</v>
      </c>
      <c r="AM234" s="155">
        <v>2044.0</v>
      </c>
      <c r="AN234" s="155">
        <v>2045.0</v>
      </c>
      <c r="AO234" s="155">
        <v>2046.0</v>
      </c>
      <c r="AP234" s="155">
        <v>2047.0</v>
      </c>
      <c r="AQ234" s="155">
        <v>2048.0</v>
      </c>
      <c r="AR234" s="155">
        <v>2049.0</v>
      </c>
      <c r="AS234" s="155">
        <v>2050.0</v>
      </c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ht="13.5" customHeight="1">
      <c r="A235" s="16"/>
      <c r="B235" s="16"/>
      <c r="C235" s="16"/>
      <c r="D235" s="16"/>
      <c r="E235" s="16"/>
      <c r="F235" s="16"/>
      <c r="G235" s="29"/>
      <c r="H235" s="39"/>
      <c r="I235" s="16"/>
      <c r="J235" s="157" t="s">
        <v>89</v>
      </c>
      <c r="K235" s="158" t="s">
        <v>113</v>
      </c>
      <c r="L235" s="198">
        <f t="shared" ref="L235:AS235" si="72">L221</f>
        <v>0.052739388</v>
      </c>
      <c r="M235" s="198">
        <f t="shared" si="72"/>
        <v>0.05225784169</v>
      </c>
      <c r="N235" s="198">
        <f t="shared" si="72"/>
        <v>0.05177629538</v>
      </c>
      <c r="O235" s="198">
        <f t="shared" si="72"/>
        <v>0.05129474908</v>
      </c>
      <c r="P235" s="198">
        <f t="shared" si="72"/>
        <v>0.05081320277</v>
      </c>
      <c r="Q235" s="198">
        <f t="shared" si="72"/>
        <v>0.05033165646</v>
      </c>
      <c r="R235" s="198">
        <f t="shared" si="72"/>
        <v>0.04985011015</v>
      </c>
      <c r="S235" s="198">
        <f t="shared" si="72"/>
        <v>0.04936856385</v>
      </c>
      <c r="T235" s="198">
        <f t="shared" si="72"/>
        <v>0.04888701754</v>
      </c>
      <c r="U235" s="198">
        <f t="shared" si="72"/>
        <v>0.04840547123</v>
      </c>
      <c r="V235" s="198">
        <f t="shared" si="72"/>
        <v>0.04792392492</v>
      </c>
      <c r="W235" s="198">
        <f t="shared" si="72"/>
        <v>0.04744237862</v>
      </c>
      <c r="X235" s="198">
        <f t="shared" si="72"/>
        <v>0.04696083231</v>
      </c>
      <c r="Y235" s="198">
        <f t="shared" si="72"/>
        <v>0.046479286</v>
      </c>
      <c r="Z235" s="198">
        <f t="shared" si="72"/>
        <v>0.046479286</v>
      </c>
      <c r="AA235" s="198">
        <f t="shared" si="72"/>
        <v>0.046479286</v>
      </c>
      <c r="AB235" s="198">
        <f t="shared" si="72"/>
        <v>0.046479286</v>
      </c>
      <c r="AC235" s="198">
        <f t="shared" si="72"/>
        <v>0.046479286</v>
      </c>
      <c r="AD235" s="198">
        <f t="shared" si="72"/>
        <v>0.046479286</v>
      </c>
      <c r="AE235" s="198">
        <f t="shared" si="72"/>
        <v>0.046479286</v>
      </c>
      <c r="AF235" s="198">
        <f t="shared" si="72"/>
        <v>0.046479286</v>
      </c>
      <c r="AG235" s="198">
        <f t="shared" si="72"/>
        <v>0.046479286</v>
      </c>
      <c r="AH235" s="198">
        <f t="shared" si="72"/>
        <v>0.046479286</v>
      </c>
      <c r="AI235" s="198">
        <f t="shared" si="72"/>
        <v>0.046479286</v>
      </c>
      <c r="AJ235" s="198">
        <f t="shared" si="72"/>
        <v>0.046479286</v>
      </c>
      <c r="AK235" s="198">
        <f t="shared" si="72"/>
        <v>0.046479286</v>
      </c>
      <c r="AL235" s="198">
        <f t="shared" si="72"/>
        <v>0.046479286</v>
      </c>
      <c r="AM235" s="198">
        <f t="shared" si="72"/>
        <v>0.046479286</v>
      </c>
      <c r="AN235" s="198">
        <f t="shared" si="72"/>
        <v>0.046479286</v>
      </c>
      <c r="AO235" s="198">
        <f t="shared" si="72"/>
        <v>0.046479286</v>
      </c>
      <c r="AP235" s="198">
        <f t="shared" si="72"/>
        <v>0.046479286</v>
      </c>
      <c r="AQ235" s="198">
        <f t="shared" si="72"/>
        <v>0.046479286</v>
      </c>
      <c r="AR235" s="198">
        <f t="shared" si="72"/>
        <v>0.046479286</v>
      </c>
      <c r="AS235" s="198">
        <f t="shared" si="72"/>
        <v>0.046479286</v>
      </c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ht="13.5" customHeight="1">
      <c r="A236" s="16"/>
      <c r="B236" s="16"/>
      <c r="C236" s="16"/>
      <c r="D236" s="16"/>
      <c r="E236" s="16"/>
      <c r="F236" s="16"/>
      <c r="G236" s="29"/>
      <c r="H236" s="39"/>
      <c r="I236" s="16"/>
      <c r="J236" s="160"/>
      <c r="K236" s="19" t="s">
        <v>114</v>
      </c>
      <c r="L236" s="199">
        <f t="shared" ref="L236:AS236" si="73">L222</f>
        <v>0.052739388</v>
      </c>
      <c r="M236" s="199">
        <f t="shared" si="73"/>
        <v>0.05249861485</v>
      </c>
      <c r="N236" s="199">
        <f t="shared" si="73"/>
        <v>0.05225784169</v>
      </c>
      <c r="O236" s="199">
        <f t="shared" si="73"/>
        <v>0.05201706854</v>
      </c>
      <c r="P236" s="199">
        <f t="shared" si="73"/>
        <v>0.05177629538</v>
      </c>
      <c r="Q236" s="199">
        <f t="shared" si="73"/>
        <v>0.05153552223</v>
      </c>
      <c r="R236" s="199">
        <f t="shared" si="73"/>
        <v>0.05129474908</v>
      </c>
      <c r="S236" s="199">
        <f t="shared" si="73"/>
        <v>0.05105397592</v>
      </c>
      <c r="T236" s="199">
        <f t="shared" si="73"/>
        <v>0.05081320277</v>
      </c>
      <c r="U236" s="199">
        <f t="shared" si="73"/>
        <v>0.05057242962</v>
      </c>
      <c r="V236" s="199">
        <f t="shared" si="73"/>
        <v>0.05033165646</v>
      </c>
      <c r="W236" s="199">
        <f t="shared" si="73"/>
        <v>0.05009088331</v>
      </c>
      <c r="X236" s="199">
        <f t="shared" si="73"/>
        <v>0.04985011015</v>
      </c>
      <c r="Y236" s="199">
        <f t="shared" si="73"/>
        <v>0.049609337</v>
      </c>
      <c r="Z236" s="199">
        <f t="shared" si="73"/>
        <v>0.049609337</v>
      </c>
      <c r="AA236" s="199">
        <f t="shared" si="73"/>
        <v>0.049609337</v>
      </c>
      <c r="AB236" s="199">
        <f t="shared" si="73"/>
        <v>0.049609337</v>
      </c>
      <c r="AC236" s="199">
        <f t="shared" si="73"/>
        <v>0.049609337</v>
      </c>
      <c r="AD236" s="199">
        <f t="shared" si="73"/>
        <v>0.049609337</v>
      </c>
      <c r="AE236" s="199">
        <f t="shared" si="73"/>
        <v>0.049609337</v>
      </c>
      <c r="AF236" s="199">
        <f t="shared" si="73"/>
        <v>0.049609337</v>
      </c>
      <c r="AG236" s="199">
        <f t="shared" si="73"/>
        <v>0.049609337</v>
      </c>
      <c r="AH236" s="199">
        <f t="shared" si="73"/>
        <v>0.049609337</v>
      </c>
      <c r="AI236" s="199">
        <f t="shared" si="73"/>
        <v>0.049609337</v>
      </c>
      <c r="AJ236" s="199">
        <f t="shared" si="73"/>
        <v>0.049609337</v>
      </c>
      <c r="AK236" s="199">
        <f t="shared" si="73"/>
        <v>0.049609337</v>
      </c>
      <c r="AL236" s="199">
        <f t="shared" si="73"/>
        <v>0.049609337</v>
      </c>
      <c r="AM236" s="199">
        <f t="shared" si="73"/>
        <v>0.049609337</v>
      </c>
      <c r="AN236" s="199">
        <f t="shared" si="73"/>
        <v>0.049609337</v>
      </c>
      <c r="AO236" s="199">
        <f t="shared" si="73"/>
        <v>0.049609337</v>
      </c>
      <c r="AP236" s="199">
        <f t="shared" si="73"/>
        <v>0.049609337</v>
      </c>
      <c r="AQ236" s="199">
        <f t="shared" si="73"/>
        <v>0.049609337</v>
      </c>
      <c r="AR236" s="199">
        <f t="shared" si="73"/>
        <v>0.049609337</v>
      </c>
      <c r="AS236" s="199">
        <f t="shared" si="73"/>
        <v>0.049609337</v>
      </c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ht="13.5" customHeight="1">
      <c r="A237" s="16"/>
      <c r="B237" s="16"/>
      <c r="C237" s="16"/>
      <c r="D237" s="16"/>
      <c r="E237" s="16"/>
      <c r="F237" s="16"/>
      <c r="G237" s="29"/>
      <c r="H237" s="39"/>
      <c r="I237" s="16"/>
      <c r="J237" s="160"/>
      <c r="K237" s="162" t="s">
        <v>115</v>
      </c>
      <c r="L237" s="200">
        <f t="shared" ref="L237:AS237" si="74">L223</f>
        <v>0.052739388</v>
      </c>
      <c r="M237" s="200">
        <f t="shared" si="74"/>
        <v>0.052739388</v>
      </c>
      <c r="N237" s="200">
        <f t="shared" si="74"/>
        <v>0.052739388</v>
      </c>
      <c r="O237" s="200">
        <f t="shared" si="74"/>
        <v>0.052739388</v>
      </c>
      <c r="P237" s="200">
        <f t="shared" si="74"/>
        <v>0.052739388</v>
      </c>
      <c r="Q237" s="200">
        <f t="shared" si="74"/>
        <v>0.052739388</v>
      </c>
      <c r="R237" s="200">
        <f t="shared" si="74"/>
        <v>0.052739388</v>
      </c>
      <c r="S237" s="200">
        <f t="shared" si="74"/>
        <v>0.052739388</v>
      </c>
      <c r="T237" s="200">
        <f t="shared" si="74"/>
        <v>0.052739388</v>
      </c>
      <c r="U237" s="200">
        <f t="shared" si="74"/>
        <v>0.052739388</v>
      </c>
      <c r="V237" s="200">
        <f t="shared" si="74"/>
        <v>0.052739388</v>
      </c>
      <c r="W237" s="200">
        <f t="shared" si="74"/>
        <v>0.052739388</v>
      </c>
      <c r="X237" s="200">
        <f t="shared" si="74"/>
        <v>0.052739388</v>
      </c>
      <c r="Y237" s="200">
        <f t="shared" si="74"/>
        <v>0.052739388</v>
      </c>
      <c r="Z237" s="200">
        <f t="shared" si="74"/>
        <v>0.052739388</v>
      </c>
      <c r="AA237" s="200">
        <f t="shared" si="74"/>
        <v>0.052739388</v>
      </c>
      <c r="AB237" s="200">
        <f t="shared" si="74"/>
        <v>0.052739388</v>
      </c>
      <c r="AC237" s="200">
        <f t="shared" si="74"/>
        <v>0.052739388</v>
      </c>
      <c r="AD237" s="200">
        <f t="shared" si="74"/>
        <v>0.052739388</v>
      </c>
      <c r="AE237" s="200">
        <f t="shared" si="74"/>
        <v>0.052739388</v>
      </c>
      <c r="AF237" s="200">
        <f t="shared" si="74"/>
        <v>0.052739388</v>
      </c>
      <c r="AG237" s="200">
        <f t="shared" si="74"/>
        <v>0.052739388</v>
      </c>
      <c r="AH237" s="200">
        <f t="shared" si="74"/>
        <v>0.052739388</v>
      </c>
      <c r="AI237" s="200">
        <f t="shared" si="74"/>
        <v>0.052739388</v>
      </c>
      <c r="AJ237" s="200">
        <f t="shared" si="74"/>
        <v>0.052739388</v>
      </c>
      <c r="AK237" s="200">
        <f t="shared" si="74"/>
        <v>0.052739388</v>
      </c>
      <c r="AL237" s="200">
        <f t="shared" si="74"/>
        <v>0.052739388</v>
      </c>
      <c r="AM237" s="200">
        <f t="shared" si="74"/>
        <v>0.052739388</v>
      </c>
      <c r="AN237" s="200">
        <f t="shared" si="74"/>
        <v>0.052739388</v>
      </c>
      <c r="AO237" s="200">
        <f t="shared" si="74"/>
        <v>0.052739388</v>
      </c>
      <c r="AP237" s="200">
        <f t="shared" si="74"/>
        <v>0.052739388</v>
      </c>
      <c r="AQ237" s="200">
        <f t="shared" si="74"/>
        <v>0.052739388</v>
      </c>
      <c r="AR237" s="200">
        <f t="shared" si="74"/>
        <v>0.052739388</v>
      </c>
      <c r="AS237" s="200">
        <f t="shared" si="74"/>
        <v>0.052739388</v>
      </c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ht="13.5" customHeight="1">
      <c r="A238" s="16"/>
      <c r="B238" s="16"/>
      <c r="C238" s="16"/>
      <c r="D238" s="16"/>
      <c r="E238" s="16"/>
      <c r="F238" s="16"/>
      <c r="G238" s="29"/>
      <c r="H238" s="39"/>
      <c r="I238" s="16"/>
      <c r="J238" s="160"/>
      <c r="K238" s="158" t="s">
        <v>116</v>
      </c>
      <c r="L238" s="201">
        <f t="shared" ref="L238:AS238" si="75">L221</f>
        <v>0.052739388</v>
      </c>
      <c r="M238" s="201">
        <f t="shared" si="75"/>
        <v>0.05225784169</v>
      </c>
      <c r="N238" s="201">
        <f t="shared" si="75"/>
        <v>0.05177629538</v>
      </c>
      <c r="O238" s="201">
        <f t="shared" si="75"/>
        <v>0.05129474908</v>
      </c>
      <c r="P238" s="201">
        <f t="shared" si="75"/>
        <v>0.05081320277</v>
      </c>
      <c r="Q238" s="201">
        <f t="shared" si="75"/>
        <v>0.05033165646</v>
      </c>
      <c r="R238" s="201">
        <f t="shared" si="75"/>
        <v>0.04985011015</v>
      </c>
      <c r="S238" s="201">
        <f t="shared" si="75"/>
        <v>0.04936856385</v>
      </c>
      <c r="T238" s="201">
        <f t="shared" si="75"/>
        <v>0.04888701754</v>
      </c>
      <c r="U238" s="201">
        <f t="shared" si="75"/>
        <v>0.04840547123</v>
      </c>
      <c r="V238" s="201">
        <f t="shared" si="75"/>
        <v>0.04792392492</v>
      </c>
      <c r="W238" s="201">
        <f t="shared" si="75"/>
        <v>0.04744237862</v>
      </c>
      <c r="X238" s="201">
        <f t="shared" si="75"/>
        <v>0.04696083231</v>
      </c>
      <c r="Y238" s="201">
        <f t="shared" si="75"/>
        <v>0.046479286</v>
      </c>
      <c r="Z238" s="201">
        <f t="shared" si="75"/>
        <v>0.046479286</v>
      </c>
      <c r="AA238" s="201">
        <f t="shared" si="75"/>
        <v>0.046479286</v>
      </c>
      <c r="AB238" s="201">
        <f t="shared" si="75"/>
        <v>0.046479286</v>
      </c>
      <c r="AC238" s="201">
        <f t="shared" si="75"/>
        <v>0.046479286</v>
      </c>
      <c r="AD238" s="201">
        <f t="shared" si="75"/>
        <v>0.046479286</v>
      </c>
      <c r="AE238" s="201">
        <f t="shared" si="75"/>
        <v>0.046479286</v>
      </c>
      <c r="AF238" s="201">
        <f t="shared" si="75"/>
        <v>0.046479286</v>
      </c>
      <c r="AG238" s="201">
        <f t="shared" si="75"/>
        <v>0.046479286</v>
      </c>
      <c r="AH238" s="201">
        <f t="shared" si="75"/>
        <v>0.046479286</v>
      </c>
      <c r="AI238" s="201">
        <f t="shared" si="75"/>
        <v>0.046479286</v>
      </c>
      <c r="AJ238" s="201">
        <f t="shared" si="75"/>
        <v>0.046479286</v>
      </c>
      <c r="AK238" s="201">
        <f t="shared" si="75"/>
        <v>0.046479286</v>
      </c>
      <c r="AL238" s="201">
        <f t="shared" si="75"/>
        <v>0.046479286</v>
      </c>
      <c r="AM238" s="201">
        <f t="shared" si="75"/>
        <v>0.046479286</v>
      </c>
      <c r="AN238" s="201">
        <f t="shared" si="75"/>
        <v>0.046479286</v>
      </c>
      <c r="AO238" s="201">
        <f t="shared" si="75"/>
        <v>0.046479286</v>
      </c>
      <c r="AP238" s="201">
        <f t="shared" si="75"/>
        <v>0.046479286</v>
      </c>
      <c r="AQ238" s="201">
        <f t="shared" si="75"/>
        <v>0.046479286</v>
      </c>
      <c r="AR238" s="201">
        <f t="shared" si="75"/>
        <v>0.046479286</v>
      </c>
      <c r="AS238" s="201">
        <f t="shared" si="75"/>
        <v>0.046479286</v>
      </c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ht="13.5" customHeight="1">
      <c r="A239" s="16"/>
      <c r="B239" s="16"/>
      <c r="C239" s="16"/>
      <c r="D239" s="16"/>
      <c r="E239" s="16"/>
      <c r="F239" s="16"/>
      <c r="G239" s="29"/>
      <c r="H239" s="39"/>
      <c r="I239" s="16"/>
      <c r="J239" s="160"/>
      <c r="K239" s="19" t="s">
        <v>117</v>
      </c>
      <c r="L239" s="199">
        <f t="shared" ref="L239:AS239" si="76">L222</f>
        <v>0.052739388</v>
      </c>
      <c r="M239" s="199">
        <f t="shared" si="76"/>
        <v>0.05249861485</v>
      </c>
      <c r="N239" s="199">
        <f t="shared" si="76"/>
        <v>0.05225784169</v>
      </c>
      <c r="O239" s="199">
        <f t="shared" si="76"/>
        <v>0.05201706854</v>
      </c>
      <c r="P239" s="199">
        <f t="shared" si="76"/>
        <v>0.05177629538</v>
      </c>
      <c r="Q239" s="199">
        <f t="shared" si="76"/>
        <v>0.05153552223</v>
      </c>
      <c r="R239" s="199">
        <f t="shared" si="76"/>
        <v>0.05129474908</v>
      </c>
      <c r="S239" s="199">
        <f t="shared" si="76"/>
        <v>0.05105397592</v>
      </c>
      <c r="T239" s="199">
        <f t="shared" si="76"/>
        <v>0.05081320277</v>
      </c>
      <c r="U239" s="199">
        <f t="shared" si="76"/>
        <v>0.05057242962</v>
      </c>
      <c r="V239" s="199">
        <f t="shared" si="76"/>
        <v>0.05033165646</v>
      </c>
      <c r="W239" s="199">
        <f t="shared" si="76"/>
        <v>0.05009088331</v>
      </c>
      <c r="X239" s="199">
        <f t="shared" si="76"/>
        <v>0.04985011015</v>
      </c>
      <c r="Y239" s="199">
        <f t="shared" si="76"/>
        <v>0.049609337</v>
      </c>
      <c r="Z239" s="199">
        <f t="shared" si="76"/>
        <v>0.049609337</v>
      </c>
      <c r="AA239" s="199">
        <f t="shared" si="76"/>
        <v>0.049609337</v>
      </c>
      <c r="AB239" s="199">
        <f t="shared" si="76"/>
        <v>0.049609337</v>
      </c>
      <c r="AC239" s="199">
        <f t="shared" si="76"/>
        <v>0.049609337</v>
      </c>
      <c r="AD239" s="199">
        <f t="shared" si="76"/>
        <v>0.049609337</v>
      </c>
      <c r="AE239" s="199">
        <f t="shared" si="76"/>
        <v>0.049609337</v>
      </c>
      <c r="AF239" s="199">
        <f t="shared" si="76"/>
        <v>0.049609337</v>
      </c>
      <c r="AG239" s="199">
        <f t="shared" si="76"/>
        <v>0.049609337</v>
      </c>
      <c r="AH239" s="199">
        <f t="shared" si="76"/>
        <v>0.049609337</v>
      </c>
      <c r="AI239" s="199">
        <f t="shared" si="76"/>
        <v>0.049609337</v>
      </c>
      <c r="AJ239" s="199">
        <f t="shared" si="76"/>
        <v>0.049609337</v>
      </c>
      <c r="AK239" s="199">
        <f t="shared" si="76"/>
        <v>0.049609337</v>
      </c>
      <c r="AL239" s="199">
        <f t="shared" si="76"/>
        <v>0.049609337</v>
      </c>
      <c r="AM239" s="199">
        <f t="shared" si="76"/>
        <v>0.049609337</v>
      </c>
      <c r="AN239" s="199">
        <f t="shared" si="76"/>
        <v>0.049609337</v>
      </c>
      <c r="AO239" s="199">
        <f t="shared" si="76"/>
        <v>0.049609337</v>
      </c>
      <c r="AP239" s="199">
        <f t="shared" si="76"/>
        <v>0.049609337</v>
      </c>
      <c r="AQ239" s="199">
        <f t="shared" si="76"/>
        <v>0.049609337</v>
      </c>
      <c r="AR239" s="199">
        <f t="shared" si="76"/>
        <v>0.049609337</v>
      </c>
      <c r="AS239" s="199">
        <f t="shared" si="76"/>
        <v>0.049609337</v>
      </c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ht="13.5" customHeight="1">
      <c r="A240" s="16"/>
      <c r="B240" s="16"/>
      <c r="C240" s="16"/>
      <c r="D240" s="16"/>
      <c r="E240" s="16"/>
      <c r="F240" s="16"/>
      <c r="G240" s="29"/>
      <c r="H240" s="39"/>
      <c r="I240" s="16"/>
      <c r="J240" s="160"/>
      <c r="K240" s="162" t="s">
        <v>118</v>
      </c>
      <c r="L240" s="200">
        <f t="shared" ref="L240:AS240" si="77">L223</f>
        <v>0.052739388</v>
      </c>
      <c r="M240" s="200">
        <f t="shared" si="77"/>
        <v>0.052739388</v>
      </c>
      <c r="N240" s="200">
        <f t="shared" si="77"/>
        <v>0.052739388</v>
      </c>
      <c r="O240" s="200">
        <f t="shared" si="77"/>
        <v>0.052739388</v>
      </c>
      <c r="P240" s="200">
        <f t="shared" si="77"/>
        <v>0.052739388</v>
      </c>
      <c r="Q240" s="200">
        <f t="shared" si="77"/>
        <v>0.052739388</v>
      </c>
      <c r="R240" s="200">
        <f t="shared" si="77"/>
        <v>0.052739388</v>
      </c>
      <c r="S240" s="200">
        <f t="shared" si="77"/>
        <v>0.052739388</v>
      </c>
      <c r="T240" s="200">
        <f t="shared" si="77"/>
        <v>0.052739388</v>
      </c>
      <c r="U240" s="200">
        <f t="shared" si="77"/>
        <v>0.052739388</v>
      </c>
      <c r="V240" s="200">
        <f t="shared" si="77"/>
        <v>0.052739388</v>
      </c>
      <c r="W240" s="200">
        <f t="shared" si="77"/>
        <v>0.052739388</v>
      </c>
      <c r="X240" s="200">
        <f t="shared" si="77"/>
        <v>0.052739388</v>
      </c>
      <c r="Y240" s="200">
        <f t="shared" si="77"/>
        <v>0.052739388</v>
      </c>
      <c r="Z240" s="200">
        <f t="shared" si="77"/>
        <v>0.052739388</v>
      </c>
      <c r="AA240" s="200">
        <f t="shared" si="77"/>
        <v>0.052739388</v>
      </c>
      <c r="AB240" s="200">
        <f t="shared" si="77"/>
        <v>0.052739388</v>
      </c>
      <c r="AC240" s="200">
        <f t="shared" si="77"/>
        <v>0.052739388</v>
      </c>
      <c r="AD240" s="200">
        <f t="shared" si="77"/>
        <v>0.052739388</v>
      </c>
      <c r="AE240" s="200">
        <f t="shared" si="77"/>
        <v>0.052739388</v>
      </c>
      <c r="AF240" s="200">
        <f t="shared" si="77"/>
        <v>0.052739388</v>
      </c>
      <c r="AG240" s="200">
        <f t="shared" si="77"/>
        <v>0.052739388</v>
      </c>
      <c r="AH240" s="200">
        <f t="shared" si="77"/>
        <v>0.052739388</v>
      </c>
      <c r="AI240" s="200">
        <f t="shared" si="77"/>
        <v>0.052739388</v>
      </c>
      <c r="AJ240" s="200">
        <f t="shared" si="77"/>
        <v>0.052739388</v>
      </c>
      <c r="AK240" s="200">
        <f t="shared" si="77"/>
        <v>0.052739388</v>
      </c>
      <c r="AL240" s="200">
        <f t="shared" si="77"/>
        <v>0.052739388</v>
      </c>
      <c r="AM240" s="200">
        <f t="shared" si="77"/>
        <v>0.052739388</v>
      </c>
      <c r="AN240" s="200">
        <f t="shared" si="77"/>
        <v>0.052739388</v>
      </c>
      <c r="AO240" s="200">
        <f t="shared" si="77"/>
        <v>0.052739388</v>
      </c>
      <c r="AP240" s="200">
        <f t="shared" si="77"/>
        <v>0.052739388</v>
      </c>
      <c r="AQ240" s="200">
        <f t="shared" si="77"/>
        <v>0.052739388</v>
      </c>
      <c r="AR240" s="200">
        <f t="shared" si="77"/>
        <v>0.052739388</v>
      </c>
      <c r="AS240" s="200">
        <f t="shared" si="77"/>
        <v>0.052739388</v>
      </c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ht="13.5" customHeight="1">
      <c r="A241" s="16"/>
      <c r="B241" s="16"/>
      <c r="C241" s="16"/>
      <c r="D241" s="16"/>
      <c r="E241" s="16"/>
      <c r="F241" s="16"/>
      <c r="G241" s="29"/>
      <c r="H241" s="39"/>
      <c r="I241" s="95"/>
      <c r="J241" s="160"/>
      <c r="K241" s="158" t="s">
        <v>119</v>
      </c>
      <c r="L241" s="201">
        <f t="shared" ref="L241:AS241" si="78">L221</f>
        <v>0.052739388</v>
      </c>
      <c r="M241" s="201">
        <f t="shared" si="78"/>
        <v>0.05225784169</v>
      </c>
      <c r="N241" s="201">
        <f t="shared" si="78"/>
        <v>0.05177629538</v>
      </c>
      <c r="O241" s="201">
        <f t="shared" si="78"/>
        <v>0.05129474908</v>
      </c>
      <c r="P241" s="201">
        <f t="shared" si="78"/>
        <v>0.05081320277</v>
      </c>
      <c r="Q241" s="201">
        <f t="shared" si="78"/>
        <v>0.05033165646</v>
      </c>
      <c r="R241" s="201">
        <f t="shared" si="78"/>
        <v>0.04985011015</v>
      </c>
      <c r="S241" s="201">
        <f t="shared" si="78"/>
        <v>0.04936856385</v>
      </c>
      <c r="T241" s="201">
        <f t="shared" si="78"/>
        <v>0.04888701754</v>
      </c>
      <c r="U241" s="201">
        <f t="shared" si="78"/>
        <v>0.04840547123</v>
      </c>
      <c r="V241" s="201">
        <f t="shared" si="78"/>
        <v>0.04792392492</v>
      </c>
      <c r="W241" s="201">
        <f t="shared" si="78"/>
        <v>0.04744237862</v>
      </c>
      <c r="X241" s="201">
        <f t="shared" si="78"/>
        <v>0.04696083231</v>
      </c>
      <c r="Y241" s="201">
        <f t="shared" si="78"/>
        <v>0.046479286</v>
      </c>
      <c r="Z241" s="201">
        <f t="shared" si="78"/>
        <v>0.046479286</v>
      </c>
      <c r="AA241" s="201">
        <f t="shared" si="78"/>
        <v>0.046479286</v>
      </c>
      <c r="AB241" s="201">
        <f t="shared" si="78"/>
        <v>0.046479286</v>
      </c>
      <c r="AC241" s="201">
        <f t="shared" si="78"/>
        <v>0.046479286</v>
      </c>
      <c r="AD241" s="201">
        <f t="shared" si="78"/>
        <v>0.046479286</v>
      </c>
      <c r="AE241" s="201">
        <f t="shared" si="78"/>
        <v>0.046479286</v>
      </c>
      <c r="AF241" s="201">
        <f t="shared" si="78"/>
        <v>0.046479286</v>
      </c>
      <c r="AG241" s="201">
        <f t="shared" si="78"/>
        <v>0.046479286</v>
      </c>
      <c r="AH241" s="201">
        <f t="shared" si="78"/>
        <v>0.046479286</v>
      </c>
      <c r="AI241" s="201">
        <f t="shared" si="78"/>
        <v>0.046479286</v>
      </c>
      <c r="AJ241" s="201">
        <f t="shared" si="78"/>
        <v>0.046479286</v>
      </c>
      <c r="AK241" s="201">
        <f t="shared" si="78"/>
        <v>0.046479286</v>
      </c>
      <c r="AL241" s="201">
        <f t="shared" si="78"/>
        <v>0.046479286</v>
      </c>
      <c r="AM241" s="201">
        <f t="shared" si="78"/>
        <v>0.046479286</v>
      </c>
      <c r="AN241" s="201">
        <f t="shared" si="78"/>
        <v>0.046479286</v>
      </c>
      <c r="AO241" s="201">
        <f t="shared" si="78"/>
        <v>0.046479286</v>
      </c>
      <c r="AP241" s="201">
        <f t="shared" si="78"/>
        <v>0.046479286</v>
      </c>
      <c r="AQ241" s="201">
        <f t="shared" si="78"/>
        <v>0.046479286</v>
      </c>
      <c r="AR241" s="201">
        <f t="shared" si="78"/>
        <v>0.046479286</v>
      </c>
      <c r="AS241" s="201">
        <f t="shared" si="78"/>
        <v>0.046479286</v>
      </c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ht="13.5" customHeight="1">
      <c r="A242" s="16"/>
      <c r="B242" s="16"/>
      <c r="C242" s="16"/>
      <c r="D242" s="16"/>
      <c r="E242" s="16"/>
      <c r="F242" s="16"/>
      <c r="G242" s="29"/>
      <c r="H242" s="39"/>
      <c r="I242" s="99"/>
      <c r="J242" s="160"/>
      <c r="K242" s="19" t="s">
        <v>120</v>
      </c>
      <c r="L242" s="199">
        <f t="shared" ref="L242:AS242" si="79">L222</f>
        <v>0.052739388</v>
      </c>
      <c r="M242" s="199">
        <f t="shared" si="79"/>
        <v>0.05249861485</v>
      </c>
      <c r="N242" s="199">
        <f t="shared" si="79"/>
        <v>0.05225784169</v>
      </c>
      <c r="O242" s="199">
        <f t="shared" si="79"/>
        <v>0.05201706854</v>
      </c>
      <c r="P242" s="199">
        <f t="shared" si="79"/>
        <v>0.05177629538</v>
      </c>
      <c r="Q242" s="199">
        <f t="shared" si="79"/>
        <v>0.05153552223</v>
      </c>
      <c r="R242" s="199">
        <f t="shared" si="79"/>
        <v>0.05129474908</v>
      </c>
      <c r="S242" s="199">
        <f t="shared" si="79"/>
        <v>0.05105397592</v>
      </c>
      <c r="T242" s="199">
        <f t="shared" si="79"/>
        <v>0.05081320277</v>
      </c>
      <c r="U242" s="199">
        <f t="shared" si="79"/>
        <v>0.05057242962</v>
      </c>
      <c r="V242" s="199">
        <f t="shared" si="79"/>
        <v>0.05033165646</v>
      </c>
      <c r="W242" s="199">
        <f t="shared" si="79"/>
        <v>0.05009088331</v>
      </c>
      <c r="X242" s="199">
        <f t="shared" si="79"/>
        <v>0.04985011015</v>
      </c>
      <c r="Y242" s="199">
        <f t="shared" si="79"/>
        <v>0.049609337</v>
      </c>
      <c r="Z242" s="199">
        <f t="shared" si="79"/>
        <v>0.049609337</v>
      </c>
      <c r="AA242" s="199">
        <f t="shared" si="79"/>
        <v>0.049609337</v>
      </c>
      <c r="AB242" s="199">
        <f t="shared" si="79"/>
        <v>0.049609337</v>
      </c>
      <c r="AC242" s="199">
        <f t="shared" si="79"/>
        <v>0.049609337</v>
      </c>
      <c r="AD242" s="199">
        <f t="shared" si="79"/>
        <v>0.049609337</v>
      </c>
      <c r="AE242" s="199">
        <f t="shared" si="79"/>
        <v>0.049609337</v>
      </c>
      <c r="AF242" s="199">
        <f t="shared" si="79"/>
        <v>0.049609337</v>
      </c>
      <c r="AG242" s="199">
        <f t="shared" si="79"/>
        <v>0.049609337</v>
      </c>
      <c r="AH242" s="199">
        <f t="shared" si="79"/>
        <v>0.049609337</v>
      </c>
      <c r="AI242" s="199">
        <f t="shared" si="79"/>
        <v>0.049609337</v>
      </c>
      <c r="AJ242" s="199">
        <f t="shared" si="79"/>
        <v>0.049609337</v>
      </c>
      <c r="AK242" s="199">
        <f t="shared" si="79"/>
        <v>0.049609337</v>
      </c>
      <c r="AL242" s="199">
        <f t="shared" si="79"/>
        <v>0.049609337</v>
      </c>
      <c r="AM242" s="199">
        <f t="shared" si="79"/>
        <v>0.049609337</v>
      </c>
      <c r="AN242" s="199">
        <f t="shared" si="79"/>
        <v>0.049609337</v>
      </c>
      <c r="AO242" s="199">
        <f t="shared" si="79"/>
        <v>0.049609337</v>
      </c>
      <c r="AP242" s="199">
        <f t="shared" si="79"/>
        <v>0.049609337</v>
      </c>
      <c r="AQ242" s="199">
        <f t="shared" si="79"/>
        <v>0.049609337</v>
      </c>
      <c r="AR242" s="199">
        <f t="shared" si="79"/>
        <v>0.049609337</v>
      </c>
      <c r="AS242" s="199">
        <f t="shared" si="79"/>
        <v>0.049609337</v>
      </c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ht="13.5" customHeight="1">
      <c r="A243" s="16"/>
      <c r="B243" s="16"/>
      <c r="C243" s="16"/>
      <c r="D243" s="16"/>
      <c r="E243" s="16"/>
      <c r="F243" s="16"/>
      <c r="G243" s="29"/>
      <c r="H243" s="39"/>
      <c r="I243" s="16"/>
      <c r="J243" s="160"/>
      <c r="K243" s="162" t="s">
        <v>121</v>
      </c>
      <c r="L243" s="202">
        <f t="shared" ref="L243:AS243" si="80">L223</f>
        <v>0.052739388</v>
      </c>
      <c r="M243" s="202">
        <f t="shared" si="80"/>
        <v>0.052739388</v>
      </c>
      <c r="N243" s="202">
        <f t="shared" si="80"/>
        <v>0.052739388</v>
      </c>
      <c r="O243" s="202">
        <f t="shared" si="80"/>
        <v>0.052739388</v>
      </c>
      <c r="P243" s="202">
        <f t="shared" si="80"/>
        <v>0.052739388</v>
      </c>
      <c r="Q243" s="202">
        <f t="shared" si="80"/>
        <v>0.052739388</v>
      </c>
      <c r="R243" s="202">
        <f t="shared" si="80"/>
        <v>0.052739388</v>
      </c>
      <c r="S243" s="202">
        <f t="shared" si="80"/>
        <v>0.052739388</v>
      </c>
      <c r="T243" s="202">
        <f t="shared" si="80"/>
        <v>0.052739388</v>
      </c>
      <c r="U243" s="202">
        <f t="shared" si="80"/>
        <v>0.052739388</v>
      </c>
      <c r="V243" s="202">
        <f t="shared" si="80"/>
        <v>0.052739388</v>
      </c>
      <c r="W243" s="202">
        <f t="shared" si="80"/>
        <v>0.052739388</v>
      </c>
      <c r="X243" s="202">
        <f t="shared" si="80"/>
        <v>0.052739388</v>
      </c>
      <c r="Y243" s="202">
        <f t="shared" si="80"/>
        <v>0.052739388</v>
      </c>
      <c r="Z243" s="202">
        <f t="shared" si="80"/>
        <v>0.052739388</v>
      </c>
      <c r="AA243" s="202">
        <f t="shared" si="80"/>
        <v>0.052739388</v>
      </c>
      <c r="AB243" s="202">
        <f t="shared" si="80"/>
        <v>0.052739388</v>
      </c>
      <c r="AC243" s="202">
        <f t="shared" si="80"/>
        <v>0.052739388</v>
      </c>
      <c r="AD243" s="202">
        <f t="shared" si="80"/>
        <v>0.052739388</v>
      </c>
      <c r="AE243" s="202">
        <f t="shared" si="80"/>
        <v>0.052739388</v>
      </c>
      <c r="AF243" s="202">
        <f t="shared" si="80"/>
        <v>0.052739388</v>
      </c>
      <c r="AG243" s="202">
        <f t="shared" si="80"/>
        <v>0.052739388</v>
      </c>
      <c r="AH243" s="202">
        <f t="shared" si="80"/>
        <v>0.052739388</v>
      </c>
      <c r="AI243" s="202">
        <f t="shared" si="80"/>
        <v>0.052739388</v>
      </c>
      <c r="AJ243" s="202">
        <f t="shared" si="80"/>
        <v>0.052739388</v>
      </c>
      <c r="AK243" s="202">
        <f t="shared" si="80"/>
        <v>0.052739388</v>
      </c>
      <c r="AL243" s="202">
        <f t="shared" si="80"/>
        <v>0.052739388</v>
      </c>
      <c r="AM243" s="202">
        <f t="shared" si="80"/>
        <v>0.052739388</v>
      </c>
      <c r="AN243" s="202">
        <f t="shared" si="80"/>
        <v>0.052739388</v>
      </c>
      <c r="AO243" s="202">
        <f t="shared" si="80"/>
        <v>0.052739388</v>
      </c>
      <c r="AP243" s="202">
        <f t="shared" si="80"/>
        <v>0.052739388</v>
      </c>
      <c r="AQ243" s="202">
        <f t="shared" si="80"/>
        <v>0.052739388</v>
      </c>
      <c r="AR243" s="202">
        <f t="shared" si="80"/>
        <v>0.052739388</v>
      </c>
      <c r="AS243" s="202">
        <f t="shared" si="80"/>
        <v>0.052739388</v>
      </c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ht="13.5" customHeight="1">
      <c r="A244" s="16"/>
      <c r="B244" s="16"/>
      <c r="C244" s="16"/>
      <c r="D244" s="16"/>
      <c r="E244" s="16"/>
      <c r="F244" s="16"/>
      <c r="G244" s="29"/>
      <c r="H244" s="39"/>
      <c r="I244" s="95"/>
      <c r="J244" s="160"/>
      <c r="K244" s="158" t="s">
        <v>122</v>
      </c>
      <c r="L244" s="201">
        <f t="shared" ref="L244:AS244" si="81">L221</f>
        <v>0.052739388</v>
      </c>
      <c r="M244" s="201">
        <f t="shared" si="81"/>
        <v>0.05225784169</v>
      </c>
      <c r="N244" s="201">
        <f t="shared" si="81"/>
        <v>0.05177629538</v>
      </c>
      <c r="O244" s="201">
        <f t="shared" si="81"/>
        <v>0.05129474908</v>
      </c>
      <c r="P244" s="201">
        <f t="shared" si="81"/>
        <v>0.05081320277</v>
      </c>
      <c r="Q244" s="201">
        <f t="shared" si="81"/>
        <v>0.05033165646</v>
      </c>
      <c r="R244" s="201">
        <f t="shared" si="81"/>
        <v>0.04985011015</v>
      </c>
      <c r="S244" s="201">
        <f t="shared" si="81"/>
        <v>0.04936856385</v>
      </c>
      <c r="T244" s="201">
        <f t="shared" si="81"/>
        <v>0.04888701754</v>
      </c>
      <c r="U244" s="201">
        <f t="shared" si="81"/>
        <v>0.04840547123</v>
      </c>
      <c r="V244" s="201">
        <f t="shared" si="81"/>
        <v>0.04792392492</v>
      </c>
      <c r="W244" s="201">
        <f t="shared" si="81"/>
        <v>0.04744237862</v>
      </c>
      <c r="X244" s="201">
        <f t="shared" si="81"/>
        <v>0.04696083231</v>
      </c>
      <c r="Y244" s="201">
        <f t="shared" si="81"/>
        <v>0.046479286</v>
      </c>
      <c r="Z244" s="201">
        <f t="shared" si="81"/>
        <v>0.046479286</v>
      </c>
      <c r="AA244" s="201">
        <f t="shared" si="81"/>
        <v>0.046479286</v>
      </c>
      <c r="AB244" s="201">
        <f t="shared" si="81"/>
        <v>0.046479286</v>
      </c>
      <c r="AC244" s="201">
        <f t="shared" si="81"/>
        <v>0.046479286</v>
      </c>
      <c r="AD244" s="201">
        <f t="shared" si="81"/>
        <v>0.046479286</v>
      </c>
      <c r="AE244" s="201">
        <f t="shared" si="81"/>
        <v>0.046479286</v>
      </c>
      <c r="AF244" s="201">
        <f t="shared" si="81"/>
        <v>0.046479286</v>
      </c>
      <c r="AG244" s="201">
        <f t="shared" si="81"/>
        <v>0.046479286</v>
      </c>
      <c r="AH244" s="201">
        <f t="shared" si="81"/>
        <v>0.046479286</v>
      </c>
      <c r="AI244" s="201">
        <f t="shared" si="81"/>
        <v>0.046479286</v>
      </c>
      <c r="AJ244" s="201">
        <f t="shared" si="81"/>
        <v>0.046479286</v>
      </c>
      <c r="AK244" s="201">
        <f t="shared" si="81"/>
        <v>0.046479286</v>
      </c>
      <c r="AL244" s="201">
        <f t="shared" si="81"/>
        <v>0.046479286</v>
      </c>
      <c r="AM244" s="201">
        <f t="shared" si="81"/>
        <v>0.046479286</v>
      </c>
      <c r="AN244" s="201">
        <f t="shared" si="81"/>
        <v>0.046479286</v>
      </c>
      <c r="AO244" s="201">
        <f t="shared" si="81"/>
        <v>0.046479286</v>
      </c>
      <c r="AP244" s="201">
        <f t="shared" si="81"/>
        <v>0.046479286</v>
      </c>
      <c r="AQ244" s="201">
        <f t="shared" si="81"/>
        <v>0.046479286</v>
      </c>
      <c r="AR244" s="201">
        <f t="shared" si="81"/>
        <v>0.046479286</v>
      </c>
      <c r="AS244" s="201">
        <f t="shared" si="81"/>
        <v>0.046479286</v>
      </c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ht="13.5" customHeight="1">
      <c r="A245" s="16"/>
      <c r="B245" s="16"/>
      <c r="C245" s="16"/>
      <c r="D245" s="16"/>
      <c r="E245" s="16"/>
      <c r="F245" s="16"/>
      <c r="G245" s="29"/>
      <c r="H245" s="39"/>
      <c r="I245" s="99"/>
      <c r="J245" s="160"/>
      <c r="K245" s="19" t="s">
        <v>123</v>
      </c>
      <c r="L245" s="199">
        <f t="shared" ref="L245:AS245" si="82">L222</f>
        <v>0.052739388</v>
      </c>
      <c r="M245" s="199">
        <f t="shared" si="82"/>
        <v>0.05249861485</v>
      </c>
      <c r="N245" s="199">
        <f t="shared" si="82"/>
        <v>0.05225784169</v>
      </c>
      <c r="O245" s="199">
        <f t="shared" si="82"/>
        <v>0.05201706854</v>
      </c>
      <c r="P245" s="199">
        <f t="shared" si="82"/>
        <v>0.05177629538</v>
      </c>
      <c r="Q245" s="199">
        <f t="shared" si="82"/>
        <v>0.05153552223</v>
      </c>
      <c r="R245" s="199">
        <f t="shared" si="82"/>
        <v>0.05129474908</v>
      </c>
      <c r="S245" s="199">
        <f t="shared" si="82"/>
        <v>0.05105397592</v>
      </c>
      <c r="T245" s="199">
        <f t="shared" si="82"/>
        <v>0.05081320277</v>
      </c>
      <c r="U245" s="199">
        <f t="shared" si="82"/>
        <v>0.05057242962</v>
      </c>
      <c r="V245" s="199">
        <f t="shared" si="82"/>
        <v>0.05033165646</v>
      </c>
      <c r="W245" s="199">
        <f t="shared" si="82"/>
        <v>0.05009088331</v>
      </c>
      <c r="X245" s="199">
        <f t="shared" si="82"/>
        <v>0.04985011015</v>
      </c>
      <c r="Y245" s="199">
        <f t="shared" si="82"/>
        <v>0.049609337</v>
      </c>
      <c r="Z245" s="199">
        <f t="shared" si="82"/>
        <v>0.049609337</v>
      </c>
      <c r="AA245" s="199">
        <f t="shared" si="82"/>
        <v>0.049609337</v>
      </c>
      <c r="AB245" s="199">
        <f t="shared" si="82"/>
        <v>0.049609337</v>
      </c>
      <c r="AC245" s="199">
        <f t="shared" si="82"/>
        <v>0.049609337</v>
      </c>
      <c r="AD245" s="199">
        <f t="shared" si="82"/>
        <v>0.049609337</v>
      </c>
      <c r="AE245" s="199">
        <f t="shared" si="82"/>
        <v>0.049609337</v>
      </c>
      <c r="AF245" s="199">
        <f t="shared" si="82"/>
        <v>0.049609337</v>
      </c>
      <c r="AG245" s="199">
        <f t="shared" si="82"/>
        <v>0.049609337</v>
      </c>
      <c r="AH245" s="199">
        <f t="shared" si="82"/>
        <v>0.049609337</v>
      </c>
      <c r="AI245" s="199">
        <f t="shared" si="82"/>
        <v>0.049609337</v>
      </c>
      <c r="AJ245" s="199">
        <f t="shared" si="82"/>
        <v>0.049609337</v>
      </c>
      <c r="AK245" s="199">
        <f t="shared" si="82"/>
        <v>0.049609337</v>
      </c>
      <c r="AL245" s="199">
        <f t="shared" si="82"/>
        <v>0.049609337</v>
      </c>
      <c r="AM245" s="199">
        <f t="shared" si="82"/>
        <v>0.049609337</v>
      </c>
      <c r="AN245" s="199">
        <f t="shared" si="82"/>
        <v>0.049609337</v>
      </c>
      <c r="AO245" s="199">
        <f t="shared" si="82"/>
        <v>0.049609337</v>
      </c>
      <c r="AP245" s="199">
        <f t="shared" si="82"/>
        <v>0.049609337</v>
      </c>
      <c r="AQ245" s="199">
        <f t="shared" si="82"/>
        <v>0.049609337</v>
      </c>
      <c r="AR245" s="199">
        <f t="shared" si="82"/>
        <v>0.049609337</v>
      </c>
      <c r="AS245" s="199">
        <f t="shared" si="82"/>
        <v>0.049609337</v>
      </c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ht="13.5" customHeight="1">
      <c r="A246" s="16"/>
      <c r="B246" s="16"/>
      <c r="C246" s="16"/>
      <c r="D246" s="16"/>
      <c r="E246" s="16"/>
      <c r="F246" s="16"/>
      <c r="G246" s="29"/>
      <c r="H246" s="39"/>
      <c r="I246" s="16"/>
      <c r="J246" s="160"/>
      <c r="K246" s="162" t="s">
        <v>124</v>
      </c>
      <c r="L246" s="202">
        <f t="shared" ref="L246:AS246" si="83">L223</f>
        <v>0.052739388</v>
      </c>
      <c r="M246" s="202">
        <f t="shared" si="83"/>
        <v>0.052739388</v>
      </c>
      <c r="N246" s="202">
        <f t="shared" si="83"/>
        <v>0.052739388</v>
      </c>
      <c r="O246" s="202">
        <f t="shared" si="83"/>
        <v>0.052739388</v>
      </c>
      <c r="P246" s="202">
        <f t="shared" si="83"/>
        <v>0.052739388</v>
      </c>
      <c r="Q246" s="202">
        <f t="shared" si="83"/>
        <v>0.052739388</v>
      </c>
      <c r="R246" s="202">
        <f t="shared" si="83"/>
        <v>0.052739388</v>
      </c>
      <c r="S246" s="202">
        <f t="shared" si="83"/>
        <v>0.052739388</v>
      </c>
      <c r="T246" s="202">
        <f t="shared" si="83"/>
        <v>0.052739388</v>
      </c>
      <c r="U246" s="202">
        <f t="shared" si="83"/>
        <v>0.052739388</v>
      </c>
      <c r="V246" s="202">
        <f t="shared" si="83"/>
        <v>0.052739388</v>
      </c>
      <c r="W246" s="202">
        <f t="shared" si="83"/>
        <v>0.052739388</v>
      </c>
      <c r="X246" s="202">
        <f t="shared" si="83"/>
        <v>0.052739388</v>
      </c>
      <c r="Y246" s="202">
        <f t="shared" si="83"/>
        <v>0.052739388</v>
      </c>
      <c r="Z246" s="202">
        <f t="shared" si="83"/>
        <v>0.052739388</v>
      </c>
      <c r="AA246" s="202">
        <f t="shared" si="83"/>
        <v>0.052739388</v>
      </c>
      <c r="AB246" s="202">
        <f t="shared" si="83"/>
        <v>0.052739388</v>
      </c>
      <c r="AC246" s="202">
        <f t="shared" si="83"/>
        <v>0.052739388</v>
      </c>
      <c r="AD246" s="202">
        <f t="shared" si="83"/>
        <v>0.052739388</v>
      </c>
      <c r="AE246" s="202">
        <f t="shared" si="83"/>
        <v>0.052739388</v>
      </c>
      <c r="AF246" s="202">
        <f t="shared" si="83"/>
        <v>0.052739388</v>
      </c>
      <c r="AG246" s="202">
        <f t="shared" si="83"/>
        <v>0.052739388</v>
      </c>
      <c r="AH246" s="202">
        <f t="shared" si="83"/>
        <v>0.052739388</v>
      </c>
      <c r="AI246" s="202">
        <f t="shared" si="83"/>
        <v>0.052739388</v>
      </c>
      <c r="AJ246" s="202">
        <f t="shared" si="83"/>
        <v>0.052739388</v>
      </c>
      <c r="AK246" s="202">
        <f t="shared" si="83"/>
        <v>0.052739388</v>
      </c>
      <c r="AL246" s="202">
        <f t="shared" si="83"/>
        <v>0.052739388</v>
      </c>
      <c r="AM246" s="202">
        <f t="shared" si="83"/>
        <v>0.052739388</v>
      </c>
      <c r="AN246" s="202">
        <f t="shared" si="83"/>
        <v>0.052739388</v>
      </c>
      <c r="AO246" s="202">
        <f t="shared" si="83"/>
        <v>0.052739388</v>
      </c>
      <c r="AP246" s="202">
        <f t="shared" si="83"/>
        <v>0.052739388</v>
      </c>
      <c r="AQ246" s="202">
        <f t="shared" si="83"/>
        <v>0.052739388</v>
      </c>
      <c r="AR246" s="202">
        <f t="shared" si="83"/>
        <v>0.052739388</v>
      </c>
      <c r="AS246" s="202">
        <f t="shared" si="83"/>
        <v>0.052739388</v>
      </c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ht="13.5" customHeight="1">
      <c r="A247" s="16"/>
      <c r="B247" s="16"/>
      <c r="C247" s="16"/>
      <c r="D247" s="16"/>
      <c r="E247" s="16"/>
      <c r="F247" s="16"/>
      <c r="G247" s="29"/>
      <c r="H247" s="39"/>
      <c r="I247" s="95"/>
      <c r="J247" s="160"/>
      <c r="K247" s="158" t="s">
        <v>125</v>
      </c>
      <c r="L247" s="201">
        <f t="shared" ref="L247:AS247" si="84">L221</f>
        <v>0.052739388</v>
      </c>
      <c r="M247" s="201">
        <f t="shared" si="84"/>
        <v>0.05225784169</v>
      </c>
      <c r="N247" s="201">
        <f t="shared" si="84"/>
        <v>0.05177629538</v>
      </c>
      <c r="O247" s="201">
        <f t="shared" si="84"/>
        <v>0.05129474908</v>
      </c>
      <c r="P247" s="201">
        <f t="shared" si="84"/>
        <v>0.05081320277</v>
      </c>
      <c r="Q247" s="201">
        <f t="shared" si="84"/>
        <v>0.05033165646</v>
      </c>
      <c r="R247" s="201">
        <f t="shared" si="84"/>
        <v>0.04985011015</v>
      </c>
      <c r="S247" s="201">
        <f t="shared" si="84"/>
        <v>0.04936856385</v>
      </c>
      <c r="T247" s="201">
        <f t="shared" si="84"/>
        <v>0.04888701754</v>
      </c>
      <c r="U247" s="201">
        <f t="shared" si="84"/>
        <v>0.04840547123</v>
      </c>
      <c r="V247" s="201">
        <f t="shared" si="84"/>
        <v>0.04792392492</v>
      </c>
      <c r="W247" s="201">
        <f t="shared" si="84"/>
        <v>0.04744237862</v>
      </c>
      <c r="X247" s="201">
        <f t="shared" si="84"/>
        <v>0.04696083231</v>
      </c>
      <c r="Y247" s="201">
        <f t="shared" si="84"/>
        <v>0.046479286</v>
      </c>
      <c r="Z247" s="201">
        <f t="shared" si="84"/>
        <v>0.046479286</v>
      </c>
      <c r="AA247" s="201">
        <f t="shared" si="84"/>
        <v>0.046479286</v>
      </c>
      <c r="AB247" s="201">
        <f t="shared" si="84"/>
        <v>0.046479286</v>
      </c>
      <c r="AC247" s="201">
        <f t="shared" si="84"/>
        <v>0.046479286</v>
      </c>
      <c r="AD247" s="201">
        <f t="shared" si="84"/>
        <v>0.046479286</v>
      </c>
      <c r="AE247" s="201">
        <f t="shared" si="84"/>
        <v>0.046479286</v>
      </c>
      <c r="AF247" s="201">
        <f t="shared" si="84"/>
        <v>0.046479286</v>
      </c>
      <c r="AG247" s="201">
        <f t="shared" si="84"/>
        <v>0.046479286</v>
      </c>
      <c r="AH247" s="201">
        <f t="shared" si="84"/>
        <v>0.046479286</v>
      </c>
      <c r="AI247" s="201">
        <f t="shared" si="84"/>
        <v>0.046479286</v>
      </c>
      <c r="AJ247" s="201">
        <f t="shared" si="84"/>
        <v>0.046479286</v>
      </c>
      <c r="AK247" s="201">
        <f t="shared" si="84"/>
        <v>0.046479286</v>
      </c>
      <c r="AL247" s="201">
        <f t="shared" si="84"/>
        <v>0.046479286</v>
      </c>
      <c r="AM247" s="201">
        <f t="shared" si="84"/>
        <v>0.046479286</v>
      </c>
      <c r="AN247" s="201">
        <f t="shared" si="84"/>
        <v>0.046479286</v>
      </c>
      <c r="AO247" s="201">
        <f t="shared" si="84"/>
        <v>0.046479286</v>
      </c>
      <c r="AP247" s="201">
        <f t="shared" si="84"/>
        <v>0.046479286</v>
      </c>
      <c r="AQ247" s="201">
        <f t="shared" si="84"/>
        <v>0.046479286</v>
      </c>
      <c r="AR247" s="201">
        <f t="shared" si="84"/>
        <v>0.046479286</v>
      </c>
      <c r="AS247" s="201">
        <f t="shared" si="84"/>
        <v>0.046479286</v>
      </c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ht="13.5" customHeight="1">
      <c r="A248" s="16"/>
      <c r="B248" s="16"/>
      <c r="C248" s="16"/>
      <c r="D248" s="16"/>
      <c r="E248" s="16"/>
      <c r="F248" s="16"/>
      <c r="G248" s="29"/>
      <c r="H248" s="39"/>
      <c r="I248" s="99"/>
      <c r="J248" s="160"/>
      <c r="K248" s="19" t="s">
        <v>126</v>
      </c>
      <c r="L248" s="199">
        <f t="shared" ref="L248:AS248" si="85">L222</f>
        <v>0.052739388</v>
      </c>
      <c r="M248" s="199">
        <f t="shared" si="85"/>
        <v>0.05249861485</v>
      </c>
      <c r="N248" s="199">
        <f t="shared" si="85"/>
        <v>0.05225784169</v>
      </c>
      <c r="O248" s="199">
        <f t="shared" si="85"/>
        <v>0.05201706854</v>
      </c>
      <c r="P248" s="199">
        <f t="shared" si="85"/>
        <v>0.05177629538</v>
      </c>
      <c r="Q248" s="199">
        <f t="shared" si="85"/>
        <v>0.05153552223</v>
      </c>
      <c r="R248" s="199">
        <f t="shared" si="85"/>
        <v>0.05129474908</v>
      </c>
      <c r="S248" s="199">
        <f t="shared" si="85"/>
        <v>0.05105397592</v>
      </c>
      <c r="T248" s="199">
        <f t="shared" si="85"/>
        <v>0.05081320277</v>
      </c>
      <c r="U248" s="199">
        <f t="shared" si="85"/>
        <v>0.05057242962</v>
      </c>
      <c r="V248" s="199">
        <f t="shared" si="85"/>
        <v>0.05033165646</v>
      </c>
      <c r="W248" s="199">
        <f t="shared" si="85"/>
        <v>0.05009088331</v>
      </c>
      <c r="X248" s="199">
        <f t="shared" si="85"/>
        <v>0.04985011015</v>
      </c>
      <c r="Y248" s="199">
        <f t="shared" si="85"/>
        <v>0.049609337</v>
      </c>
      <c r="Z248" s="199">
        <f t="shared" si="85"/>
        <v>0.049609337</v>
      </c>
      <c r="AA248" s="199">
        <f t="shared" si="85"/>
        <v>0.049609337</v>
      </c>
      <c r="AB248" s="199">
        <f t="shared" si="85"/>
        <v>0.049609337</v>
      </c>
      <c r="AC248" s="199">
        <f t="shared" si="85"/>
        <v>0.049609337</v>
      </c>
      <c r="AD248" s="199">
        <f t="shared" si="85"/>
        <v>0.049609337</v>
      </c>
      <c r="AE248" s="199">
        <f t="shared" si="85"/>
        <v>0.049609337</v>
      </c>
      <c r="AF248" s="199">
        <f t="shared" si="85"/>
        <v>0.049609337</v>
      </c>
      <c r="AG248" s="199">
        <f t="shared" si="85"/>
        <v>0.049609337</v>
      </c>
      <c r="AH248" s="199">
        <f t="shared" si="85"/>
        <v>0.049609337</v>
      </c>
      <c r="AI248" s="199">
        <f t="shared" si="85"/>
        <v>0.049609337</v>
      </c>
      <c r="AJ248" s="199">
        <f t="shared" si="85"/>
        <v>0.049609337</v>
      </c>
      <c r="AK248" s="199">
        <f t="shared" si="85"/>
        <v>0.049609337</v>
      </c>
      <c r="AL248" s="199">
        <f t="shared" si="85"/>
        <v>0.049609337</v>
      </c>
      <c r="AM248" s="199">
        <f t="shared" si="85"/>
        <v>0.049609337</v>
      </c>
      <c r="AN248" s="199">
        <f t="shared" si="85"/>
        <v>0.049609337</v>
      </c>
      <c r="AO248" s="199">
        <f t="shared" si="85"/>
        <v>0.049609337</v>
      </c>
      <c r="AP248" s="199">
        <f t="shared" si="85"/>
        <v>0.049609337</v>
      </c>
      <c r="AQ248" s="199">
        <f t="shared" si="85"/>
        <v>0.049609337</v>
      </c>
      <c r="AR248" s="199">
        <f t="shared" si="85"/>
        <v>0.049609337</v>
      </c>
      <c r="AS248" s="199">
        <f t="shared" si="85"/>
        <v>0.049609337</v>
      </c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ht="13.5" customHeight="1">
      <c r="A249" s="16"/>
      <c r="B249" s="16"/>
      <c r="C249" s="16"/>
      <c r="D249" s="16"/>
      <c r="E249" s="16"/>
      <c r="F249" s="16"/>
      <c r="G249" s="29"/>
      <c r="H249" s="39"/>
      <c r="I249" s="16"/>
      <c r="J249" s="164"/>
      <c r="K249" s="162" t="s">
        <v>127</v>
      </c>
      <c r="L249" s="202">
        <f t="shared" ref="L249:AS249" si="86">L223</f>
        <v>0.052739388</v>
      </c>
      <c r="M249" s="202">
        <f t="shared" si="86"/>
        <v>0.052739388</v>
      </c>
      <c r="N249" s="202">
        <f t="shared" si="86"/>
        <v>0.052739388</v>
      </c>
      <c r="O249" s="202">
        <f t="shared" si="86"/>
        <v>0.052739388</v>
      </c>
      <c r="P249" s="202">
        <f t="shared" si="86"/>
        <v>0.052739388</v>
      </c>
      <c r="Q249" s="202">
        <f t="shared" si="86"/>
        <v>0.052739388</v>
      </c>
      <c r="R249" s="202">
        <f t="shared" si="86"/>
        <v>0.052739388</v>
      </c>
      <c r="S249" s="202">
        <f t="shared" si="86"/>
        <v>0.052739388</v>
      </c>
      <c r="T249" s="202">
        <f t="shared" si="86"/>
        <v>0.052739388</v>
      </c>
      <c r="U249" s="202">
        <f t="shared" si="86"/>
        <v>0.052739388</v>
      </c>
      <c r="V249" s="202">
        <f t="shared" si="86"/>
        <v>0.052739388</v>
      </c>
      <c r="W249" s="202">
        <f t="shared" si="86"/>
        <v>0.052739388</v>
      </c>
      <c r="X249" s="202">
        <f t="shared" si="86"/>
        <v>0.052739388</v>
      </c>
      <c r="Y249" s="202">
        <f t="shared" si="86"/>
        <v>0.052739388</v>
      </c>
      <c r="Z249" s="202">
        <f t="shared" si="86"/>
        <v>0.052739388</v>
      </c>
      <c r="AA249" s="202">
        <f t="shared" si="86"/>
        <v>0.052739388</v>
      </c>
      <c r="AB249" s="202">
        <f t="shared" si="86"/>
        <v>0.052739388</v>
      </c>
      <c r="AC249" s="202">
        <f t="shared" si="86"/>
        <v>0.052739388</v>
      </c>
      <c r="AD249" s="202">
        <f t="shared" si="86"/>
        <v>0.052739388</v>
      </c>
      <c r="AE249" s="202">
        <f t="shared" si="86"/>
        <v>0.052739388</v>
      </c>
      <c r="AF249" s="202">
        <f t="shared" si="86"/>
        <v>0.052739388</v>
      </c>
      <c r="AG249" s="202">
        <f t="shared" si="86"/>
        <v>0.052739388</v>
      </c>
      <c r="AH249" s="202">
        <f t="shared" si="86"/>
        <v>0.052739388</v>
      </c>
      <c r="AI249" s="202">
        <f t="shared" si="86"/>
        <v>0.052739388</v>
      </c>
      <c r="AJ249" s="202">
        <f t="shared" si="86"/>
        <v>0.052739388</v>
      </c>
      <c r="AK249" s="202">
        <f t="shared" si="86"/>
        <v>0.052739388</v>
      </c>
      <c r="AL249" s="202">
        <f t="shared" si="86"/>
        <v>0.052739388</v>
      </c>
      <c r="AM249" s="202">
        <f t="shared" si="86"/>
        <v>0.052739388</v>
      </c>
      <c r="AN249" s="202">
        <f t="shared" si="86"/>
        <v>0.052739388</v>
      </c>
      <c r="AO249" s="202">
        <f t="shared" si="86"/>
        <v>0.052739388</v>
      </c>
      <c r="AP249" s="202">
        <f t="shared" si="86"/>
        <v>0.052739388</v>
      </c>
      <c r="AQ249" s="202">
        <f t="shared" si="86"/>
        <v>0.052739388</v>
      </c>
      <c r="AR249" s="202">
        <f t="shared" si="86"/>
        <v>0.052739388</v>
      </c>
      <c r="AS249" s="202">
        <f t="shared" si="86"/>
        <v>0.052739388</v>
      </c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ht="13.5" customHeight="1">
      <c r="A250" s="16"/>
      <c r="B250" s="16"/>
      <c r="C250" s="16"/>
      <c r="D250" s="16"/>
      <c r="E250" s="16"/>
      <c r="F250" s="16"/>
      <c r="G250" s="29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ht="13.5" customHeight="1">
      <c r="A251" s="16"/>
      <c r="B251" s="16"/>
      <c r="C251" s="16"/>
      <c r="D251" s="16"/>
      <c r="E251" s="16"/>
      <c r="F251" s="16"/>
      <c r="G251" s="29"/>
      <c r="H251" s="16"/>
      <c r="I251" s="16"/>
      <c r="J251" s="16"/>
      <c r="K251" s="16"/>
      <c r="L251" s="155">
        <v>2017.0</v>
      </c>
      <c r="M251" s="155">
        <v>2018.0</v>
      </c>
      <c r="N251" s="155">
        <v>2019.0</v>
      </c>
      <c r="O251" s="155">
        <v>2020.0</v>
      </c>
      <c r="P251" s="155">
        <v>2021.0</v>
      </c>
      <c r="Q251" s="155">
        <v>2022.0</v>
      </c>
      <c r="R251" s="155">
        <v>2023.0</v>
      </c>
      <c r="S251" s="155">
        <v>2024.0</v>
      </c>
      <c r="T251" s="155">
        <v>2025.0</v>
      </c>
      <c r="U251" s="155">
        <v>2026.0</v>
      </c>
      <c r="V251" s="155">
        <v>2027.0</v>
      </c>
      <c r="W251" s="155">
        <v>2028.0</v>
      </c>
      <c r="X251" s="155">
        <v>2029.0</v>
      </c>
      <c r="Y251" s="155">
        <v>2030.0</v>
      </c>
      <c r="Z251" s="155">
        <v>2031.0</v>
      </c>
      <c r="AA251" s="155">
        <v>2032.0</v>
      </c>
      <c r="AB251" s="155">
        <v>2033.0</v>
      </c>
      <c r="AC251" s="155">
        <v>2034.0</v>
      </c>
      <c r="AD251" s="155">
        <v>2035.0</v>
      </c>
      <c r="AE251" s="155">
        <v>2036.0</v>
      </c>
      <c r="AF251" s="155">
        <v>2037.0</v>
      </c>
      <c r="AG251" s="155">
        <v>2038.0</v>
      </c>
      <c r="AH251" s="155">
        <v>2039.0</v>
      </c>
      <c r="AI251" s="155">
        <v>2040.0</v>
      </c>
      <c r="AJ251" s="155">
        <v>2041.0</v>
      </c>
      <c r="AK251" s="155">
        <v>2042.0</v>
      </c>
      <c r="AL251" s="155">
        <v>2043.0</v>
      </c>
      <c r="AM251" s="155">
        <v>2044.0</v>
      </c>
      <c r="AN251" s="155">
        <v>2045.0</v>
      </c>
      <c r="AO251" s="155">
        <v>2046.0</v>
      </c>
      <c r="AP251" s="155">
        <v>2047.0</v>
      </c>
      <c r="AQ251" s="155">
        <v>2048.0</v>
      </c>
      <c r="AR251" s="155">
        <v>2049.0</v>
      </c>
      <c r="AS251" s="155">
        <v>2050.0</v>
      </c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ht="13.5" customHeight="1">
      <c r="A252" s="16"/>
      <c r="B252" s="16"/>
      <c r="C252" s="16"/>
      <c r="D252" s="16"/>
      <c r="E252" s="16"/>
      <c r="F252" s="16"/>
      <c r="G252" s="29"/>
      <c r="H252" s="113" t="s">
        <v>94</v>
      </c>
      <c r="I252" s="16"/>
      <c r="J252" s="157" t="s">
        <v>95</v>
      </c>
      <c r="K252" s="158" t="s">
        <v>113</v>
      </c>
      <c r="L252" s="182">
        <v>0.0</v>
      </c>
      <c r="M252" s="182">
        <v>0.0</v>
      </c>
      <c r="N252" s="182">
        <v>0.0</v>
      </c>
      <c r="O252" s="182">
        <v>0.0</v>
      </c>
      <c r="P252" s="182">
        <v>0.0</v>
      </c>
      <c r="Q252" s="182">
        <v>0.0</v>
      </c>
      <c r="R252" s="182">
        <v>0.0</v>
      </c>
      <c r="S252" s="182">
        <v>0.0</v>
      </c>
      <c r="T252" s="182">
        <v>0.0</v>
      </c>
      <c r="U252" s="182">
        <v>0.0</v>
      </c>
      <c r="V252" s="182">
        <v>0.0</v>
      </c>
      <c r="W252" s="182">
        <v>0.0</v>
      </c>
      <c r="X252" s="182">
        <v>0.0</v>
      </c>
      <c r="Y252" s="182">
        <v>0.0</v>
      </c>
      <c r="Z252" s="182">
        <v>0.0</v>
      </c>
      <c r="AA252" s="182">
        <v>0.0</v>
      </c>
      <c r="AB252" s="182">
        <v>0.0</v>
      </c>
      <c r="AC252" s="182">
        <v>0.0</v>
      </c>
      <c r="AD252" s="182">
        <v>0.0</v>
      </c>
      <c r="AE252" s="182">
        <v>0.0</v>
      </c>
      <c r="AF252" s="182">
        <v>0.0</v>
      </c>
      <c r="AG252" s="182">
        <v>0.0</v>
      </c>
      <c r="AH252" s="182">
        <v>0.0</v>
      </c>
      <c r="AI252" s="182">
        <v>0.0</v>
      </c>
      <c r="AJ252" s="182">
        <v>0.0</v>
      </c>
      <c r="AK252" s="182">
        <v>0.0</v>
      </c>
      <c r="AL252" s="182">
        <v>0.0</v>
      </c>
      <c r="AM252" s="182">
        <v>0.0</v>
      </c>
      <c r="AN252" s="182">
        <v>0.0</v>
      </c>
      <c r="AO252" s="182">
        <v>0.0</v>
      </c>
      <c r="AP252" s="182">
        <v>0.0</v>
      </c>
      <c r="AQ252" s="182">
        <v>0.0</v>
      </c>
      <c r="AR252" s="182">
        <v>0.0</v>
      </c>
      <c r="AS252" s="183">
        <v>0.0</v>
      </c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ht="13.5" customHeight="1">
      <c r="A253" s="16"/>
      <c r="B253" s="16"/>
      <c r="C253" s="16"/>
      <c r="D253" s="16"/>
      <c r="E253" s="16"/>
      <c r="F253" s="16"/>
      <c r="G253" s="29"/>
      <c r="H253" s="39"/>
      <c r="I253" s="16"/>
      <c r="J253" s="160"/>
      <c r="K253" s="19" t="s">
        <v>114</v>
      </c>
      <c r="L253" s="184">
        <v>0.0</v>
      </c>
      <c r="M253" s="184">
        <v>0.0</v>
      </c>
      <c r="N253" s="184">
        <v>0.0</v>
      </c>
      <c r="O253" s="184">
        <v>0.0</v>
      </c>
      <c r="P253" s="184">
        <v>0.0</v>
      </c>
      <c r="Q253" s="184">
        <v>0.0</v>
      </c>
      <c r="R253" s="184">
        <v>0.0</v>
      </c>
      <c r="S253" s="184">
        <v>0.0</v>
      </c>
      <c r="T253" s="184">
        <v>0.0</v>
      </c>
      <c r="U253" s="184">
        <v>0.0</v>
      </c>
      <c r="V253" s="184">
        <v>0.0</v>
      </c>
      <c r="W253" s="184">
        <v>0.0</v>
      </c>
      <c r="X253" s="184">
        <v>0.0</v>
      </c>
      <c r="Y253" s="184">
        <v>0.0</v>
      </c>
      <c r="Z253" s="184">
        <v>0.0</v>
      </c>
      <c r="AA253" s="184">
        <v>0.0</v>
      </c>
      <c r="AB253" s="184">
        <v>0.0</v>
      </c>
      <c r="AC253" s="184">
        <v>0.0</v>
      </c>
      <c r="AD253" s="184">
        <v>0.0</v>
      </c>
      <c r="AE253" s="184">
        <v>0.0</v>
      </c>
      <c r="AF253" s="184">
        <v>0.0</v>
      </c>
      <c r="AG253" s="184">
        <v>0.0</v>
      </c>
      <c r="AH253" s="184">
        <v>0.0</v>
      </c>
      <c r="AI253" s="184">
        <v>0.0</v>
      </c>
      <c r="AJ253" s="184">
        <v>0.0</v>
      </c>
      <c r="AK253" s="184">
        <v>0.0</v>
      </c>
      <c r="AL253" s="184">
        <v>0.0</v>
      </c>
      <c r="AM253" s="184">
        <v>0.0</v>
      </c>
      <c r="AN253" s="184">
        <v>0.0</v>
      </c>
      <c r="AO253" s="184">
        <v>0.0</v>
      </c>
      <c r="AP253" s="184">
        <v>0.0</v>
      </c>
      <c r="AQ253" s="184">
        <v>0.0</v>
      </c>
      <c r="AR253" s="184">
        <v>0.0</v>
      </c>
      <c r="AS253" s="185">
        <v>0.0</v>
      </c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ht="13.5" customHeight="1">
      <c r="A254" s="16"/>
      <c r="B254" s="16"/>
      <c r="C254" s="16"/>
      <c r="D254" s="16"/>
      <c r="E254" s="16"/>
      <c r="F254" s="16"/>
      <c r="G254" s="29"/>
      <c r="H254" s="39"/>
      <c r="I254" s="16"/>
      <c r="J254" s="160"/>
      <c r="K254" s="162" t="s">
        <v>115</v>
      </c>
      <c r="L254" s="186">
        <v>0.0</v>
      </c>
      <c r="M254" s="186">
        <v>0.0</v>
      </c>
      <c r="N254" s="186">
        <v>0.0</v>
      </c>
      <c r="O254" s="186">
        <v>0.0</v>
      </c>
      <c r="P254" s="186">
        <v>0.0</v>
      </c>
      <c r="Q254" s="186">
        <v>0.0</v>
      </c>
      <c r="R254" s="186">
        <v>0.0</v>
      </c>
      <c r="S254" s="186">
        <v>0.0</v>
      </c>
      <c r="T254" s="186">
        <v>0.0</v>
      </c>
      <c r="U254" s="186">
        <v>0.0</v>
      </c>
      <c r="V254" s="186">
        <v>0.0</v>
      </c>
      <c r="W254" s="186">
        <v>0.0</v>
      </c>
      <c r="X254" s="186">
        <v>0.0</v>
      </c>
      <c r="Y254" s="186">
        <v>0.0</v>
      </c>
      <c r="Z254" s="186">
        <v>0.0</v>
      </c>
      <c r="AA254" s="186">
        <v>0.0</v>
      </c>
      <c r="AB254" s="186">
        <v>0.0</v>
      </c>
      <c r="AC254" s="186">
        <v>0.0</v>
      </c>
      <c r="AD254" s="186">
        <v>0.0</v>
      </c>
      <c r="AE254" s="186">
        <v>0.0</v>
      </c>
      <c r="AF254" s="186">
        <v>0.0</v>
      </c>
      <c r="AG254" s="186">
        <v>0.0</v>
      </c>
      <c r="AH254" s="186">
        <v>0.0</v>
      </c>
      <c r="AI254" s="186">
        <v>0.0</v>
      </c>
      <c r="AJ254" s="186">
        <v>0.0</v>
      </c>
      <c r="AK254" s="186">
        <v>0.0</v>
      </c>
      <c r="AL254" s="186">
        <v>0.0</v>
      </c>
      <c r="AM254" s="186">
        <v>0.0</v>
      </c>
      <c r="AN254" s="186">
        <v>0.0</v>
      </c>
      <c r="AO254" s="186">
        <v>0.0</v>
      </c>
      <c r="AP254" s="186">
        <v>0.0</v>
      </c>
      <c r="AQ254" s="186">
        <v>0.0</v>
      </c>
      <c r="AR254" s="186">
        <v>0.0</v>
      </c>
      <c r="AS254" s="187">
        <v>0.0</v>
      </c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ht="13.5" customHeight="1">
      <c r="A255" s="16"/>
      <c r="B255" s="16"/>
      <c r="C255" s="16"/>
      <c r="D255" s="16"/>
      <c r="E255" s="16"/>
      <c r="F255" s="16"/>
      <c r="G255" s="29"/>
      <c r="H255" s="39"/>
      <c r="I255" s="16"/>
      <c r="J255" s="160"/>
      <c r="K255" s="158" t="s">
        <v>116</v>
      </c>
      <c r="L255" s="188">
        <v>0.0</v>
      </c>
      <c r="M255" s="188">
        <v>0.0</v>
      </c>
      <c r="N255" s="188">
        <v>0.0</v>
      </c>
      <c r="O255" s="188">
        <v>0.0</v>
      </c>
      <c r="P255" s="188">
        <v>0.0</v>
      </c>
      <c r="Q255" s="188">
        <v>0.0</v>
      </c>
      <c r="R255" s="188">
        <v>0.0</v>
      </c>
      <c r="S255" s="188">
        <v>0.0</v>
      </c>
      <c r="T255" s="188">
        <v>0.0</v>
      </c>
      <c r="U255" s="188">
        <v>0.0</v>
      </c>
      <c r="V255" s="188">
        <v>0.0</v>
      </c>
      <c r="W255" s="188">
        <v>0.0</v>
      </c>
      <c r="X255" s="188">
        <v>0.0</v>
      </c>
      <c r="Y255" s="188">
        <v>0.0</v>
      </c>
      <c r="Z255" s="188">
        <v>0.0</v>
      </c>
      <c r="AA255" s="188">
        <v>0.0</v>
      </c>
      <c r="AB255" s="188">
        <v>0.0</v>
      </c>
      <c r="AC255" s="188">
        <v>0.0</v>
      </c>
      <c r="AD255" s="188">
        <v>0.0</v>
      </c>
      <c r="AE255" s="188">
        <v>0.0</v>
      </c>
      <c r="AF255" s="188">
        <v>0.0</v>
      </c>
      <c r="AG255" s="188">
        <v>0.0</v>
      </c>
      <c r="AH255" s="188">
        <v>0.0</v>
      </c>
      <c r="AI255" s="188">
        <v>0.0</v>
      </c>
      <c r="AJ255" s="188">
        <v>0.0</v>
      </c>
      <c r="AK255" s="188">
        <v>0.0</v>
      </c>
      <c r="AL255" s="188">
        <v>0.0</v>
      </c>
      <c r="AM255" s="188">
        <v>0.0</v>
      </c>
      <c r="AN255" s="188">
        <v>0.0</v>
      </c>
      <c r="AO255" s="188">
        <v>0.0</v>
      </c>
      <c r="AP255" s="188">
        <v>0.0</v>
      </c>
      <c r="AQ255" s="188">
        <v>0.0</v>
      </c>
      <c r="AR255" s="188">
        <v>0.0</v>
      </c>
      <c r="AS255" s="189">
        <v>0.0</v>
      </c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ht="13.5" customHeight="1">
      <c r="A256" s="16"/>
      <c r="B256" s="16"/>
      <c r="C256" s="16"/>
      <c r="D256" s="16"/>
      <c r="E256" s="16"/>
      <c r="F256" s="16"/>
      <c r="G256" s="29"/>
      <c r="H256" s="39"/>
      <c r="I256" s="16"/>
      <c r="J256" s="160"/>
      <c r="K256" s="19" t="s">
        <v>117</v>
      </c>
      <c r="L256" s="184">
        <v>0.0</v>
      </c>
      <c r="M256" s="184">
        <v>0.0</v>
      </c>
      <c r="N256" s="184">
        <v>0.0</v>
      </c>
      <c r="O256" s="184">
        <v>0.0</v>
      </c>
      <c r="P256" s="184">
        <v>0.0</v>
      </c>
      <c r="Q256" s="184">
        <v>0.0</v>
      </c>
      <c r="R256" s="184">
        <v>0.0</v>
      </c>
      <c r="S256" s="184">
        <v>0.0</v>
      </c>
      <c r="T256" s="184">
        <v>0.0</v>
      </c>
      <c r="U256" s="184">
        <v>0.0</v>
      </c>
      <c r="V256" s="184">
        <v>0.0</v>
      </c>
      <c r="W256" s="184">
        <v>0.0</v>
      </c>
      <c r="X256" s="184">
        <v>0.0</v>
      </c>
      <c r="Y256" s="184">
        <v>0.0</v>
      </c>
      <c r="Z256" s="184">
        <v>0.0</v>
      </c>
      <c r="AA256" s="184">
        <v>0.0</v>
      </c>
      <c r="AB256" s="184">
        <v>0.0</v>
      </c>
      <c r="AC256" s="184">
        <v>0.0</v>
      </c>
      <c r="AD256" s="184">
        <v>0.0</v>
      </c>
      <c r="AE256" s="184">
        <v>0.0</v>
      </c>
      <c r="AF256" s="184">
        <v>0.0</v>
      </c>
      <c r="AG256" s="184">
        <v>0.0</v>
      </c>
      <c r="AH256" s="184">
        <v>0.0</v>
      </c>
      <c r="AI256" s="184">
        <v>0.0</v>
      </c>
      <c r="AJ256" s="184">
        <v>0.0</v>
      </c>
      <c r="AK256" s="184">
        <v>0.0</v>
      </c>
      <c r="AL256" s="184">
        <v>0.0</v>
      </c>
      <c r="AM256" s="184">
        <v>0.0</v>
      </c>
      <c r="AN256" s="184">
        <v>0.0</v>
      </c>
      <c r="AO256" s="184">
        <v>0.0</v>
      </c>
      <c r="AP256" s="184">
        <v>0.0</v>
      </c>
      <c r="AQ256" s="184">
        <v>0.0</v>
      </c>
      <c r="AR256" s="184">
        <v>0.0</v>
      </c>
      <c r="AS256" s="185">
        <v>0.0</v>
      </c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29"/>
      <c r="H257" s="39"/>
      <c r="I257" s="16"/>
      <c r="J257" s="160"/>
      <c r="K257" s="162" t="s">
        <v>118</v>
      </c>
      <c r="L257" s="186">
        <v>0.0</v>
      </c>
      <c r="M257" s="186">
        <v>0.0</v>
      </c>
      <c r="N257" s="186">
        <v>0.0</v>
      </c>
      <c r="O257" s="186">
        <v>0.0</v>
      </c>
      <c r="P257" s="186">
        <v>0.0</v>
      </c>
      <c r="Q257" s="186">
        <v>0.0</v>
      </c>
      <c r="R257" s="186">
        <v>0.0</v>
      </c>
      <c r="S257" s="186">
        <v>0.0</v>
      </c>
      <c r="T257" s="186">
        <v>0.0</v>
      </c>
      <c r="U257" s="186">
        <v>0.0</v>
      </c>
      <c r="V257" s="186">
        <v>0.0</v>
      </c>
      <c r="W257" s="186">
        <v>0.0</v>
      </c>
      <c r="X257" s="186">
        <v>0.0</v>
      </c>
      <c r="Y257" s="186">
        <v>0.0</v>
      </c>
      <c r="Z257" s="186">
        <v>0.0</v>
      </c>
      <c r="AA257" s="186">
        <v>0.0</v>
      </c>
      <c r="AB257" s="186">
        <v>0.0</v>
      </c>
      <c r="AC257" s="186">
        <v>0.0</v>
      </c>
      <c r="AD257" s="186">
        <v>0.0</v>
      </c>
      <c r="AE257" s="186">
        <v>0.0</v>
      </c>
      <c r="AF257" s="186">
        <v>0.0</v>
      </c>
      <c r="AG257" s="186">
        <v>0.0</v>
      </c>
      <c r="AH257" s="186">
        <v>0.0</v>
      </c>
      <c r="AI257" s="186">
        <v>0.0</v>
      </c>
      <c r="AJ257" s="186">
        <v>0.0</v>
      </c>
      <c r="AK257" s="186">
        <v>0.0</v>
      </c>
      <c r="AL257" s="186">
        <v>0.0</v>
      </c>
      <c r="AM257" s="186">
        <v>0.0</v>
      </c>
      <c r="AN257" s="186">
        <v>0.0</v>
      </c>
      <c r="AO257" s="186">
        <v>0.0</v>
      </c>
      <c r="AP257" s="186">
        <v>0.0</v>
      </c>
      <c r="AQ257" s="186">
        <v>0.0</v>
      </c>
      <c r="AR257" s="186">
        <v>0.0</v>
      </c>
      <c r="AS257" s="187">
        <v>0.0</v>
      </c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29"/>
      <c r="H258" s="39"/>
      <c r="I258" s="16"/>
      <c r="J258" s="160"/>
      <c r="K258" s="158" t="s">
        <v>119</v>
      </c>
      <c r="L258" s="188">
        <v>0.0</v>
      </c>
      <c r="M258" s="188">
        <v>0.0</v>
      </c>
      <c r="N258" s="188">
        <v>0.0</v>
      </c>
      <c r="O258" s="188">
        <v>0.0</v>
      </c>
      <c r="P258" s="188">
        <v>0.0</v>
      </c>
      <c r="Q258" s="188">
        <v>0.0</v>
      </c>
      <c r="R258" s="188">
        <v>0.0</v>
      </c>
      <c r="S258" s="188">
        <v>0.0</v>
      </c>
      <c r="T258" s="188">
        <v>0.0</v>
      </c>
      <c r="U258" s="188">
        <v>0.0</v>
      </c>
      <c r="V258" s="188">
        <v>0.0</v>
      </c>
      <c r="W258" s="188">
        <v>0.0</v>
      </c>
      <c r="X258" s="188">
        <v>0.0</v>
      </c>
      <c r="Y258" s="188">
        <v>0.0</v>
      </c>
      <c r="Z258" s="188">
        <v>0.0</v>
      </c>
      <c r="AA258" s="188">
        <v>0.0</v>
      </c>
      <c r="AB258" s="188">
        <v>0.0</v>
      </c>
      <c r="AC258" s="188">
        <v>0.0</v>
      </c>
      <c r="AD258" s="188">
        <v>0.0</v>
      </c>
      <c r="AE258" s="188">
        <v>0.0</v>
      </c>
      <c r="AF258" s="188">
        <v>0.0</v>
      </c>
      <c r="AG258" s="188">
        <v>0.0</v>
      </c>
      <c r="AH258" s="188">
        <v>0.0</v>
      </c>
      <c r="AI258" s="188">
        <v>0.0</v>
      </c>
      <c r="AJ258" s="188">
        <v>0.0</v>
      </c>
      <c r="AK258" s="188">
        <v>0.0</v>
      </c>
      <c r="AL258" s="188">
        <v>0.0</v>
      </c>
      <c r="AM258" s="188">
        <v>0.0</v>
      </c>
      <c r="AN258" s="188">
        <v>0.0</v>
      </c>
      <c r="AO258" s="188">
        <v>0.0</v>
      </c>
      <c r="AP258" s="188">
        <v>0.0</v>
      </c>
      <c r="AQ258" s="188">
        <v>0.0</v>
      </c>
      <c r="AR258" s="188">
        <v>0.0</v>
      </c>
      <c r="AS258" s="189">
        <v>0.0</v>
      </c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29"/>
      <c r="H259" s="39"/>
      <c r="I259" s="16"/>
      <c r="J259" s="160"/>
      <c r="K259" s="19" t="s">
        <v>120</v>
      </c>
      <c r="L259" s="184">
        <v>0.0</v>
      </c>
      <c r="M259" s="184">
        <v>0.0</v>
      </c>
      <c r="N259" s="184">
        <v>0.0</v>
      </c>
      <c r="O259" s="184">
        <v>0.0</v>
      </c>
      <c r="P259" s="184">
        <v>0.0</v>
      </c>
      <c r="Q259" s="184">
        <v>0.0</v>
      </c>
      <c r="R259" s="184">
        <v>0.0</v>
      </c>
      <c r="S259" s="184">
        <v>0.0</v>
      </c>
      <c r="T259" s="184">
        <v>0.0</v>
      </c>
      <c r="U259" s="184">
        <v>0.0</v>
      </c>
      <c r="V259" s="184">
        <v>0.0</v>
      </c>
      <c r="W259" s="184">
        <v>0.0</v>
      </c>
      <c r="X259" s="184">
        <v>0.0</v>
      </c>
      <c r="Y259" s="184">
        <v>0.0</v>
      </c>
      <c r="Z259" s="184">
        <v>0.0</v>
      </c>
      <c r="AA259" s="184">
        <v>0.0</v>
      </c>
      <c r="AB259" s="184">
        <v>0.0</v>
      </c>
      <c r="AC259" s="184">
        <v>0.0</v>
      </c>
      <c r="AD259" s="184">
        <v>0.0</v>
      </c>
      <c r="AE259" s="184">
        <v>0.0</v>
      </c>
      <c r="AF259" s="184">
        <v>0.0</v>
      </c>
      <c r="AG259" s="184">
        <v>0.0</v>
      </c>
      <c r="AH259" s="184">
        <v>0.0</v>
      </c>
      <c r="AI259" s="184">
        <v>0.0</v>
      </c>
      <c r="AJ259" s="184">
        <v>0.0</v>
      </c>
      <c r="AK259" s="184">
        <v>0.0</v>
      </c>
      <c r="AL259" s="184">
        <v>0.0</v>
      </c>
      <c r="AM259" s="184">
        <v>0.0</v>
      </c>
      <c r="AN259" s="184">
        <v>0.0</v>
      </c>
      <c r="AO259" s="184">
        <v>0.0</v>
      </c>
      <c r="AP259" s="184">
        <v>0.0</v>
      </c>
      <c r="AQ259" s="184">
        <v>0.0</v>
      </c>
      <c r="AR259" s="184">
        <v>0.0</v>
      </c>
      <c r="AS259" s="185">
        <v>0.0</v>
      </c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29"/>
      <c r="H260" s="39"/>
      <c r="I260" s="16"/>
      <c r="J260" s="160"/>
      <c r="K260" s="162" t="s">
        <v>121</v>
      </c>
      <c r="L260" s="190">
        <v>0.0</v>
      </c>
      <c r="M260" s="190">
        <v>0.0</v>
      </c>
      <c r="N260" s="190">
        <v>0.0</v>
      </c>
      <c r="O260" s="190">
        <v>0.0</v>
      </c>
      <c r="P260" s="190">
        <v>0.0</v>
      </c>
      <c r="Q260" s="190">
        <v>0.0</v>
      </c>
      <c r="R260" s="190">
        <v>0.0</v>
      </c>
      <c r="S260" s="190">
        <v>0.0</v>
      </c>
      <c r="T260" s="190">
        <v>0.0</v>
      </c>
      <c r="U260" s="190">
        <v>0.0</v>
      </c>
      <c r="V260" s="190">
        <v>0.0</v>
      </c>
      <c r="W260" s="190">
        <v>0.0</v>
      </c>
      <c r="X260" s="190">
        <v>0.0</v>
      </c>
      <c r="Y260" s="190">
        <v>0.0</v>
      </c>
      <c r="Z260" s="190">
        <v>0.0</v>
      </c>
      <c r="AA260" s="190">
        <v>0.0</v>
      </c>
      <c r="AB260" s="190">
        <v>0.0</v>
      </c>
      <c r="AC260" s="190">
        <v>0.0</v>
      </c>
      <c r="AD260" s="190">
        <v>0.0</v>
      </c>
      <c r="AE260" s="190">
        <v>0.0</v>
      </c>
      <c r="AF260" s="190">
        <v>0.0</v>
      </c>
      <c r="AG260" s="190">
        <v>0.0</v>
      </c>
      <c r="AH260" s="190">
        <v>0.0</v>
      </c>
      <c r="AI260" s="190">
        <v>0.0</v>
      </c>
      <c r="AJ260" s="190">
        <v>0.0</v>
      </c>
      <c r="AK260" s="190">
        <v>0.0</v>
      </c>
      <c r="AL260" s="190">
        <v>0.0</v>
      </c>
      <c r="AM260" s="190">
        <v>0.0</v>
      </c>
      <c r="AN260" s="190">
        <v>0.0</v>
      </c>
      <c r="AO260" s="190">
        <v>0.0</v>
      </c>
      <c r="AP260" s="190">
        <v>0.0</v>
      </c>
      <c r="AQ260" s="190">
        <v>0.0</v>
      </c>
      <c r="AR260" s="190">
        <v>0.0</v>
      </c>
      <c r="AS260" s="191">
        <v>0.0</v>
      </c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29"/>
      <c r="H261" s="39"/>
      <c r="I261" s="16"/>
      <c r="J261" s="160"/>
      <c r="K261" s="158" t="s">
        <v>122</v>
      </c>
      <c r="L261" s="188">
        <v>0.0</v>
      </c>
      <c r="M261" s="188">
        <v>0.0</v>
      </c>
      <c r="N261" s="188">
        <v>0.0</v>
      </c>
      <c r="O261" s="188">
        <v>0.0</v>
      </c>
      <c r="P261" s="188">
        <v>0.0</v>
      </c>
      <c r="Q261" s="188">
        <v>0.0</v>
      </c>
      <c r="R261" s="188">
        <v>0.0</v>
      </c>
      <c r="S261" s="188">
        <v>0.0</v>
      </c>
      <c r="T261" s="188">
        <v>0.0</v>
      </c>
      <c r="U261" s="188">
        <v>0.0</v>
      </c>
      <c r="V261" s="188">
        <v>0.0</v>
      </c>
      <c r="W261" s="188">
        <v>0.0</v>
      </c>
      <c r="X261" s="188">
        <v>0.0</v>
      </c>
      <c r="Y261" s="188">
        <v>0.0</v>
      </c>
      <c r="Z261" s="188">
        <v>0.0</v>
      </c>
      <c r="AA261" s="188">
        <v>0.0</v>
      </c>
      <c r="AB261" s="188">
        <v>0.0</v>
      </c>
      <c r="AC261" s="188">
        <v>0.0</v>
      </c>
      <c r="AD261" s="188">
        <v>0.0</v>
      </c>
      <c r="AE261" s="188">
        <v>0.0</v>
      </c>
      <c r="AF261" s="188">
        <v>0.0</v>
      </c>
      <c r="AG261" s="188">
        <v>0.0</v>
      </c>
      <c r="AH261" s="188">
        <v>0.0</v>
      </c>
      <c r="AI261" s="188">
        <v>0.0</v>
      </c>
      <c r="AJ261" s="188">
        <v>0.0</v>
      </c>
      <c r="AK261" s="188">
        <v>0.0</v>
      </c>
      <c r="AL261" s="188">
        <v>0.0</v>
      </c>
      <c r="AM261" s="188">
        <v>0.0</v>
      </c>
      <c r="AN261" s="188">
        <v>0.0</v>
      </c>
      <c r="AO261" s="188">
        <v>0.0</v>
      </c>
      <c r="AP261" s="188">
        <v>0.0</v>
      </c>
      <c r="AQ261" s="188">
        <v>0.0</v>
      </c>
      <c r="AR261" s="188">
        <v>0.0</v>
      </c>
      <c r="AS261" s="189">
        <v>0.0</v>
      </c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ht="13.5" customHeight="1">
      <c r="A262" s="16"/>
      <c r="B262" s="16"/>
      <c r="C262" s="16"/>
      <c r="D262" s="16"/>
      <c r="E262" s="16"/>
      <c r="F262" s="16"/>
      <c r="G262" s="29"/>
      <c r="H262" s="39"/>
      <c r="I262" s="16"/>
      <c r="J262" s="160"/>
      <c r="K262" s="19" t="s">
        <v>123</v>
      </c>
      <c r="L262" s="184">
        <v>0.0</v>
      </c>
      <c r="M262" s="184">
        <v>0.0</v>
      </c>
      <c r="N262" s="184">
        <v>0.0</v>
      </c>
      <c r="O262" s="184">
        <v>0.0</v>
      </c>
      <c r="P262" s="184">
        <v>0.0</v>
      </c>
      <c r="Q262" s="184">
        <v>0.0</v>
      </c>
      <c r="R262" s="184">
        <v>0.0</v>
      </c>
      <c r="S262" s="184">
        <v>0.0</v>
      </c>
      <c r="T262" s="184">
        <v>0.0</v>
      </c>
      <c r="U262" s="184">
        <v>0.0</v>
      </c>
      <c r="V262" s="184">
        <v>0.0</v>
      </c>
      <c r="W262" s="184">
        <v>0.0</v>
      </c>
      <c r="X262" s="184">
        <v>0.0</v>
      </c>
      <c r="Y262" s="184">
        <v>0.0</v>
      </c>
      <c r="Z262" s="184">
        <v>0.0</v>
      </c>
      <c r="AA262" s="184">
        <v>0.0</v>
      </c>
      <c r="AB262" s="184">
        <v>0.0</v>
      </c>
      <c r="AC262" s="184">
        <v>0.0</v>
      </c>
      <c r="AD262" s="184">
        <v>0.0</v>
      </c>
      <c r="AE262" s="184">
        <v>0.0</v>
      </c>
      <c r="AF262" s="184">
        <v>0.0</v>
      </c>
      <c r="AG262" s="184">
        <v>0.0</v>
      </c>
      <c r="AH262" s="184">
        <v>0.0</v>
      </c>
      <c r="AI262" s="184">
        <v>0.0</v>
      </c>
      <c r="AJ262" s="184">
        <v>0.0</v>
      </c>
      <c r="AK262" s="184">
        <v>0.0</v>
      </c>
      <c r="AL262" s="184">
        <v>0.0</v>
      </c>
      <c r="AM262" s="184">
        <v>0.0</v>
      </c>
      <c r="AN262" s="184">
        <v>0.0</v>
      </c>
      <c r="AO262" s="184">
        <v>0.0</v>
      </c>
      <c r="AP262" s="184">
        <v>0.0</v>
      </c>
      <c r="AQ262" s="184">
        <v>0.0</v>
      </c>
      <c r="AR262" s="184">
        <v>0.0</v>
      </c>
      <c r="AS262" s="185">
        <v>0.0</v>
      </c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ht="13.5" customHeight="1">
      <c r="A263" s="16"/>
      <c r="B263" s="16"/>
      <c r="C263" s="16"/>
      <c r="D263" s="16"/>
      <c r="E263" s="16"/>
      <c r="F263" s="16"/>
      <c r="G263" s="29"/>
      <c r="H263" s="39"/>
      <c r="I263" s="16"/>
      <c r="J263" s="160"/>
      <c r="K263" s="162" t="s">
        <v>124</v>
      </c>
      <c r="L263" s="190">
        <v>0.0</v>
      </c>
      <c r="M263" s="190">
        <v>0.0</v>
      </c>
      <c r="N263" s="190">
        <v>0.0</v>
      </c>
      <c r="O263" s="190">
        <v>0.0</v>
      </c>
      <c r="P263" s="190">
        <v>0.0</v>
      </c>
      <c r="Q263" s="190">
        <v>0.0</v>
      </c>
      <c r="R263" s="190">
        <v>0.0</v>
      </c>
      <c r="S263" s="190">
        <v>0.0</v>
      </c>
      <c r="T263" s="190">
        <v>0.0</v>
      </c>
      <c r="U263" s="190">
        <v>0.0</v>
      </c>
      <c r="V263" s="190">
        <v>0.0</v>
      </c>
      <c r="W263" s="190">
        <v>0.0</v>
      </c>
      <c r="X263" s="190">
        <v>0.0</v>
      </c>
      <c r="Y263" s="190">
        <v>0.0</v>
      </c>
      <c r="Z263" s="190">
        <v>0.0</v>
      </c>
      <c r="AA263" s="190">
        <v>0.0</v>
      </c>
      <c r="AB263" s="190">
        <v>0.0</v>
      </c>
      <c r="AC263" s="190">
        <v>0.0</v>
      </c>
      <c r="AD263" s="190">
        <v>0.0</v>
      </c>
      <c r="AE263" s="190">
        <v>0.0</v>
      </c>
      <c r="AF263" s="190">
        <v>0.0</v>
      </c>
      <c r="AG263" s="190">
        <v>0.0</v>
      </c>
      <c r="AH263" s="190">
        <v>0.0</v>
      </c>
      <c r="AI263" s="190">
        <v>0.0</v>
      </c>
      <c r="AJ263" s="190">
        <v>0.0</v>
      </c>
      <c r="AK263" s="190">
        <v>0.0</v>
      </c>
      <c r="AL263" s="190">
        <v>0.0</v>
      </c>
      <c r="AM263" s="190">
        <v>0.0</v>
      </c>
      <c r="AN263" s="190">
        <v>0.0</v>
      </c>
      <c r="AO263" s="190">
        <v>0.0</v>
      </c>
      <c r="AP263" s="190">
        <v>0.0</v>
      </c>
      <c r="AQ263" s="190">
        <v>0.0</v>
      </c>
      <c r="AR263" s="190">
        <v>0.0</v>
      </c>
      <c r="AS263" s="191">
        <v>0.0</v>
      </c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ht="13.5" customHeight="1">
      <c r="A264" s="16"/>
      <c r="B264" s="16"/>
      <c r="C264" s="16"/>
      <c r="D264" s="16"/>
      <c r="E264" s="16"/>
      <c r="F264" s="16"/>
      <c r="G264" s="29"/>
      <c r="H264" s="39"/>
      <c r="I264" s="16"/>
      <c r="J264" s="160"/>
      <c r="K264" s="158" t="s">
        <v>125</v>
      </c>
      <c r="L264" s="188">
        <v>0.0</v>
      </c>
      <c r="M264" s="188">
        <v>0.0</v>
      </c>
      <c r="N264" s="188">
        <v>0.0</v>
      </c>
      <c r="O264" s="188">
        <v>0.0</v>
      </c>
      <c r="P264" s="188">
        <v>0.0</v>
      </c>
      <c r="Q264" s="188">
        <v>0.0</v>
      </c>
      <c r="R264" s="188">
        <v>0.0</v>
      </c>
      <c r="S264" s="188">
        <v>0.0</v>
      </c>
      <c r="T264" s="188">
        <v>0.0</v>
      </c>
      <c r="U264" s="188">
        <v>0.0</v>
      </c>
      <c r="V264" s="188">
        <v>0.0</v>
      </c>
      <c r="W264" s="188">
        <v>0.0</v>
      </c>
      <c r="X264" s="188">
        <v>0.0</v>
      </c>
      <c r="Y264" s="188">
        <v>0.0</v>
      </c>
      <c r="Z264" s="188">
        <v>0.0</v>
      </c>
      <c r="AA264" s="188">
        <v>0.0</v>
      </c>
      <c r="AB264" s="188">
        <v>0.0</v>
      </c>
      <c r="AC264" s="188">
        <v>0.0</v>
      </c>
      <c r="AD264" s="188">
        <v>0.0</v>
      </c>
      <c r="AE264" s="188">
        <v>0.0</v>
      </c>
      <c r="AF264" s="188">
        <v>0.0</v>
      </c>
      <c r="AG264" s="188">
        <v>0.0</v>
      </c>
      <c r="AH264" s="188">
        <v>0.0</v>
      </c>
      <c r="AI264" s="188">
        <v>0.0</v>
      </c>
      <c r="AJ264" s="188">
        <v>0.0</v>
      </c>
      <c r="AK264" s="188">
        <v>0.0</v>
      </c>
      <c r="AL264" s="188">
        <v>0.0</v>
      </c>
      <c r="AM264" s="188">
        <v>0.0</v>
      </c>
      <c r="AN264" s="188">
        <v>0.0</v>
      </c>
      <c r="AO264" s="188">
        <v>0.0</v>
      </c>
      <c r="AP264" s="188">
        <v>0.0</v>
      </c>
      <c r="AQ264" s="188">
        <v>0.0</v>
      </c>
      <c r="AR264" s="188">
        <v>0.0</v>
      </c>
      <c r="AS264" s="189">
        <v>0.0</v>
      </c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ht="13.5" customHeight="1">
      <c r="A265" s="16"/>
      <c r="B265" s="16"/>
      <c r="C265" s="16"/>
      <c r="D265" s="16"/>
      <c r="E265" s="16"/>
      <c r="F265" s="16"/>
      <c r="G265" s="29"/>
      <c r="H265" s="39"/>
      <c r="I265" s="16"/>
      <c r="J265" s="160"/>
      <c r="K265" s="19" t="s">
        <v>126</v>
      </c>
      <c r="L265" s="184">
        <v>0.0</v>
      </c>
      <c r="M265" s="184">
        <v>0.0</v>
      </c>
      <c r="N265" s="184">
        <v>0.0</v>
      </c>
      <c r="O265" s="184">
        <v>0.0</v>
      </c>
      <c r="P265" s="184">
        <v>0.0</v>
      </c>
      <c r="Q265" s="184">
        <v>0.0</v>
      </c>
      <c r="R265" s="184">
        <v>0.0</v>
      </c>
      <c r="S265" s="184">
        <v>0.0</v>
      </c>
      <c r="T265" s="184">
        <v>0.0</v>
      </c>
      <c r="U265" s="184">
        <v>0.0</v>
      </c>
      <c r="V265" s="184">
        <v>0.0</v>
      </c>
      <c r="W265" s="184">
        <v>0.0</v>
      </c>
      <c r="X265" s="184">
        <v>0.0</v>
      </c>
      <c r="Y265" s="184">
        <v>0.0</v>
      </c>
      <c r="Z265" s="184">
        <v>0.0</v>
      </c>
      <c r="AA265" s="184">
        <v>0.0</v>
      </c>
      <c r="AB265" s="184">
        <v>0.0</v>
      </c>
      <c r="AC265" s="184">
        <v>0.0</v>
      </c>
      <c r="AD265" s="184">
        <v>0.0</v>
      </c>
      <c r="AE265" s="184">
        <v>0.0</v>
      </c>
      <c r="AF265" s="184">
        <v>0.0</v>
      </c>
      <c r="AG265" s="184">
        <v>0.0</v>
      </c>
      <c r="AH265" s="184">
        <v>0.0</v>
      </c>
      <c r="AI265" s="184">
        <v>0.0</v>
      </c>
      <c r="AJ265" s="184">
        <v>0.0</v>
      </c>
      <c r="AK265" s="184">
        <v>0.0</v>
      </c>
      <c r="AL265" s="184">
        <v>0.0</v>
      </c>
      <c r="AM265" s="184">
        <v>0.0</v>
      </c>
      <c r="AN265" s="184">
        <v>0.0</v>
      </c>
      <c r="AO265" s="184">
        <v>0.0</v>
      </c>
      <c r="AP265" s="184">
        <v>0.0</v>
      </c>
      <c r="AQ265" s="184">
        <v>0.0</v>
      </c>
      <c r="AR265" s="184">
        <v>0.0</v>
      </c>
      <c r="AS265" s="185">
        <v>0.0</v>
      </c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ht="13.5" customHeight="1">
      <c r="A266" s="16"/>
      <c r="B266" s="16"/>
      <c r="C266" s="16"/>
      <c r="D266" s="16"/>
      <c r="E266" s="16"/>
      <c r="F266" s="16"/>
      <c r="G266" s="29"/>
      <c r="H266" s="39"/>
      <c r="I266" s="16"/>
      <c r="J266" s="164"/>
      <c r="K266" s="162" t="s">
        <v>127</v>
      </c>
      <c r="L266" s="190">
        <v>0.0</v>
      </c>
      <c r="M266" s="190">
        <v>0.0</v>
      </c>
      <c r="N266" s="190">
        <v>0.0</v>
      </c>
      <c r="O266" s="190">
        <v>0.0</v>
      </c>
      <c r="P266" s="190">
        <v>0.0</v>
      </c>
      <c r="Q266" s="190">
        <v>0.0</v>
      </c>
      <c r="R266" s="190">
        <v>0.0</v>
      </c>
      <c r="S266" s="190">
        <v>0.0</v>
      </c>
      <c r="T266" s="190">
        <v>0.0</v>
      </c>
      <c r="U266" s="190">
        <v>0.0</v>
      </c>
      <c r="V266" s="190">
        <v>0.0</v>
      </c>
      <c r="W266" s="190">
        <v>0.0</v>
      </c>
      <c r="X266" s="190">
        <v>0.0</v>
      </c>
      <c r="Y266" s="190">
        <v>0.0</v>
      </c>
      <c r="Z266" s="190">
        <v>0.0</v>
      </c>
      <c r="AA266" s="190">
        <v>0.0</v>
      </c>
      <c r="AB266" s="190">
        <v>0.0</v>
      </c>
      <c r="AC266" s="190">
        <v>0.0</v>
      </c>
      <c r="AD266" s="190">
        <v>0.0</v>
      </c>
      <c r="AE266" s="190">
        <v>0.0</v>
      </c>
      <c r="AF266" s="190">
        <v>0.0</v>
      </c>
      <c r="AG266" s="190">
        <v>0.0</v>
      </c>
      <c r="AH266" s="190">
        <v>0.0</v>
      </c>
      <c r="AI266" s="190">
        <v>0.0</v>
      </c>
      <c r="AJ266" s="190">
        <v>0.0</v>
      </c>
      <c r="AK266" s="190">
        <v>0.0</v>
      </c>
      <c r="AL266" s="190">
        <v>0.0</v>
      </c>
      <c r="AM266" s="190">
        <v>0.0</v>
      </c>
      <c r="AN266" s="190">
        <v>0.0</v>
      </c>
      <c r="AO266" s="190">
        <v>0.0</v>
      </c>
      <c r="AP266" s="190">
        <v>0.0</v>
      </c>
      <c r="AQ266" s="190">
        <v>0.0</v>
      </c>
      <c r="AR266" s="190">
        <v>0.0</v>
      </c>
      <c r="AS266" s="191">
        <v>0.0</v>
      </c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ht="13.5" customHeight="1">
      <c r="A267" s="16"/>
      <c r="B267" s="16"/>
      <c r="C267" s="16"/>
      <c r="D267" s="16"/>
      <c r="E267" s="16"/>
      <c r="F267" s="16"/>
      <c r="G267" s="29"/>
      <c r="H267" s="95"/>
      <c r="I267" s="95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ht="13.5" customHeight="1">
      <c r="A268" s="16"/>
      <c r="B268" s="16"/>
      <c r="C268" s="16"/>
      <c r="D268" s="16"/>
      <c r="E268" s="16"/>
      <c r="F268" s="16"/>
      <c r="G268" s="29"/>
      <c r="H268" s="99"/>
      <c r="I268" s="99"/>
      <c r="J268" s="16"/>
      <c r="K268" s="16"/>
      <c r="L268" s="155">
        <v>2017.0</v>
      </c>
      <c r="M268" s="155">
        <v>2018.0</v>
      </c>
      <c r="N268" s="155">
        <v>2019.0</v>
      </c>
      <c r="O268" s="155">
        <v>2020.0</v>
      </c>
      <c r="P268" s="155">
        <v>2021.0</v>
      </c>
      <c r="Q268" s="155">
        <v>2022.0</v>
      </c>
      <c r="R268" s="155">
        <v>2023.0</v>
      </c>
      <c r="S268" s="155">
        <v>2024.0</v>
      </c>
      <c r="T268" s="155">
        <v>2025.0</v>
      </c>
      <c r="U268" s="155">
        <v>2026.0</v>
      </c>
      <c r="V268" s="155">
        <v>2027.0</v>
      </c>
      <c r="W268" s="155">
        <v>2028.0</v>
      </c>
      <c r="X268" s="155">
        <v>2029.0</v>
      </c>
      <c r="Y268" s="155">
        <v>2030.0</v>
      </c>
      <c r="Z268" s="155">
        <v>2031.0</v>
      </c>
      <c r="AA268" s="155">
        <v>2032.0</v>
      </c>
      <c r="AB268" s="155">
        <v>2033.0</v>
      </c>
      <c r="AC268" s="155">
        <v>2034.0</v>
      </c>
      <c r="AD268" s="155">
        <v>2035.0</v>
      </c>
      <c r="AE268" s="155">
        <v>2036.0</v>
      </c>
      <c r="AF268" s="155">
        <v>2037.0</v>
      </c>
      <c r="AG268" s="155">
        <v>2038.0</v>
      </c>
      <c r="AH268" s="155">
        <v>2039.0</v>
      </c>
      <c r="AI268" s="155">
        <v>2040.0</v>
      </c>
      <c r="AJ268" s="155">
        <v>2041.0</v>
      </c>
      <c r="AK268" s="155">
        <v>2042.0</v>
      </c>
      <c r="AL268" s="155">
        <v>2043.0</v>
      </c>
      <c r="AM268" s="155">
        <v>2044.0</v>
      </c>
      <c r="AN268" s="155">
        <v>2045.0</v>
      </c>
      <c r="AO268" s="155">
        <v>2046.0</v>
      </c>
      <c r="AP268" s="155">
        <v>2047.0</v>
      </c>
      <c r="AQ268" s="155">
        <v>2048.0</v>
      </c>
      <c r="AR268" s="155">
        <v>2049.0</v>
      </c>
      <c r="AS268" s="155">
        <v>2050.0</v>
      </c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ht="13.5" customHeight="1">
      <c r="A269" s="16"/>
      <c r="B269" s="16"/>
      <c r="C269" s="16"/>
      <c r="D269" s="16"/>
      <c r="E269" s="16"/>
      <c r="F269" s="16"/>
      <c r="G269" s="29"/>
      <c r="H269" s="147" t="s">
        <v>108</v>
      </c>
      <c r="I269" s="16"/>
      <c r="J269" s="157" t="s">
        <v>109</v>
      </c>
      <c r="K269" s="158" t="s">
        <v>113</v>
      </c>
      <c r="L269" s="203">
        <f t="shared" ref="L269:AS269" si="87"> ((L230 * L294 * $S$54 * (L151 * 1 + L252) +L168) * 1000 / (L100 * 8760)) + L185 + 0</f>
        <v>150.2428126</v>
      </c>
      <c r="M269" s="203">
        <f t="shared" si="87"/>
        <v>141.4136897</v>
      </c>
      <c r="N269" s="203">
        <f t="shared" si="87"/>
        <v>124.5019664</v>
      </c>
      <c r="O269" s="203">
        <f t="shared" si="87"/>
        <v>116.819044</v>
      </c>
      <c r="P269" s="203">
        <f t="shared" si="87"/>
        <v>108.5920095</v>
      </c>
      <c r="Q269" s="203">
        <f t="shared" si="87"/>
        <v>100.4751225</v>
      </c>
      <c r="R269" s="203">
        <f t="shared" si="87"/>
        <v>92.46744154</v>
      </c>
      <c r="S269" s="203">
        <f t="shared" si="87"/>
        <v>84.56802976</v>
      </c>
      <c r="T269" s="203">
        <f t="shared" si="87"/>
        <v>76.77595429</v>
      </c>
      <c r="U269" s="203">
        <f t="shared" si="87"/>
        <v>69.09028639</v>
      </c>
      <c r="V269" s="203">
        <f t="shared" si="87"/>
        <v>61.51010153</v>
      </c>
      <c r="W269" s="203">
        <f t="shared" si="87"/>
        <v>54.03447927</v>
      </c>
      <c r="X269" s="203">
        <f t="shared" si="87"/>
        <v>46.66250334</v>
      </c>
      <c r="Y269" s="203">
        <f t="shared" si="87"/>
        <v>39.39326157</v>
      </c>
      <c r="Z269" s="203">
        <f t="shared" si="87"/>
        <v>38.38397236</v>
      </c>
      <c r="AA269" s="203">
        <f t="shared" si="87"/>
        <v>37.37753767</v>
      </c>
      <c r="AB269" s="203">
        <f t="shared" si="87"/>
        <v>36.37394538</v>
      </c>
      <c r="AC269" s="203">
        <f t="shared" si="87"/>
        <v>35.37318349</v>
      </c>
      <c r="AD269" s="203">
        <f t="shared" si="87"/>
        <v>34.37524004</v>
      </c>
      <c r="AE269" s="203">
        <f t="shared" si="87"/>
        <v>33.38010313</v>
      </c>
      <c r="AF269" s="203">
        <f t="shared" si="87"/>
        <v>32.38776094</v>
      </c>
      <c r="AG269" s="203">
        <f t="shared" si="87"/>
        <v>31.39820172</v>
      </c>
      <c r="AH269" s="203">
        <f t="shared" si="87"/>
        <v>30.41141377</v>
      </c>
      <c r="AI269" s="203">
        <f t="shared" si="87"/>
        <v>29.42738547</v>
      </c>
      <c r="AJ269" s="203">
        <f t="shared" si="87"/>
        <v>28.93659552</v>
      </c>
      <c r="AK269" s="203">
        <f t="shared" si="87"/>
        <v>28.44717428</v>
      </c>
      <c r="AL269" s="203">
        <f t="shared" si="87"/>
        <v>27.95911603</v>
      </c>
      <c r="AM269" s="203">
        <f t="shared" si="87"/>
        <v>27.4724151</v>
      </c>
      <c r="AN269" s="203">
        <f t="shared" si="87"/>
        <v>26.98706583</v>
      </c>
      <c r="AO269" s="203">
        <f t="shared" si="87"/>
        <v>26.83480244</v>
      </c>
      <c r="AP269" s="203">
        <f t="shared" si="87"/>
        <v>26.68296075</v>
      </c>
      <c r="AQ269" s="203">
        <f t="shared" si="87"/>
        <v>26.53153899</v>
      </c>
      <c r="AR269" s="203">
        <f t="shared" si="87"/>
        <v>26.38053544</v>
      </c>
      <c r="AS269" s="203">
        <f t="shared" si="87"/>
        <v>26.22994837</v>
      </c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ht="13.5" customHeight="1">
      <c r="A270" s="16"/>
      <c r="B270" s="16"/>
      <c r="C270" s="16"/>
      <c r="D270" s="16"/>
      <c r="E270" s="16"/>
      <c r="F270" s="16"/>
      <c r="G270" s="29"/>
      <c r="H270" s="39"/>
      <c r="I270" s="16"/>
      <c r="J270" s="160"/>
      <c r="K270" s="19" t="s">
        <v>114</v>
      </c>
      <c r="L270" s="204">
        <f t="shared" ref="L270:AS270" si="88"> ((L231 * L295 * $S$54 * (L152 * 1 + L253) +L169) * 1000 / (L101 * 8760)) + L186 + 0</f>
        <v>150.2428126</v>
      </c>
      <c r="M270" s="204">
        <f t="shared" si="88"/>
        <v>141.9272142</v>
      </c>
      <c r="N270" s="204">
        <f t="shared" si="88"/>
        <v>137.6652266</v>
      </c>
      <c r="O270" s="204">
        <f t="shared" si="88"/>
        <v>133.7522705</v>
      </c>
      <c r="P270" s="204">
        <f t="shared" si="88"/>
        <v>127.4354903</v>
      </c>
      <c r="Q270" s="204">
        <f t="shared" si="88"/>
        <v>121.1607236</v>
      </c>
      <c r="R270" s="204">
        <f t="shared" si="88"/>
        <v>114.927798</v>
      </c>
      <c r="S270" s="204">
        <f t="shared" si="88"/>
        <v>108.7365413</v>
      </c>
      <c r="T270" s="204">
        <f t="shared" si="88"/>
        <v>102.5867818</v>
      </c>
      <c r="U270" s="204">
        <f t="shared" si="88"/>
        <v>96.47834783</v>
      </c>
      <c r="V270" s="204">
        <f t="shared" si="88"/>
        <v>90.41106827</v>
      </c>
      <c r="W270" s="204">
        <f t="shared" si="88"/>
        <v>84.38477224</v>
      </c>
      <c r="X270" s="204">
        <f t="shared" si="88"/>
        <v>78.39928919</v>
      </c>
      <c r="Y270" s="204">
        <f t="shared" si="88"/>
        <v>72.45444889</v>
      </c>
      <c r="Z270" s="204">
        <f t="shared" si="88"/>
        <v>71.03257441</v>
      </c>
      <c r="AA270" s="204">
        <f t="shared" si="88"/>
        <v>69.6125181</v>
      </c>
      <c r="AB270" s="204">
        <f t="shared" si="88"/>
        <v>68.19427648</v>
      </c>
      <c r="AC270" s="204">
        <f t="shared" si="88"/>
        <v>66.77784606</v>
      </c>
      <c r="AD270" s="204">
        <f t="shared" si="88"/>
        <v>65.36322339</v>
      </c>
      <c r="AE270" s="204">
        <f t="shared" si="88"/>
        <v>63.950405</v>
      </c>
      <c r="AF270" s="204">
        <f t="shared" si="88"/>
        <v>62.53938744</v>
      </c>
      <c r="AG270" s="204">
        <f t="shared" si="88"/>
        <v>61.13016728</v>
      </c>
      <c r="AH270" s="204">
        <f t="shared" si="88"/>
        <v>59.72274107</v>
      </c>
      <c r="AI270" s="204">
        <f t="shared" si="88"/>
        <v>58.3171054</v>
      </c>
      <c r="AJ270" s="204">
        <f t="shared" si="88"/>
        <v>57.69352442</v>
      </c>
      <c r="AK270" s="204">
        <f t="shared" si="88"/>
        <v>57.07073575</v>
      </c>
      <c r="AL270" s="204">
        <f t="shared" si="88"/>
        <v>56.44873789</v>
      </c>
      <c r="AM270" s="204">
        <f t="shared" si="88"/>
        <v>55.82752933</v>
      </c>
      <c r="AN270" s="204">
        <f t="shared" si="88"/>
        <v>55.20710857</v>
      </c>
      <c r="AO270" s="204">
        <f t="shared" si="88"/>
        <v>55.03447569</v>
      </c>
      <c r="AP270" s="204">
        <f t="shared" si="88"/>
        <v>54.86206146</v>
      </c>
      <c r="AQ270" s="204">
        <f t="shared" si="88"/>
        <v>54.68986547</v>
      </c>
      <c r="AR270" s="204">
        <f t="shared" si="88"/>
        <v>54.5178873</v>
      </c>
      <c r="AS270" s="204">
        <f t="shared" si="88"/>
        <v>54.34612654</v>
      </c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ht="13.5" customHeight="1">
      <c r="A271" s="16"/>
      <c r="B271" s="16"/>
      <c r="C271" s="16"/>
      <c r="D271" s="16"/>
      <c r="E271" s="16"/>
      <c r="F271" s="16"/>
      <c r="G271" s="29"/>
      <c r="H271" s="39"/>
      <c r="I271" s="16"/>
      <c r="J271" s="160"/>
      <c r="K271" s="162" t="s">
        <v>115</v>
      </c>
      <c r="L271" s="205">
        <f t="shared" ref="L271:AS271" si="89"> ((L232 * L296 * $S$54 * (L153 * 1 + L254) +L170) * 1000 / (L102 * 8760)) + L187 + 0</f>
        <v>150.2428126</v>
      </c>
      <c r="M271" s="205">
        <f t="shared" si="89"/>
        <v>142.4204059</v>
      </c>
      <c r="N271" s="205">
        <f t="shared" si="89"/>
        <v>142.4204059</v>
      </c>
      <c r="O271" s="205">
        <f t="shared" si="89"/>
        <v>142.4204059</v>
      </c>
      <c r="P271" s="205">
        <f t="shared" si="89"/>
        <v>142.4204059</v>
      </c>
      <c r="Q271" s="205">
        <f t="shared" si="89"/>
        <v>142.4204059</v>
      </c>
      <c r="R271" s="205">
        <f t="shared" si="89"/>
        <v>142.4204059</v>
      </c>
      <c r="S271" s="205">
        <f t="shared" si="89"/>
        <v>142.4204059</v>
      </c>
      <c r="T271" s="205">
        <f t="shared" si="89"/>
        <v>142.4204059</v>
      </c>
      <c r="U271" s="205">
        <f t="shared" si="89"/>
        <v>142.4204059</v>
      </c>
      <c r="V271" s="205">
        <f t="shared" si="89"/>
        <v>142.4204059</v>
      </c>
      <c r="W271" s="205">
        <f t="shared" si="89"/>
        <v>142.4204059</v>
      </c>
      <c r="X271" s="205">
        <f t="shared" si="89"/>
        <v>142.4204059</v>
      </c>
      <c r="Y271" s="205">
        <f t="shared" si="89"/>
        <v>142.4204059</v>
      </c>
      <c r="Z271" s="205">
        <f t="shared" si="89"/>
        <v>142.4204059</v>
      </c>
      <c r="AA271" s="205">
        <f t="shared" si="89"/>
        <v>142.4204059</v>
      </c>
      <c r="AB271" s="205">
        <f t="shared" si="89"/>
        <v>142.4204059</v>
      </c>
      <c r="AC271" s="205">
        <f t="shared" si="89"/>
        <v>142.4204059</v>
      </c>
      <c r="AD271" s="205">
        <f t="shared" si="89"/>
        <v>142.4204059</v>
      </c>
      <c r="AE271" s="205">
        <f t="shared" si="89"/>
        <v>142.4204059</v>
      </c>
      <c r="AF271" s="205">
        <f t="shared" si="89"/>
        <v>142.4204059</v>
      </c>
      <c r="AG271" s="205">
        <f t="shared" si="89"/>
        <v>142.4204059</v>
      </c>
      <c r="AH271" s="205">
        <f t="shared" si="89"/>
        <v>142.4204059</v>
      </c>
      <c r="AI271" s="205">
        <f t="shared" si="89"/>
        <v>142.4204059</v>
      </c>
      <c r="AJ271" s="205">
        <f t="shared" si="89"/>
        <v>142.4204059</v>
      </c>
      <c r="AK271" s="205">
        <f t="shared" si="89"/>
        <v>142.4204059</v>
      </c>
      <c r="AL271" s="205">
        <f t="shared" si="89"/>
        <v>142.4204059</v>
      </c>
      <c r="AM271" s="205">
        <f t="shared" si="89"/>
        <v>142.4204059</v>
      </c>
      <c r="AN271" s="205">
        <f t="shared" si="89"/>
        <v>142.4204059</v>
      </c>
      <c r="AO271" s="205">
        <f t="shared" si="89"/>
        <v>142.4204059</v>
      </c>
      <c r="AP271" s="205">
        <f t="shared" si="89"/>
        <v>142.4204059</v>
      </c>
      <c r="AQ271" s="205">
        <f t="shared" si="89"/>
        <v>142.4204059</v>
      </c>
      <c r="AR271" s="205">
        <f t="shared" si="89"/>
        <v>142.4204059</v>
      </c>
      <c r="AS271" s="205">
        <f t="shared" si="89"/>
        <v>142.4204059</v>
      </c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ht="13.5" customHeight="1">
      <c r="A272" s="16"/>
      <c r="B272" s="16"/>
      <c r="C272" s="16"/>
      <c r="D272" s="16"/>
      <c r="E272" s="16"/>
      <c r="F272" s="16"/>
      <c r="G272" s="29"/>
      <c r="H272" s="39"/>
      <c r="I272" s="16"/>
      <c r="J272" s="160"/>
      <c r="K272" s="158" t="s">
        <v>116</v>
      </c>
      <c r="L272" s="203">
        <f t="shared" ref="L272:AS272" si="90"> ((L230 * L294 * $S$54 * (L154 * 1 + L255) +L171) * 1000 / (L103 * 8760)) + L188 + 0</f>
        <v>127.8677043</v>
      </c>
      <c r="M272" s="203">
        <f t="shared" si="90"/>
        <v>120.3534701</v>
      </c>
      <c r="N272" s="203">
        <f t="shared" si="90"/>
        <v>105.9603474</v>
      </c>
      <c r="O272" s="203">
        <f t="shared" si="90"/>
        <v>99.42161432</v>
      </c>
      <c r="P272" s="203">
        <f t="shared" si="90"/>
        <v>92.41980181</v>
      </c>
      <c r="Q272" s="203">
        <f t="shared" si="90"/>
        <v>85.5117328</v>
      </c>
      <c r="R272" s="203">
        <f t="shared" si="90"/>
        <v>78.69660629</v>
      </c>
      <c r="S272" s="203">
        <f t="shared" si="90"/>
        <v>71.97362479</v>
      </c>
      <c r="T272" s="203">
        <f t="shared" si="90"/>
        <v>65.3419944</v>
      </c>
      <c r="U272" s="203">
        <f t="shared" si="90"/>
        <v>58.80092469</v>
      </c>
      <c r="V272" s="203">
        <f t="shared" si="90"/>
        <v>52.34962882</v>
      </c>
      <c r="W272" s="203">
        <f t="shared" si="90"/>
        <v>45.98732344</v>
      </c>
      <c r="X272" s="203">
        <f t="shared" si="90"/>
        <v>39.71322871</v>
      </c>
      <c r="Y272" s="203">
        <f t="shared" si="90"/>
        <v>33.52656832</v>
      </c>
      <c r="Z272" s="203">
        <f t="shared" si="90"/>
        <v>32.66758884</v>
      </c>
      <c r="AA272" s="203">
        <f t="shared" si="90"/>
        <v>31.81103875</v>
      </c>
      <c r="AB272" s="203">
        <f t="shared" si="90"/>
        <v>30.95690777</v>
      </c>
      <c r="AC272" s="203">
        <f t="shared" si="90"/>
        <v>30.10518565</v>
      </c>
      <c r="AD272" s="203">
        <f t="shared" si="90"/>
        <v>29.25586224</v>
      </c>
      <c r="AE272" s="203">
        <f t="shared" si="90"/>
        <v>28.4089274</v>
      </c>
      <c r="AF272" s="203">
        <f t="shared" si="90"/>
        <v>27.56437108</v>
      </c>
      <c r="AG272" s="203">
        <f t="shared" si="90"/>
        <v>26.72218326</v>
      </c>
      <c r="AH272" s="203">
        <f t="shared" si="90"/>
        <v>25.88235401</v>
      </c>
      <c r="AI272" s="203">
        <f t="shared" si="90"/>
        <v>25.04487342</v>
      </c>
      <c r="AJ272" s="203">
        <f t="shared" si="90"/>
        <v>24.627175</v>
      </c>
      <c r="AK272" s="203">
        <f t="shared" si="90"/>
        <v>24.21064146</v>
      </c>
      <c r="AL272" s="203">
        <f t="shared" si="90"/>
        <v>23.79526793</v>
      </c>
      <c r="AM272" s="203">
        <f t="shared" si="90"/>
        <v>23.38104958</v>
      </c>
      <c r="AN272" s="203">
        <f t="shared" si="90"/>
        <v>22.96798158</v>
      </c>
      <c r="AO272" s="203">
        <f t="shared" si="90"/>
        <v>22.83839422</v>
      </c>
      <c r="AP272" s="203">
        <f t="shared" si="90"/>
        <v>22.70916575</v>
      </c>
      <c r="AQ272" s="203">
        <f t="shared" si="90"/>
        <v>22.58029468</v>
      </c>
      <c r="AR272" s="203">
        <f t="shared" si="90"/>
        <v>22.45177953</v>
      </c>
      <c r="AS272" s="203">
        <f t="shared" si="90"/>
        <v>22.32361884</v>
      </c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ht="13.5" customHeight="1">
      <c r="A273" s="16"/>
      <c r="B273" s="16"/>
      <c r="C273" s="16"/>
      <c r="D273" s="16"/>
      <c r="E273" s="16"/>
      <c r="F273" s="16"/>
      <c r="G273" s="29"/>
      <c r="H273" s="39"/>
      <c r="I273" s="16"/>
      <c r="J273" s="160"/>
      <c r="K273" s="19" t="s">
        <v>117</v>
      </c>
      <c r="L273" s="204">
        <f t="shared" ref="L273:AS273" si="91"> ((L231 * L295 * $S$54 * (L155 * 1 + L256) +L172) * 1000 / (L104 * 8760)) + L189 + 0</f>
        <v>127.8677043</v>
      </c>
      <c r="M273" s="204">
        <f t="shared" si="91"/>
        <v>120.7905173</v>
      </c>
      <c r="N273" s="204">
        <f t="shared" si="91"/>
        <v>117.1632518</v>
      </c>
      <c r="O273" s="204">
        <f t="shared" si="91"/>
        <v>113.8330379</v>
      </c>
      <c r="P273" s="204">
        <f t="shared" si="91"/>
        <v>108.4569924</v>
      </c>
      <c r="Q273" s="204">
        <f t="shared" si="91"/>
        <v>103.1167036</v>
      </c>
      <c r="R273" s="204">
        <f t="shared" si="91"/>
        <v>97.81202463</v>
      </c>
      <c r="S273" s="204">
        <f t="shared" si="91"/>
        <v>92.54280901</v>
      </c>
      <c r="T273" s="204">
        <f t="shared" si="91"/>
        <v>87.30891049</v>
      </c>
      <c r="U273" s="204">
        <f t="shared" si="91"/>
        <v>82.11018309</v>
      </c>
      <c r="V273" s="204">
        <f t="shared" si="91"/>
        <v>76.94648111</v>
      </c>
      <c r="W273" s="204">
        <f t="shared" si="91"/>
        <v>71.81765914</v>
      </c>
      <c r="X273" s="204">
        <f t="shared" si="91"/>
        <v>66.72357202</v>
      </c>
      <c r="Y273" s="204">
        <f t="shared" si="91"/>
        <v>61.66407487</v>
      </c>
      <c r="Z273" s="204">
        <f t="shared" si="91"/>
        <v>60.45395492</v>
      </c>
      <c r="AA273" s="204">
        <f t="shared" si="91"/>
        <v>59.24538236</v>
      </c>
      <c r="AB273" s="204">
        <f t="shared" si="91"/>
        <v>58.03835423</v>
      </c>
      <c r="AC273" s="204">
        <f t="shared" si="91"/>
        <v>56.83286758</v>
      </c>
      <c r="AD273" s="204">
        <f t="shared" si="91"/>
        <v>55.62891945</v>
      </c>
      <c r="AE273" s="204">
        <f t="shared" si="91"/>
        <v>54.42650689</v>
      </c>
      <c r="AF273" s="204">
        <f t="shared" si="91"/>
        <v>53.22562698</v>
      </c>
      <c r="AG273" s="204">
        <f t="shared" si="91"/>
        <v>52.02627678</v>
      </c>
      <c r="AH273" s="204">
        <f t="shared" si="91"/>
        <v>50.82845337</v>
      </c>
      <c r="AI273" s="204">
        <f t="shared" si="91"/>
        <v>49.63215384</v>
      </c>
      <c r="AJ273" s="204">
        <f t="shared" si="91"/>
        <v>49.10144047</v>
      </c>
      <c r="AK273" s="204">
        <f t="shared" si="91"/>
        <v>48.57140143</v>
      </c>
      <c r="AL273" s="204">
        <f t="shared" si="91"/>
        <v>48.04203542</v>
      </c>
      <c r="AM273" s="204">
        <f t="shared" si="91"/>
        <v>47.51334116</v>
      </c>
      <c r="AN273" s="204">
        <f t="shared" si="91"/>
        <v>46.98531737</v>
      </c>
      <c r="AO273" s="204">
        <f t="shared" si="91"/>
        <v>46.83839407</v>
      </c>
      <c r="AP273" s="204">
        <f t="shared" si="91"/>
        <v>46.69165686</v>
      </c>
      <c r="AQ273" s="204">
        <f t="shared" si="91"/>
        <v>46.54510538</v>
      </c>
      <c r="AR273" s="204">
        <f t="shared" si="91"/>
        <v>46.39873929</v>
      </c>
      <c r="AS273" s="204">
        <f t="shared" si="91"/>
        <v>46.25255823</v>
      </c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ht="13.5" customHeight="1">
      <c r="A274" s="16"/>
      <c r="B274" s="16"/>
      <c r="C274" s="16"/>
      <c r="D274" s="16"/>
      <c r="E274" s="16"/>
      <c r="F274" s="16"/>
      <c r="G274" s="29"/>
      <c r="H274" s="39"/>
      <c r="I274" s="16"/>
      <c r="J274" s="160"/>
      <c r="K274" s="162" t="s">
        <v>118</v>
      </c>
      <c r="L274" s="205">
        <f t="shared" ref="L274:AS274" si="92"> ((L232 * L296 * $S$54 * (L156 * 1 + L257) +L173) * 1000 / (L105 * 8760)) + L190 + 0</f>
        <v>127.8677043</v>
      </c>
      <c r="M274" s="205">
        <f t="shared" si="92"/>
        <v>121.2102598</v>
      </c>
      <c r="N274" s="205">
        <f t="shared" si="92"/>
        <v>121.2102598</v>
      </c>
      <c r="O274" s="205">
        <f t="shared" si="92"/>
        <v>121.2102598</v>
      </c>
      <c r="P274" s="205">
        <f t="shared" si="92"/>
        <v>121.2102598</v>
      </c>
      <c r="Q274" s="205">
        <f t="shared" si="92"/>
        <v>121.2102598</v>
      </c>
      <c r="R274" s="205">
        <f t="shared" si="92"/>
        <v>121.2102598</v>
      </c>
      <c r="S274" s="205">
        <f t="shared" si="92"/>
        <v>121.2102598</v>
      </c>
      <c r="T274" s="205">
        <f t="shared" si="92"/>
        <v>121.2102598</v>
      </c>
      <c r="U274" s="205">
        <f t="shared" si="92"/>
        <v>121.2102598</v>
      </c>
      <c r="V274" s="205">
        <f t="shared" si="92"/>
        <v>121.2102598</v>
      </c>
      <c r="W274" s="205">
        <f t="shared" si="92"/>
        <v>121.2102598</v>
      </c>
      <c r="X274" s="205">
        <f t="shared" si="92"/>
        <v>121.2102598</v>
      </c>
      <c r="Y274" s="205">
        <f t="shared" si="92"/>
        <v>121.2102598</v>
      </c>
      <c r="Z274" s="205">
        <f t="shared" si="92"/>
        <v>121.2102598</v>
      </c>
      <c r="AA274" s="205">
        <f t="shared" si="92"/>
        <v>121.2102598</v>
      </c>
      <c r="AB274" s="205">
        <f t="shared" si="92"/>
        <v>121.2102598</v>
      </c>
      <c r="AC274" s="205">
        <f t="shared" si="92"/>
        <v>121.2102598</v>
      </c>
      <c r="AD274" s="205">
        <f t="shared" si="92"/>
        <v>121.2102598</v>
      </c>
      <c r="AE274" s="205">
        <f t="shared" si="92"/>
        <v>121.2102598</v>
      </c>
      <c r="AF274" s="205">
        <f t="shared" si="92"/>
        <v>121.2102598</v>
      </c>
      <c r="AG274" s="205">
        <f t="shared" si="92"/>
        <v>121.2102598</v>
      </c>
      <c r="AH274" s="205">
        <f t="shared" si="92"/>
        <v>121.2102598</v>
      </c>
      <c r="AI274" s="205">
        <f t="shared" si="92"/>
        <v>121.2102598</v>
      </c>
      <c r="AJ274" s="205">
        <f t="shared" si="92"/>
        <v>121.2102598</v>
      </c>
      <c r="AK274" s="205">
        <f t="shared" si="92"/>
        <v>121.2102598</v>
      </c>
      <c r="AL274" s="205">
        <f t="shared" si="92"/>
        <v>121.2102598</v>
      </c>
      <c r="AM274" s="205">
        <f t="shared" si="92"/>
        <v>121.2102598</v>
      </c>
      <c r="AN274" s="205">
        <f t="shared" si="92"/>
        <v>121.2102598</v>
      </c>
      <c r="AO274" s="205">
        <f t="shared" si="92"/>
        <v>121.2102598</v>
      </c>
      <c r="AP274" s="205">
        <f t="shared" si="92"/>
        <v>121.2102598</v>
      </c>
      <c r="AQ274" s="205">
        <f t="shared" si="92"/>
        <v>121.2102598</v>
      </c>
      <c r="AR274" s="205">
        <f t="shared" si="92"/>
        <v>121.2102598</v>
      </c>
      <c r="AS274" s="205">
        <f t="shared" si="92"/>
        <v>121.2102598</v>
      </c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ht="13.5" customHeight="1">
      <c r="A275" s="16"/>
      <c r="B275" s="16"/>
      <c r="C275" s="16"/>
      <c r="D275" s="16"/>
      <c r="E275" s="16"/>
      <c r="F275" s="16"/>
      <c r="G275" s="29"/>
      <c r="H275" s="39"/>
      <c r="I275" s="16"/>
      <c r="J275" s="160"/>
      <c r="K275" s="158" t="s">
        <v>119</v>
      </c>
      <c r="L275" s="203">
        <f t="shared" ref="L275:AS275" si="93"> ((L230 * L294 * $S$54 * (L157 * 1 + L258) +L174) * 1000 / (L106 * 8760)) + L191 + 0</f>
        <v>116.6564338</v>
      </c>
      <c r="M275" s="203">
        <f t="shared" si="93"/>
        <v>109.8010377</v>
      </c>
      <c r="N275" s="203">
        <f t="shared" si="93"/>
        <v>96.66988488</v>
      </c>
      <c r="O275" s="203">
        <f t="shared" si="93"/>
        <v>90.70445924</v>
      </c>
      <c r="P275" s="203">
        <f t="shared" si="93"/>
        <v>84.31655635</v>
      </c>
      <c r="Q275" s="203">
        <f t="shared" si="93"/>
        <v>78.01417765</v>
      </c>
      <c r="R275" s="203">
        <f t="shared" si="93"/>
        <v>71.79659238</v>
      </c>
      <c r="S275" s="203">
        <f t="shared" si="93"/>
        <v>65.66307297</v>
      </c>
      <c r="T275" s="203">
        <f t="shared" si="93"/>
        <v>59.61289512</v>
      </c>
      <c r="U275" s="203">
        <f t="shared" si="93"/>
        <v>53.64533772</v>
      </c>
      <c r="V275" s="203">
        <f t="shared" si="93"/>
        <v>47.7596829</v>
      </c>
      <c r="W275" s="203">
        <f t="shared" si="93"/>
        <v>41.955216</v>
      </c>
      <c r="X275" s="203">
        <f t="shared" si="93"/>
        <v>36.23122556</v>
      </c>
      <c r="Y275" s="203">
        <f t="shared" si="93"/>
        <v>30.58700334</v>
      </c>
      <c r="Z275" s="203">
        <f t="shared" si="93"/>
        <v>29.80333804</v>
      </c>
      <c r="AA275" s="203">
        <f t="shared" si="93"/>
        <v>29.02188912</v>
      </c>
      <c r="AB275" s="203">
        <f t="shared" si="93"/>
        <v>28.24264721</v>
      </c>
      <c r="AC275" s="203">
        <f t="shared" si="93"/>
        <v>27.46560296</v>
      </c>
      <c r="AD275" s="203">
        <f t="shared" si="93"/>
        <v>26.6907471</v>
      </c>
      <c r="AE275" s="203">
        <f t="shared" si="93"/>
        <v>25.91807038</v>
      </c>
      <c r="AF275" s="203">
        <f t="shared" si="93"/>
        <v>25.14756364</v>
      </c>
      <c r="AG275" s="203">
        <f t="shared" si="93"/>
        <v>24.37921773</v>
      </c>
      <c r="AH275" s="203">
        <f t="shared" si="93"/>
        <v>23.61302359</v>
      </c>
      <c r="AI275" s="203">
        <f t="shared" si="93"/>
        <v>22.84897218</v>
      </c>
      <c r="AJ275" s="203">
        <f t="shared" si="93"/>
        <v>22.46789701</v>
      </c>
      <c r="AK275" s="203">
        <f t="shared" si="93"/>
        <v>22.08788458</v>
      </c>
      <c r="AL275" s="203">
        <f t="shared" si="93"/>
        <v>21.70893045</v>
      </c>
      <c r="AM275" s="203">
        <f t="shared" si="93"/>
        <v>21.33103021</v>
      </c>
      <c r="AN275" s="203">
        <f t="shared" si="93"/>
        <v>20.95417946</v>
      </c>
      <c r="AO275" s="203">
        <f t="shared" si="93"/>
        <v>20.83595415</v>
      </c>
      <c r="AP275" s="203">
        <f t="shared" si="93"/>
        <v>20.71805626</v>
      </c>
      <c r="AQ275" s="203">
        <f t="shared" si="93"/>
        <v>20.60048444</v>
      </c>
      <c r="AR275" s="203">
        <f t="shared" si="93"/>
        <v>20.48323733</v>
      </c>
      <c r="AS275" s="203">
        <f t="shared" si="93"/>
        <v>20.36631359</v>
      </c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ht="13.5" customHeight="1">
      <c r="A276" s="16"/>
      <c r="B276" s="16"/>
      <c r="C276" s="16"/>
      <c r="D276" s="16"/>
      <c r="E276" s="16"/>
      <c r="F276" s="16"/>
      <c r="G276" s="29"/>
      <c r="H276" s="39"/>
      <c r="I276" s="16"/>
      <c r="J276" s="160"/>
      <c r="K276" s="19" t="s">
        <v>120</v>
      </c>
      <c r="L276" s="204">
        <f t="shared" ref="L276:AS276" si="94"> ((L231 * L295 * $S$54 * (L158 * 1 + L259) +L175) * 1000 / (L107 * 8760)) + L192 + 0</f>
        <v>116.6564338</v>
      </c>
      <c r="M276" s="204">
        <f t="shared" si="94"/>
        <v>110.1997652</v>
      </c>
      <c r="N276" s="204">
        <f t="shared" si="94"/>
        <v>106.8905336</v>
      </c>
      <c r="O276" s="204">
        <f t="shared" si="94"/>
        <v>103.8523083</v>
      </c>
      <c r="P276" s="204">
        <f t="shared" si="94"/>
        <v>98.94762737</v>
      </c>
      <c r="Q276" s="204">
        <f t="shared" si="94"/>
        <v>94.07556799</v>
      </c>
      <c r="R276" s="204">
        <f t="shared" si="94"/>
        <v>89.23599623</v>
      </c>
      <c r="S276" s="204">
        <f t="shared" si="94"/>
        <v>84.42877844</v>
      </c>
      <c r="T276" s="204">
        <f t="shared" si="94"/>
        <v>79.65378119</v>
      </c>
      <c r="U276" s="204">
        <f t="shared" si="94"/>
        <v>74.9108713</v>
      </c>
      <c r="V276" s="204">
        <f t="shared" si="94"/>
        <v>70.19991585</v>
      </c>
      <c r="W276" s="204">
        <f t="shared" si="94"/>
        <v>65.52078218</v>
      </c>
      <c r="X276" s="204">
        <f t="shared" si="94"/>
        <v>60.87333785</v>
      </c>
      <c r="Y276" s="204">
        <f t="shared" si="94"/>
        <v>56.25745069</v>
      </c>
      <c r="Z276" s="204">
        <f t="shared" si="94"/>
        <v>55.15343245</v>
      </c>
      <c r="AA276" s="204">
        <f t="shared" si="94"/>
        <v>54.05082593</v>
      </c>
      <c r="AB276" s="204">
        <f t="shared" si="94"/>
        <v>52.94962843</v>
      </c>
      <c r="AC276" s="204">
        <f t="shared" si="94"/>
        <v>51.84983724</v>
      </c>
      <c r="AD276" s="204">
        <f t="shared" si="94"/>
        <v>50.75144968</v>
      </c>
      <c r="AE276" s="204">
        <f t="shared" si="94"/>
        <v>49.65446306</v>
      </c>
      <c r="AF276" s="204">
        <f t="shared" si="94"/>
        <v>48.5588747</v>
      </c>
      <c r="AG276" s="204">
        <f t="shared" si="94"/>
        <v>47.46468194</v>
      </c>
      <c r="AH276" s="204">
        <f t="shared" si="94"/>
        <v>46.37188209</v>
      </c>
      <c r="AI276" s="204">
        <f t="shared" si="94"/>
        <v>45.28047252</v>
      </c>
      <c r="AJ276" s="204">
        <f t="shared" si="94"/>
        <v>44.79629139</v>
      </c>
      <c r="AK276" s="204">
        <f t="shared" si="94"/>
        <v>44.31272547</v>
      </c>
      <c r="AL276" s="204">
        <f t="shared" si="94"/>
        <v>43.82977356</v>
      </c>
      <c r="AM276" s="204">
        <f t="shared" si="94"/>
        <v>43.34743452</v>
      </c>
      <c r="AN276" s="204">
        <f t="shared" si="94"/>
        <v>42.86570716</v>
      </c>
      <c r="AO276" s="204">
        <f t="shared" si="94"/>
        <v>42.7316659</v>
      </c>
      <c r="AP276" s="204">
        <f t="shared" si="94"/>
        <v>42.59779441</v>
      </c>
      <c r="AQ276" s="204">
        <f t="shared" si="94"/>
        <v>42.46409237</v>
      </c>
      <c r="AR276" s="204">
        <f t="shared" si="94"/>
        <v>42.33055946</v>
      </c>
      <c r="AS276" s="204">
        <f t="shared" si="94"/>
        <v>42.19719536</v>
      </c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ht="13.5" customHeight="1">
      <c r="A277" s="16"/>
      <c r="B277" s="16"/>
      <c r="C277" s="16"/>
      <c r="D277" s="16"/>
      <c r="E277" s="16"/>
      <c r="F277" s="16"/>
      <c r="G277" s="29"/>
      <c r="H277" s="39"/>
      <c r="I277" s="16"/>
      <c r="J277" s="160"/>
      <c r="K277" s="162" t="s">
        <v>121</v>
      </c>
      <c r="L277" s="205">
        <f t="shared" ref="L277:AS277" si="95"> ((L232 * L296 * $S$54 * (L159 * 1 + L260) +L176) * 1000 / (L108 * 8760)) + L193 + 0</f>
        <v>116.6564338</v>
      </c>
      <c r="M277" s="205">
        <f t="shared" si="95"/>
        <v>110.5827052</v>
      </c>
      <c r="N277" s="205">
        <f t="shared" si="95"/>
        <v>110.5827052</v>
      </c>
      <c r="O277" s="205">
        <f t="shared" si="95"/>
        <v>110.5827052</v>
      </c>
      <c r="P277" s="205">
        <f t="shared" si="95"/>
        <v>110.5827052</v>
      </c>
      <c r="Q277" s="205">
        <f t="shared" si="95"/>
        <v>110.5827052</v>
      </c>
      <c r="R277" s="205">
        <f t="shared" si="95"/>
        <v>110.5827052</v>
      </c>
      <c r="S277" s="205">
        <f t="shared" si="95"/>
        <v>110.5827052</v>
      </c>
      <c r="T277" s="205">
        <f t="shared" si="95"/>
        <v>110.5827052</v>
      </c>
      <c r="U277" s="205">
        <f t="shared" si="95"/>
        <v>110.5827052</v>
      </c>
      <c r="V277" s="205">
        <f t="shared" si="95"/>
        <v>110.5827052</v>
      </c>
      <c r="W277" s="205">
        <f t="shared" si="95"/>
        <v>110.5827052</v>
      </c>
      <c r="X277" s="205">
        <f t="shared" si="95"/>
        <v>110.5827052</v>
      </c>
      <c r="Y277" s="205">
        <f t="shared" si="95"/>
        <v>110.5827052</v>
      </c>
      <c r="Z277" s="205">
        <f t="shared" si="95"/>
        <v>110.5827052</v>
      </c>
      <c r="AA277" s="205">
        <f t="shared" si="95"/>
        <v>110.5827052</v>
      </c>
      <c r="AB277" s="205">
        <f t="shared" si="95"/>
        <v>110.5827052</v>
      </c>
      <c r="AC277" s="205">
        <f t="shared" si="95"/>
        <v>110.5827052</v>
      </c>
      <c r="AD277" s="205">
        <f t="shared" si="95"/>
        <v>110.5827052</v>
      </c>
      <c r="AE277" s="205">
        <f t="shared" si="95"/>
        <v>110.5827052</v>
      </c>
      <c r="AF277" s="205">
        <f t="shared" si="95"/>
        <v>110.5827052</v>
      </c>
      <c r="AG277" s="205">
        <f t="shared" si="95"/>
        <v>110.5827052</v>
      </c>
      <c r="AH277" s="205">
        <f t="shared" si="95"/>
        <v>110.5827052</v>
      </c>
      <c r="AI277" s="205">
        <f t="shared" si="95"/>
        <v>110.5827052</v>
      </c>
      <c r="AJ277" s="205">
        <f t="shared" si="95"/>
        <v>110.5827052</v>
      </c>
      <c r="AK277" s="205">
        <f t="shared" si="95"/>
        <v>110.5827052</v>
      </c>
      <c r="AL277" s="205">
        <f t="shared" si="95"/>
        <v>110.5827052</v>
      </c>
      <c r="AM277" s="205">
        <f t="shared" si="95"/>
        <v>110.5827052</v>
      </c>
      <c r="AN277" s="205">
        <f t="shared" si="95"/>
        <v>110.5827052</v>
      </c>
      <c r="AO277" s="205">
        <f t="shared" si="95"/>
        <v>110.5827052</v>
      </c>
      <c r="AP277" s="205">
        <f t="shared" si="95"/>
        <v>110.5827052</v>
      </c>
      <c r="AQ277" s="205">
        <f t="shared" si="95"/>
        <v>110.5827052</v>
      </c>
      <c r="AR277" s="205">
        <f t="shared" si="95"/>
        <v>110.5827052</v>
      </c>
      <c r="AS277" s="205">
        <f t="shared" si="95"/>
        <v>110.5827052</v>
      </c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ht="13.5" customHeight="1">
      <c r="A278" s="16"/>
      <c r="B278" s="16"/>
      <c r="C278" s="16"/>
      <c r="D278" s="16"/>
      <c r="E278" s="16"/>
      <c r="F278" s="16"/>
      <c r="G278" s="29"/>
      <c r="H278" s="39"/>
      <c r="I278" s="16"/>
      <c r="J278" s="160"/>
      <c r="K278" s="158" t="s">
        <v>122</v>
      </c>
      <c r="L278" s="203">
        <f t="shared" ref="L278:AS278" si="96"> ((L230 * L294 * $S$54 * (L160 * 1 + L261) +L177) * 1000 / (L109 * 8760)) + L194 + 0</f>
        <v>103.8226333</v>
      </c>
      <c r="M278" s="203">
        <f t="shared" si="96"/>
        <v>97.72142436</v>
      </c>
      <c r="N278" s="203">
        <f t="shared" si="96"/>
        <v>86.03487763</v>
      </c>
      <c r="O278" s="203">
        <f t="shared" si="96"/>
        <v>80.72573026</v>
      </c>
      <c r="P278" s="203">
        <f t="shared" si="96"/>
        <v>75.04058391</v>
      </c>
      <c r="Q278" s="203">
        <f t="shared" si="96"/>
        <v>69.43155292</v>
      </c>
      <c r="R278" s="203">
        <f t="shared" si="96"/>
        <v>63.89798692</v>
      </c>
      <c r="S278" s="203">
        <f t="shared" si="96"/>
        <v>58.4392384</v>
      </c>
      <c r="T278" s="203">
        <f t="shared" si="96"/>
        <v>53.05466271</v>
      </c>
      <c r="U278" s="203">
        <f t="shared" si="96"/>
        <v>47.74361811</v>
      </c>
      <c r="V278" s="203">
        <f t="shared" si="96"/>
        <v>42.50546568</v>
      </c>
      <c r="W278" s="203">
        <f t="shared" si="96"/>
        <v>37.33956939</v>
      </c>
      <c r="X278" s="203">
        <f t="shared" si="96"/>
        <v>32.24529606</v>
      </c>
      <c r="Y278" s="203">
        <f t="shared" si="96"/>
        <v>27.22201535</v>
      </c>
      <c r="Z278" s="203">
        <f t="shared" si="96"/>
        <v>26.52456392</v>
      </c>
      <c r="AA278" s="203">
        <f t="shared" si="96"/>
        <v>25.82908506</v>
      </c>
      <c r="AB278" s="203">
        <f t="shared" si="96"/>
        <v>25.1355704</v>
      </c>
      <c r="AC278" s="203">
        <f t="shared" si="96"/>
        <v>24.44401163</v>
      </c>
      <c r="AD278" s="203">
        <f t="shared" si="96"/>
        <v>23.75440049</v>
      </c>
      <c r="AE278" s="203">
        <f t="shared" si="96"/>
        <v>23.06672876</v>
      </c>
      <c r="AF278" s="203">
        <f t="shared" si="96"/>
        <v>22.38098828</v>
      </c>
      <c r="AG278" s="203">
        <f t="shared" si="96"/>
        <v>21.69717091</v>
      </c>
      <c r="AH278" s="203">
        <f t="shared" si="96"/>
        <v>21.01526859</v>
      </c>
      <c r="AI278" s="203">
        <f t="shared" si="96"/>
        <v>20.33527327</v>
      </c>
      <c r="AJ278" s="203">
        <f t="shared" si="96"/>
        <v>19.99612157</v>
      </c>
      <c r="AK278" s="203">
        <f t="shared" si="96"/>
        <v>19.65791569</v>
      </c>
      <c r="AL278" s="203">
        <f t="shared" si="96"/>
        <v>19.32065169</v>
      </c>
      <c r="AM278" s="203">
        <f t="shared" si="96"/>
        <v>18.98432564</v>
      </c>
      <c r="AN278" s="203">
        <f t="shared" si="96"/>
        <v>18.64893362</v>
      </c>
      <c r="AO278" s="203">
        <f t="shared" si="96"/>
        <v>18.5437147</v>
      </c>
      <c r="AP278" s="203">
        <f t="shared" si="96"/>
        <v>18.43878719</v>
      </c>
      <c r="AQ278" s="203">
        <f t="shared" si="96"/>
        <v>18.33414987</v>
      </c>
      <c r="AR278" s="203">
        <f t="shared" si="96"/>
        <v>18.22980155</v>
      </c>
      <c r="AS278" s="203">
        <f t="shared" si="96"/>
        <v>18.12574102</v>
      </c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ht="13.5" customHeight="1">
      <c r="A279" s="16"/>
      <c r="B279" s="16"/>
      <c r="C279" s="16"/>
      <c r="D279" s="16"/>
      <c r="E279" s="16"/>
      <c r="F279" s="16"/>
      <c r="G279" s="29"/>
      <c r="H279" s="39"/>
      <c r="I279" s="16"/>
      <c r="J279" s="160"/>
      <c r="K279" s="19" t="s">
        <v>123</v>
      </c>
      <c r="L279" s="204">
        <f t="shared" ref="L279:AS279" si="97"> ((L231 * L295 * $S$54 * (L161 * 1 + L262) +L178) * 1000 / (L110 * 8760)) + L195 + 0</f>
        <v>103.8226333</v>
      </c>
      <c r="M279" s="204">
        <f t="shared" si="97"/>
        <v>98.07628635</v>
      </c>
      <c r="N279" s="204">
        <f t="shared" si="97"/>
        <v>95.1311154</v>
      </c>
      <c r="O279" s="204">
        <f t="shared" si="97"/>
        <v>92.42713641</v>
      </c>
      <c r="P279" s="204">
        <f t="shared" si="97"/>
        <v>88.06203735</v>
      </c>
      <c r="Q279" s="204">
        <f t="shared" si="97"/>
        <v>83.72597102</v>
      </c>
      <c r="R279" s="204">
        <f t="shared" si="97"/>
        <v>79.41881824</v>
      </c>
      <c r="S279" s="204">
        <f t="shared" si="97"/>
        <v>75.14046004</v>
      </c>
      <c r="T279" s="204">
        <f t="shared" si="97"/>
        <v>70.89077768</v>
      </c>
      <c r="U279" s="204">
        <f t="shared" si="97"/>
        <v>66.66965264</v>
      </c>
      <c r="V279" s="204">
        <f t="shared" si="97"/>
        <v>62.47696661</v>
      </c>
      <c r="W279" s="204">
        <f t="shared" si="97"/>
        <v>58.31260153</v>
      </c>
      <c r="X279" s="204">
        <f t="shared" si="97"/>
        <v>54.17643953</v>
      </c>
      <c r="Y279" s="204">
        <f t="shared" si="97"/>
        <v>50.06836299</v>
      </c>
      <c r="Z279" s="204">
        <f t="shared" si="97"/>
        <v>49.08580183</v>
      </c>
      <c r="AA279" s="204">
        <f t="shared" si="97"/>
        <v>48.10449708</v>
      </c>
      <c r="AB279" s="204">
        <f t="shared" si="97"/>
        <v>47.12444634</v>
      </c>
      <c r="AC279" s="204">
        <f t="shared" si="97"/>
        <v>46.1456472</v>
      </c>
      <c r="AD279" s="204">
        <f t="shared" si="97"/>
        <v>45.16809727</v>
      </c>
      <c r="AE279" s="204">
        <f t="shared" si="97"/>
        <v>44.19179415</v>
      </c>
      <c r="AF279" s="204">
        <f t="shared" si="97"/>
        <v>43.21673547</v>
      </c>
      <c r="AG279" s="204">
        <f t="shared" si="97"/>
        <v>42.24291885</v>
      </c>
      <c r="AH279" s="204">
        <f t="shared" si="97"/>
        <v>41.27034191</v>
      </c>
      <c r="AI279" s="204">
        <f t="shared" si="97"/>
        <v>40.29900229</v>
      </c>
      <c r="AJ279" s="204">
        <f t="shared" si="97"/>
        <v>39.8680877</v>
      </c>
      <c r="AK279" s="204">
        <f t="shared" si="97"/>
        <v>39.43772063</v>
      </c>
      <c r="AL279" s="204">
        <f t="shared" si="97"/>
        <v>39.00790003</v>
      </c>
      <c r="AM279" s="204">
        <f t="shared" si="97"/>
        <v>38.57862486</v>
      </c>
      <c r="AN279" s="204">
        <f t="shared" si="97"/>
        <v>38.14989409</v>
      </c>
      <c r="AO279" s="204">
        <f t="shared" si="97"/>
        <v>38.0305992</v>
      </c>
      <c r="AP279" s="204">
        <f t="shared" si="97"/>
        <v>37.9114554</v>
      </c>
      <c r="AQ279" s="204">
        <f t="shared" si="97"/>
        <v>37.79246241</v>
      </c>
      <c r="AR279" s="204">
        <f t="shared" si="97"/>
        <v>37.67361995</v>
      </c>
      <c r="AS279" s="204">
        <f t="shared" si="97"/>
        <v>37.55492772</v>
      </c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ht="13.5" customHeight="1">
      <c r="A280" s="16"/>
      <c r="B280" s="16"/>
      <c r="C280" s="16"/>
      <c r="D280" s="16"/>
      <c r="E280" s="16"/>
      <c r="F280" s="16"/>
      <c r="G280" s="29"/>
      <c r="H280" s="39"/>
      <c r="I280" s="16"/>
      <c r="J280" s="160"/>
      <c r="K280" s="162" t="s">
        <v>124</v>
      </c>
      <c r="L280" s="205">
        <f t="shared" ref="L280:AS280" si="98"> ((L232 * L296 * $S$54 * (L162 * 1 + L263) +L179) * 1000 / (L111 * 8760)) + L196 + 0</f>
        <v>103.8226333</v>
      </c>
      <c r="M280" s="205">
        <f t="shared" si="98"/>
        <v>98.41709775</v>
      </c>
      <c r="N280" s="205">
        <f t="shared" si="98"/>
        <v>98.41709775</v>
      </c>
      <c r="O280" s="205">
        <f t="shared" si="98"/>
        <v>98.41709775</v>
      </c>
      <c r="P280" s="205">
        <f t="shared" si="98"/>
        <v>98.41709775</v>
      </c>
      <c r="Q280" s="205">
        <f t="shared" si="98"/>
        <v>98.41709775</v>
      </c>
      <c r="R280" s="205">
        <f t="shared" si="98"/>
        <v>98.41709775</v>
      </c>
      <c r="S280" s="205">
        <f t="shared" si="98"/>
        <v>98.41709775</v>
      </c>
      <c r="T280" s="205">
        <f t="shared" si="98"/>
        <v>98.41709775</v>
      </c>
      <c r="U280" s="205">
        <f t="shared" si="98"/>
        <v>98.41709775</v>
      </c>
      <c r="V280" s="205">
        <f t="shared" si="98"/>
        <v>98.41709775</v>
      </c>
      <c r="W280" s="205">
        <f t="shared" si="98"/>
        <v>98.41709775</v>
      </c>
      <c r="X280" s="205">
        <f t="shared" si="98"/>
        <v>98.41709775</v>
      </c>
      <c r="Y280" s="205">
        <f t="shared" si="98"/>
        <v>98.41709775</v>
      </c>
      <c r="Z280" s="205">
        <f t="shared" si="98"/>
        <v>98.41709775</v>
      </c>
      <c r="AA280" s="205">
        <f t="shared" si="98"/>
        <v>98.41709775</v>
      </c>
      <c r="AB280" s="205">
        <f t="shared" si="98"/>
        <v>98.41709775</v>
      </c>
      <c r="AC280" s="205">
        <f t="shared" si="98"/>
        <v>98.41709775</v>
      </c>
      <c r="AD280" s="205">
        <f t="shared" si="98"/>
        <v>98.41709775</v>
      </c>
      <c r="AE280" s="205">
        <f t="shared" si="98"/>
        <v>98.41709775</v>
      </c>
      <c r="AF280" s="205">
        <f t="shared" si="98"/>
        <v>98.41709775</v>
      </c>
      <c r="AG280" s="205">
        <f t="shared" si="98"/>
        <v>98.41709775</v>
      </c>
      <c r="AH280" s="205">
        <f t="shared" si="98"/>
        <v>98.41709775</v>
      </c>
      <c r="AI280" s="205">
        <f t="shared" si="98"/>
        <v>98.41709775</v>
      </c>
      <c r="AJ280" s="205">
        <f t="shared" si="98"/>
        <v>98.41709775</v>
      </c>
      <c r="AK280" s="205">
        <f t="shared" si="98"/>
        <v>98.41709775</v>
      </c>
      <c r="AL280" s="205">
        <f t="shared" si="98"/>
        <v>98.41709775</v>
      </c>
      <c r="AM280" s="205">
        <f t="shared" si="98"/>
        <v>98.41709775</v>
      </c>
      <c r="AN280" s="205">
        <f t="shared" si="98"/>
        <v>98.41709775</v>
      </c>
      <c r="AO280" s="205">
        <f t="shared" si="98"/>
        <v>98.41709775</v>
      </c>
      <c r="AP280" s="205">
        <f t="shared" si="98"/>
        <v>98.41709775</v>
      </c>
      <c r="AQ280" s="205">
        <f t="shared" si="98"/>
        <v>98.41709775</v>
      </c>
      <c r="AR280" s="205">
        <f t="shared" si="98"/>
        <v>98.41709775</v>
      </c>
      <c r="AS280" s="205">
        <f t="shared" si="98"/>
        <v>98.41709775</v>
      </c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ht="13.5" customHeight="1">
      <c r="A281" s="16"/>
      <c r="B281" s="16"/>
      <c r="C281" s="16"/>
      <c r="D281" s="16"/>
      <c r="E281" s="16"/>
      <c r="F281" s="16"/>
      <c r="G281" s="29"/>
      <c r="H281" s="39"/>
      <c r="I281" s="16"/>
      <c r="J281" s="160"/>
      <c r="K281" s="158" t="s">
        <v>125</v>
      </c>
      <c r="L281" s="203">
        <f t="shared" ref="L281:AS281" si="99"> ((L230 * L294 * $S$54 * (L163 * 1 + L264) +L180) * 1000 / (L112 * 8760)) + L197 + 0</f>
        <v>90.86382333</v>
      </c>
      <c r="M281" s="203">
        <f t="shared" si="99"/>
        <v>85.52414785</v>
      </c>
      <c r="N281" s="203">
        <f t="shared" si="99"/>
        <v>75.29627861</v>
      </c>
      <c r="O281" s="203">
        <f t="shared" si="99"/>
        <v>70.64980208</v>
      </c>
      <c r="P281" s="203">
        <f t="shared" si="99"/>
        <v>65.67425756</v>
      </c>
      <c r="Q281" s="203">
        <f t="shared" si="99"/>
        <v>60.76532793</v>
      </c>
      <c r="R281" s="203">
        <f t="shared" si="99"/>
        <v>55.92244399</v>
      </c>
      <c r="S281" s="203">
        <f t="shared" si="99"/>
        <v>51.14503905</v>
      </c>
      <c r="T281" s="203">
        <f t="shared" si="99"/>
        <v>46.43254893</v>
      </c>
      <c r="U281" s="203">
        <f t="shared" si="99"/>
        <v>41.78441197</v>
      </c>
      <c r="V281" s="203">
        <f t="shared" si="99"/>
        <v>37.20006902</v>
      </c>
      <c r="W281" s="203">
        <f t="shared" si="99"/>
        <v>32.67896343</v>
      </c>
      <c r="X281" s="203">
        <f t="shared" si="99"/>
        <v>28.22054105</v>
      </c>
      <c r="Y281" s="203">
        <f t="shared" si="99"/>
        <v>23.82425021</v>
      </c>
      <c r="Z281" s="203">
        <f t="shared" si="99"/>
        <v>23.21385245</v>
      </c>
      <c r="AA281" s="203">
        <f t="shared" si="99"/>
        <v>22.60518104</v>
      </c>
      <c r="AB281" s="203">
        <f t="shared" si="99"/>
        <v>21.99822867</v>
      </c>
      <c r="AC281" s="203">
        <f t="shared" si="99"/>
        <v>21.39298806</v>
      </c>
      <c r="AD281" s="203">
        <f t="shared" si="99"/>
        <v>20.78945198</v>
      </c>
      <c r="AE281" s="203">
        <f t="shared" si="99"/>
        <v>20.18761325</v>
      </c>
      <c r="AF281" s="203">
        <f t="shared" si="99"/>
        <v>19.5874647</v>
      </c>
      <c r="AG281" s="203">
        <f t="shared" si="99"/>
        <v>18.98899924</v>
      </c>
      <c r="AH281" s="203">
        <f t="shared" si="99"/>
        <v>18.39220979</v>
      </c>
      <c r="AI281" s="203">
        <f t="shared" si="99"/>
        <v>17.79708932</v>
      </c>
      <c r="AJ281" s="203">
        <f t="shared" si="99"/>
        <v>17.50026945</v>
      </c>
      <c r="AK281" s="203">
        <f t="shared" si="99"/>
        <v>17.20427735</v>
      </c>
      <c r="AL281" s="203">
        <f t="shared" si="99"/>
        <v>16.90910957</v>
      </c>
      <c r="AM281" s="203">
        <f t="shared" si="99"/>
        <v>16.61476266</v>
      </c>
      <c r="AN281" s="203">
        <f t="shared" si="99"/>
        <v>16.3212332</v>
      </c>
      <c r="AO281" s="203">
        <f t="shared" si="99"/>
        <v>16.22914738</v>
      </c>
      <c r="AP281" s="203">
        <f t="shared" si="99"/>
        <v>16.13731658</v>
      </c>
      <c r="AQ281" s="203">
        <f t="shared" si="99"/>
        <v>16.04573976</v>
      </c>
      <c r="AR281" s="203">
        <f t="shared" si="99"/>
        <v>15.95441586</v>
      </c>
      <c r="AS281" s="203">
        <f t="shared" si="99"/>
        <v>15.86334383</v>
      </c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ht="13.5" customHeight="1">
      <c r="A282" s="16"/>
      <c r="B282" s="16"/>
      <c r="C282" s="16"/>
      <c r="D282" s="16"/>
      <c r="E282" s="16"/>
      <c r="F282" s="16"/>
      <c r="G282" s="29"/>
      <c r="H282" s="39"/>
      <c r="I282" s="16"/>
      <c r="J282" s="160"/>
      <c r="K282" s="19" t="s">
        <v>126</v>
      </c>
      <c r="L282" s="204">
        <f t="shared" ref="L282:AS282" si="100"> ((L231 * L295 * $S$54 * (L164 * 1 + L265) +L181) * 1000 / (L113 * 8760)) + L198 + 0</f>
        <v>90.86382333</v>
      </c>
      <c r="M282" s="204">
        <f t="shared" si="100"/>
        <v>85.83471709</v>
      </c>
      <c r="N282" s="204">
        <f t="shared" si="100"/>
        <v>83.25715299</v>
      </c>
      <c r="O282" s="204">
        <f t="shared" si="100"/>
        <v>80.89067603</v>
      </c>
      <c r="P282" s="204">
        <f t="shared" si="100"/>
        <v>77.07041471</v>
      </c>
      <c r="Q282" s="204">
        <f t="shared" si="100"/>
        <v>73.27556235</v>
      </c>
      <c r="R282" s="204">
        <f t="shared" si="100"/>
        <v>69.50601464</v>
      </c>
      <c r="S282" s="204">
        <f t="shared" si="100"/>
        <v>65.76166747</v>
      </c>
      <c r="T282" s="204">
        <f t="shared" si="100"/>
        <v>62.04241691</v>
      </c>
      <c r="U282" s="204">
        <f t="shared" si="100"/>
        <v>58.34815923</v>
      </c>
      <c r="V282" s="204">
        <f t="shared" si="100"/>
        <v>54.67879091</v>
      </c>
      <c r="W282" s="204">
        <f t="shared" si="100"/>
        <v>51.03420859</v>
      </c>
      <c r="X282" s="204">
        <f t="shared" si="100"/>
        <v>47.41430914</v>
      </c>
      <c r="Y282" s="204">
        <f t="shared" si="100"/>
        <v>43.81898961</v>
      </c>
      <c r="Z282" s="204">
        <f t="shared" si="100"/>
        <v>42.9590686</v>
      </c>
      <c r="AA282" s="204">
        <f t="shared" si="100"/>
        <v>42.10024718</v>
      </c>
      <c r="AB282" s="204">
        <f t="shared" si="100"/>
        <v>41.24252324</v>
      </c>
      <c r="AC282" s="204">
        <f t="shared" si="100"/>
        <v>40.38589469</v>
      </c>
      <c r="AD282" s="204">
        <f t="shared" si="100"/>
        <v>39.53035942</v>
      </c>
      <c r="AE282" s="204">
        <f t="shared" si="100"/>
        <v>38.67591535</v>
      </c>
      <c r="AF282" s="204">
        <f t="shared" si="100"/>
        <v>37.82256039</v>
      </c>
      <c r="AG282" s="204">
        <f t="shared" si="100"/>
        <v>36.97029245</v>
      </c>
      <c r="AH282" s="204">
        <f t="shared" si="100"/>
        <v>36.11910946</v>
      </c>
      <c r="AI282" s="204">
        <f t="shared" si="100"/>
        <v>35.26900935</v>
      </c>
      <c r="AJ282" s="204">
        <f t="shared" si="100"/>
        <v>34.89188015</v>
      </c>
      <c r="AK282" s="204">
        <f t="shared" si="100"/>
        <v>34.51523012</v>
      </c>
      <c r="AL282" s="204">
        <f t="shared" si="100"/>
        <v>34.13905836</v>
      </c>
      <c r="AM282" s="204">
        <f t="shared" si="100"/>
        <v>33.76336395</v>
      </c>
      <c r="AN282" s="204">
        <f t="shared" si="100"/>
        <v>33.38814599</v>
      </c>
      <c r="AO282" s="204">
        <f t="shared" si="100"/>
        <v>33.2837411</v>
      </c>
      <c r="AP282" s="204">
        <f t="shared" si="100"/>
        <v>33.17946845</v>
      </c>
      <c r="AQ282" s="204">
        <f t="shared" si="100"/>
        <v>33.07532779</v>
      </c>
      <c r="AR282" s="204">
        <f t="shared" si="100"/>
        <v>32.97131886</v>
      </c>
      <c r="AS282" s="204">
        <f t="shared" si="100"/>
        <v>32.86744142</v>
      </c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ht="13.5" customHeight="1">
      <c r="A283" s="16"/>
      <c r="B283" s="16"/>
      <c r="C283" s="16"/>
      <c r="D283" s="16"/>
      <c r="E283" s="16"/>
      <c r="F283" s="16"/>
      <c r="G283" s="29"/>
      <c r="H283" s="39"/>
      <c r="I283" s="16"/>
      <c r="J283" s="164"/>
      <c r="K283" s="162" t="s">
        <v>127</v>
      </c>
      <c r="L283" s="205">
        <f t="shared" ref="L283:AS283" si="101"> ((L232 * L296 * $S$54 * (L165 * 1 + L266) +L182) * 1000 / (L114 * 8760)) + L199 + 0</f>
        <v>90.86382333</v>
      </c>
      <c r="M283" s="205">
        <f t="shared" si="101"/>
        <v>86.1329895</v>
      </c>
      <c r="N283" s="205">
        <f t="shared" si="101"/>
        <v>86.1329895</v>
      </c>
      <c r="O283" s="205">
        <f t="shared" si="101"/>
        <v>86.1329895</v>
      </c>
      <c r="P283" s="205">
        <f t="shared" si="101"/>
        <v>86.1329895</v>
      </c>
      <c r="Q283" s="205">
        <f t="shared" si="101"/>
        <v>86.1329895</v>
      </c>
      <c r="R283" s="205">
        <f t="shared" si="101"/>
        <v>86.1329895</v>
      </c>
      <c r="S283" s="205">
        <f t="shared" si="101"/>
        <v>86.1329895</v>
      </c>
      <c r="T283" s="205">
        <f t="shared" si="101"/>
        <v>86.1329895</v>
      </c>
      <c r="U283" s="205">
        <f t="shared" si="101"/>
        <v>86.1329895</v>
      </c>
      <c r="V283" s="205">
        <f t="shared" si="101"/>
        <v>86.1329895</v>
      </c>
      <c r="W283" s="205">
        <f t="shared" si="101"/>
        <v>86.1329895</v>
      </c>
      <c r="X283" s="205">
        <f t="shared" si="101"/>
        <v>86.1329895</v>
      </c>
      <c r="Y283" s="205">
        <f t="shared" si="101"/>
        <v>86.1329895</v>
      </c>
      <c r="Z283" s="205">
        <f t="shared" si="101"/>
        <v>86.1329895</v>
      </c>
      <c r="AA283" s="205">
        <f t="shared" si="101"/>
        <v>86.1329895</v>
      </c>
      <c r="AB283" s="205">
        <f t="shared" si="101"/>
        <v>86.1329895</v>
      </c>
      <c r="AC283" s="205">
        <f t="shared" si="101"/>
        <v>86.1329895</v>
      </c>
      <c r="AD283" s="205">
        <f t="shared" si="101"/>
        <v>86.1329895</v>
      </c>
      <c r="AE283" s="205">
        <f t="shared" si="101"/>
        <v>86.1329895</v>
      </c>
      <c r="AF283" s="205">
        <f t="shared" si="101"/>
        <v>86.1329895</v>
      </c>
      <c r="AG283" s="205">
        <f t="shared" si="101"/>
        <v>86.1329895</v>
      </c>
      <c r="AH283" s="205">
        <f t="shared" si="101"/>
        <v>86.1329895</v>
      </c>
      <c r="AI283" s="205">
        <f t="shared" si="101"/>
        <v>86.1329895</v>
      </c>
      <c r="AJ283" s="205">
        <f t="shared" si="101"/>
        <v>86.1329895</v>
      </c>
      <c r="AK283" s="205">
        <f t="shared" si="101"/>
        <v>86.1329895</v>
      </c>
      <c r="AL283" s="205">
        <f t="shared" si="101"/>
        <v>86.1329895</v>
      </c>
      <c r="AM283" s="205">
        <f t="shared" si="101"/>
        <v>86.1329895</v>
      </c>
      <c r="AN283" s="205">
        <f t="shared" si="101"/>
        <v>86.1329895</v>
      </c>
      <c r="AO283" s="205">
        <f t="shared" si="101"/>
        <v>86.1329895</v>
      </c>
      <c r="AP283" s="205">
        <f t="shared" si="101"/>
        <v>86.1329895</v>
      </c>
      <c r="AQ283" s="205">
        <f t="shared" si="101"/>
        <v>86.1329895</v>
      </c>
      <c r="AR283" s="205">
        <f t="shared" si="101"/>
        <v>86.1329895</v>
      </c>
      <c r="AS283" s="205">
        <f t="shared" si="101"/>
        <v>86.1329895</v>
      </c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ht="13.5" customHeight="1">
      <c r="A284" s="16"/>
      <c r="B284" s="16"/>
      <c r="C284" s="16"/>
      <c r="D284" s="16"/>
      <c r="E284" s="16"/>
      <c r="F284" s="16"/>
      <c r="G284" s="29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ht="13.5" customHeight="1">
      <c r="A285" s="16"/>
      <c r="B285" s="16"/>
      <c r="C285" s="16"/>
      <c r="D285" s="16"/>
      <c r="E285" s="16"/>
      <c r="F285" s="16"/>
      <c r="G285" s="2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ht="13.5" customHeight="1">
      <c r="A286" s="16"/>
      <c r="B286" s="16"/>
      <c r="C286" s="16"/>
      <c r="D286" s="16"/>
      <c r="E286" s="16"/>
      <c r="F286" s="16"/>
      <c r="G286" s="29"/>
      <c r="H286" s="16"/>
      <c r="I286" s="16"/>
      <c r="J286" s="16"/>
      <c r="K286" s="16"/>
      <c r="L286" s="155">
        <v>2017.0</v>
      </c>
      <c r="M286" s="155">
        <v>2018.0</v>
      </c>
      <c r="N286" s="155">
        <v>2019.0</v>
      </c>
      <c r="O286" s="155">
        <v>2020.0</v>
      </c>
      <c r="P286" s="155">
        <v>2021.0</v>
      </c>
      <c r="Q286" s="155">
        <v>2022.0</v>
      </c>
      <c r="R286" s="155">
        <v>2023.0</v>
      </c>
      <c r="S286" s="155">
        <v>2024.0</v>
      </c>
      <c r="T286" s="155">
        <v>2025.0</v>
      </c>
      <c r="U286" s="155">
        <v>2026.0</v>
      </c>
      <c r="V286" s="155">
        <v>2027.0</v>
      </c>
      <c r="W286" s="155">
        <v>2028.0</v>
      </c>
      <c r="X286" s="155">
        <v>2029.0</v>
      </c>
      <c r="Y286" s="155">
        <v>2030.0</v>
      </c>
      <c r="Z286" s="155">
        <v>2031.0</v>
      </c>
      <c r="AA286" s="155">
        <v>2032.0</v>
      </c>
      <c r="AB286" s="155">
        <v>2033.0</v>
      </c>
      <c r="AC286" s="155">
        <v>2034.0</v>
      </c>
      <c r="AD286" s="155">
        <v>2035.0</v>
      </c>
      <c r="AE286" s="155">
        <v>2036.0</v>
      </c>
      <c r="AF286" s="155">
        <v>2037.0</v>
      </c>
      <c r="AG286" s="155">
        <v>2038.0</v>
      </c>
      <c r="AH286" s="155">
        <v>2039.0</v>
      </c>
      <c r="AI286" s="155">
        <v>2040.0</v>
      </c>
      <c r="AJ286" s="155">
        <v>2041.0</v>
      </c>
      <c r="AK286" s="155">
        <v>2042.0</v>
      </c>
      <c r="AL286" s="155">
        <v>2043.0</v>
      </c>
      <c r="AM286" s="155">
        <v>2044.0</v>
      </c>
      <c r="AN286" s="155">
        <v>2045.0</v>
      </c>
      <c r="AO286" s="155">
        <v>2046.0</v>
      </c>
      <c r="AP286" s="155">
        <v>2047.0</v>
      </c>
      <c r="AQ286" s="155">
        <v>2048.0</v>
      </c>
      <c r="AR286" s="155">
        <v>2049.0</v>
      </c>
      <c r="AS286" s="155">
        <v>2050.0</v>
      </c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ht="13.5" customHeight="1">
      <c r="A287" s="16"/>
      <c r="B287" s="16"/>
      <c r="C287" s="16"/>
      <c r="D287" s="16"/>
      <c r="E287" s="16"/>
      <c r="F287" s="16"/>
      <c r="G287" s="29"/>
      <c r="H287" s="206" t="s">
        <v>148</v>
      </c>
      <c r="I287" s="16"/>
      <c r="J287" s="157" t="s">
        <v>149</v>
      </c>
      <c r="K287" s="19" t="s">
        <v>150</v>
      </c>
      <c r="L287" s="207">
        <v>0.116085097876559</v>
      </c>
      <c r="M287" s="207">
        <v>0.116085097876559</v>
      </c>
      <c r="N287" s="207">
        <v>0.116085097876559</v>
      </c>
      <c r="O287" s="207">
        <v>0.116085097876559</v>
      </c>
      <c r="P287" s="207">
        <v>0.116085097876559</v>
      </c>
      <c r="Q287" s="207">
        <v>0.116085097876559</v>
      </c>
      <c r="R287" s="207">
        <v>0.116085097876559</v>
      </c>
      <c r="S287" s="207">
        <v>0.116085097876559</v>
      </c>
      <c r="T287" s="207">
        <v>0.116085097876559</v>
      </c>
      <c r="U287" s="207">
        <v>0.116085097876559</v>
      </c>
      <c r="V287" s="207">
        <v>0.116085097876559</v>
      </c>
      <c r="W287" s="207">
        <v>0.116085097876559</v>
      </c>
      <c r="X287" s="207">
        <v>0.116085097876559</v>
      </c>
      <c r="Y287" s="207">
        <v>0.116085097876559</v>
      </c>
      <c r="Z287" s="207">
        <v>0.116085097876559</v>
      </c>
      <c r="AA287" s="207">
        <v>0.116085097876559</v>
      </c>
      <c r="AB287" s="207">
        <v>0.116085097876559</v>
      </c>
      <c r="AC287" s="207">
        <v>0.116085097876559</v>
      </c>
      <c r="AD287" s="207">
        <v>0.116085097876559</v>
      </c>
      <c r="AE287" s="207">
        <v>0.116085097876559</v>
      </c>
      <c r="AF287" s="207">
        <v>0.116085097876559</v>
      </c>
      <c r="AG287" s="207">
        <v>0.116085097876559</v>
      </c>
      <c r="AH287" s="207">
        <v>0.116085097876559</v>
      </c>
      <c r="AI287" s="207">
        <v>0.116085097876559</v>
      </c>
      <c r="AJ287" s="207">
        <v>0.116085097876559</v>
      </c>
      <c r="AK287" s="207">
        <v>0.116085097876559</v>
      </c>
      <c r="AL287" s="207">
        <v>0.116085097876559</v>
      </c>
      <c r="AM287" s="207">
        <v>0.116085097876559</v>
      </c>
      <c r="AN287" s="207">
        <v>0.116085097876559</v>
      </c>
      <c r="AO287" s="207">
        <v>0.116085097876559</v>
      </c>
      <c r="AP287" s="207">
        <v>0.116085097876559</v>
      </c>
      <c r="AQ287" s="207">
        <v>0.116085097876559</v>
      </c>
      <c r="AR287" s="207">
        <v>0.116085097876559</v>
      </c>
      <c r="AS287" s="207">
        <v>0.116085097876559</v>
      </c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ht="13.5" customHeight="1">
      <c r="A288" s="16"/>
      <c r="B288" s="16"/>
      <c r="C288" s="16"/>
      <c r="D288" s="16"/>
      <c r="E288" s="16"/>
      <c r="F288" s="16"/>
      <c r="G288" s="29"/>
      <c r="H288" s="39"/>
      <c r="I288" s="16"/>
      <c r="J288" s="160"/>
      <c r="K288" s="19" t="s">
        <v>151</v>
      </c>
      <c r="L288" s="207">
        <v>0.116085097876559</v>
      </c>
      <c r="M288" s="207">
        <v>0.116085097876559</v>
      </c>
      <c r="N288" s="207">
        <v>0.116085097876559</v>
      </c>
      <c r="O288" s="207">
        <v>0.116085097876559</v>
      </c>
      <c r="P288" s="207">
        <v>0.116085097876559</v>
      </c>
      <c r="Q288" s="207">
        <v>0.116085097876559</v>
      </c>
      <c r="R288" s="207">
        <v>0.116085097876559</v>
      </c>
      <c r="S288" s="207">
        <v>0.116085097876559</v>
      </c>
      <c r="T288" s="207">
        <v>0.116085097876559</v>
      </c>
      <c r="U288" s="207">
        <v>0.116085097876559</v>
      </c>
      <c r="V288" s="207">
        <v>0.116085097876559</v>
      </c>
      <c r="W288" s="207">
        <v>0.116085097876559</v>
      </c>
      <c r="X288" s="207">
        <v>0.116085097876559</v>
      </c>
      <c r="Y288" s="207">
        <v>0.116085097876559</v>
      </c>
      <c r="Z288" s="207">
        <v>0.116085097876559</v>
      </c>
      <c r="AA288" s="207">
        <v>0.116085097876559</v>
      </c>
      <c r="AB288" s="207">
        <v>0.116085097876559</v>
      </c>
      <c r="AC288" s="207">
        <v>0.116085097876559</v>
      </c>
      <c r="AD288" s="207">
        <v>0.116085097876559</v>
      </c>
      <c r="AE288" s="207">
        <v>0.116085097876559</v>
      </c>
      <c r="AF288" s="207">
        <v>0.116085097876559</v>
      </c>
      <c r="AG288" s="207">
        <v>0.116085097876559</v>
      </c>
      <c r="AH288" s="207">
        <v>0.116085097876559</v>
      </c>
      <c r="AI288" s="207">
        <v>0.116085097876559</v>
      </c>
      <c r="AJ288" s="207">
        <v>0.116085097876559</v>
      </c>
      <c r="AK288" s="207">
        <v>0.116085097876559</v>
      </c>
      <c r="AL288" s="207">
        <v>0.116085097876559</v>
      </c>
      <c r="AM288" s="207">
        <v>0.116085097876559</v>
      </c>
      <c r="AN288" s="207">
        <v>0.116085097876559</v>
      </c>
      <c r="AO288" s="207">
        <v>0.116085097876559</v>
      </c>
      <c r="AP288" s="207">
        <v>0.116085097876559</v>
      </c>
      <c r="AQ288" s="207">
        <v>0.116085097876559</v>
      </c>
      <c r="AR288" s="207">
        <v>0.116085097876559</v>
      </c>
      <c r="AS288" s="207">
        <v>0.116085097876559</v>
      </c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ht="13.5" customHeight="1">
      <c r="A289" s="16"/>
      <c r="B289" s="16"/>
      <c r="C289" s="16"/>
      <c r="D289" s="16"/>
      <c r="E289" s="16"/>
      <c r="F289" s="16"/>
      <c r="G289" s="29"/>
      <c r="H289" s="39"/>
      <c r="I289" s="16"/>
      <c r="J289" s="160"/>
      <c r="K289" s="19" t="s">
        <v>152</v>
      </c>
      <c r="L289" s="207">
        <v>0.116085097876559</v>
      </c>
      <c r="M289" s="207">
        <v>0.116085097876559</v>
      </c>
      <c r="N289" s="207">
        <v>0.116085097876559</v>
      </c>
      <c r="O289" s="207">
        <v>0.116085097876559</v>
      </c>
      <c r="P289" s="207">
        <v>0.116085097876559</v>
      </c>
      <c r="Q289" s="207">
        <v>0.116085097876559</v>
      </c>
      <c r="R289" s="207">
        <v>0.116085097876559</v>
      </c>
      <c r="S289" s="207">
        <v>0.116085097876559</v>
      </c>
      <c r="T289" s="207">
        <v>0.116085097876559</v>
      </c>
      <c r="U289" s="207">
        <v>0.116085097876559</v>
      </c>
      <c r="V289" s="207">
        <v>0.116085097876559</v>
      </c>
      <c r="W289" s="207">
        <v>0.116085097876559</v>
      </c>
      <c r="X289" s="207">
        <v>0.116085097876559</v>
      </c>
      <c r="Y289" s="207">
        <v>0.116085097876559</v>
      </c>
      <c r="Z289" s="207">
        <v>0.116085097876559</v>
      </c>
      <c r="AA289" s="207">
        <v>0.116085097876559</v>
      </c>
      <c r="AB289" s="207">
        <v>0.116085097876559</v>
      </c>
      <c r="AC289" s="207">
        <v>0.116085097876559</v>
      </c>
      <c r="AD289" s="207">
        <v>0.116085097876559</v>
      </c>
      <c r="AE289" s="207">
        <v>0.116085097876559</v>
      </c>
      <c r="AF289" s="207">
        <v>0.116085097876559</v>
      </c>
      <c r="AG289" s="207">
        <v>0.116085097876559</v>
      </c>
      <c r="AH289" s="207">
        <v>0.116085097876559</v>
      </c>
      <c r="AI289" s="207">
        <v>0.116085097876559</v>
      </c>
      <c r="AJ289" s="207">
        <v>0.116085097876559</v>
      </c>
      <c r="AK289" s="207">
        <v>0.116085097876559</v>
      </c>
      <c r="AL289" s="207">
        <v>0.116085097876559</v>
      </c>
      <c r="AM289" s="207">
        <v>0.116085097876559</v>
      </c>
      <c r="AN289" s="207">
        <v>0.116085097876559</v>
      </c>
      <c r="AO289" s="207">
        <v>0.116085097876559</v>
      </c>
      <c r="AP289" s="207">
        <v>0.116085097876559</v>
      </c>
      <c r="AQ289" s="207">
        <v>0.116085097876559</v>
      </c>
      <c r="AR289" s="207">
        <v>0.116085097876559</v>
      </c>
      <c r="AS289" s="207">
        <v>0.116085097876559</v>
      </c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ht="13.5" customHeight="1">
      <c r="A290" s="16"/>
      <c r="B290" s="16"/>
      <c r="C290" s="16"/>
      <c r="D290" s="16"/>
      <c r="E290" s="16"/>
      <c r="F290" s="16"/>
      <c r="G290" s="29"/>
      <c r="H290" s="39"/>
      <c r="I290" s="16"/>
      <c r="J290" s="160"/>
      <c r="K290" s="19" t="s">
        <v>153</v>
      </c>
      <c r="L290" s="207">
        <v>0.0</v>
      </c>
      <c r="M290" s="207">
        <v>0.0</v>
      </c>
      <c r="N290" s="207">
        <v>0.0</v>
      </c>
      <c r="O290" s="207">
        <v>0.0</v>
      </c>
      <c r="P290" s="207">
        <v>0.0</v>
      </c>
      <c r="Q290" s="207">
        <v>0.0</v>
      </c>
      <c r="R290" s="207">
        <v>0.0</v>
      </c>
      <c r="S290" s="207">
        <v>0.0</v>
      </c>
      <c r="T290" s="207">
        <v>0.0</v>
      </c>
      <c r="U290" s="207">
        <v>0.0</v>
      </c>
      <c r="V290" s="207">
        <v>0.0</v>
      </c>
      <c r="W290" s="207">
        <v>0.0</v>
      </c>
      <c r="X290" s="207">
        <v>0.0</v>
      </c>
      <c r="Y290" s="207">
        <v>0.0</v>
      </c>
      <c r="Z290" s="207">
        <v>0.0</v>
      </c>
      <c r="AA290" s="207">
        <v>0.0</v>
      </c>
      <c r="AB290" s="207">
        <v>0.0</v>
      </c>
      <c r="AC290" s="207">
        <v>0.0</v>
      </c>
      <c r="AD290" s="207">
        <v>0.0</v>
      </c>
      <c r="AE290" s="207">
        <v>0.0</v>
      </c>
      <c r="AF290" s="207">
        <v>0.0</v>
      </c>
      <c r="AG290" s="207">
        <v>0.0</v>
      </c>
      <c r="AH290" s="207">
        <v>0.0</v>
      </c>
      <c r="AI290" s="207">
        <v>0.0</v>
      </c>
      <c r="AJ290" s="207">
        <v>0.0</v>
      </c>
      <c r="AK290" s="207">
        <v>0.0</v>
      </c>
      <c r="AL290" s="207">
        <v>0.0</v>
      </c>
      <c r="AM290" s="207">
        <v>0.0</v>
      </c>
      <c r="AN290" s="207">
        <v>0.0</v>
      </c>
      <c r="AO290" s="207">
        <v>0.0</v>
      </c>
      <c r="AP290" s="207">
        <v>0.0</v>
      </c>
      <c r="AQ290" s="207">
        <v>0.0</v>
      </c>
      <c r="AR290" s="207">
        <v>0.0</v>
      </c>
      <c r="AS290" s="207">
        <v>0.0</v>
      </c>
      <c r="AT290" s="16">
        <v>0.0</v>
      </c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ht="13.5" customHeight="1">
      <c r="A291" s="16"/>
      <c r="B291" s="16"/>
      <c r="C291" s="16"/>
      <c r="D291" s="16"/>
      <c r="E291" s="16"/>
      <c r="F291" s="16"/>
      <c r="G291" s="29"/>
      <c r="H291" s="39"/>
      <c r="I291" s="16"/>
      <c r="J291" s="160"/>
      <c r="K291" s="19" t="s">
        <v>154</v>
      </c>
      <c r="L291" s="208">
        <f t="shared" ref="L291:AS291" si="102">SUMPRODUCT($I$298:$I$303,L298:L303)</f>
        <v>0.8684887286</v>
      </c>
      <c r="M291" s="208">
        <f t="shared" si="102"/>
        <v>0.8695582156</v>
      </c>
      <c r="N291" s="208">
        <f t="shared" si="102"/>
        <v>0.8706298874</v>
      </c>
      <c r="O291" s="208">
        <f t="shared" si="102"/>
        <v>0.8717037498</v>
      </c>
      <c r="P291" s="208">
        <f t="shared" si="102"/>
        <v>0.872779809</v>
      </c>
      <c r="Q291" s="208">
        <f t="shared" si="102"/>
        <v>0.873858071</v>
      </c>
      <c r="R291" s="208">
        <f t="shared" si="102"/>
        <v>0.8749385416</v>
      </c>
      <c r="S291" s="208">
        <f t="shared" si="102"/>
        <v>0.8760212272</v>
      </c>
      <c r="T291" s="208">
        <f t="shared" si="102"/>
        <v>0.8771061336</v>
      </c>
      <c r="U291" s="208">
        <f t="shared" si="102"/>
        <v>0.878193267</v>
      </c>
      <c r="V291" s="208">
        <f t="shared" si="102"/>
        <v>0.8792826335</v>
      </c>
      <c r="W291" s="208">
        <f t="shared" si="102"/>
        <v>0.8803742393</v>
      </c>
      <c r="X291" s="208">
        <f t="shared" si="102"/>
        <v>0.8814680905</v>
      </c>
      <c r="Y291" s="208">
        <f t="shared" si="102"/>
        <v>0.8825641933</v>
      </c>
      <c r="Z291" s="208">
        <f t="shared" si="102"/>
        <v>0.8825641933</v>
      </c>
      <c r="AA291" s="208">
        <f t="shared" si="102"/>
        <v>0.8825641933</v>
      </c>
      <c r="AB291" s="208">
        <f t="shared" si="102"/>
        <v>0.8825641933</v>
      </c>
      <c r="AC291" s="208">
        <f t="shared" si="102"/>
        <v>0.8825641933</v>
      </c>
      <c r="AD291" s="208">
        <f t="shared" si="102"/>
        <v>0.8825641933</v>
      </c>
      <c r="AE291" s="208">
        <f t="shared" si="102"/>
        <v>0.8825641933</v>
      </c>
      <c r="AF291" s="208">
        <f t="shared" si="102"/>
        <v>0.8825641933</v>
      </c>
      <c r="AG291" s="208">
        <f t="shared" si="102"/>
        <v>0.8825641933</v>
      </c>
      <c r="AH291" s="208">
        <f t="shared" si="102"/>
        <v>0.8825641933</v>
      </c>
      <c r="AI291" s="208">
        <f t="shared" si="102"/>
        <v>0.8825641933</v>
      </c>
      <c r="AJ291" s="208">
        <f t="shared" si="102"/>
        <v>0.8825641933</v>
      </c>
      <c r="AK291" s="208">
        <f t="shared" si="102"/>
        <v>0.8825641933</v>
      </c>
      <c r="AL291" s="208">
        <f t="shared" si="102"/>
        <v>0.8825641933</v>
      </c>
      <c r="AM291" s="208">
        <f t="shared" si="102"/>
        <v>0.8825641933</v>
      </c>
      <c r="AN291" s="208">
        <f t="shared" si="102"/>
        <v>0.8825641933</v>
      </c>
      <c r="AO291" s="208">
        <f t="shared" si="102"/>
        <v>0.8825641933</v>
      </c>
      <c r="AP291" s="208">
        <f t="shared" si="102"/>
        <v>0.8825641933</v>
      </c>
      <c r="AQ291" s="208">
        <f t="shared" si="102"/>
        <v>0.8825641933</v>
      </c>
      <c r="AR291" s="208">
        <f t="shared" si="102"/>
        <v>0.8825641933</v>
      </c>
      <c r="AS291" s="208">
        <f t="shared" si="102"/>
        <v>0.8825641933</v>
      </c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16"/>
      <c r="D292" s="16"/>
      <c r="E292" s="16"/>
      <c r="F292" s="16"/>
      <c r="G292" s="29"/>
      <c r="H292" s="39"/>
      <c r="I292" s="16"/>
      <c r="J292" s="160"/>
      <c r="K292" s="19" t="s">
        <v>155</v>
      </c>
      <c r="L292" s="208">
        <f t="shared" ref="L292:AS292" si="103">SUMPRODUCT($I$298:$I$303,L305:L310)</f>
        <v>0.8684887286</v>
      </c>
      <c r="M292" s="208">
        <f t="shared" si="103"/>
        <v>0.8690231994</v>
      </c>
      <c r="N292" s="208">
        <f t="shared" si="103"/>
        <v>0.8695582156</v>
      </c>
      <c r="O292" s="208">
        <f t="shared" si="103"/>
        <v>0.870093778</v>
      </c>
      <c r="P292" s="208">
        <f t="shared" si="103"/>
        <v>0.8706298874</v>
      </c>
      <c r="Q292" s="208">
        <f t="shared" si="103"/>
        <v>0.8711665444</v>
      </c>
      <c r="R292" s="208">
        <f t="shared" si="103"/>
        <v>0.8717037498</v>
      </c>
      <c r="S292" s="208">
        <f t="shared" si="103"/>
        <v>0.8722415045</v>
      </c>
      <c r="T292" s="208">
        <f t="shared" si="103"/>
        <v>0.872779809</v>
      </c>
      <c r="U292" s="208">
        <f t="shared" si="103"/>
        <v>0.8733186643</v>
      </c>
      <c r="V292" s="208">
        <f t="shared" si="103"/>
        <v>0.873858071</v>
      </c>
      <c r="W292" s="208">
        <f t="shared" si="103"/>
        <v>0.8743980298</v>
      </c>
      <c r="X292" s="208">
        <f t="shared" si="103"/>
        <v>0.8749385416</v>
      </c>
      <c r="Y292" s="208">
        <f t="shared" si="103"/>
        <v>0.8754796072</v>
      </c>
      <c r="Z292" s="208">
        <f t="shared" si="103"/>
        <v>0.8754796072</v>
      </c>
      <c r="AA292" s="208">
        <f t="shared" si="103"/>
        <v>0.8754796072</v>
      </c>
      <c r="AB292" s="208">
        <f t="shared" si="103"/>
        <v>0.8754796072</v>
      </c>
      <c r="AC292" s="208">
        <f t="shared" si="103"/>
        <v>0.8754796072</v>
      </c>
      <c r="AD292" s="208">
        <f t="shared" si="103"/>
        <v>0.8754796072</v>
      </c>
      <c r="AE292" s="208">
        <f t="shared" si="103"/>
        <v>0.8754796072</v>
      </c>
      <c r="AF292" s="208">
        <f t="shared" si="103"/>
        <v>0.8754796072</v>
      </c>
      <c r="AG292" s="208">
        <f t="shared" si="103"/>
        <v>0.8754796072</v>
      </c>
      <c r="AH292" s="208">
        <f t="shared" si="103"/>
        <v>0.8754796072</v>
      </c>
      <c r="AI292" s="208">
        <f t="shared" si="103"/>
        <v>0.8754796072</v>
      </c>
      <c r="AJ292" s="208">
        <f t="shared" si="103"/>
        <v>0.8754796072</v>
      </c>
      <c r="AK292" s="208">
        <f t="shared" si="103"/>
        <v>0.8754796072</v>
      </c>
      <c r="AL292" s="208">
        <f t="shared" si="103"/>
        <v>0.8754796072</v>
      </c>
      <c r="AM292" s="208">
        <f t="shared" si="103"/>
        <v>0.8754796072</v>
      </c>
      <c r="AN292" s="208">
        <f t="shared" si="103"/>
        <v>0.8754796072</v>
      </c>
      <c r="AO292" s="208">
        <f t="shared" si="103"/>
        <v>0.8754796072</v>
      </c>
      <c r="AP292" s="208">
        <f t="shared" si="103"/>
        <v>0.8754796072</v>
      </c>
      <c r="AQ292" s="208">
        <f t="shared" si="103"/>
        <v>0.8754796072</v>
      </c>
      <c r="AR292" s="208">
        <f t="shared" si="103"/>
        <v>0.8754796072</v>
      </c>
      <c r="AS292" s="208">
        <f t="shared" si="103"/>
        <v>0.8754796072</v>
      </c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16"/>
      <c r="D293" s="16"/>
      <c r="E293" s="16"/>
      <c r="F293" s="16"/>
      <c r="G293" s="29"/>
      <c r="H293" s="39"/>
      <c r="I293" s="16"/>
      <c r="J293" s="160"/>
      <c r="K293" s="19" t="s">
        <v>156</v>
      </c>
      <c r="L293" s="208">
        <f t="shared" ref="L293:AS293" si="104">SUMPRODUCT($I$298:$I$303,L312:L317)</f>
        <v>0.8684887286</v>
      </c>
      <c r="M293" s="208">
        <f t="shared" si="104"/>
        <v>0.8684887286</v>
      </c>
      <c r="N293" s="208">
        <f t="shared" si="104"/>
        <v>0.8684887286</v>
      </c>
      <c r="O293" s="208">
        <f t="shared" si="104"/>
        <v>0.8684887286</v>
      </c>
      <c r="P293" s="208">
        <f t="shared" si="104"/>
        <v>0.8684887286</v>
      </c>
      <c r="Q293" s="208">
        <f t="shared" si="104"/>
        <v>0.8684887286</v>
      </c>
      <c r="R293" s="208">
        <f t="shared" si="104"/>
        <v>0.8684887286</v>
      </c>
      <c r="S293" s="208">
        <f t="shared" si="104"/>
        <v>0.8684887286</v>
      </c>
      <c r="T293" s="208">
        <f t="shared" si="104"/>
        <v>0.8684887286</v>
      </c>
      <c r="U293" s="208">
        <f t="shared" si="104"/>
        <v>0.8684887286</v>
      </c>
      <c r="V293" s="208">
        <f t="shared" si="104"/>
        <v>0.8684887286</v>
      </c>
      <c r="W293" s="208">
        <f t="shared" si="104"/>
        <v>0.8684887286</v>
      </c>
      <c r="X293" s="208">
        <f t="shared" si="104"/>
        <v>0.8684887286</v>
      </c>
      <c r="Y293" s="208">
        <f t="shared" si="104"/>
        <v>0.8684887286</v>
      </c>
      <c r="Z293" s="208">
        <f t="shared" si="104"/>
        <v>0.8684887286</v>
      </c>
      <c r="AA293" s="208">
        <f t="shared" si="104"/>
        <v>0.8684887286</v>
      </c>
      <c r="AB293" s="208">
        <f t="shared" si="104"/>
        <v>0.8684887286</v>
      </c>
      <c r="AC293" s="208">
        <f t="shared" si="104"/>
        <v>0.8684887286</v>
      </c>
      <c r="AD293" s="208">
        <f t="shared" si="104"/>
        <v>0.8684887286</v>
      </c>
      <c r="AE293" s="208">
        <f t="shared" si="104"/>
        <v>0.8684887286</v>
      </c>
      <c r="AF293" s="208">
        <f t="shared" si="104"/>
        <v>0.8684887286</v>
      </c>
      <c r="AG293" s="208">
        <f t="shared" si="104"/>
        <v>0.8684887286</v>
      </c>
      <c r="AH293" s="208">
        <f t="shared" si="104"/>
        <v>0.8684887286</v>
      </c>
      <c r="AI293" s="208">
        <f t="shared" si="104"/>
        <v>0.8684887286</v>
      </c>
      <c r="AJ293" s="208">
        <f t="shared" si="104"/>
        <v>0.8684887286</v>
      </c>
      <c r="AK293" s="208">
        <f t="shared" si="104"/>
        <v>0.8684887286</v>
      </c>
      <c r="AL293" s="208">
        <f t="shared" si="104"/>
        <v>0.8684887286</v>
      </c>
      <c r="AM293" s="208">
        <f t="shared" si="104"/>
        <v>0.8684887286</v>
      </c>
      <c r="AN293" s="208">
        <f t="shared" si="104"/>
        <v>0.8684887286</v>
      </c>
      <c r="AO293" s="208">
        <f t="shared" si="104"/>
        <v>0.8684887286</v>
      </c>
      <c r="AP293" s="208">
        <f t="shared" si="104"/>
        <v>0.8684887286</v>
      </c>
      <c r="AQ293" s="208">
        <f t="shared" si="104"/>
        <v>0.8684887286</v>
      </c>
      <c r="AR293" s="208">
        <f t="shared" si="104"/>
        <v>0.8684887286</v>
      </c>
      <c r="AS293" s="208">
        <f t="shared" si="104"/>
        <v>0.8684887286</v>
      </c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16"/>
      <c r="D294" s="16"/>
      <c r="E294" s="16"/>
      <c r="F294" s="16"/>
      <c r="G294" s="29"/>
      <c r="H294" s="39"/>
      <c r="I294" s="16"/>
      <c r="J294" s="160"/>
      <c r="K294" s="19" t="s">
        <v>157</v>
      </c>
      <c r="L294" s="208">
        <f t="shared" ref="L294:AS294" si="105">(1-L$220*L291*(1-L$290/2)-L$290)/(1-L$220)</f>
        <v>1.045584435</v>
      </c>
      <c r="M294" s="208">
        <f t="shared" si="105"/>
        <v>1.045213729</v>
      </c>
      <c r="N294" s="208">
        <f t="shared" si="105"/>
        <v>1.044842266</v>
      </c>
      <c r="O294" s="208">
        <f t="shared" si="105"/>
        <v>1.044470044</v>
      </c>
      <c r="P294" s="208">
        <f t="shared" si="105"/>
        <v>1.044097061</v>
      </c>
      <c r="Q294" s="208">
        <f t="shared" si="105"/>
        <v>1.043723313</v>
      </c>
      <c r="R294" s="208">
        <f t="shared" si="105"/>
        <v>1.043348801</v>
      </c>
      <c r="S294" s="208">
        <f t="shared" si="105"/>
        <v>1.04297352</v>
      </c>
      <c r="T294" s="208">
        <f t="shared" si="105"/>
        <v>1.04259747</v>
      </c>
      <c r="U294" s="208">
        <f t="shared" si="105"/>
        <v>1.042220648</v>
      </c>
      <c r="V294" s="208">
        <f t="shared" si="105"/>
        <v>1.041843052</v>
      </c>
      <c r="W294" s="208">
        <f t="shared" si="105"/>
        <v>1.041464679</v>
      </c>
      <c r="X294" s="208">
        <f t="shared" si="105"/>
        <v>1.041085529</v>
      </c>
      <c r="Y294" s="208">
        <f t="shared" si="105"/>
        <v>1.040705597</v>
      </c>
      <c r="Z294" s="208">
        <f t="shared" si="105"/>
        <v>1.040705597</v>
      </c>
      <c r="AA294" s="208">
        <f t="shared" si="105"/>
        <v>1.040705597</v>
      </c>
      <c r="AB294" s="208">
        <f t="shared" si="105"/>
        <v>1.040705597</v>
      </c>
      <c r="AC294" s="208">
        <f t="shared" si="105"/>
        <v>1.040705597</v>
      </c>
      <c r="AD294" s="208">
        <f t="shared" si="105"/>
        <v>1.040705597</v>
      </c>
      <c r="AE294" s="208">
        <f t="shared" si="105"/>
        <v>1.040705597</v>
      </c>
      <c r="AF294" s="208">
        <f t="shared" si="105"/>
        <v>1.040705597</v>
      </c>
      <c r="AG294" s="208">
        <f t="shared" si="105"/>
        <v>1.040705597</v>
      </c>
      <c r="AH294" s="208">
        <f t="shared" si="105"/>
        <v>1.040705597</v>
      </c>
      <c r="AI294" s="208">
        <f t="shared" si="105"/>
        <v>1.040705597</v>
      </c>
      <c r="AJ294" s="208">
        <f t="shared" si="105"/>
        <v>1.040705597</v>
      </c>
      <c r="AK294" s="208">
        <f t="shared" si="105"/>
        <v>1.040705597</v>
      </c>
      <c r="AL294" s="208">
        <f t="shared" si="105"/>
        <v>1.040705597</v>
      </c>
      <c r="AM294" s="208">
        <f t="shared" si="105"/>
        <v>1.040705597</v>
      </c>
      <c r="AN294" s="208">
        <f t="shared" si="105"/>
        <v>1.040705597</v>
      </c>
      <c r="AO294" s="208">
        <f t="shared" si="105"/>
        <v>1.040705597</v>
      </c>
      <c r="AP294" s="208">
        <f t="shared" si="105"/>
        <v>1.040705597</v>
      </c>
      <c r="AQ294" s="208">
        <f t="shared" si="105"/>
        <v>1.040705597</v>
      </c>
      <c r="AR294" s="208">
        <f t="shared" si="105"/>
        <v>1.040705597</v>
      </c>
      <c r="AS294" s="208">
        <f t="shared" si="105"/>
        <v>1.040705597</v>
      </c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16"/>
      <c r="D295" s="16"/>
      <c r="E295" s="16"/>
      <c r="F295" s="16"/>
      <c r="G295" s="29"/>
      <c r="H295" s="39"/>
      <c r="I295" s="16"/>
      <c r="J295" s="160"/>
      <c r="K295" s="19" t="s">
        <v>158</v>
      </c>
      <c r="L295" s="208">
        <f t="shared" ref="L295:AS295" si="106">(1-L$220*L292*(1-L$290/2)-L$290)/(1-L$220)</f>
        <v>1.045584435</v>
      </c>
      <c r="M295" s="208">
        <f t="shared" si="106"/>
        <v>1.045399177</v>
      </c>
      <c r="N295" s="208">
        <f t="shared" si="106"/>
        <v>1.045213729</v>
      </c>
      <c r="O295" s="208">
        <f t="shared" si="106"/>
        <v>1.045028093</v>
      </c>
      <c r="P295" s="208">
        <f t="shared" si="106"/>
        <v>1.044842266</v>
      </c>
      <c r="Q295" s="208">
        <f t="shared" si="106"/>
        <v>1.04465625</v>
      </c>
      <c r="R295" s="208">
        <f t="shared" si="106"/>
        <v>1.044470044</v>
      </c>
      <c r="S295" s="208">
        <f t="shared" si="106"/>
        <v>1.044283648</v>
      </c>
      <c r="T295" s="208">
        <f t="shared" si="106"/>
        <v>1.044097061</v>
      </c>
      <c r="U295" s="208">
        <f t="shared" si="106"/>
        <v>1.043910283</v>
      </c>
      <c r="V295" s="208">
        <f t="shared" si="106"/>
        <v>1.043723313</v>
      </c>
      <c r="W295" s="208">
        <f t="shared" si="106"/>
        <v>1.043536153</v>
      </c>
      <c r="X295" s="208">
        <f t="shared" si="106"/>
        <v>1.043348801</v>
      </c>
      <c r="Y295" s="208">
        <f t="shared" si="106"/>
        <v>1.043161257</v>
      </c>
      <c r="Z295" s="208">
        <f t="shared" si="106"/>
        <v>1.043161257</v>
      </c>
      <c r="AA295" s="208">
        <f t="shared" si="106"/>
        <v>1.043161257</v>
      </c>
      <c r="AB295" s="208">
        <f t="shared" si="106"/>
        <v>1.043161257</v>
      </c>
      <c r="AC295" s="208">
        <f t="shared" si="106"/>
        <v>1.043161257</v>
      </c>
      <c r="AD295" s="208">
        <f t="shared" si="106"/>
        <v>1.043161257</v>
      </c>
      <c r="AE295" s="208">
        <f t="shared" si="106"/>
        <v>1.043161257</v>
      </c>
      <c r="AF295" s="208">
        <f t="shared" si="106"/>
        <v>1.043161257</v>
      </c>
      <c r="AG295" s="208">
        <f t="shared" si="106"/>
        <v>1.043161257</v>
      </c>
      <c r="AH295" s="208">
        <f t="shared" si="106"/>
        <v>1.043161257</v>
      </c>
      <c r="AI295" s="208">
        <f t="shared" si="106"/>
        <v>1.043161257</v>
      </c>
      <c r="AJ295" s="208">
        <f t="shared" si="106"/>
        <v>1.043161257</v>
      </c>
      <c r="AK295" s="208">
        <f t="shared" si="106"/>
        <v>1.043161257</v>
      </c>
      <c r="AL295" s="208">
        <f t="shared" si="106"/>
        <v>1.043161257</v>
      </c>
      <c r="AM295" s="208">
        <f t="shared" si="106"/>
        <v>1.043161257</v>
      </c>
      <c r="AN295" s="208">
        <f t="shared" si="106"/>
        <v>1.043161257</v>
      </c>
      <c r="AO295" s="208">
        <f t="shared" si="106"/>
        <v>1.043161257</v>
      </c>
      <c r="AP295" s="208">
        <f t="shared" si="106"/>
        <v>1.043161257</v>
      </c>
      <c r="AQ295" s="208">
        <f t="shared" si="106"/>
        <v>1.043161257</v>
      </c>
      <c r="AR295" s="208">
        <f t="shared" si="106"/>
        <v>1.043161257</v>
      </c>
      <c r="AS295" s="208">
        <f t="shared" si="106"/>
        <v>1.043161257</v>
      </c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16"/>
      <c r="D296" s="16"/>
      <c r="E296" s="16"/>
      <c r="F296" s="16"/>
      <c r="G296" s="29"/>
      <c r="H296" s="39"/>
      <c r="I296" s="16"/>
      <c r="J296" s="160"/>
      <c r="K296" s="19" t="s">
        <v>159</v>
      </c>
      <c r="L296" s="208">
        <f t="shared" ref="L296:AS296" si="107">(1-L$220*L293*(1-L$290/2)-L$290)/(1-L$220)</f>
        <v>1.045584435</v>
      </c>
      <c r="M296" s="208">
        <f t="shared" si="107"/>
        <v>1.045584435</v>
      </c>
      <c r="N296" s="208">
        <f t="shared" si="107"/>
        <v>1.045584435</v>
      </c>
      <c r="O296" s="208">
        <f t="shared" si="107"/>
        <v>1.045584435</v>
      </c>
      <c r="P296" s="208">
        <f t="shared" si="107"/>
        <v>1.045584435</v>
      </c>
      <c r="Q296" s="208">
        <f t="shared" si="107"/>
        <v>1.045584435</v>
      </c>
      <c r="R296" s="208">
        <f t="shared" si="107"/>
        <v>1.045584435</v>
      </c>
      <c r="S296" s="208">
        <f t="shared" si="107"/>
        <v>1.045584435</v>
      </c>
      <c r="T296" s="208">
        <f t="shared" si="107"/>
        <v>1.045584435</v>
      </c>
      <c r="U296" s="208">
        <f t="shared" si="107"/>
        <v>1.045584435</v>
      </c>
      <c r="V296" s="208">
        <f t="shared" si="107"/>
        <v>1.045584435</v>
      </c>
      <c r="W296" s="208">
        <f t="shared" si="107"/>
        <v>1.045584435</v>
      </c>
      <c r="X296" s="208">
        <f t="shared" si="107"/>
        <v>1.045584435</v>
      </c>
      <c r="Y296" s="208">
        <f t="shared" si="107"/>
        <v>1.045584435</v>
      </c>
      <c r="Z296" s="208">
        <f t="shared" si="107"/>
        <v>1.045584435</v>
      </c>
      <c r="AA296" s="208">
        <f t="shared" si="107"/>
        <v>1.045584435</v>
      </c>
      <c r="AB296" s="208">
        <f t="shared" si="107"/>
        <v>1.045584435</v>
      </c>
      <c r="AC296" s="208">
        <f t="shared" si="107"/>
        <v>1.045584435</v>
      </c>
      <c r="AD296" s="208">
        <f t="shared" si="107"/>
        <v>1.045584435</v>
      </c>
      <c r="AE296" s="208">
        <f t="shared" si="107"/>
        <v>1.045584435</v>
      </c>
      <c r="AF296" s="208">
        <f t="shared" si="107"/>
        <v>1.045584435</v>
      </c>
      <c r="AG296" s="208">
        <f t="shared" si="107"/>
        <v>1.045584435</v>
      </c>
      <c r="AH296" s="208">
        <f t="shared" si="107"/>
        <v>1.045584435</v>
      </c>
      <c r="AI296" s="208">
        <f t="shared" si="107"/>
        <v>1.045584435</v>
      </c>
      <c r="AJ296" s="208">
        <f t="shared" si="107"/>
        <v>1.045584435</v>
      </c>
      <c r="AK296" s="208">
        <f t="shared" si="107"/>
        <v>1.045584435</v>
      </c>
      <c r="AL296" s="208">
        <f t="shared" si="107"/>
        <v>1.045584435</v>
      </c>
      <c r="AM296" s="208">
        <f t="shared" si="107"/>
        <v>1.045584435</v>
      </c>
      <c r="AN296" s="208">
        <f t="shared" si="107"/>
        <v>1.045584435</v>
      </c>
      <c r="AO296" s="208">
        <f t="shared" si="107"/>
        <v>1.045584435</v>
      </c>
      <c r="AP296" s="208">
        <f t="shared" si="107"/>
        <v>1.045584435</v>
      </c>
      <c r="AQ296" s="208">
        <f t="shared" si="107"/>
        <v>1.045584435</v>
      </c>
      <c r="AR296" s="208">
        <f t="shared" si="107"/>
        <v>1.045584435</v>
      </c>
      <c r="AS296" s="208">
        <f t="shared" si="107"/>
        <v>1.045584435</v>
      </c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16"/>
      <c r="D297" s="16"/>
      <c r="E297" s="16"/>
      <c r="F297" s="16"/>
      <c r="G297" s="29"/>
      <c r="H297" s="209"/>
      <c r="I297" s="210"/>
      <c r="J297" s="211"/>
      <c r="K297" s="212" t="s">
        <v>160</v>
      </c>
      <c r="L297" s="155">
        <v>2017.0</v>
      </c>
      <c r="M297" s="155">
        <v>2018.0</v>
      </c>
      <c r="N297" s="155">
        <v>2019.0</v>
      </c>
      <c r="O297" s="155">
        <v>2020.0</v>
      </c>
      <c r="P297" s="155">
        <v>2021.0</v>
      </c>
      <c r="Q297" s="155">
        <v>2022.0</v>
      </c>
      <c r="R297" s="155">
        <v>2023.0</v>
      </c>
      <c r="S297" s="155">
        <v>2024.0</v>
      </c>
      <c r="T297" s="155">
        <v>2025.0</v>
      </c>
      <c r="U297" s="155">
        <v>2026.0</v>
      </c>
      <c r="V297" s="155">
        <v>2027.0</v>
      </c>
      <c r="W297" s="155">
        <v>2028.0</v>
      </c>
      <c r="X297" s="155">
        <v>2029.0</v>
      </c>
      <c r="Y297" s="155">
        <v>2030.0</v>
      </c>
      <c r="Z297" s="155">
        <v>2031.0</v>
      </c>
      <c r="AA297" s="155">
        <v>2032.0</v>
      </c>
      <c r="AB297" s="155">
        <v>2033.0</v>
      </c>
      <c r="AC297" s="155">
        <v>2034.0</v>
      </c>
      <c r="AD297" s="155">
        <v>2035.0</v>
      </c>
      <c r="AE297" s="155">
        <v>2036.0</v>
      </c>
      <c r="AF297" s="155">
        <v>2037.0</v>
      </c>
      <c r="AG297" s="155">
        <v>2038.0</v>
      </c>
      <c r="AH297" s="155">
        <v>2039.0</v>
      </c>
      <c r="AI297" s="155">
        <v>2040.0</v>
      </c>
      <c r="AJ297" s="155">
        <v>2041.0</v>
      </c>
      <c r="AK297" s="155">
        <v>2042.0</v>
      </c>
      <c r="AL297" s="155">
        <v>2043.0</v>
      </c>
      <c r="AM297" s="155">
        <v>2044.0</v>
      </c>
      <c r="AN297" s="155">
        <v>2045.0</v>
      </c>
      <c r="AO297" s="155">
        <v>2046.0</v>
      </c>
      <c r="AP297" s="155">
        <v>2047.0</v>
      </c>
      <c r="AQ297" s="155">
        <v>2048.0</v>
      </c>
      <c r="AR297" s="155">
        <v>2049.0</v>
      </c>
      <c r="AS297" s="155">
        <v>2050.0</v>
      </c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16"/>
      <c r="D298" s="16"/>
      <c r="E298" s="16"/>
      <c r="F298" s="16"/>
      <c r="G298" s="29"/>
      <c r="H298" s="209"/>
      <c r="I298" s="210">
        <v>0.2</v>
      </c>
      <c r="J298" s="213" t="s">
        <v>161</v>
      </c>
      <c r="K298" s="214">
        <v>1.0</v>
      </c>
      <c r="L298" s="215">
        <f t="shared" ref="L298:AS298" si="108">1/((1+L$224)*(1+L$203))^$K298</f>
        <v>0.9499027123</v>
      </c>
      <c r="M298" s="215">
        <f t="shared" si="108"/>
        <v>0.9503374177</v>
      </c>
      <c r="N298" s="215">
        <f t="shared" si="108"/>
        <v>0.9507725211</v>
      </c>
      <c r="O298" s="215">
        <f t="shared" si="108"/>
        <v>0.9512080231</v>
      </c>
      <c r="P298" s="215">
        <f t="shared" si="108"/>
        <v>0.9516439243</v>
      </c>
      <c r="Q298" s="215">
        <f t="shared" si="108"/>
        <v>0.9520802252</v>
      </c>
      <c r="R298" s="215">
        <f t="shared" si="108"/>
        <v>0.9525169263</v>
      </c>
      <c r="S298" s="215">
        <f t="shared" si="108"/>
        <v>0.9529540282</v>
      </c>
      <c r="T298" s="215">
        <f t="shared" si="108"/>
        <v>0.9533915315</v>
      </c>
      <c r="U298" s="215">
        <f t="shared" si="108"/>
        <v>0.9538294366</v>
      </c>
      <c r="V298" s="215">
        <f t="shared" si="108"/>
        <v>0.9542677443</v>
      </c>
      <c r="W298" s="215">
        <f t="shared" si="108"/>
        <v>0.9547064549</v>
      </c>
      <c r="X298" s="215">
        <f t="shared" si="108"/>
        <v>0.9551455691</v>
      </c>
      <c r="Y298" s="215">
        <f t="shared" si="108"/>
        <v>0.9555850874</v>
      </c>
      <c r="Z298" s="215">
        <f t="shared" si="108"/>
        <v>0.9555850874</v>
      </c>
      <c r="AA298" s="215">
        <f t="shared" si="108"/>
        <v>0.9555850874</v>
      </c>
      <c r="AB298" s="215">
        <f t="shared" si="108"/>
        <v>0.9555850874</v>
      </c>
      <c r="AC298" s="215">
        <f t="shared" si="108"/>
        <v>0.9555850874</v>
      </c>
      <c r="AD298" s="215">
        <f t="shared" si="108"/>
        <v>0.9555850874</v>
      </c>
      <c r="AE298" s="215">
        <f t="shared" si="108"/>
        <v>0.9555850874</v>
      </c>
      <c r="AF298" s="215">
        <f t="shared" si="108"/>
        <v>0.9555850874</v>
      </c>
      <c r="AG298" s="215">
        <f t="shared" si="108"/>
        <v>0.9555850874</v>
      </c>
      <c r="AH298" s="215">
        <f t="shared" si="108"/>
        <v>0.9555850874</v>
      </c>
      <c r="AI298" s="215">
        <f t="shared" si="108"/>
        <v>0.9555850874</v>
      </c>
      <c r="AJ298" s="215">
        <f t="shared" si="108"/>
        <v>0.9555850874</v>
      </c>
      <c r="AK298" s="215">
        <f t="shared" si="108"/>
        <v>0.9555850874</v>
      </c>
      <c r="AL298" s="215">
        <f t="shared" si="108"/>
        <v>0.9555850874</v>
      </c>
      <c r="AM298" s="215">
        <f t="shared" si="108"/>
        <v>0.9555850874</v>
      </c>
      <c r="AN298" s="215">
        <f t="shared" si="108"/>
        <v>0.9555850874</v>
      </c>
      <c r="AO298" s="215">
        <f t="shared" si="108"/>
        <v>0.9555850874</v>
      </c>
      <c r="AP298" s="215">
        <f t="shared" si="108"/>
        <v>0.9555850874</v>
      </c>
      <c r="AQ298" s="215">
        <f t="shared" si="108"/>
        <v>0.9555850874</v>
      </c>
      <c r="AR298" s="215">
        <f t="shared" si="108"/>
        <v>0.9555850874</v>
      </c>
      <c r="AS298" s="215">
        <f t="shared" si="108"/>
        <v>0.9555850874</v>
      </c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16"/>
      <c r="D299" s="16"/>
      <c r="E299" s="16"/>
      <c r="F299" s="16"/>
      <c r="G299" s="29"/>
      <c r="H299" s="209"/>
      <c r="I299" s="210">
        <v>0.32</v>
      </c>
      <c r="J299" s="39"/>
      <c r="K299" s="214">
        <v>2.0</v>
      </c>
      <c r="L299" s="215">
        <f t="shared" ref="L299:AS299" si="109">1/((1+L$224)*(1+L$203))^$K299</f>
        <v>0.9023151628</v>
      </c>
      <c r="M299" s="215">
        <f t="shared" si="109"/>
        <v>0.9031412074</v>
      </c>
      <c r="N299" s="215">
        <f t="shared" si="109"/>
        <v>0.9039683869</v>
      </c>
      <c r="O299" s="215">
        <f t="shared" si="109"/>
        <v>0.9047967033</v>
      </c>
      <c r="P299" s="215">
        <f t="shared" si="109"/>
        <v>0.9056261587</v>
      </c>
      <c r="Q299" s="215">
        <f t="shared" si="109"/>
        <v>0.9064567552</v>
      </c>
      <c r="R299" s="215">
        <f t="shared" si="109"/>
        <v>0.9072884949</v>
      </c>
      <c r="S299" s="215">
        <f t="shared" si="109"/>
        <v>0.9081213799</v>
      </c>
      <c r="T299" s="215">
        <f t="shared" si="109"/>
        <v>0.9089554123</v>
      </c>
      <c r="U299" s="215">
        <f t="shared" si="109"/>
        <v>0.9097905942</v>
      </c>
      <c r="V299" s="215">
        <f t="shared" si="109"/>
        <v>0.9106269277</v>
      </c>
      <c r="W299" s="215">
        <f t="shared" si="109"/>
        <v>0.911464415</v>
      </c>
      <c r="X299" s="215">
        <f t="shared" si="109"/>
        <v>0.9123030582</v>
      </c>
      <c r="Y299" s="215">
        <f t="shared" si="109"/>
        <v>0.9131428593</v>
      </c>
      <c r="Z299" s="215">
        <f t="shared" si="109"/>
        <v>0.9131428593</v>
      </c>
      <c r="AA299" s="215">
        <f t="shared" si="109"/>
        <v>0.9131428593</v>
      </c>
      <c r="AB299" s="215">
        <f t="shared" si="109"/>
        <v>0.9131428593</v>
      </c>
      <c r="AC299" s="215">
        <f t="shared" si="109"/>
        <v>0.9131428593</v>
      </c>
      <c r="AD299" s="215">
        <f t="shared" si="109"/>
        <v>0.9131428593</v>
      </c>
      <c r="AE299" s="215">
        <f t="shared" si="109"/>
        <v>0.9131428593</v>
      </c>
      <c r="AF299" s="215">
        <f t="shared" si="109"/>
        <v>0.9131428593</v>
      </c>
      <c r="AG299" s="215">
        <f t="shared" si="109"/>
        <v>0.9131428593</v>
      </c>
      <c r="AH299" s="215">
        <f t="shared" si="109"/>
        <v>0.9131428593</v>
      </c>
      <c r="AI299" s="215">
        <f t="shared" si="109"/>
        <v>0.9131428593</v>
      </c>
      <c r="AJ299" s="215">
        <f t="shared" si="109"/>
        <v>0.9131428593</v>
      </c>
      <c r="AK299" s="215">
        <f t="shared" si="109"/>
        <v>0.9131428593</v>
      </c>
      <c r="AL299" s="215">
        <f t="shared" si="109"/>
        <v>0.9131428593</v>
      </c>
      <c r="AM299" s="215">
        <f t="shared" si="109"/>
        <v>0.9131428593</v>
      </c>
      <c r="AN299" s="215">
        <f t="shared" si="109"/>
        <v>0.9131428593</v>
      </c>
      <c r="AO299" s="215">
        <f t="shared" si="109"/>
        <v>0.9131428593</v>
      </c>
      <c r="AP299" s="215">
        <f t="shared" si="109"/>
        <v>0.9131428593</v>
      </c>
      <c r="AQ299" s="215">
        <f t="shared" si="109"/>
        <v>0.9131428593</v>
      </c>
      <c r="AR299" s="215">
        <f t="shared" si="109"/>
        <v>0.9131428593</v>
      </c>
      <c r="AS299" s="215">
        <f t="shared" si="109"/>
        <v>0.9131428593</v>
      </c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29"/>
      <c r="H300" s="209"/>
      <c r="I300" s="210">
        <v>0.192</v>
      </c>
      <c r="J300" s="39"/>
      <c r="K300" s="214">
        <v>3.0</v>
      </c>
      <c r="L300" s="215">
        <f t="shared" ref="L300:AS300" si="110">1/((1+L$224)*(1+L$203))^$K300</f>
        <v>0.8571116205</v>
      </c>
      <c r="M300" s="215">
        <f t="shared" si="110"/>
        <v>0.8582888829</v>
      </c>
      <c r="N300" s="215">
        <f t="shared" si="110"/>
        <v>0.8594683022</v>
      </c>
      <c r="O300" s="215">
        <f t="shared" si="110"/>
        <v>0.8606498835</v>
      </c>
      <c r="P300" s="215">
        <f t="shared" si="110"/>
        <v>0.8618336316</v>
      </c>
      <c r="Q300" s="215">
        <f t="shared" si="110"/>
        <v>0.8630195516</v>
      </c>
      <c r="R300" s="215">
        <f t="shared" si="110"/>
        <v>0.8642076484</v>
      </c>
      <c r="S300" s="215">
        <f t="shared" si="110"/>
        <v>0.8653979271</v>
      </c>
      <c r="T300" s="215">
        <f t="shared" si="110"/>
        <v>0.8665903926</v>
      </c>
      <c r="U300" s="215">
        <f t="shared" si="110"/>
        <v>0.8677850499</v>
      </c>
      <c r="V300" s="215">
        <f t="shared" si="110"/>
        <v>0.8689819042</v>
      </c>
      <c r="W300" s="215">
        <f t="shared" si="110"/>
        <v>0.8701809604</v>
      </c>
      <c r="X300" s="215">
        <f t="shared" si="110"/>
        <v>0.8713822237</v>
      </c>
      <c r="Y300" s="215">
        <f t="shared" si="110"/>
        <v>0.872585699</v>
      </c>
      <c r="Z300" s="215">
        <f t="shared" si="110"/>
        <v>0.872585699</v>
      </c>
      <c r="AA300" s="215">
        <f t="shared" si="110"/>
        <v>0.872585699</v>
      </c>
      <c r="AB300" s="215">
        <f t="shared" si="110"/>
        <v>0.872585699</v>
      </c>
      <c r="AC300" s="215">
        <f t="shared" si="110"/>
        <v>0.872585699</v>
      </c>
      <c r="AD300" s="215">
        <f t="shared" si="110"/>
        <v>0.872585699</v>
      </c>
      <c r="AE300" s="215">
        <f t="shared" si="110"/>
        <v>0.872585699</v>
      </c>
      <c r="AF300" s="215">
        <f t="shared" si="110"/>
        <v>0.872585699</v>
      </c>
      <c r="AG300" s="215">
        <f t="shared" si="110"/>
        <v>0.872585699</v>
      </c>
      <c r="AH300" s="215">
        <f t="shared" si="110"/>
        <v>0.872585699</v>
      </c>
      <c r="AI300" s="215">
        <f t="shared" si="110"/>
        <v>0.872585699</v>
      </c>
      <c r="AJ300" s="215">
        <f t="shared" si="110"/>
        <v>0.872585699</v>
      </c>
      <c r="AK300" s="215">
        <f t="shared" si="110"/>
        <v>0.872585699</v>
      </c>
      <c r="AL300" s="215">
        <f t="shared" si="110"/>
        <v>0.872585699</v>
      </c>
      <c r="AM300" s="215">
        <f t="shared" si="110"/>
        <v>0.872585699</v>
      </c>
      <c r="AN300" s="215">
        <f t="shared" si="110"/>
        <v>0.872585699</v>
      </c>
      <c r="AO300" s="215">
        <f t="shared" si="110"/>
        <v>0.872585699</v>
      </c>
      <c r="AP300" s="215">
        <f t="shared" si="110"/>
        <v>0.872585699</v>
      </c>
      <c r="AQ300" s="215">
        <f t="shared" si="110"/>
        <v>0.872585699</v>
      </c>
      <c r="AR300" s="215">
        <f t="shared" si="110"/>
        <v>0.872585699</v>
      </c>
      <c r="AS300" s="215">
        <f t="shared" si="110"/>
        <v>0.872585699</v>
      </c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29"/>
      <c r="H301" s="209"/>
      <c r="I301" s="210">
        <v>0.1152</v>
      </c>
      <c r="J301" s="39"/>
      <c r="K301" s="214">
        <v>4.0</v>
      </c>
      <c r="L301" s="215">
        <f t="shared" ref="L301:AS301" si="111">1/((1+L$224)*(1+L$203))^$K301</f>
        <v>0.8141726531</v>
      </c>
      <c r="M301" s="215">
        <f t="shared" si="111"/>
        <v>0.8156640406</v>
      </c>
      <c r="N301" s="215">
        <f t="shared" si="111"/>
        <v>0.8171588445</v>
      </c>
      <c r="O301" s="215">
        <f t="shared" si="111"/>
        <v>0.8186570743</v>
      </c>
      <c r="P301" s="215">
        <f t="shared" si="111"/>
        <v>0.8201587393</v>
      </c>
      <c r="Q301" s="215">
        <f t="shared" si="111"/>
        <v>0.821663849</v>
      </c>
      <c r="R301" s="215">
        <f t="shared" si="111"/>
        <v>0.823172413</v>
      </c>
      <c r="S301" s="215">
        <f t="shared" si="111"/>
        <v>0.8246844406</v>
      </c>
      <c r="T301" s="215">
        <f t="shared" si="111"/>
        <v>0.8261999415</v>
      </c>
      <c r="U301" s="215">
        <f t="shared" si="111"/>
        <v>0.8277189253</v>
      </c>
      <c r="V301" s="215">
        <f t="shared" si="111"/>
        <v>0.8292414015</v>
      </c>
      <c r="W301" s="215">
        <f t="shared" si="111"/>
        <v>0.8307673799</v>
      </c>
      <c r="X301" s="215">
        <f t="shared" si="111"/>
        <v>0.8322968699</v>
      </c>
      <c r="Y301" s="215">
        <f t="shared" si="111"/>
        <v>0.8338298815</v>
      </c>
      <c r="Z301" s="215">
        <f t="shared" si="111"/>
        <v>0.8338298815</v>
      </c>
      <c r="AA301" s="215">
        <f t="shared" si="111"/>
        <v>0.8338298815</v>
      </c>
      <c r="AB301" s="215">
        <f t="shared" si="111"/>
        <v>0.8338298815</v>
      </c>
      <c r="AC301" s="215">
        <f t="shared" si="111"/>
        <v>0.8338298815</v>
      </c>
      <c r="AD301" s="215">
        <f t="shared" si="111"/>
        <v>0.8338298815</v>
      </c>
      <c r="AE301" s="215">
        <f t="shared" si="111"/>
        <v>0.8338298815</v>
      </c>
      <c r="AF301" s="215">
        <f t="shared" si="111"/>
        <v>0.8338298815</v>
      </c>
      <c r="AG301" s="215">
        <f t="shared" si="111"/>
        <v>0.8338298815</v>
      </c>
      <c r="AH301" s="215">
        <f t="shared" si="111"/>
        <v>0.8338298815</v>
      </c>
      <c r="AI301" s="215">
        <f t="shared" si="111"/>
        <v>0.8338298815</v>
      </c>
      <c r="AJ301" s="215">
        <f t="shared" si="111"/>
        <v>0.8338298815</v>
      </c>
      <c r="AK301" s="215">
        <f t="shared" si="111"/>
        <v>0.8338298815</v>
      </c>
      <c r="AL301" s="215">
        <f t="shared" si="111"/>
        <v>0.8338298815</v>
      </c>
      <c r="AM301" s="215">
        <f t="shared" si="111"/>
        <v>0.8338298815</v>
      </c>
      <c r="AN301" s="215">
        <f t="shared" si="111"/>
        <v>0.8338298815</v>
      </c>
      <c r="AO301" s="215">
        <f t="shared" si="111"/>
        <v>0.8338298815</v>
      </c>
      <c r="AP301" s="215">
        <f t="shared" si="111"/>
        <v>0.8338298815</v>
      </c>
      <c r="AQ301" s="215">
        <f t="shared" si="111"/>
        <v>0.8338298815</v>
      </c>
      <c r="AR301" s="215">
        <f t="shared" si="111"/>
        <v>0.8338298815</v>
      </c>
      <c r="AS301" s="215">
        <f t="shared" si="111"/>
        <v>0.8338298815</v>
      </c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29"/>
      <c r="H302" s="209"/>
      <c r="I302" s="210">
        <v>0.1152</v>
      </c>
      <c r="J302" s="39"/>
      <c r="K302" s="214">
        <v>5.0</v>
      </c>
      <c r="L302" s="215">
        <f t="shared" ref="L302:AS302" si="112">1/((1+L$224)*(1+L$203))^$K302</f>
        <v>0.7733848114</v>
      </c>
      <c r="M302" s="215">
        <f t="shared" si="112"/>
        <v>0.775156058</v>
      </c>
      <c r="N302" s="215">
        <f t="shared" si="112"/>
        <v>0.7769321747</v>
      </c>
      <c r="O302" s="215">
        <f t="shared" si="112"/>
        <v>0.7787131772</v>
      </c>
      <c r="P302" s="215">
        <f t="shared" si="112"/>
        <v>0.7804990812</v>
      </c>
      <c r="Q302" s="215">
        <f t="shared" si="112"/>
        <v>0.7822899024</v>
      </c>
      <c r="R302" s="215">
        <f t="shared" si="112"/>
        <v>0.7840856566</v>
      </c>
      <c r="S302" s="215">
        <f t="shared" si="112"/>
        <v>0.7858863597</v>
      </c>
      <c r="T302" s="215">
        <f t="shared" si="112"/>
        <v>0.7876920276</v>
      </c>
      <c r="U302" s="215">
        <f t="shared" si="112"/>
        <v>0.7895026762</v>
      </c>
      <c r="V302" s="215">
        <f t="shared" si="112"/>
        <v>0.7913183217</v>
      </c>
      <c r="W302" s="215">
        <f t="shared" si="112"/>
        <v>0.7931389801</v>
      </c>
      <c r="X302" s="215">
        <f t="shared" si="112"/>
        <v>0.7949646675</v>
      </c>
      <c r="Y302" s="215">
        <f t="shared" si="112"/>
        <v>0.7967954002</v>
      </c>
      <c r="Z302" s="215">
        <f t="shared" si="112"/>
        <v>0.7967954002</v>
      </c>
      <c r="AA302" s="215">
        <f t="shared" si="112"/>
        <v>0.7967954002</v>
      </c>
      <c r="AB302" s="215">
        <f t="shared" si="112"/>
        <v>0.7967954002</v>
      </c>
      <c r="AC302" s="215">
        <f t="shared" si="112"/>
        <v>0.7967954002</v>
      </c>
      <c r="AD302" s="215">
        <f t="shared" si="112"/>
        <v>0.7967954002</v>
      </c>
      <c r="AE302" s="215">
        <f t="shared" si="112"/>
        <v>0.7967954002</v>
      </c>
      <c r="AF302" s="215">
        <f t="shared" si="112"/>
        <v>0.7967954002</v>
      </c>
      <c r="AG302" s="215">
        <f t="shared" si="112"/>
        <v>0.7967954002</v>
      </c>
      <c r="AH302" s="215">
        <f t="shared" si="112"/>
        <v>0.7967954002</v>
      </c>
      <c r="AI302" s="215">
        <f t="shared" si="112"/>
        <v>0.7967954002</v>
      </c>
      <c r="AJ302" s="215">
        <f t="shared" si="112"/>
        <v>0.7967954002</v>
      </c>
      <c r="AK302" s="215">
        <f t="shared" si="112"/>
        <v>0.7967954002</v>
      </c>
      <c r="AL302" s="215">
        <f t="shared" si="112"/>
        <v>0.7967954002</v>
      </c>
      <c r="AM302" s="215">
        <f t="shared" si="112"/>
        <v>0.7967954002</v>
      </c>
      <c r="AN302" s="215">
        <f t="shared" si="112"/>
        <v>0.7967954002</v>
      </c>
      <c r="AO302" s="215">
        <f t="shared" si="112"/>
        <v>0.7967954002</v>
      </c>
      <c r="AP302" s="215">
        <f t="shared" si="112"/>
        <v>0.7967954002</v>
      </c>
      <c r="AQ302" s="215">
        <f t="shared" si="112"/>
        <v>0.7967954002</v>
      </c>
      <c r="AR302" s="215">
        <f t="shared" si="112"/>
        <v>0.7967954002</v>
      </c>
      <c r="AS302" s="215">
        <f t="shared" si="112"/>
        <v>0.7967954002</v>
      </c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29"/>
      <c r="H303" s="209"/>
      <c r="I303" s="210">
        <v>0.0576</v>
      </c>
      <c r="J303" s="39"/>
      <c r="K303" s="214">
        <v>6.0</v>
      </c>
      <c r="L303" s="215">
        <f t="shared" ref="L303:AS303" si="113">1/((1+L$224)*(1+L$203))^$K303</f>
        <v>0.73464033</v>
      </c>
      <c r="M303" s="215">
        <f t="shared" si="113"/>
        <v>0.7366598064</v>
      </c>
      <c r="N303" s="215">
        <f t="shared" si="113"/>
        <v>0.7386857625</v>
      </c>
      <c r="O303" s="215">
        <f t="shared" si="113"/>
        <v>0.7407182219</v>
      </c>
      <c r="P303" s="215">
        <f t="shared" si="113"/>
        <v>0.7427572086</v>
      </c>
      <c r="Q303" s="215">
        <f t="shared" si="113"/>
        <v>0.7448027464</v>
      </c>
      <c r="R303" s="215">
        <f t="shared" si="113"/>
        <v>0.7468548596</v>
      </c>
      <c r="S303" s="215">
        <f t="shared" si="113"/>
        <v>0.7489135722</v>
      </c>
      <c r="T303" s="215">
        <f t="shared" si="113"/>
        <v>0.7509789085</v>
      </c>
      <c r="U303" s="215">
        <f t="shared" si="113"/>
        <v>0.7530508929</v>
      </c>
      <c r="V303" s="215">
        <f t="shared" si="113"/>
        <v>0.7551295498</v>
      </c>
      <c r="W303" s="215">
        <f t="shared" si="113"/>
        <v>0.7572149039</v>
      </c>
      <c r="X303" s="215">
        <f t="shared" si="113"/>
        <v>0.7593069798</v>
      </c>
      <c r="Y303" s="215">
        <f t="shared" si="113"/>
        <v>0.7614058022</v>
      </c>
      <c r="Z303" s="215">
        <f t="shared" si="113"/>
        <v>0.7614058022</v>
      </c>
      <c r="AA303" s="215">
        <f t="shared" si="113"/>
        <v>0.7614058022</v>
      </c>
      <c r="AB303" s="215">
        <f t="shared" si="113"/>
        <v>0.7614058022</v>
      </c>
      <c r="AC303" s="215">
        <f t="shared" si="113"/>
        <v>0.7614058022</v>
      </c>
      <c r="AD303" s="215">
        <f t="shared" si="113"/>
        <v>0.7614058022</v>
      </c>
      <c r="AE303" s="215">
        <f t="shared" si="113"/>
        <v>0.7614058022</v>
      </c>
      <c r="AF303" s="215">
        <f t="shared" si="113"/>
        <v>0.7614058022</v>
      </c>
      <c r="AG303" s="215">
        <f t="shared" si="113"/>
        <v>0.7614058022</v>
      </c>
      <c r="AH303" s="215">
        <f t="shared" si="113"/>
        <v>0.7614058022</v>
      </c>
      <c r="AI303" s="215">
        <f t="shared" si="113"/>
        <v>0.7614058022</v>
      </c>
      <c r="AJ303" s="215">
        <f t="shared" si="113"/>
        <v>0.7614058022</v>
      </c>
      <c r="AK303" s="215">
        <f t="shared" si="113"/>
        <v>0.7614058022</v>
      </c>
      <c r="AL303" s="215">
        <f t="shared" si="113"/>
        <v>0.7614058022</v>
      </c>
      <c r="AM303" s="215">
        <f t="shared" si="113"/>
        <v>0.7614058022</v>
      </c>
      <c r="AN303" s="215">
        <f t="shared" si="113"/>
        <v>0.7614058022</v>
      </c>
      <c r="AO303" s="215">
        <f t="shared" si="113"/>
        <v>0.7614058022</v>
      </c>
      <c r="AP303" s="215">
        <f t="shared" si="113"/>
        <v>0.7614058022</v>
      </c>
      <c r="AQ303" s="215">
        <f t="shared" si="113"/>
        <v>0.7614058022</v>
      </c>
      <c r="AR303" s="215">
        <f t="shared" si="113"/>
        <v>0.7614058022</v>
      </c>
      <c r="AS303" s="215">
        <f t="shared" si="113"/>
        <v>0.7614058022</v>
      </c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29"/>
      <c r="H304" s="209"/>
      <c r="I304" s="210"/>
      <c r="J304" s="39"/>
      <c r="K304" s="212" t="s">
        <v>162</v>
      </c>
      <c r="L304" s="155">
        <v>2017.0</v>
      </c>
      <c r="M304" s="155">
        <v>2018.0</v>
      </c>
      <c r="N304" s="155">
        <v>2019.0</v>
      </c>
      <c r="O304" s="155">
        <v>2020.0</v>
      </c>
      <c r="P304" s="155">
        <v>2021.0</v>
      </c>
      <c r="Q304" s="155">
        <v>2022.0</v>
      </c>
      <c r="R304" s="155">
        <v>2023.0</v>
      </c>
      <c r="S304" s="155">
        <v>2024.0</v>
      </c>
      <c r="T304" s="155">
        <v>2025.0</v>
      </c>
      <c r="U304" s="155">
        <v>2026.0</v>
      </c>
      <c r="V304" s="155">
        <v>2027.0</v>
      </c>
      <c r="W304" s="155">
        <v>2028.0</v>
      </c>
      <c r="X304" s="155">
        <v>2029.0</v>
      </c>
      <c r="Y304" s="155">
        <v>2030.0</v>
      </c>
      <c r="Z304" s="155">
        <v>2031.0</v>
      </c>
      <c r="AA304" s="155">
        <v>2032.0</v>
      </c>
      <c r="AB304" s="155">
        <v>2033.0</v>
      </c>
      <c r="AC304" s="155">
        <v>2034.0</v>
      </c>
      <c r="AD304" s="155">
        <v>2035.0</v>
      </c>
      <c r="AE304" s="155">
        <v>2036.0</v>
      </c>
      <c r="AF304" s="155">
        <v>2037.0</v>
      </c>
      <c r="AG304" s="155">
        <v>2038.0</v>
      </c>
      <c r="AH304" s="155">
        <v>2039.0</v>
      </c>
      <c r="AI304" s="155">
        <v>2040.0</v>
      </c>
      <c r="AJ304" s="155">
        <v>2041.0</v>
      </c>
      <c r="AK304" s="155">
        <v>2042.0</v>
      </c>
      <c r="AL304" s="155">
        <v>2043.0</v>
      </c>
      <c r="AM304" s="155">
        <v>2044.0</v>
      </c>
      <c r="AN304" s="155">
        <v>2045.0</v>
      </c>
      <c r="AO304" s="155">
        <v>2046.0</v>
      </c>
      <c r="AP304" s="155">
        <v>2047.0</v>
      </c>
      <c r="AQ304" s="155">
        <v>2048.0</v>
      </c>
      <c r="AR304" s="155">
        <v>2049.0</v>
      </c>
      <c r="AS304" s="155">
        <v>2050.0</v>
      </c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29"/>
      <c r="H305" s="209"/>
      <c r="I305" s="16"/>
      <c r="J305" s="39"/>
      <c r="K305" s="214">
        <v>1.0</v>
      </c>
      <c r="L305" s="215">
        <f t="shared" ref="L305:AS305" si="114">1/((1+L$225)*(1+L$203))^$K305</f>
        <v>0.9499027123</v>
      </c>
      <c r="M305" s="215">
        <f t="shared" si="114"/>
        <v>0.9501200153</v>
      </c>
      <c r="N305" s="215">
        <f t="shared" si="114"/>
        <v>0.9503374177</v>
      </c>
      <c r="O305" s="215">
        <f t="shared" si="114"/>
        <v>0.9505549196</v>
      </c>
      <c r="P305" s="215">
        <f t="shared" si="114"/>
        <v>0.9507725211</v>
      </c>
      <c r="Q305" s="215">
        <f t="shared" si="114"/>
        <v>0.9509902223</v>
      </c>
      <c r="R305" s="215">
        <f t="shared" si="114"/>
        <v>0.9512080231</v>
      </c>
      <c r="S305" s="215">
        <f t="shared" si="114"/>
        <v>0.9514259238</v>
      </c>
      <c r="T305" s="215">
        <f t="shared" si="114"/>
        <v>0.9516439243</v>
      </c>
      <c r="U305" s="215">
        <f t="shared" si="114"/>
        <v>0.9518620247</v>
      </c>
      <c r="V305" s="215">
        <f t="shared" si="114"/>
        <v>0.9520802252</v>
      </c>
      <c r="W305" s="215">
        <f t="shared" si="114"/>
        <v>0.9522985257</v>
      </c>
      <c r="X305" s="215">
        <f t="shared" si="114"/>
        <v>0.9525169263</v>
      </c>
      <c r="Y305" s="215">
        <f t="shared" si="114"/>
        <v>0.9527354271</v>
      </c>
      <c r="Z305" s="215">
        <f t="shared" si="114"/>
        <v>0.9527354271</v>
      </c>
      <c r="AA305" s="215">
        <f t="shared" si="114"/>
        <v>0.9527354271</v>
      </c>
      <c r="AB305" s="215">
        <f t="shared" si="114"/>
        <v>0.9527354271</v>
      </c>
      <c r="AC305" s="215">
        <f t="shared" si="114"/>
        <v>0.9527354271</v>
      </c>
      <c r="AD305" s="215">
        <f t="shared" si="114"/>
        <v>0.9527354271</v>
      </c>
      <c r="AE305" s="215">
        <f t="shared" si="114"/>
        <v>0.9527354271</v>
      </c>
      <c r="AF305" s="215">
        <f t="shared" si="114"/>
        <v>0.9527354271</v>
      </c>
      <c r="AG305" s="215">
        <f t="shared" si="114"/>
        <v>0.9527354271</v>
      </c>
      <c r="AH305" s="215">
        <f t="shared" si="114"/>
        <v>0.9527354271</v>
      </c>
      <c r="AI305" s="215">
        <f t="shared" si="114"/>
        <v>0.9527354271</v>
      </c>
      <c r="AJ305" s="215">
        <f t="shared" si="114"/>
        <v>0.9527354271</v>
      </c>
      <c r="AK305" s="215">
        <f t="shared" si="114"/>
        <v>0.9527354271</v>
      </c>
      <c r="AL305" s="215">
        <f t="shared" si="114"/>
        <v>0.9527354271</v>
      </c>
      <c r="AM305" s="215">
        <f t="shared" si="114"/>
        <v>0.9527354271</v>
      </c>
      <c r="AN305" s="215">
        <f t="shared" si="114"/>
        <v>0.9527354271</v>
      </c>
      <c r="AO305" s="215">
        <f t="shared" si="114"/>
        <v>0.9527354271</v>
      </c>
      <c r="AP305" s="215">
        <f t="shared" si="114"/>
        <v>0.9527354271</v>
      </c>
      <c r="AQ305" s="215">
        <f t="shared" si="114"/>
        <v>0.9527354271</v>
      </c>
      <c r="AR305" s="215">
        <f t="shared" si="114"/>
        <v>0.9527354271</v>
      </c>
      <c r="AS305" s="215">
        <f t="shared" si="114"/>
        <v>0.9527354271</v>
      </c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29"/>
      <c r="H306" s="209"/>
      <c r="I306" s="16"/>
      <c r="J306" s="39"/>
      <c r="K306" s="214">
        <v>2.0</v>
      </c>
      <c r="L306" s="215">
        <f t="shared" ref="L306:AS306" si="115">1/((1+L$225)*(1+L$203))^$K306</f>
        <v>0.9023151628</v>
      </c>
      <c r="M306" s="215">
        <f t="shared" si="115"/>
        <v>0.9027280434</v>
      </c>
      <c r="N306" s="215">
        <f t="shared" si="115"/>
        <v>0.9031412074</v>
      </c>
      <c r="O306" s="215">
        <f t="shared" si="115"/>
        <v>0.9035546552</v>
      </c>
      <c r="P306" s="215">
        <f t="shared" si="115"/>
        <v>0.9039683869</v>
      </c>
      <c r="Q306" s="215">
        <f t="shared" si="115"/>
        <v>0.9043824028</v>
      </c>
      <c r="R306" s="215">
        <f t="shared" si="115"/>
        <v>0.9047967033</v>
      </c>
      <c r="S306" s="215">
        <f t="shared" si="115"/>
        <v>0.9052112885</v>
      </c>
      <c r="T306" s="215">
        <f t="shared" si="115"/>
        <v>0.9056261587</v>
      </c>
      <c r="U306" s="215">
        <f t="shared" si="115"/>
        <v>0.9060413142</v>
      </c>
      <c r="V306" s="215">
        <f t="shared" si="115"/>
        <v>0.9064567552</v>
      </c>
      <c r="W306" s="215">
        <f t="shared" si="115"/>
        <v>0.906872482</v>
      </c>
      <c r="X306" s="215">
        <f t="shared" si="115"/>
        <v>0.9072884949</v>
      </c>
      <c r="Y306" s="215">
        <f t="shared" si="115"/>
        <v>0.9077047941</v>
      </c>
      <c r="Z306" s="215">
        <f t="shared" si="115"/>
        <v>0.9077047941</v>
      </c>
      <c r="AA306" s="215">
        <f t="shared" si="115"/>
        <v>0.9077047941</v>
      </c>
      <c r="AB306" s="215">
        <f t="shared" si="115"/>
        <v>0.9077047941</v>
      </c>
      <c r="AC306" s="215">
        <f t="shared" si="115"/>
        <v>0.9077047941</v>
      </c>
      <c r="AD306" s="215">
        <f t="shared" si="115"/>
        <v>0.9077047941</v>
      </c>
      <c r="AE306" s="215">
        <f t="shared" si="115"/>
        <v>0.9077047941</v>
      </c>
      <c r="AF306" s="215">
        <f t="shared" si="115"/>
        <v>0.9077047941</v>
      </c>
      <c r="AG306" s="215">
        <f t="shared" si="115"/>
        <v>0.9077047941</v>
      </c>
      <c r="AH306" s="215">
        <f t="shared" si="115"/>
        <v>0.9077047941</v>
      </c>
      <c r="AI306" s="215">
        <f t="shared" si="115"/>
        <v>0.9077047941</v>
      </c>
      <c r="AJ306" s="215">
        <f t="shared" si="115"/>
        <v>0.9077047941</v>
      </c>
      <c r="AK306" s="215">
        <f t="shared" si="115"/>
        <v>0.9077047941</v>
      </c>
      <c r="AL306" s="215">
        <f t="shared" si="115"/>
        <v>0.9077047941</v>
      </c>
      <c r="AM306" s="215">
        <f t="shared" si="115"/>
        <v>0.9077047941</v>
      </c>
      <c r="AN306" s="215">
        <f t="shared" si="115"/>
        <v>0.9077047941</v>
      </c>
      <c r="AO306" s="215">
        <f t="shared" si="115"/>
        <v>0.9077047941</v>
      </c>
      <c r="AP306" s="215">
        <f t="shared" si="115"/>
        <v>0.9077047941</v>
      </c>
      <c r="AQ306" s="215">
        <f t="shared" si="115"/>
        <v>0.9077047941</v>
      </c>
      <c r="AR306" s="215">
        <f t="shared" si="115"/>
        <v>0.9077047941</v>
      </c>
      <c r="AS306" s="215">
        <f t="shared" si="115"/>
        <v>0.9077047941</v>
      </c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29"/>
      <c r="H307" s="209"/>
      <c r="I307" s="16"/>
      <c r="J307" s="39"/>
      <c r="K307" s="214">
        <v>3.0</v>
      </c>
      <c r="L307" s="215">
        <f t="shared" ref="L307:AS307" si="116">1/((1+L$225)*(1+L$203))^$K307</f>
        <v>0.8571116205</v>
      </c>
      <c r="M307" s="215">
        <f t="shared" si="116"/>
        <v>0.8576999824</v>
      </c>
      <c r="N307" s="215">
        <f t="shared" si="116"/>
        <v>0.8582888829</v>
      </c>
      <c r="O307" s="215">
        <f t="shared" si="116"/>
        <v>0.8588783226</v>
      </c>
      <c r="P307" s="215">
        <f t="shared" si="116"/>
        <v>0.8594683022</v>
      </c>
      <c r="Q307" s="215">
        <f t="shared" si="116"/>
        <v>0.8600588223</v>
      </c>
      <c r="R307" s="215">
        <f t="shared" si="116"/>
        <v>0.8606498835</v>
      </c>
      <c r="S307" s="215">
        <f t="shared" si="116"/>
        <v>0.8612414864</v>
      </c>
      <c r="T307" s="215">
        <f t="shared" si="116"/>
        <v>0.8618336316</v>
      </c>
      <c r="U307" s="215">
        <f t="shared" si="116"/>
        <v>0.8624263198</v>
      </c>
      <c r="V307" s="215">
        <f t="shared" si="116"/>
        <v>0.8630195516</v>
      </c>
      <c r="W307" s="215">
        <f t="shared" si="116"/>
        <v>0.8636133276</v>
      </c>
      <c r="X307" s="215">
        <f t="shared" si="116"/>
        <v>0.8642076484</v>
      </c>
      <c r="Y307" s="215">
        <f t="shared" si="116"/>
        <v>0.8648025147</v>
      </c>
      <c r="Z307" s="215">
        <f t="shared" si="116"/>
        <v>0.8648025147</v>
      </c>
      <c r="AA307" s="215">
        <f t="shared" si="116"/>
        <v>0.8648025147</v>
      </c>
      <c r="AB307" s="215">
        <f t="shared" si="116"/>
        <v>0.8648025147</v>
      </c>
      <c r="AC307" s="215">
        <f t="shared" si="116"/>
        <v>0.8648025147</v>
      </c>
      <c r="AD307" s="215">
        <f t="shared" si="116"/>
        <v>0.8648025147</v>
      </c>
      <c r="AE307" s="215">
        <f t="shared" si="116"/>
        <v>0.8648025147</v>
      </c>
      <c r="AF307" s="215">
        <f t="shared" si="116"/>
        <v>0.8648025147</v>
      </c>
      <c r="AG307" s="215">
        <f t="shared" si="116"/>
        <v>0.8648025147</v>
      </c>
      <c r="AH307" s="215">
        <f t="shared" si="116"/>
        <v>0.8648025147</v>
      </c>
      <c r="AI307" s="215">
        <f t="shared" si="116"/>
        <v>0.8648025147</v>
      </c>
      <c r="AJ307" s="215">
        <f t="shared" si="116"/>
        <v>0.8648025147</v>
      </c>
      <c r="AK307" s="215">
        <f t="shared" si="116"/>
        <v>0.8648025147</v>
      </c>
      <c r="AL307" s="215">
        <f t="shared" si="116"/>
        <v>0.8648025147</v>
      </c>
      <c r="AM307" s="215">
        <f t="shared" si="116"/>
        <v>0.8648025147</v>
      </c>
      <c r="AN307" s="215">
        <f t="shared" si="116"/>
        <v>0.8648025147</v>
      </c>
      <c r="AO307" s="215">
        <f t="shared" si="116"/>
        <v>0.8648025147</v>
      </c>
      <c r="AP307" s="215">
        <f t="shared" si="116"/>
        <v>0.8648025147</v>
      </c>
      <c r="AQ307" s="215">
        <f t="shared" si="116"/>
        <v>0.8648025147</v>
      </c>
      <c r="AR307" s="215">
        <f t="shared" si="116"/>
        <v>0.8648025147</v>
      </c>
      <c r="AS307" s="215">
        <f t="shared" si="116"/>
        <v>0.8648025147</v>
      </c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29"/>
      <c r="H308" s="209"/>
      <c r="I308" s="16"/>
      <c r="J308" s="39"/>
      <c r="K308" s="214">
        <v>4.0</v>
      </c>
      <c r="L308" s="215">
        <f t="shared" ref="L308:AS308" si="117">1/((1+L$225)*(1+L$203))^$K308</f>
        <v>0.8141726531</v>
      </c>
      <c r="M308" s="215">
        <f t="shared" si="117"/>
        <v>0.8149179203</v>
      </c>
      <c r="N308" s="215">
        <f t="shared" si="117"/>
        <v>0.8156640406</v>
      </c>
      <c r="O308" s="215">
        <f t="shared" si="117"/>
        <v>0.8164110149</v>
      </c>
      <c r="P308" s="215">
        <f t="shared" si="117"/>
        <v>0.8171588445</v>
      </c>
      <c r="Q308" s="215">
        <f t="shared" si="117"/>
        <v>0.8179075306</v>
      </c>
      <c r="R308" s="215">
        <f t="shared" si="117"/>
        <v>0.8186570743</v>
      </c>
      <c r="S308" s="215">
        <f t="shared" si="117"/>
        <v>0.8194074768</v>
      </c>
      <c r="T308" s="215">
        <f t="shared" si="117"/>
        <v>0.8201587393</v>
      </c>
      <c r="U308" s="215">
        <f t="shared" si="117"/>
        <v>0.820910863</v>
      </c>
      <c r="V308" s="215">
        <f t="shared" si="117"/>
        <v>0.821663849</v>
      </c>
      <c r="W308" s="215">
        <f t="shared" si="117"/>
        <v>0.8224176986</v>
      </c>
      <c r="X308" s="215">
        <f t="shared" si="117"/>
        <v>0.823172413</v>
      </c>
      <c r="Y308" s="215">
        <f t="shared" si="117"/>
        <v>0.8239279932</v>
      </c>
      <c r="Z308" s="215">
        <f t="shared" si="117"/>
        <v>0.8239279932</v>
      </c>
      <c r="AA308" s="215">
        <f t="shared" si="117"/>
        <v>0.8239279932</v>
      </c>
      <c r="AB308" s="215">
        <f t="shared" si="117"/>
        <v>0.8239279932</v>
      </c>
      <c r="AC308" s="215">
        <f t="shared" si="117"/>
        <v>0.8239279932</v>
      </c>
      <c r="AD308" s="215">
        <f t="shared" si="117"/>
        <v>0.8239279932</v>
      </c>
      <c r="AE308" s="215">
        <f t="shared" si="117"/>
        <v>0.8239279932</v>
      </c>
      <c r="AF308" s="215">
        <f t="shared" si="117"/>
        <v>0.8239279932</v>
      </c>
      <c r="AG308" s="215">
        <f t="shared" si="117"/>
        <v>0.8239279932</v>
      </c>
      <c r="AH308" s="215">
        <f t="shared" si="117"/>
        <v>0.8239279932</v>
      </c>
      <c r="AI308" s="215">
        <f t="shared" si="117"/>
        <v>0.8239279932</v>
      </c>
      <c r="AJ308" s="215">
        <f t="shared" si="117"/>
        <v>0.8239279932</v>
      </c>
      <c r="AK308" s="215">
        <f t="shared" si="117"/>
        <v>0.8239279932</v>
      </c>
      <c r="AL308" s="215">
        <f t="shared" si="117"/>
        <v>0.8239279932</v>
      </c>
      <c r="AM308" s="215">
        <f t="shared" si="117"/>
        <v>0.8239279932</v>
      </c>
      <c r="AN308" s="215">
        <f t="shared" si="117"/>
        <v>0.8239279932</v>
      </c>
      <c r="AO308" s="215">
        <f t="shared" si="117"/>
        <v>0.8239279932</v>
      </c>
      <c r="AP308" s="215">
        <f t="shared" si="117"/>
        <v>0.8239279932</v>
      </c>
      <c r="AQ308" s="215">
        <f t="shared" si="117"/>
        <v>0.8239279932</v>
      </c>
      <c r="AR308" s="215">
        <f t="shared" si="117"/>
        <v>0.8239279932</v>
      </c>
      <c r="AS308" s="215">
        <f t="shared" si="117"/>
        <v>0.8239279932</v>
      </c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29"/>
      <c r="H309" s="209"/>
      <c r="I309" s="16"/>
      <c r="J309" s="39"/>
      <c r="K309" s="214">
        <v>5.0</v>
      </c>
      <c r="L309" s="215">
        <f t="shared" ref="L309:AS309" si="118">1/((1+L$225)*(1+L$203))^$K309</f>
        <v>0.7733848114</v>
      </c>
      <c r="M309" s="215">
        <f t="shared" si="118"/>
        <v>0.7742698269</v>
      </c>
      <c r="N309" s="215">
        <f t="shared" si="118"/>
        <v>0.775156058</v>
      </c>
      <c r="O309" s="215">
        <f t="shared" si="118"/>
        <v>0.7760435066</v>
      </c>
      <c r="P309" s="215">
        <f t="shared" si="118"/>
        <v>0.7769321747</v>
      </c>
      <c r="Q309" s="215">
        <f t="shared" si="118"/>
        <v>0.7778220643</v>
      </c>
      <c r="R309" s="215">
        <f t="shared" si="118"/>
        <v>0.7787131772</v>
      </c>
      <c r="S309" s="215">
        <f t="shared" si="118"/>
        <v>0.7796055155</v>
      </c>
      <c r="T309" s="215">
        <f t="shared" si="118"/>
        <v>0.7804990812</v>
      </c>
      <c r="U309" s="215">
        <f t="shared" si="118"/>
        <v>0.7813938762</v>
      </c>
      <c r="V309" s="215">
        <f t="shared" si="118"/>
        <v>0.7822899024</v>
      </c>
      <c r="W309" s="215">
        <f t="shared" si="118"/>
        <v>0.7831871619</v>
      </c>
      <c r="X309" s="215">
        <f t="shared" si="118"/>
        <v>0.7840856566</v>
      </c>
      <c r="Y309" s="215">
        <f t="shared" si="118"/>
        <v>0.7849853885</v>
      </c>
      <c r="Z309" s="215">
        <f t="shared" si="118"/>
        <v>0.7849853885</v>
      </c>
      <c r="AA309" s="215">
        <f t="shared" si="118"/>
        <v>0.7849853885</v>
      </c>
      <c r="AB309" s="215">
        <f t="shared" si="118"/>
        <v>0.7849853885</v>
      </c>
      <c r="AC309" s="215">
        <f t="shared" si="118"/>
        <v>0.7849853885</v>
      </c>
      <c r="AD309" s="215">
        <f t="shared" si="118"/>
        <v>0.7849853885</v>
      </c>
      <c r="AE309" s="215">
        <f t="shared" si="118"/>
        <v>0.7849853885</v>
      </c>
      <c r="AF309" s="215">
        <f t="shared" si="118"/>
        <v>0.7849853885</v>
      </c>
      <c r="AG309" s="215">
        <f t="shared" si="118"/>
        <v>0.7849853885</v>
      </c>
      <c r="AH309" s="215">
        <f t="shared" si="118"/>
        <v>0.7849853885</v>
      </c>
      <c r="AI309" s="215">
        <f t="shared" si="118"/>
        <v>0.7849853885</v>
      </c>
      <c r="AJ309" s="215">
        <f t="shared" si="118"/>
        <v>0.7849853885</v>
      </c>
      <c r="AK309" s="215">
        <f t="shared" si="118"/>
        <v>0.7849853885</v>
      </c>
      <c r="AL309" s="215">
        <f t="shared" si="118"/>
        <v>0.7849853885</v>
      </c>
      <c r="AM309" s="215">
        <f t="shared" si="118"/>
        <v>0.7849853885</v>
      </c>
      <c r="AN309" s="215">
        <f t="shared" si="118"/>
        <v>0.7849853885</v>
      </c>
      <c r="AO309" s="215">
        <f t="shared" si="118"/>
        <v>0.7849853885</v>
      </c>
      <c r="AP309" s="215">
        <f t="shared" si="118"/>
        <v>0.7849853885</v>
      </c>
      <c r="AQ309" s="215">
        <f t="shared" si="118"/>
        <v>0.7849853885</v>
      </c>
      <c r="AR309" s="215">
        <f t="shared" si="118"/>
        <v>0.7849853885</v>
      </c>
      <c r="AS309" s="215">
        <f t="shared" si="118"/>
        <v>0.7849853885</v>
      </c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29"/>
      <c r="H310" s="209"/>
      <c r="I310" s="16"/>
      <c r="J310" s="39"/>
      <c r="K310" s="214">
        <v>6.0</v>
      </c>
      <c r="L310" s="215">
        <f t="shared" ref="L310:AS310" si="119">1/((1+L$225)*(1+L$203))^$K310</f>
        <v>0.73464033</v>
      </c>
      <c r="M310" s="215">
        <f t="shared" si="119"/>
        <v>0.7356492598</v>
      </c>
      <c r="N310" s="215">
        <f t="shared" si="119"/>
        <v>0.7366598064</v>
      </c>
      <c r="O310" s="215">
        <f t="shared" si="119"/>
        <v>0.737671973</v>
      </c>
      <c r="P310" s="215">
        <f t="shared" si="119"/>
        <v>0.7386857625</v>
      </c>
      <c r="Q310" s="215">
        <f t="shared" si="119"/>
        <v>0.7397011778</v>
      </c>
      <c r="R310" s="215">
        <f t="shared" si="119"/>
        <v>0.7407182219</v>
      </c>
      <c r="S310" s="215">
        <f t="shared" si="119"/>
        <v>0.7417368978</v>
      </c>
      <c r="T310" s="215">
        <f t="shared" si="119"/>
        <v>0.7427572086</v>
      </c>
      <c r="U310" s="215">
        <f t="shared" si="119"/>
        <v>0.7437791571</v>
      </c>
      <c r="V310" s="215">
        <f t="shared" si="119"/>
        <v>0.7448027464</v>
      </c>
      <c r="W310" s="215">
        <f t="shared" si="119"/>
        <v>0.7458279796</v>
      </c>
      <c r="X310" s="215">
        <f t="shared" si="119"/>
        <v>0.7468548596</v>
      </c>
      <c r="Y310" s="215">
        <f t="shared" si="119"/>
        <v>0.7478833894</v>
      </c>
      <c r="Z310" s="215">
        <f t="shared" si="119"/>
        <v>0.7478833894</v>
      </c>
      <c r="AA310" s="215">
        <f t="shared" si="119"/>
        <v>0.7478833894</v>
      </c>
      <c r="AB310" s="215">
        <f t="shared" si="119"/>
        <v>0.7478833894</v>
      </c>
      <c r="AC310" s="215">
        <f t="shared" si="119"/>
        <v>0.7478833894</v>
      </c>
      <c r="AD310" s="215">
        <f t="shared" si="119"/>
        <v>0.7478833894</v>
      </c>
      <c r="AE310" s="215">
        <f t="shared" si="119"/>
        <v>0.7478833894</v>
      </c>
      <c r="AF310" s="215">
        <f t="shared" si="119"/>
        <v>0.7478833894</v>
      </c>
      <c r="AG310" s="215">
        <f t="shared" si="119"/>
        <v>0.7478833894</v>
      </c>
      <c r="AH310" s="215">
        <f t="shared" si="119"/>
        <v>0.7478833894</v>
      </c>
      <c r="AI310" s="215">
        <f t="shared" si="119"/>
        <v>0.7478833894</v>
      </c>
      <c r="AJ310" s="215">
        <f t="shared" si="119"/>
        <v>0.7478833894</v>
      </c>
      <c r="AK310" s="215">
        <f t="shared" si="119"/>
        <v>0.7478833894</v>
      </c>
      <c r="AL310" s="215">
        <f t="shared" si="119"/>
        <v>0.7478833894</v>
      </c>
      <c r="AM310" s="215">
        <f t="shared" si="119"/>
        <v>0.7478833894</v>
      </c>
      <c r="AN310" s="215">
        <f t="shared" si="119"/>
        <v>0.7478833894</v>
      </c>
      <c r="AO310" s="215">
        <f t="shared" si="119"/>
        <v>0.7478833894</v>
      </c>
      <c r="AP310" s="215">
        <f t="shared" si="119"/>
        <v>0.7478833894</v>
      </c>
      <c r="AQ310" s="215">
        <f t="shared" si="119"/>
        <v>0.7478833894</v>
      </c>
      <c r="AR310" s="215">
        <f t="shared" si="119"/>
        <v>0.7478833894</v>
      </c>
      <c r="AS310" s="215">
        <f t="shared" si="119"/>
        <v>0.7478833894</v>
      </c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29"/>
      <c r="H311" s="209"/>
      <c r="I311" s="16"/>
      <c r="J311" s="39"/>
      <c r="K311" s="214" t="s">
        <v>163</v>
      </c>
      <c r="L311" s="155">
        <v>2017.0</v>
      </c>
      <c r="M311" s="155">
        <v>2018.0</v>
      </c>
      <c r="N311" s="155">
        <v>2019.0</v>
      </c>
      <c r="O311" s="155">
        <v>2020.0</v>
      </c>
      <c r="P311" s="155">
        <v>2021.0</v>
      </c>
      <c r="Q311" s="155">
        <v>2022.0</v>
      </c>
      <c r="R311" s="155">
        <v>2023.0</v>
      </c>
      <c r="S311" s="155">
        <v>2024.0</v>
      </c>
      <c r="T311" s="155">
        <v>2025.0</v>
      </c>
      <c r="U311" s="155">
        <v>2026.0</v>
      </c>
      <c r="V311" s="155">
        <v>2027.0</v>
      </c>
      <c r="W311" s="155">
        <v>2028.0</v>
      </c>
      <c r="X311" s="155">
        <v>2029.0</v>
      </c>
      <c r="Y311" s="155">
        <v>2030.0</v>
      </c>
      <c r="Z311" s="155">
        <v>2031.0</v>
      </c>
      <c r="AA311" s="155">
        <v>2032.0</v>
      </c>
      <c r="AB311" s="155">
        <v>2033.0</v>
      </c>
      <c r="AC311" s="155">
        <v>2034.0</v>
      </c>
      <c r="AD311" s="155">
        <v>2035.0</v>
      </c>
      <c r="AE311" s="155">
        <v>2036.0</v>
      </c>
      <c r="AF311" s="155">
        <v>2037.0</v>
      </c>
      <c r="AG311" s="155">
        <v>2038.0</v>
      </c>
      <c r="AH311" s="155">
        <v>2039.0</v>
      </c>
      <c r="AI311" s="155">
        <v>2040.0</v>
      </c>
      <c r="AJ311" s="155">
        <v>2041.0</v>
      </c>
      <c r="AK311" s="155">
        <v>2042.0</v>
      </c>
      <c r="AL311" s="155">
        <v>2043.0</v>
      </c>
      <c r="AM311" s="155">
        <v>2044.0</v>
      </c>
      <c r="AN311" s="155">
        <v>2045.0</v>
      </c>
      <c r="AO311" s="155">
        <v>2046.0</v>
      </c>
      <c r="AP311" s="155">
        <v>2047.0</v>
      </c>
      <c r="AQ311" s="155">
        <v>2048.0</v>
      </c>
      <c r="AR311" s="155">
        <v>2049.0</v>
      </c>
      <c r="AS311" s="155">
        <v>2050.0</v>
      </c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29"/>
      <c r="H312" s="209"/>
      <c r="I312" s="16"/>
      <c r="J312" s="39"/>
      <c r="K312" s="214">
        <v>1.0</v>
      </c>
      <c r="L312" s="215">
        <f t="shared" ref="L312:AS312" si="120">1/((1+L$226)*(1+L$203))^$K312</f>
        <v>0.9499027123</v>
      </c>
      <c r="M312" s="215">
        <f t="shared" si="120"/>
        <v>0.9499027123</v>
      </c>
      <c r="N312" s="215">
        <f t="shared" si="120"/>
        <v>0.9499027123</v>
      </c>
      <c r="O312" s="215">
        <f t="shared" si="120"/>
        <v>0.9499027123</v>
      </c>
      <c r="P312" s="215">
        <f t="shared" si="120"/>
        <v>0.9499027123</v>
      </c>
      <c r="Q312" s="215">
        <f t="shared" si="120"/>
        <v>0.9499027123</v>
      </c>
      <c r="R312" s="215">
        <f t="shared" si="120"/>
        <v>0.9499027123</v>
      </c>
      <c r="S312" s="215">
        <f t="shared" si="120"/>
        <v>0.9499027123</v>
      </c>
      <c r="T312" s="215">
        <f t="shared" si="120"/>
        <v>0.9499027123</v>
      </c>
      <c r="U312" s="215">
        <f t="shared" si="120"/>
        <v>0.9499027123</v>
      </c>
      <c r="V312" s="215">
        <f t="shared" si="120"/>
        <v>0.9499027123</v>
      </c>
      <c r="W312" s="215">
        <f t="shared" si="120"/>
        <v>0.9499027123</v>
      </c>
      <c r="X312" s="215">
        <f t="shared" si="120"/>
        <v>0.9499027123</v>
      </c>
      <c r="Y312" s="215">
        <f t="shared" si="120"/>
        <v>0.9499027123</v>
      </c>
      <c r="Z312" s="215">
        <f t="shared" si="120"/>
        <v>0.9499027123</v>
      </c>
      <c r="AA312" s="215">
        <f t="shared" si="120"/>
        <v>0.9499027123</v>
      </c>
      <c r="AB312" s="215">
        <f t="shared" si="120"/>
        <v>0.9499027123</v>
      </c>
      <c r="AC312" s="215">
        <f t="shared" si="120"/>
        <v>0.9499027123</v>
      </c>
      <c r="AD312" s="215">
        <f t="shared" si="120"/>
        <v>0.9499027123</v>
      </c>
      <c r="AE312" s="215">
        <f t="shared" si="120"/>
        <v>0.9499027123</v>
      </c>
      <c r="AF312" s="215">
        <f t="shared" si="120"/>
        <v>0.9499027123</v>
      </c>
      <c r="AG312" s="215">
        <f t="shared" si="120"/>
        <v>0.9499027123</v>
      </c>
      <c r="AH312" s="215">
        <f t="shared" si="120"/>
        <v>0.9499027123</v>
      </c>
      <c r="AI312" s="215">
        <f t="shared" si="120"/>
        <v>0.9499027123</v>
      </c>
      <c r="AJ312" s="215">
        <f t="shared" si="120"/>
        <v>0.9499027123</v>
      </c>
      <c r="AK312" s="215">
        <f t="shared" si="120"/>
        <v>0.9499027123</v>
      </c>
      <c r="AL312" s="215">
        <f t="shared" si="120"/>
        <v>0.9499027123</v>
      </c>
      <c r="AM312" s="215">
        <f t="shared" si="120"/>
        <v>0.9499027123</v>
      </c>
      <c r="AN312" s="215">
        <f t="shared" si="120"/>
        <v>0.9499027123</v>
      </c>
      <c r="AO312" s="215">
        <f t="shared" si="120"/>
        <v>0.9499027123</v>
      </c>
      <c r="AP312" s="215">
        <f t="shared" si="120"/>
        <v>0.9499027123</v>
      </c>
      <c r="AQ312" s="215">
        <f t="shared" si="120"/>
        <v>0.9499027123</v>
      </c>
      <c r="AR312" s="215">
        <f t="shared" si="120"/>
        <v>0.9499027123</v>
      </c>
      <c r="AS312" s="215">
        <f t="shared" si="120"/>
        <v>0.9499027123</v>
      </c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29"/>
      <c r="H313" s="209"/>
      <c r="I313" s="16"/>
      <c r="J313" s="39"/>
      <c r="K313" s="214">
        <v>2.0</v>
      </c>
      <c r="L313" s="215">
        <f t="shared" ref="L313:AS313" si="121">1/((1+L$226)*(1+L$203))^$K313</f>
        <v>0.9023151628</v>
      </c>
      <c r="M313" s="215">
        <f t="shared" si="121"/>
        <v>0.9023151628</v>
      </c>
      <c r="N313" s="215">
        <f t="shared" si="121"/>
        <v>0.9023151628</v>
      </c>
      <c r="O313" s="215">
        <f t="shared" si="121"/>
        <v>0.9023151628</v>
      </c>
      <c r="P313" s="215">
        <f t="shared" si="121"/>
        <v>0.9023151628</v>
      </c>
      <c r="Q313" s="215">
        <f t="shared" si="121"/>
        <v>0.9023151628</v>
      </c>
      <c r="R313" s="215">
        <f t="shared" si="121"/>
        <v>0.9023151628</v>
      </c>
      <c r="S313" s="215">
        <f t="shared" si="121"/>
        <v>0.9023151628</v>
      </c>
      <c r="T313" s="215">
        <f t="shared" si="121"/>
        <v>0.9023151628</v>
      </c>
      <c r="U313" s="215">
        <f t="shared" si="121"/>
        <v>0.9023151628</v>
      </c>
      <c r="V313" s="215">
        <f t="shared" si="121"/>
        <v>0.9023151628</v>
      </c>
      <c r="W313" s="215">
        <f t="shared" si="121"/>
        <v>0.9023151628</v>
      </c>
      <c r="X313" s="215">
        <f t="shared" si="121"/>
        <v>0.9023151628</v>
      </c>
      <c r="Y313" s="215">
        <f t="shared" si="121"/>
        <v>0.9023151628</v>
      </c>
      <c r="Z313" s="215">
        <f t="shared" si="121"/>
        <v>0.9023151628</v>
      </c>
      <c r="AA313" s="215">
        <f t="shared" si="121"/>
        <v>0.9023151628</v>
      </c>
      <c r="AB313" s="215">
        <f t="shared" si="121"/>
        <v>0.9023151628</v>
      </c>
      <c r="AC313" s="215">
        <f t="shared" si="121"/>
        <v>0.9023151628</v>
      </c>
      <c r="AD313" s="215">
        <f t="shared" si="121"/>
        <v>0.9023151628</v>
      </c>
      <c r="AE313" s="215">
        <f t="shared" si="121"/>
        <v>0.9023151628</v>
      </c>
      <c r="AF313" s="215">
        <f t="shared" si="121"/>
        <v>0.9023151628</v>
      </c>
      <c r="AG313" s="215">
        <f t="shared" si="121"/>
        <v>0.9023151628</v>
      </c>
      <c r="AH313" s="215">
        <f t="shared" si="121"/>
        <v>0.9023151628</v>
      </c>
      <c r="AI313" s="215">
        <f t="shared" si="121"/>
        <v>0.9023151628</v>
      </c>
      <c r="AJ313" s="215">
        <f t="shared" si="121"/>
        <v>0.9023151628</v>
      </c>
      <c r="AK313" s="215">
        <f t="shared" si="121"/>
        <v>0.9023151628</v>
      </c>
      <c r="AL313" s="215">
        <f t="shared" si="121"/>
        <v>0.9023151628</v>
      </c>
      <c r="AM313" s="215">
        <f t="shared" si="121"/>
        <v>0.9023151628</v>
      </c>
      <c r="AN313" s="215">
        <f t="shared" si="121"/>
        <v>0.9023151628</v>
      </c>
      <c r="AO313" s="215">
        <f t="shared" si="121"/>
        <v>0.9023151628</v>
      </c>
      <c r="AP313" s="215">
        <f t="shared" si="121"/>
        <v>0.9023151628</v>
      </c>
      <c r="AQ313" s="215">
        <f t="shared" si="121"/>
        <v>0.9023151628</v>
      </c>
      <c r="AR313" s="215">
        <f t="shared" si="121"/>
        <v>0.9023151628</v>
      </c>
      <c r="AS313" s="215">
        <f t="shared" si="121"/>
        <v>0.9023151628</v>
      </c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29"/>
      <c r="H314" s="209"/>
      <c r="I314" s="16"/>
      <c r="J314" s="39"/>
      <c r="K314" s="214">
        <v>3.0</v>
      </c>
      <c r="L314" s="215">
        <f t="shared" ref="L314:AS314" si="122">1/((1+L$226)*(1+L$203))^$K314</f>
        <v>0.8571116205</v>
      </c>
      <c r="M314" s="215">
        <f t="shared" si="122"/>
        <v>0.8571116205</v>
      </c>
      <c r="N314" s="215">
        <f t="shared" si="122"/>
        <v>0.8571116205</v>
      </c>
      <c r="O314" s="215">
        <f t="shared" si="122"/>
        <v>0.8571116205</v>
      </c>
      <c r="P314" s="215">
        <f t="shared" si="122"/>
        <v>0.8571116205</v>
      </c>
      <c r="Q314" s="215">
        <f t="shared" si="122"/>
        <v>0.8571116205</v>
      </c>
      <c r="R314" s="215">
        <f t="shared" si="122"/>
        <v>0.8571116205</v>
      </c>
      <c r="S314" s="215">
        <f t="shared" si="122"/>
        <v>0.8571116205</v>
      </c>
      <c r="T314" s="215">
        <f t="shared" si="122"/>
        <v>0.8571116205</v>
      </c>
      <c r="U314" s="215">
        <f t="shared" si="122"/>
        <v>0.8571116205</v>
      </c>
      <c r="V314" s="215">
        <f t="shared" si="122"/>
        <v>0.8571116205</v>
      </c>
      <c r="W314" s="215">
        <f t="shared" si="122"/>
        <v>0.8571116205</v>
      </c>
      <c r="X314" s="215">
        <f t="shared" si="122"/>
        <v>0.8571116205</v>
      </c>
      <c r="Y314" s="215">
        <f t="shared" si="122"/>
        <v>0.8571116205</v>
      </c>
      <c r="Z314" s="215">
        <f t="shared" si="122"/>
        <v>0.8571116205</v>
      </c>
      <c r="AA314" s="215">
        <f t="shared" si="122"/>
        <v>0.8571116205</v>
      </c>
      <c r="AB314" s="215">
        <f t="shared" si="122"/>
        <v>0.8571116205</v>
      </c>
      <c r="AC314" s="215">
        <f t="shared" si="122"/>
        <v>0.8571116205</v>
      </c>
      <c r="AD314" s="215">
        <f t="shared" si="122"/>
        <v>0.8571116205</v>
      </c>
      <c r="AE314" s="215">
        <f t="shared" si="122"/>
        <v>0.8571116205</v>
      </c>
      <c r="AF314" s="215">
        <f t="shared" si="122"/>
        <v>0.8571116205</v>
      </c>
      <c r="AG314" s="215">
        <f t="shared" si="122"/>
        <v>0.8571116205</v>
      </c>
      <c r="AH314" s="215">
        <f t="shared" si="122"/>
        <v>0.8571116205</v>
      </c>
      <c r="AI314" s="215">
        <f t="shared" si="122"/>
        <v>0.8571116205</v>
      </c>
      <c r="AJ314" s="215">
        <f t="shared" si="122"/>
        <v>0.8571116205</v>
      </c>
      <c r="AK314" s="215">
        <f t="shared" si="122"/>
        <v>0.8571116205</v>
      </c>
      <c r="AL314" s="215">
        <f t="shared" si="122"/>
        <v>0.8571116205</v>
      </c>
      <c r="AM314" s="215">
        <f t="shared" si="122"/>
        <v>0.8571116205</v>
      </c>
      <c r="AN314" s="215">
        <f t="shared" si="122"/>
        <v>0.8571116205</v>
      </c>
      <c r="AO314" s="215">
        <f t="shared" si="122"/>
        <v>0.8571116205</v>
      </c>
      <c r="AP314" s="215">
        <f t="shared" si="122"/>
        <v>0.8571116205</v>
      </c>
      <c r="AQ314" s="215">
        <f t="shared" si="122"/>
        <v>0.8571116205</v>
      </c>
      <c r="AR314" s="215">
        <f t="shared" si="122"/>
        <v>0.8571116205</v>
      </c>
      <c r="AS314" s="215">
        <f t="shared" si="122"/>
        <v>0.8571116205</v>
      </c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29"/>
      <c r="H315" s="209"/>
      <c r="I315" s="16"/>
      <c r="J315" s="39"/>
      <c r="K315" s="214">
        <v>4.0</v>
      </c>
      <c r="L315" s="215">
        <f t="shared" ref="L315:AS315" si="123">1/((1+L$226)*(1+L$203))^$K315</f>
        <v>0.8141726531</v>
      </c>
      <c r="M315" s="215">
        <f t="shared" si="123"/>
        <v>0.8141726531</v>
      </c>
      <c r="N315" s="215">
        <f t="shared" si="123"/>
        <v>0.8141726531</v>
      </c>
      <c r="O315" s="215">
        <f t="shared" si="123"/>
        <v>0.8141726531</v>
      </c>
      <c r="P315" s="215">
        <f t="shared" si="123"/>
        <v>0.8141726531</v>
      </c>
      <c r="Q315" s="215">
        <f t="shared" si="123"/>
        <v>0.8141726531</v>
      </c>
      <c r="R315" s="215">
        <f t="shared" si="123"/>
        <v>0.8141726531</v>
      </c>
      <c r="S315" s="215">
        <f t="shared" si="123"/>
        <v>0.8141726531</v>
      </c>
      <c r="T315" s="215">
        <f t="shared" si="123"/>
        <v>0.8141726531</v>
      </c>
      <c r="U315" s="215">
        <f t="shared" si="123"/>
        <v>0.8141726531</v>
      </c>
      <c r="V315" s="215">
        <f t="shared" si="123"/>
        <v>0.8141726531</v>
      </c>
      <c r="W315" s="215">
        <f t="shared" si="123"/>
        <v>0.8141726531</v>
      </c>
      <c r="X315" s="215">
        <f t="shared" si="123"/>
        <v>0.8141726531</v>
      </c>
      <c r="Y315" s="215">
        <f t="shared" si="123"/>
        <v>0.8141726531</v>
      </c>
      <c r="Z315" s="215">
        <f t="shared" si="123"/>
        <v>0.8141726531</v>
      </c>
      <c r="AA315" s="215">
        <f t="shared" si="123"/>
        <v>0.8141726531</v>
      </c>
      <c r="AB315" s="215">
        <f t="shared" si="123"/>
        <v>0.8141726531</v>
      </c>
      <c r="AC315" s="215">
        <f t="shared" si="123"/>
        <v>0.8141726531</v>
      </c>
      <c r="AD315" s="215">
        <f t="shared" si="123"/>
        <v>0.8141726531</v>
      </c>
      <c r="AE315" s="215">
        <f t="shared" si="123"/>
        <v>0.8141726531</v>
      </c>
      <c r="AF315" s="215">
        <f t="shared" si="123"/>
        <v>0.8141726531</v>
      </c>
      <c r="AG315" s="215">
        <f t="shared" si="123"/>
        <v>0.8141726531</v>
      </c>
      <c r="AH315" s="215">
        <f t="shared" si="123"/>
        <v>0.8141726531</v>
      </c>
      <c r="AI315" s="215">
        <f t="shared" si="123"/>
        <v>0.8141726531</v>
      </c>
      <c r="AJ315" s="215">
        <f t="shared" si="123"/>
        <v>0.8141726531</v>
      </c>
      <c r="AK315" s="215">
        <f t="shared" si="123"/>
        <v>0.8141726531</v>
      </c>
      <c r="AL315" s="215">
        <f t="shared" si="123"/>
        <v>0.8141726531</v>
      </c>
      <c r="AM315" s="215">
        <f t="shared" si="123"/>
        <v>0.8141726531</v>
      </c>
      <c r="AN315" s="215">
        <f t="shared" si="123"/>
        <v>0.8141726531</v>
      </c>
      <c r="AO315" s="215">
        <f t="shared" si="123"/>
        <v>0.8141726531</v>
      </c>
      <c r="AP315" s="215">
        <f t="shared" si="123"/>
        <v>0.8141726531</v>
      </c>
      <c r="AQ315" s="215">
        <f t="shared" si="123"/>
        <v>0.8141726531</v>
      </c>
      <c r="AR315" s="215">
        <f t="shared" si="123"/>
        <v>0.8141726531</v>
      </c>
      <c r="AS315" s="215">
        <f t="shared" si="123"/>
        <v>0.8141726531</v>
      </c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29"/>
      <c r="H316" s="209"/>
      <c r="I316" s="16"/>
      <c r="J316" s="39"/>
      <c r="K316" s="214">
        <v>5.0</v>
      </c>
      <c r="L316" s="215">
        <f t="shared" ref="L316:AS316" si="124">1/((1+L$226)*(1+L$203))^$K316</f>
        <v>0.7733848114</v>
      </c>
      <c r="M316" s="215">
        <f t="shared" si="124"/>
        <v>0.7733848114</v>
      </c>
      <c r="N316" s="215">
        <f t="shared" si="124"/>
        <v>0.7733848114</v>
      </c>
      <c r="O316" s="215">
        <f t="shared" si="124"/>
        <v>0.7733848114</v>
      </c>
      <c r="P316" s="215">
        <f t="shared" si="124"/>
        <v>0.7733848114</v>
      </c>
      <c r="Q316" s="215">
        <f t="shared" si="124"/>
        <v>0.7733848114</v>
      </c>
      <c r="R316" s="215">
        <f t="shared" si="124"/>
        <v>0.7733848114</v>
      </c>
      <c r="S316" s="215">
        <f t="shared" si="124"/>
        <v>0.7733848114</v>
      </c>
      <c r="T316" s="215">
        <f t="shared" si="124"/>
        <v>0.7733848114</v>
      </c>
      <c r="U316" s="215">
        <f t="shared" si="124"/>
        <v>0.7733848114</v>
      </c>
      <c r="V316" s="215">
        <f t="shared" si="124"/>
        <v>0.7733848114</v>
      </c>
      <c r="W316" s="215">
        <f t="shared" si="124"/>
        <v>0.7733848114</v>
      </c>
      <c r="X316" s="215">
        <f t="shared" si="124"/>
        <v>0.7733848114</v>
      </c>
      <c r="Y316" s="215">
        <f t="shared" si="124"/>
        <v>0.7733848114</v>
      </c>
      <c r="Z316" s="215">
        <f t="shared" si="124"/>
        <v>0.7733848114</v>
      </c>
      <c r="AA316" s="215">
        <f t="shared" si="124"/>
        <v>0.7733848114</v>
      </c>
      <c r="AB316" s="215">
        <f t="shared" si="124"/>
        <v>0.7733848114</v>
      </c>
      <c r="AC316" s="215">
        <f t="shared" si="124"/>
        <v>0.7733848114</v>
      </c>
      <c r="AD316" s="215">
        <f t="shared" si="124"/>
        <v>0.7733848114</v>
      </c>
      <c r="AE316" s="215">
        <f t="shared" si="124"/>
        <v>0.7733848114</v>
      </c>
      <c r="AF316" s="215">
        <f t="shared" si="124"/>
        <v>0.7733848114</v>
      </c>
      <c r="AG316" s="215">
        <f t="shared" si="124"/>
        <v>0.7733848114</v>
      </c>
      <c r="AH316" s="215">
        <f t="shared" si="124"/>
        <v>0.7733848114</v>
      </c>
      <c r="AI316" s="215">
        <f t="shared" si="124"/>
        <v>0.7733848114</v>
      </c>
      <c r="AJ316" s="215">
        <f t="shared" si="124"/>
        <v>0.7733848114</v>
      </c>
      <c r="AK316" s="215">
        <f t="shared" si="124"/>
        <v>0.7733848114</v>
      </c>
      <c r="AL316" s="215">
        <f t="shared" si="124"/>
        <v>0.7733848114</v>
      </c>
      <c r="AM316" s="215">
        <f t="shared" si="124"/>
        <v>0.7733848114</v>
      </c>
      <c r="AN316" s="215">
        <f t="shared" si="124"/>
        <v>0.7733848114</v>
      </c>
      <c r="AO316" s="215">
        <f t="shared" si="124"/>
        <v>0.7733848114</v>
      </c>
      <c r="AP316" s="215">
        <f t="shared" si="124"/>
        <v>0.7733848114</v>
      </c>
      <c r="AQ316" s="215">
        <f t="shared" si="124"/>
        <v>0.7733848114</v>
      </c>
      <c r="AR316" s="215">
        <f t="shared" si="124"/>
        <v>0.7733848114</v>
      </c>
      <c r="AS316" s="215">
        <f t="shared" si="124"/>
        <v>0.7733848114</v>
      </c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50"/>
      <c r="H317" s="151"/>
      <c r="I317" s="151"/>
      <c r="J317" s="216"/>
      <c r="K317" s="214">
        <v>6.0</v>
      </c>
      <c r="L317" s="215">
        <f t="shared" ref="L317:AS317" si="125">1/((1+L$226)*(1+L$203))^$K317</f>
        <v>0.73464033</v>
      </c>
      <c r="M317" s="215">
        <f t="shared" si="125"/>
        <v>0.73464033</v>
      </c>
      <c r="N317" s="215">
        <f t="shared" si="125"/>
        <v>0.73464033</v>
      </c>
      <c r="O317" s="215">
        <f t="shared" si="125"/>
        <v>0.73464033</v>
      </c>
      <c r="P317" s="215">
        <f t="shared" si="125"/>
        <v>0.73464033</v>
      </c>
      <c r="Q317" s="215">
        <f t="shared" si="125"/>
        <v>0.73464033</v>
      </c>
      <c r="R317" s="215">
        <f t="shared" si="125"/>
        <v>0.73464033</v>
      </c>
      <c r="S317" s="215">
        <f t="shared" si="125"/>
        <v>0.73464033</v>
      </c>
      <c r="T317" s="215">
        <f t="shared" si="125"/>
        <v>0.73464033</v>
      </c>
      <c r="U317" s="215">
        <f t="shared" si="125"/>
        <v>0.73464033</v>
      </c>
      <c r="V317" s="215">
        <f t="shared" si="125"/>
        <v>0.73464033</v>
      </c>
      <c r="W317" s="215">
        <f t="shared" si="125"/>
        <v>0.73464033</v>
      </c>
      <c r="X317" s="215">
        <f t="shared" si="125"/>
        <v>0.73464033</v>
      </c>
      <c r="Y317" s="215">
        <f t="shared" si="125"/>
        <v>0.73464033</v>
      </c>
      <c r="Z317" s="215">
        <f t="shared" si="125"/>
        <v>0.73464033</v>
      </c>
      <c r="AA317" s="215">
        <f t="shared" si="125"/>
        <v>0.73464033</v>
      </c>
      <c r="AB317" s="215">
        <f t="shared" si="125"/>
        <v>0.73464033</v>
      </c>
      <c r="AC317" s="215">
        <f t="shared" si="125"/>
        <v>0.73464033</v>
      </c>
      <c r="AD317" s="215">
        <f t="shared" si="125"/>
        <v>0.73464033</v>
      </c>
      <c r="AE317" s="215">
        <f t="shared" si="125"/>
        <v>0.73464033</v>
      </c>
      <c r="AF317" s="215">
        <f t="shared" si="125"/>
        <v>0.73464033</v>
      </c>
      <c r="AG317" s="215">
        <f t="shared" si="125"/>
        <v>0.73464033</v>
      </c>
      <c r="AH317" s="215">
        <f t="shared" si="125"/>
        <v>0.73464033</v>
      </c>
      <c r="AI317" s="215">
        <f t="shared" si="125"/>
        <v>0.73464033</v>
      </c>
      <c r="AJ317" s="215">
        <f t="shared" si="125"/>
        <v>0.73464033</v>
      </c>
      <c r="AK317" s="215">
        <f t="shared" si="125"/>
        <v>0.73464033</v>
      </c>
      <c r="AL317" s="215">
        <f t="shared" si="125"/>
        <v>0.73464033</v>
      </c>
      <c r="AM317" s="215">
        <f t="shared" si="125"/>
        <v>0.73464033</v>
      </c>
      <c r="AN317" s="215">
        <f t="shared" si="125"/>
        <v>0.73464033</v>
      </c>
      <c r="AO317" s="215">
        <f t="shared" si="125"/>
        <v>0.73464033</v>
      </c>
      <c r="AP317" s="215">
        <f t="shared" si="125"/>
        <v>0.73464033</v>
      </c>
      <c r="AQ317" s="215">
        <f t="shared" si="125"/>
        <v>0.73464033</v>
      </c>
      <c r="AR317" s="215">
        <f t="shared" si="125"/>
        <v>0.73464033</v>
      </c>
      <c r="AS317" s="215">
        <f t="shared" si="125"/>
        <v>0.73464033</v>
      </c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29"/>
      <c r="H318" s="16"/>
      <c r="I318" s="16"/>
      <c r="J318" s="217" t="s">
        <v>164</v>
      </c>
      <c r="K318" s="214" t="s">
        <v>165</v>
      </c>
      <c r="L318" s="218">
        <v>0.0</v>
      </c>
      <c r="M318" s="218">
        <v>0.1</v>
      </c>
      <c r="N318" s="218">
        <v>0.1</v>
      </c>
      <c r="O318" s="218">
        <v>0.09</v>
      </c>
      <c r="P318" s="218">
        <v>0.06</v>
      </c>
      <c r="Q318" s="218">
        <v>0.04</v>
      </c>
      <c r="R318" s="218">
        <v>0.0</v>
      </c>
      <c r="S318" s="218">
        <v>0.0</v>
      </c>
      <c r="T318" s="218">
        <v>0.0</v>
      </c>
      <c r="U318" s="218">
        <v>0.0</v>
      </c>
      <c r="V318" s="218">
        <v>0.0</v>
      </c>
      <c r="W318" s="218">
        <v>0.0</v>
      </c>
      <c r="X318" s="218">
        <v>0.0</v>
      </c>
      <c r="Y318" s="218">
        <v>0.0</v>
      </c>
      <c r="Z318" s="218">
        <v>0.0</v>
      </c>
      <c r="AA318" s="218">
        <v>0.0</v>
      </c>
      <c r="AB318" s="218">
        <v>0.0</v>
      </c>
      <c r="AC318" s="218">
        <v>0.0</v>
      </c>
      <c r="AD318" s="218">
        <v>0.0</v>
      </c>
      <c r="AE318" s="218">
        <v>0.0</v>
      </c>
      <c r="AF318" s="218">
        <v>0.0</v>
      </c>
      <c r="AG318" s="218">
        <v>0.0</v>
      </c>
      <c r="AH318" s="218">
        <v>0.0</v>
      </c>
      <c r="AI318" s="218">
        <v>0.0</v>
      </c>
      <c r="AJ318" s="218">
        <v>0.0</v>
      </c>
      <c r="AK318" s="218">
        <v>0.0</v>
      </c>
      <c r="AL318" s="218">
        <v>0.0</v>
      </c>
      <c r="AM318" s="218">
        <v>0.0</v>
      </c>
      <c r="AN318" s="218">
        <v>0.0</v>
      </c>
      <c r="AO318" s="218">
        <v>0.0</v>
      </c>
      <c r="AP318" s="218">
        <v>0.0</v>
      </c>
      <c r="AQ318" s="218">
        <v>0.0</v>
      </c>
      <c r="AR318" s="218">
        <v>0.0</v>
      </c>
      <c r="AS318" s="218">
        <v>0.0</v>
      </c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29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29"/>
      <c r="H320" s="219"/>
      <c r="I320" s="16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29"/>
      <c r="H321" s="219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29"/>
      <c r="H322" s="219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29"/>
      <c r="H323" s="219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25" t="s">
        <v>46</v>
      </c>
      <c r="F324" s="16"/>
      <c r="G324" s="29"/>
      <c r="H324" s="220" t="s">
        <v>166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21"/>
      <c r="V324" s="221"/>
      <c r="W324" s="221"/>
      <c r="X324" s="221"/>
      <c r="Y324" s="221"/>
      <c r="Z324" s="221"/>
      <c r="AA324" s="221"/>
      <c r="AB324" s="221"/>
      <c r="AC324" s="221"/>
      <c r="AD324" s="221"/>
      <c r="AE324" s="221"/>
      <c r="AF324" s="221"/>
      <c r="AG324" s="221"/>
      <c r="AH324" s="222"/>
      <c r="AI324" s="222"/>
      <c r="AJ324" s="222"/>
      <c r="AK324" s="222"/>
      <c r="AL324" s="222"/>
      <c r="AM324" s="222"/>
      <c r="AN324" s="222"/>
      <c r="AO324" s="222"/>
      <c r="AP324" s="222"/>
      <c r="AQ324" s="222"/>
      <c r="AR324" s="222"/>
      <c r="AS324" s="222"/>
      <c r="AT324" s="222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29"/>
      <c r="H325" s="219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223"/>
      <c r="H328" s="224"/>
      <c r="I328" s="224"/>
      <c r="J328" s="2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 t="s">
        <v>79</v>
      </c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21" t="s">
        <v>167</v>
      </c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21" t="s">
        <v>167</v>
      </c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25" t="s">
        <v>46</v>
      </c>
      <c r="D534" s="16"/>
      <c r="E534" s="25"/>
      <c r="F534" s="16"/>
      <c r="G534" s="226" t="s">
        <v>168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227"/>
      <c r="I536" s="227"/>
      <c r="J536" s="227"/>
      <c r="K536" s="227"/>
      <c r="L536" s="227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228" t="s">
        <v>169</v>
      </c>
      <c r="I537" s="229"/>
      <c r="J537" s="229"/>
      <c r="K537" s="229"/>
      <c r="L537" s="230"/>
      <c r="M537" s="231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  <c r="AA537" s="230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232" t="s">
        <v>170</v>
      </c>
      <c r="I538" s="233"/>
      <c r="J538" s="233"/>
      <c r="K538" s="233"/>
      <c r="L538" s="234"/>
      <c r="M538" s="235" t="s">
        <v>171</v>
      </c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  <c r="Y538" s="233"/>
      <c r="Z538" s="233"/>
      <c r="AA538" s="23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232" t="s">
        <v>49</v>
      </c>
      <c r="I539" s="233"/>
      <c r="J539" s="233"/>
      <c r="K539" s="233"/>
      <c r="L539" s="234"/>
      <c r="M539" s="235" t="s">
        <v>172</v>
      </c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  <c r="Y539" s="233"/>
      <c r="Z539" s="233"/>
      <c r="AA539" s="23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232" t="s">
        <v>71</v>
      </c>
      <c r="I540" s="233"/>
      <c r="J540" s="233"/>
      <c r="K540" s="233"/>
      <c r="L540" s="234"/>
      <c r="M540" s="237" t="s">
        <v>173</v>
      </c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  <c r="Y540" s="233"/>
      <c r="Z540" s="233"/>
      <c r="AA540" s="234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232" t="s">
        <v>174</v>
      </c>
      <c r="I541" s="233"/>
      <c r="J541" s="233"/>
      <c r="K541" s="233"/>
      <c r="L541" s="234"/>
      <c r="M541" s="237" t="s">
        <v>173</v>
      </c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  <c r="Y541" s="233"/>
      <c r="Z541" s="233"/>
      <c r="AA541" s="234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232" t="s">
        <v>175</v>
      </c>
      <c r="I542" s="233"/>
      <c r="J542" s="233"/>
      <c r="K542" s="233"/>
      <c r="L542" s="234"/>
      <c r="M542" s="235" t="s">
        <v>176</v>
      </c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  <c r="Y542" s="233"/>
      <c r="Z542" s="233"/>
      <c r="AA542" s="234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232" t="s">
        <v>177</v>
      </c>
      <c r="I543" s="233"/>
      <c r="J543" s="233"/>
      <c r="K543" s="233"/>
      <c r="L543" s="234"/>
      <c r="M543" s="235" t="s">
        <v>176</v>
      </c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  <c r="Y543" s="233"/>
      <c r="Z543" s="233"/>
      <c r="AA543" s="234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238" t="s">
        <v>178</v>
      </c>
      <c r="I544" s="239"/>
      <c r="J544" s="239"/>
      <c r="K544" s="239"/>
      <c r="L544" s="240"/>
      <c r="M544" s="241" t="s">
        <v>176</v>
      </c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  <c r="AA544" s="242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243"/>
      <c r="M545" s="244"/>
      <c r="N545" s="244"/>
      <c r="O545" s="244"/>
      <c r="P545" s="244"/>
      <c r="Q545" s="244"/>
      <c r="R545" s="244"/>
      <c r="S545" s="244"/>
      <c r="T545" s="244"/>
      <c r="U545" s="244"/>
      <c r="V545" s="244"/>
      <c r="W545" s="244"/>
      <c r="X545" s="244"/>
      <c r="Y545" s="244"/>
      <c r="Z545" s="244"/>
      <c r="AA545" s="244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228" t="s">
        <v>179</v>
      </c>
      <c r="I546" s="229"/>
      <c r="J546" s="229"/>
      <c r="K546" s="229"/>
      <c r="L546" s="230"/>
      <c r="M546" s="245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  <c r="AA546" s="24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232" t="s">
        <v>49</v>
      </c>
      <c r="I547" s="233"/>
      <c r="J547" s="233"/>
      <c r="K547" s="233"/>
      <c r="L547" s="234"/>
      <c r="M547" s="235" t="s">
        <v>180</v>
      </c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  <c r="Y547" s="233"/>
      <c r="Z547" s="233"/>
      <c r="AA547" s="23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232" t="s">
        <v>71</v>
      </c>
      <c r="I548" s="233"/>
      <c r="J548" s="233"/>
      <c r="K548" s="233"/>
      <c r="L548" s="234"/>
      <c r="M548" s="235" t="s">
        <v>181</v>
      </c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  <c r="Y548" s="233"/>
      <c r="Z548" s="233"/>
      <c r="AA548" s="23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</row>
    <row r="549" ht="27.75" customHeight="1">
      <c r="A549" s="16"/>
      <c r="B549" s="16"/>
      <c r="C549" s="16"/>
      <c r="D549" s="16"/>
      <c r="E549" s="16"/>
      <c r="F549" s="16"/>
      <c r="G549" s="16"/>
      <c r="H549" s="232" t="s">
        <v>174</v>
      </c>
      <c r="I549" s="233"/>
      <c r="J549" s="233"/>
      <c r="K549" s="233"/>
      <c r="L549" s="234"/>
      <c r="M549" s="237" t="s">
        <v>182</v>
      </c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  <c r="Y549" s="233"/>
      <c r="Z549" s="233"/>
      <c r="AA549" s="234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232" t="s">
        <v>175</v>
      </c>
      <c r="I550" s="233"/>
      <c r="J550" s="233"/>
      <c r="K550" s="233"/>
      <c r="L550" s="234"/>
      <c r="M550" s="235" t="s">
        <v>176</v>
      </c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  <c r="Y550" s="233"/>
      <c r="Z550" s="233"/>
      <c r="AA550" s="23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238" t="s">
        <v>183</v>
      </c>
      <c r="I551" s="239"/>
      <c r="J551" s="239"/>
      <c r="K551" s="239"/>
      <c r="L551" s="240"/>
      <c r="M551" s="241" t="s">
        <v>176</v>
      </c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  <c r="AA551" s="242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47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247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25" t="s">
        <v>46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r:id="rId2" ref="L1"/>
  </hyperlinks>
  <printOptions/>
  <pageMargins bottom="0.75" footer="0.0" header="0.0" left="0.7" right="0.7" top="0.75"/>
  <pageSetup orientation="portrait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8.0"/>
    <col customWidth="1" min="3" max="35" width="7.63"/>
  </cols>
  <sheetData>
    <row r="1">
      <c r="A1" s="3"/>
      <c r="B1" s="12">
        <v>2017.0</v>
      </c>
      <c r="C1" s="4">
        <v>2018.0</v>
      </c>
      <c r="D1" s="12">
        <v>2019.0</v>
      </c>
      <c r="E1" s="4">
        <v>2020.0</v>
      </c>
      <c r="F1" s="12">
        <v>2021.0</v>
      </c>
      <c r="G1" s="4">
        <v>2022.0</v>
      </c>
      <c r="H1" s="12">
        <v>2023.0</v>
      </c>
      <c r="I1" s="4">
        <v>2024.0</v>
      </c>
      <c r="J1" s="12">
        <v>2025.0</v>
      </c>
      <c r="K1" s="4">
        <v>2026.0</v>
      </c>
      <c r="L1" s="12">
        <v>2027.0</v>
      </c>
      <c r="M1" s="4">
        <v>2028.0</v>
      </c>
      <c r="N1" s="12">
        <v>2029.0</v>
      </c>
      <c r="O1" s="4">
        <v>2030.0</v>
      </c>
      <c r="P1" s="12">
        <v>2031.0</v>
      </c>
      <c r="Q1" s="4">
        <v>2032.0</v>
      </c>
      <c r="R1" s="12">
        <v>2033.0</v>
      </c>
      <c r="S1" s="4">
        <v>2034.0</v>
      </c>
      <c r="T1" s="12">
        <v>2035.0</v>
      </c>
      <c r="U1" s="4">
        <v>2036.0</v>
      </c>
      <c r="V1" s="12">
        <v>2037.0</v>
      </c>
      <c r="W1" s="4">
        <v>2038.0</v>
      </c>
      <c r="X1" s="12">
        <v>2039.0</v>
      </c>
      <c r="Y1" s="4">
        <v>2040.0</v>
      </c>
      <c r="Z1" s="12">
        <v>2041.0</v>
      </c>
      <c r="AA1" s="4">
        <v>2042.0</v>
      </c>
      <c r="AB1" s="12">
        <v>2043.0</v>
      </c>
      <c r="AC1" s="4">
        <v>2044.0</v>
      </c>
      <c r="AD1" s="12">
        <v>2045.0</v>
      </c>
      <c r="AE1" s="4">
        <v>2046.0</v>
      </c>
      <c r="AF1" s="12">
        <v>2047.0</v>
      </c>
      <c r="AG1" s="4">
        <v>2048.0</v>
      </c>
      <c r="AH1" s="12">
        <v>2049.0</v>
      </c>
      <c r="AI1" s="4">
        <v>2050.0</v>
      </c>
    </row>
    <row r="2" ht="30.0" customHeight="1">
      <c r="A2" s="13" t="s">
        <v>39</v>
      </c>
      <c r="B2" s="14">
        <f>SUMIFS('From SAM Data Pull'!$B1:$B21,'From SAM Data Pull'!$A1:$A21,About!$B$1)*'From SAM Data Pull'!B30/100</f>
        <v>0.1629803203</v>
      </c>
      <c r="C2" s="14">
        <f>SUMIFS('From SAM Data Pull'!$B1:$B21,'From SAM Data Pull'!$A1:$A21,About!$B$1)*'From SAM Data Pull'!C30/100</f>
        <v>0.1631506601</v>
      </c>
      <c r="D2" s="14">
        <f>SUMIFS('From SAM Data Pull'!$B1:$B21,'From SAM Data Pull'!$A1:$A21,About!$B$1)*'From SAM Data Pull'!D30/100</f>
        <v>0.163321</v>
      </c>
      <c r="E2" s="14">
        <f>SUMIFS('From SAM Data Pull'!$B1:$B21,'From SAM Data Pull'!$A1:$A21,About!$B$1)*'From SAM Data Pull'!E30/100</f>
        <v>0.1634913399</v>
      </c>
      <c r="F2" s="14">
        <f>SUMIFS('From SAM Data Pull'!$B1:$B21,'From SAM Data Pull'!$A1:$A21,About!$B$1)*'From SAM Data Pull'!F30/100</f>
        <v>0.1636616797</v>
      </c>
      <c r="G2" s="14">
        <f>SUMIFS('From SAM Data Pull'!$B1:$B21,'From SAM Data Pull'!$A1:$A21,About!$B$1)*'From SAM Data Pull'!G30/100</f>
        <v>0.1638320196</v>
      </c>
      <c r="H2" s="14">
        <f>SUMIFS('From SAM Data Pull'!$B1:$B21,'From SAM Data Pull'!$A1:$A21,About!$B$1)*'From SAM Data Pull'!H30/100</f>
        <v>0.1640023595</v>
      </c>
      <c r="I2" s="14">
        <f>SUMIFS('From SAM Data Pull'!$B1:$B21,'From SAM Data Pull'!$A1:$A21,About!$B$1)*'From SAM Data Pull'!I30/100</f>
        <v>0.1641726993</v>
      </c>
      <c r="J2" s="14">
        <f>SUMIFS('From SAM Data Pull'!$B1:$B21,'From SAM Data Pull'!$A1:$A21,About!$B$1)*'From SAM Data Pull'!J30/100</f>
        <v>0.1643430392</v>
      </c>
      <c r="K2" s="14">
        <f>SUMIFS('From SAM Data Pull'!$B1:$B21,'From SAM Data Pull'!$A1:$A21,About!$B$1)*'From SAM Data Pull'!K30/100</f>
        <v>0.1645133791</v>
      </c>
      <c r="L2" s="14">
        <f>SUMIFS('From SAM Data Pull'!$B1:$B21,'From SAM Data Pull'!$A1:$A21,About!$B$1)*'From SAM Data Pull'!L30/100</f>
        <v>0.1646837189</v>
      </c>
      <c r="M2" s="14">
        <f>SUMIFS('From SAM Data Pull'!$B1:$B21,'From SAM Data Pull'!$A1:$A21,About!$B$1)*'From SAM Data Pull'!M30/100</f>
        <v>0.1648540588</v>
      </c>
      <c r="N2" s="14">
        <f>SUMIFS('From SAM Data Pull'!$B1:$B21,'From SAM Data Pull'!$A1:$A21,About!$B$1)*'From SAM Data Pull'!N30/100</f>
        <v>0.1650243987</v>
      </c>
      <c r="O2" s="14">
        <f>SUMIFS('From SAM Data Pull'!$B1:$B21,'From SAM Data Pull'!$A1:$A21,About!$B$1)*'From SAM Data Pull'!O30/100</f>
        <v>0.1651947385</v>
      </c>
      <c r="P2" s="14">
        <f>SUMIFS('From SAM Data Pull'!$B1:$B21,'From SAM Data Pull'!$A1:$A21,About!$B$1)*'From SAM Data Pull'!P30/100</f>
        <v>0.1653650784</v>
      </c>
      <c r="Q2" s="14">
        <f>SUMIFS('From SAM Data Pull'!$B1:$B21,'From SAM Data Pull'!$A1:$A21,About!$B$1)*'From SAM Data Pull'!Q30/100</f>
        <v>0.1655354183</v>
      </c>
      <c r="R2" s="14">
        <f>SUMIFS('From SAM Data Pull'!$B1:$B21,'From SAM Data Pull'!$A1:$A21,About!$B$1)*'From SAM Data Pull'!R30/100</f>
        <v>0.1657057582</v>
      </c>
      <c r="S2" s="14">
        <f>SUMIFS('From SAM Data Pull'!$B1:$B21,'From SAM Data Pull'!$A1:$A21,About!$B$1)*'From SAM Data Pull'!S30/100</f>
        <v>0.165876098</v>
      </c>
      <c r="T2" s="14">
        <f>SUMIFS('From SAM Data Pull'!$B1:$B21,'From SAM Data Pull'!$A1:$A21,About!$B$1)*'From SAM Data Pull'!T30/100</f>
        <v>0.1660464379</v>
      </c>
      <c r="U2" s="14">
        <f>SUMIFS('From SAM Data Pull'!$B1:$B21,'From SAM Data Pull'!$A1:$A21,About!$B$1)*'From SAM Data Pull'!U30/100</f>
        <v>0.1662167778</v>
      </c>
      <c r="V2" s="14">
        <f>SUMIFS('From SAM Data Pull'!$B1:$B21,'From SAM Data Pull'!$A1:$A21,About!$B$1)*'From SAM Data Pull'!V30/100</f>
        <v>0.1663871176</v>
      </c>
      <c r="W2" s="14">
        <f>SUMIFS('From SAM Data Pull'!$B1:$B21,'From SAM Data Pull'!$A1:$A21,About!$B$1)*'From SAM Data Pull'!W30/100</f>
        <v>0.1665574575</v>
      </c>
      <c r="X2" s="14">
        <f>SUMIFS('From SAM Data Pull'!$B1:$B21,'From SAM Data Pull'!$A1:$A21,About!$B$1)*'From SAM Data Pull'!X30/100</f>
        <v>0.1667277974</v>
      </c>
      <c r="Y2" s="14">
        <f>SUMIFS('From SAM Data Pull'!$B1:$B21,'From SAM Data Pull'!$A1:$A21,About!$B$1)*'From SAM Data Pull'!Y30/100</f>
        <v>0.1668981372</v>
      </c>
      <c r="Z2" s="14">
        <f>SUMIFS('From SAM Data Pull'!$B1:$B21,'From SAM Data Pull'!$A1:$A21,About!$B$1)*'From SAM Data Pull'!Z30/100</f>
        <v>0.1670684771</v>
      </c>
      <c r="AA2" s="14">
        <f>SUMIFS('From SAM Data Pull'!$B1:$B21,'From SAM Data Pull'!$A1:$A21,About!$B$1)*'From SAM Data Pull'!AA30/100</f>
        <v>0.167238817</v>
      </c>
      <c r="AB2" s="14">
        <f>SUMIFS('From SAM Data Pull'!$B1:$B21,'From SAM Data Pull'!$A1:$A21,About!$B$1)*'From SAM Data Pull'!AB30/100</f>
        <v>0.1674091568</v>
      </c>
      <c r="AC2" s="14">
        <f>SUMIFS('From SAM Data Pull'!$B1:$B21,'From SAM Data Pull'!$A1:$A21,About!$B$1)*'From SAM Data Pull'!AC30/100</f>
        <v>0.1675794967</v>
      </c>
      <c r="AD2" s="14">
        <f>SUMIFS('From SAM Data Pull'!$B1:$B21,'From SAM Data Pull'!$A1:$A21,About!$B$1)*'From SAM Data Pull'!AD30/100</f>
        <v>0.1677498366</v>
      </c>
      <c r="AE2" s="14">
        <f>SUMIFS('From SAM Data Pull'!$B1:$B21,'From SAM Data Pull'!$A1:$A21,About!$B$1)*'From SAM Data Pull'!AE30/100</f>
        <v>0.1679201764</v>
      </c>
      <c r="AF2" s="14">
        <f>SUMIFS('From SAM Data Pull'!$B1:$B21,'From SAM Data Pull'!$A1:$A21,About!$B$1)*'From SAM Data Pull'!AF30/100</f>
        <v>0.1680905163</v>
      </c>
      <c r="AG2" s="14">
        <f>SUMIFS('From SAM Data Pull'!$B1:$B21,'From SAM Data Pull'!$A1:$A21,About!$B$1)*'From SAM Data Pull'!AG30/100</f>
        <v>0.1682608562</v>
      </c>
      <c r="AH2" s="14">
        <f>SUMIFS('From SAM Data Pull'!$B1:$B21,'From SAM Data Pull'!$A1:$A21,About!$B$1)*'From SAM Data Pull'!AH30/100</f>
        <v>0.168431196</v>
      </c>
      <c r="AI2" s="14">
        <f>SUMIFS('From SAM Data Pull'!$B1:$B21,'From SAM Data Pull'!$A1:$A21,About!$B$1)*'From SAM Data Pull'!AI30/100</f>
        <v>0.1686015359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2016-01-27T18:45:33Z</dcterms:created>
  <dc:creator>Jeffrey Rissman</dc:creator>
</cp:coreProperties>
</file>