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F6F6E561-C88F-46BD-B79D-CFD574C603F5}"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AH76" i="26"/>
  <c r="R76" i="26"/>
  <c r="J76" i="26"/>
  <c r="R75" i="26"/>
  <c r="AH74" i="26"/>
  <c r="R74" i="26"/>
  <c r="Z73" i="26"/>
  <c r="R73" i="26"/>
  <c r="AH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R72" i="26" l="1"/>
  <c r="Z75" i="26"/>
  <c r="AH78" i="26"/>
  <c r="R82" i="26"/>
  <c r="J87" i="26"/>
  <c r="H44" i="26"/>
  <c r="Q21" i="26"/>
  <c r="AG13" i="26"/>
  <c r="Y6" i="26"/>
  <c r="G43" i="26"/>
  <c r="P18" i="26"/>
  <c r="P9" i="26"/>
  <c r="AF50" i="26"/>
  <c r="O20" i="26"/>
  <c r="W7" i="26"/>
  <c r="AE27" i="26"/>
  <c r="V9" i="26"/>
  <c r="X37" i="26"/>
  <c r="U12" i="26"/>
  <c r="J80" i="26"/>
  <c r="J84" i="26"/>
  <c r="K64" i="26"/>
  <c r="H35" i="26"/>
  <c r="Q18" i="26"/>
  <c r="Q11" i="26"/>
  <c r="G28" i="26"/>
  <c r="X14" i="26"/>
  <c r="X5" i="26"/>
  <c r="AF38" i="26"/>
  <c r="W16" i="26"/>
  <c r="U82" i="26"/>
  <c r="V18" i="26"/>
  <c r="N5" i="26"/>
  <c r="D8" i="26"/>
  <c r="J21" i="24"/>
  <c r="K21" i="24" s="1"/>
  <c r="J74" i="26"/>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AG1" i="26" l="1"/>
  <c r="C1" i="26"/>
  <c r="G6" i="24" s="1"/>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<sst xmlns="http://schemas.openxmlformats.org/spreadsheetml/2006/main" count="28264" uniqueCount="2481">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</sst>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2009</v>
      </c>
      <c r="C1" s="260">
        <v>45369</v>
      </c>
      <c r="G1" s="147" t="s">
        <v>1914</v>
      </c>
      <c r="H1" s="147" t="s">
        <v>1915</v>
      </c>
    </row>
    <row r="2" spans="1:8" x14ac:dyDescent="0.25">
      <c r="B2" t="str">
        <f>B1</f>
        <v>Wisconsin</v>
      </c>
      <c r="C2" t="str">
        <f>INDEX(G:G,MATCH(B1,H:H,0))</f>
        <v>WI</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Wisconsin,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Wisconsin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PV:**Wisconsin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Wind:**Wisconsin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Wisconsin will retire 0 MW of coal by 2050. Wisconsin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Wisconsin will retire 3950 MW of natural gas by 2050. Wisconsin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Wisconsin will retire 2000 MW of nuclear by 2050. Wisconsin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Wisconsin will retire 100 MW of natural gas by 2050. Wisconsin currently has 15301 MW of natural gas peaker capacity.</v>
      </c>
      <c r="P12" s="1" t="str">
        <f>_xlfn.CONCAT("//**Lignite:** The EIA projects that ", About!B2, " will retire ", 'Supporting Data'!$S$3, " MW of lignite by 2050. ", About!B2, " currently has ",'Supporting Data'!$AE$3, " MW of lignite capacity." )</f>
        <v>//**Lignite:** The EIA projects that Wisconsin will retire 0 MW of lignite by 2050. Wisconsin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WI</v>
      </c>
      <c r="C1" s="223">
        <f>SUM(C4:C87)</f>
        <v>88.828621199093178</v>
      </c>
      <c r="D1" s="223">
        <f t="shared" ref="D1:AH1" si="0">SUM(D4:D87)</f>
        <v>91.45175971514</v>
      </c>
      <c r="E1" s="223">
        <f t="shared" si="0"/>
        <v>90.71783811773183</v>
      </c>
      <c r="F1" s="223">
        <f t="shared" si="0"/>
        <v>93.74726816017909</v>
      </c>
      <c r="G1" s="223">
        <f t="shared" si="0"/>
        <v>97.143895872512701</v>
      </c>
      <c r="H1" s="223">
        <f t="shared" si="0"/>
        <v>100.7266817372391</v>
      </c>
      <c r="I1" s="223">
        <f t="shared" si="0"/>
        <v>105.07271102940058</v>
      </c>
      <c r="J1" s="223">
        <f t="shared" si="0"/>
        <v>107.8098395686181</v>
      </c>
      <c r="K1" s="223">
        <f t="shared" si="0"/>
        <v>106.31404867130249</v>
      </c>
      <c r="L1" s="223">
        <f t="shared" si="0"/>
        <v>110.09043333831688</v>
      </c>
      <c r="M1" s="223">
        <f t="shared" si="0"/>
        <v>112.48570940699992</v>
      </c>
      <c r="N1" s="223">
        <f t="shared" si="0"/>
        <v>110.9468742071757</v>
      </c>
      <c r="O1" s="223">
        <f t="shared" si="0"/>
        <v>112.46586650854258</v>
      </c>
      <c r="P1" s="223">
        <f t="shared" si="0"/>
        <v>111.4481200616804</v>
      </c>
      <c r="Q1" s="223">
        <f t="shared" si="0"/>
        <v>113.28896304991831</v>
      </c>
      <c r="R1" s="223">
        <f t="shared" si="0"/>
        <v>116.38508540072571</v>
      </c>
      <c r="S1" s="223">
        <f t="shared" si="0"/>
        <v>108.91165973825409</v>
      </c>
      <c r="T1" s="223">
        <f t="shared" si="0"/>
        <v>111.07606860750877</v>
      </c>
      <c r="U1" s="223">
        <f t="shared" si="0"/>
        <v>110.91445913490429</v>
      </c>
      <c r="V1" s="223">
        <f t="shared" si="0"/>
        <v>101.67563414353928</v>
      </c>
      <c r="W1" s="223">
        <f t="shared" si="0"/>
        <v>104.04496186896451</v>
      </c>
      <c r="X1" s="223">
        <f t="shared" si="0"/>
        <v>103.12059310299662</v>
      </c>
      <c r="Y1" s="223">
        <f t="shared" si="0"/>
        <v>95.888787791394691</v>
      </c>
      <c r="Z1" s="223">
        <f t="shared" si="0"/>
        <v>105.9992816764745</v>
      </c>
      <c r="AA1" s="223">
        <f t="shared" si="0"/>
        <v>105.64803684499981</v>
      </c>
      <c r="AB1" s="223">
        <f t="shared" si="0"/>
        <v>103.88337794808771</v>
      </c>
      <c r="AC1" s="223">
        <f t="shared" si="0"/>
        <v>99.522256675048084</v>
      </c>
      <c r="AD1" s="223">
        <f t="shared" si="0"/>
        <v>102.61115355000682</v>
      </c>
      <c r="AE1" s="223">
        <f t="shared" si="0"/>
        <v>104.98774714867972</v>
      </c>
      <c r="AF1" s="223">
        <f t="shared" si="0"/>
        <v>98.158405385465528</v>
      </c>
      <c r="AG1" s="223">
        <f t="shared" si="0"/>
        <v>90.381113926632693</v>
      </c>
      <c r="AH1" s="223">
        <f t="shared" si="0"/>
        <v>95.814470474159194</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227" t="s">
        <v>479</v>
      </c>
      <c r="B5" s="199" t="s">
        <v>2259</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227" t="s">
        <v>479</v>
      </c>
      <c r="B6" s="199" t="s">
        <v>2263</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227" t="s">
        <v>479</v>
      </c>
      <c r="B7" s="199" t="s">
        <v>2265</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227" t="s">
        <v>479</v>
      </c>
      <c r="B8" s="199" t="s">
        <v>2267</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227" t="s">
        <v>479</v>
      </c>
      <c r="B9" s="199" t="s">
        <v>2277</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227" t="s">
        <v>479</v>
      </c>
      <c r="B10" s="199" t="s">
        <v>2286</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227" t="s">
        <v>479</v>
      </c>
      <c r="B13" s="199" t="s">
        <v>2296</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227" t="s">
        <v>479</v>
      </c>
      <c r="B14" s="199"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227" t="s">
        <v>479</v>
      </c>
      <c r="B17" s="199" t="s">
        <v>2294</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228">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228">
        <f>SUMIFS('EPA Export Aggregation'!R:R,'EPA Export Aggregation'!$A:$A,$B33,'EPA Export Aggregation'!$D:$D,$A$1)*IF($A33="CH4",About!$D$58,IF($A33="N2O",About!$D$59,1))</f>
        <v>9.4000213664300003E-2</v>
      </c>
      <c r="P33" s="228">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228">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228">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228">
        <f>SUMIFS('EPA Export Aggregation'!AD:AD,'EPA Export Aggregation'!$A:$A,$B33,'EPA Export Aggregation'!$D:$D,$A$1)*IF($A33="CH4",About!$D$58,IF($A33="N2O",About!$D$59,1))</f>
        <v>0.128788128084</v>
      </c>
      <c r="AB33" s="228">
        <f>SUMIFS('EPA Export Aggregation'!AE:AE,'EPA Export Aggregation'!$A:$A,$B33,'EPA Export Aggregation'!$D:$D,$A$1)*IF($A33="CH4",About!$D$58,IF($A33="N2O",About!$D$59,1))</f>
        <v>0.1599982392115</v>
      </c>
      <c r="AC33" s="228">
        <f>SUMIFS('EPA Export Aggregation'!AF:AF,'EPA Export Aggregation'!$A:$A,$B33,'EPA Export Aggregation'!$D:$D,$A$1)*IF($A33="CH4",About!$D$58,IF($A33="N2O",About!$D$59,1))</f>
        <v>0.11534803992830001</v>
      </c>
      <c r="AD33" s="228">
        <f>SUMIFS('EPA Export Aggregation'!AG:AG,'EPA Export Aggregation'!$A:$A,$B33,'EPA Export Aggregation'!$D:$D,$A$1)*IF($A33="CH4",About!$D$58,IF($A33="N2O",About!$D$59,1))</f>
        <v>0.1449764755431</v>
      </c>
      <c r="AE33" s="228">
        <f>SUMIFS('EPA Export Aggregation'!AH:AH,'EPA Export Aggregation'!$A:$A,$B33,'EPA Export Aggregation'!$D:$D,$A$1)*IF($A33="CH4",About!$D$58,IF($A33="N2O",About!$D$59,1))</f>
        <v>0.13898492526340001</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2024-03-18T21:15:04Z</dcterms:modified>
</cp:coreProperties>
</file>