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F208B5A1-0A30-456A-ABDD-58BBD507E3F8}"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6" i="26"/>
  <c r="O36" i="26" s="1"/>
  <c r="P36" i="26" s="1"/>
  <c r="G24" i="26"/>
  <c r="J24" i="26" s="1"/>
  <c r="K24" i="26" s="1"/>
  <c r="G8" i="26"/>
  <c r="O8" i="26" s="1"/>
  <c r="P8" i="26" s="1"/>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U7" i="28" s="1"/>
  <c r="J8" i="26"/>
  <c r="K8" i="26" s="1"/>
  <c r="B3" i="20"/>
  <c r="G7" i="26"/>
  <c r="J7" i="26" s="1"/>
  <c r="K7" i="26" s="1"/>
  <c r="G23" i="26"/>
  <c r="O23" i="26" s="1"/>
  <c r="P23" i="26" s="1"/>
  <c r="G35" i="26"/>
  <c r="O35" i="26" s="1"/>
  <c r="P35" i="26" s="1"/>
  <c r="O24" i="26"/>
  <c r="P24" i="26" s="1"/>
  <c r="F3" i="20"/>
  <c r="G10" i="26"/>
  <c r="G25" i="26"/>
  <c r="O25" i="26" s="1"/>
  <c r="P25" i="26" s="1"/>
  <c r="G39" i="26"/>
  <c r="M7" i="24"/>
  <c r="G11" i="26"/>
  <c r="J11" i="26" s="1"/>
  <c r="K11" i="26" s="1"/>
  <c r="G28" i="26"/>
  <c r="J28" i="26" s="1"/>
  <c r="K28" i="26" s="1"/>
  <c r="G40" i="26"/>
  <c r="O40" i="26" s="1"/>
  <c r="P40" i="26" s="1"/>
  <c r="O7" i="24"/>
  <c r="G19" i="26"/>
  <c r="J19" i="26" s="1"/>
  <c r="K19" i="26" s="1"/>
  <c r="G29" i="26"/>
  <c r="G41" i="26"/>
  <c r="B2" i="20"/>
  <c r="Q7" i="24"/>
  <c r="G20" i="26"/>
  <c r="O20" i="26" s="1"/>
  <c r="P20" i="26" s="1"/>
  <c r="G32" i="26"/>
  <c r="O32" i="26" s="1"/>
  <c r="P32" i="26" s="1"/>
  <c r="G48" i="26"/>
  <c r="O48" i="26" s="1"/>
  <c r="P48"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M4" i="28"/>
  <c r="E7" i="28"/>
  <c r="M7" i="28"/>
  <c r="M8" i="28"/>
  <c r="E11" i="28"/>
  <c r="M11" i="28"/>
  <c r="M12" i="28"/>
  <c r="W15" i="28"/>
  <c r="D16" i="28"/>
  <c r="L18" i="28"/>
  <c r="X25" i="28"/>
  <c r="L26" i="28"/>
  <c r="C29" i="28"/>
  <c r="H44" i="28"/>
  <c r="M50" i="28"/>
  <c r="AD4" i="28"/>
  <c r="V7" i="28"/>
  <c r="AD7" i="28"/>
  <c r="AD8" i="28"/>
  <c r="V11" i="28"/>
  <c r="AD11" i="28"/>
  <c r="AD12" i="28"/>
  <c r="T16" i="28"/>
  <c r="D17" i="28"/>
  <c r="AA19" i="28"/>
  <c r="D27" i="28"/>
  <c r="AA27" i="28"/>
  <c r="P30" i="28"/>
  <c r="AF39" i="28"/>
  <c r="G4" i="28"/>
  <c r="O4" i="28"/>
  <c r="W4" i="28"/>
  <c r="O5" i="28"/>
  <c r="O7" i="28"/>
  <c r="G8" i="28"/>
  <c r="O8" i="28"/>
  <c r="W8" i="28"/>
  <c r="O9" i="28"/>
  <c r="O11" i="28"/>
  <c r="G12" i="28"/>
  <c r="O12" i="28"/>
  <c r="W12" i="28"/>
  <c r="O13" i="28"/>
  <c r="G16" i="28"/>
  <c r="AB17" i="28"/>
  <c r="S18" i="28"/>
  <c r="H19" i="28"/>
  <c r="H21" i="28"/>
  <c r="S26" i="28"/>
  <c r="S28" i="28"/>
  <c r="H29" i="28"/>
  <c r="AB29" i="28"/>
  <c r="AB31" i="28"/>
  <c r="T53" i="28"/>
  <c r="X4" i="28"/>
  <c r="AF4" i="28"/>
  <c r="H5" i="28"/>
  <c r="AF5" i="28"/>
  <c r="AF7" i="28"/>
  <c r="X8" i="28"/>
  <c r="AF8" i="28"/>
  <c r="H9" i="28"/>
  <c r="AF9" i="28"/>
  <c r="AF11" i="28"/>
  <c r="X12" i="28"/>
  <c r="AF12" i="28"/>
  <c r="H13" i="28"/>
  <c r="C14" i="28"/>
  <c r="K17" i="28"/>
  <c r="K19" i="28"/>
  <c r="AF19" i="28"/>
  <c r="T20" i="28"/>
  <c r="T22" i="28"/>
  <c r="AF27" i="28"/>
  <c r="AF29" i="28"/>
  <c r="T30" i="28"/>
  <c r="K31" i="28"/>
  <c r="P33" i="28"/>
  <c r="H46" i="28"/>
  <c r="Z87" i="28"/>
  <c r="AH86" i="28"/>
  <c r="Z86" i="28"/>
  <c r="R86" i="28"/>
  <c r="Z85" i="28"/>
  <c r="AH84" i="28"/>
  <c r="R84" i="28"/>
  <c r="Z83" i="28"/>
  <c r="AH82" i="28"/>
  <c r="Z82" i="28"/>
  <c r="R82" i="28"/>
  <c r="Z81" i="28"/>
  <c r="AH80" i="28"/>
  <c r="Z80" i="28"/>
  <c r="R80" i="28"/>
  <c r="Z79" i="28"/>
  <c r="AH78" i="28"/>
  <c r="Z78" i="28"/>
  <c r="R78" i="28"/>
  <c r="Z77" i="28"/>
  <c r="AH76" i="28"/>
  <c r="Z76" i="28"/>
  <c r="R76" i="28"/>
  <c r="Z75" i="28"/>
  <c r="AH74" i="28"/>
  <c r="Z74" i="28"/>
  <c r="R74" i="28"/>
  <c r="Z73" i="28"/>
  <c r="AH72" i="28"/>
  <c r="Z72" i="28"/>
  <c r="R72" i="28"/>
  <c r="Y87" i="28"/>
  <c r="AG86" i="28"/>
  <c r="Y86" i="28"/>
  <c r="Q86" i="28"/>
  <c r="Y85" i="28"/>
  <c r="AG84" i="28"/>
  <c r="Y84" i="28"/>
  <c r="Q84" i="28"/>
  <c r="Y83" i="28"/>
  <c r="AG82" i="28"/>
  <c r="Y82" i="28"/>
  <c r="Q82" i="28"/>
  <c r="Y81" i="28"/>
  <c r="AG80" i="28"/>
  <c r="Y80" i="28"/>
  <c r="Q80" i="28"/>
  <c r="Y79" i="28"/>
  <c r="AG78" i="28"/>
  <c r="Y78" i="28"/>
  <c r="Q78" i="28"/>
  <c r="Y77" i="28"/>
  <c r="AG76" i="28"/>
  <c r="Y76" i="28"/>
  <c r="Q76" i="28"/>
  <c r="Y75" i="28"/>
  <c r="AG74" i="28"/>
  <c r="Y74" i="28"/>
  <c r="Q74" i="28"/>
  <c r="Y73" i="28"/>
  <c r="AG72" i="28"/>
  <c r="Y72" i="28"/>
  <c r="Q72" i="28"/>
  <c r="Y71" i="28"/>
  <c r="AG70" i="28"/>
  <c r="Y70" i="28"/>
  <c r="Q70" i="28"/>
  <c r="Y69" i="28"/>
  <c r="AG68" i="28"/>
  <c r="Y68" i="28"/>
  <c r="Q68" i="28"/>
  <c r="Y67" i="28"/>
  <c r="AG66" i="28"/>
  <c r="AF87" i="28"/>
  <c r="X87" i="28"/>
  <c r="AF86" i="28"/>
  <c r="H86" i="28"/>
  <c r="AF85" i="28"/>
  <c r="X85" i="28"/>
  <c r="AF84" i="28"/>
  <c r="H84" i="28"/>
  <c r="AF83" i="28"/>
  <c r="X83" i="28"/>
  <c r="AF82" i="28"/>
  <c r="H82" i="28"/>
  <c r="AF81" i="28"/>
  <c r="X81" i="28"/>
  <c r="AF80" i="28"/>
  <c r="H80" i="28"/>
  <c r="AF79" i="28"/>
  <c r="X79" i="28"/>
  <c r="AF78" i="28"/>
  <c r="H78" i="28"/>
  <c r="AF77" i="28"/>
  <c r="X77" i="28"/>
  <c r="AF76" i="28"/>
  <c r="H76" i="28"/>
  <c r="AF75" i="28"/>
  <c r="X75" i="28"/>
  <c r="AF74" i="28"/>
  <c r="H74" i="28"/>
  <c r="AF73" i="28"/>
  <c r="X73" i="28"/>
  <c r="AF72" i="28"/>
  <c r="H72" i="28"/>
  <c r="AE87" i="28"/>
  <c r="W87" i="28"/>
  <c r="AE86" i="28"/>
  <c r="G86" i="28"/>
  <c r="AE85" i="28"/>
  <c r="W85" i="28"/>
  <c r="AE84" i="28"/>
  <c r="G84" i="28"/>
  <c r="AE83" i="28"/>
  <c r="W83" i="28"/>
  <c r="AE82" i="28"/>
  <c r="G82" i="28"/>
  <c r="AE81" i="28"/>
  <c r="W81" i="28"/>
  <c r="AE80" i="28"/>
  <c r="G80" i="28"/>
  <c r="AE79" i="28"/>
  <c r="W79" i="28"/>
  <c r="AE78" i="28"/>
  <c r="G78" i="28"/>
  <c r="AE77" i="28"/>
  <c r="W77" i="28"/>
  <c r="AE76" i="28"/>
  <c r="G76" i="28"/>
  <c r="AE75" i="28"/>
  <c r="W75" i="28"/>
  <c r="AE74" i="28"/>
  <c r="G74" i="28"/>
  <c r="AE73" i="28"/>
  <c r="W73" i="28"/>
  <c r="AE72" i="28"/>
  <c r="G72" i="28"/>
  <c r="AE71" i="28"/>
  <c r="W71" i="28"/>
  <c r="AE70" i="28"/>
  <c r="G70" i="28"/>
  <c r="AE69" i="28"/>
  <c r="W69" i="28"/>
  <c r="AE68" i="28"/>
  <c r="G68" i="28"/>
  <c r="AE67" i="28"/>
  <c r="W67" i="28"/>
  <c r="AD87" i="28"/>
  <c r="F87" i="28"/>
  <c r="AD86" i="28"/>
  <c r="V86" i="28"/>
  <c r="AD85" i="28"/>
  <c r="F85" i="28"/>
  <c r="AD84" i="28"/>
  <c r="V84" i="28"/>
  <c r="AD83" i="28"/>
  <c r="F83" i="28"/>
  <c r="AD82" i="28"/>
  <c r="V82" i="28"/>
  <c r="AD81" i="28"/>
  <c r="V81" i="28"/>
  <c r="N81" i="28"/>
  <c r="F81" i="28"/>
  <c r="AD80" i="28"/>
  <c r="V80" i="28"/>
  <c r="AD79" i="28"/>
  <c r="V79" i="28"/>
  <c r="N79" i="28"/>
  <c r="F79" i="28"/>
  <c r="AD78" i="28"/>
  <c r="V78" i="28"/>
  <c r="AD77" i="28"/>
  <c r="V77" i="28"/>
  <c r="N77" i="28"/>
  <c r="F77" i="28"/>
  <c r="AD76" i="28"/>
  <c r="V76" i="28"/>
  <c r="AD75" i="28"/>
  <c r="V75" i="28"/>
  <c r="N75" i="28"/>
  <c r="F75" i="28"/>
  <c r="AD74" i="28"/>
  <c r="V74" i="28"/>
  <c r="AD73" i="28"/>
  <c r="V73" i="28"/>
  <c r="N73" i="28"/>
  <c r="F73" i="28"/>
  <c r="AD72" i="28"/>
  <c r="V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28" i="28" l="1"/>
  <c r="AA17" i="28"/>
  <c r="F12" i="28"/>
  <c r="F8" i="28"/>
  <c r="F4" i="28"/>
  <c r="C27" i="28"/>
  <c r="S16" i="28"/>
  <c r="U11" i="28"/>
  <c r="K6" i="24"/>
  <c r="L6" i="24" s="1"/>
  <c r="J33" i="19" s="1"/>
  <c r="J21" i="26"/>
  <c r="K21" i="26" s="1"/>
  <c r="O21" i="26"/>
  <c r="P21" i="26" s="1"/>
  <c r="O29" i="26"/>
  <c r="P29" i="26" s="1"/>
  <c r="J29" i="26"/>
  <c r="K29" i="26" s="1"/>
  <c r="O10" i="26"/>
  <c r="P10" i="26" s="1"/>
  <c r="J10" i="26"/>
  <c r="K10" i="26" s="1"/>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C32"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A33"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AF37" i="28"/>
  <c r="K28" i="28"/>
  <c r="X26" i="28"/>
  <c r="AB24" i="28"/>
  <c r="S19" i="28"/>
  <c r="K16" i="28"/>
  <c r="G14" i="28"/>
  <c r="AA12" i="28"/>
  <c r="AA10" i="28"/>
  <c r="AA8" i="28"/>
  <c r="AA6" i="28"/>
  <c r="AA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H30" i="28"/>
  <c r="T17" i="28"/>
  <c r="G15" i="28"/>
  <c r="Q13" i="28"/>
  <c r="D12" i="28"/>
  <c r="Q11" i="28"/>
  <c r="Q9" i="28"/>
  <c r="Q7" i="28"/>
  <c r="D6" i="28"/>
  <c r="D4" i="28"/>
  <c r="H49" i="28"/>
  <c r="H37" i="28"/>
  <c r="Z33" i="28"/>
  <c r="T31" i="28"/>
  <c r="C30" i="28"/>
  <c r="H28" i="28"/>
  <c r="K26" i="28"/>
  <c r="X24" i="28"/>
  <c r="AB22" i="28"/>
  <c r="AF20" i="28"/>
  <c r="L19" i="28"/>
  <c r="S17" i="28"/>
  <c r="C16" i="28"/>
  <c r="D15" i="28"/>
  <c r="F14" i="28"/>
  <c r="L13" i="28"/>
  <c r="Y12" i="28"/>
  <c r="C12" i="28"/>
  <c r="L11" i="28"/>
  <c r="Y10" i="28"/>
  <c r="C10" i="28"/>
  <c r="L9" i="28"/>
  <c r="Y8" i="28"/>
  <c r="C8" i="28"/>
  <c r="L7" i="28"/>
  <c r="Y6" i="28"/>
  <c r="C6" i="28"/>
  <c r="L5" i="28"/>
  <c r="Y4" i="28"/>
  <c r="C4" i="28"/>
  <c r="L21" i="28"/>
  <c r="D10" i="28"/>
  <c r="Q5"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AF22" i="28"/>
  <c r="D8"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Q69" i="28"/>
  <c r="Q67" i="28"/>
  <c r="X86" i="28"/>
  <c r="X84" i="28"/>
  <c r="X82" i="28"/>
  <c r="X80" i="28"/>
  <c r="X78" i="28"/>
  <c r="X76" i="28"/>
  <c r="X74" i="28"/>
  <c r="X72" i="28"/>
  <c r="W86" i="28"/>
  <c r="W84" i="28"/>
  <c r="W82" i="28"/>
  <c r="W80" i="28"/>
  <c r="W78" i="28"/>
  <c r="W76" i="28"/>
  <c r="W74" i="28"/>
  <c r="W72" i="28"/>
  <c r="W70" i="28"/>
  <c r="W68" i="28"/>
  <c r="V87" i="28"/>
  <c r="V85" i="28"/>
  <c r="V83"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K29" i="28"/>
  <c r="K35" i="28"/>
  <c r="J87" i="28"/>
  <c r="J85" i="28"/>
  <c r="J83" i="28"/>
  <c r="J81" i="28"/>
  <c r="J79" i="28"/>
  <c r="J77" i="28"/>
  <c r="J75" i="28"/>
  <c r="J73" i="28"/>
  <c r="I87" i="28"/>
  <c r="I85" i="28"/>
  <c r="I83" i="28"/>
  <c r="I81" i="28"/>
  <c r="I79" i="28"/>
  <c r="I77" i="28"/>
  <c r="I75" i="28"/>
  <c r="I73" i="28"/>
  <c r="I71" i="28"/>
  <c r="I69" i="28"/>
  <c r="I67" i="28"/>
  <c r="P86" i="28"/>
  <c r="P84" i="28"/>
  <c r="P82" i="28"/>
  <c r="P80" i="28"/>
  <c r="P78" i="28"/>
  <c r="P76" i="28"/>
  <c r="P74" i="28"/>
  <c r="P72" i="28"/>
  <c r="O86" i="28"/>
  <c r="O84" i="28"/>
  <c r="O82" i="28"/>
  <c r="O80" i="28"/>
  <c r="O78" i="28"/>
  <c r="O76" i="28"/>
  <c r="O74" i="28"/>
  <c r="O72" i="28"/>
  <c r="O70" i="28"/>
  <c r="O68" i="28"/>
  <c r="N87" i="28"/>
  <c r="N85" i="28"/>
  <c r="N83"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J82" i="28"/>
  <c r="J80" i="28"/>
  <c r="J78" i="28"/>
  <c r="J76" i="28"/>
  <c r="J74" i="28"/>
  <c r="J72" i="28"/>
  <c r="I86" i="28"/>
  <c r="I84" i="28"/>
  <c r="I82" i="28"/>
  <c r="I80" i="28"/>
  <c r="I78" i="28"/>
  <c r="I76" i="28"/>
  <c r="I74" i="28"/>
  <c r="I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E4" i="28"/>
  <c r="E6" i="28"/>
  <c r="E8" i="28"/>
  <c r="E10" i="28"/>
  <c r="E12" i="28"/>
  <c r="H14" i="28"/>
  <c r="X17" i="28"/>
  <c r="C23" i="28"/>
  <c r="L28" i="28"/>
  <c r="AG33" i="28"/>
  <c r="V4" i="28"/>
  <c r="V1" i="28" s="1"/>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AG73" i="28"/>
  <c r="AG71" i="28"/>
  <c r="AG69" i="28"/>
  <c r="AG67"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D25" i="28"/>
  <c r="L15" i="28"/>
  <c r="AD10" i="28"/>
  <c r="AD6" i="28"/>
  <c r="AF34" i="28"/>
  <c r="X23" i="28"/>
  <c r="Q14" i="28"/>
  <c r="M10" i="28"/>
  <c r="M6" i="28"/>
  <c r="S2" i="24"/>
  <c r="AF25" i="28"/>
  <c r="AB15" i="28"/>
  <c r="H11" i="28"/>
  <c r="H7" i="28"/>
  <c r="AA36" i="28"/>
  <c r="S24" i="28"/>
  <c r="AF14" i="28"/>
  <c r="W10" i="28"/>
  <c r="W6" i="28"/>
  <c r="D34" i="28"/>
  <c r="D23" i="28"/>
  <c r="D1" i="28" s="1"/>
  <c r="I14" i="28"/>
  <c r="F10" i="28"/>
  <c r="F6" i="28"/>
  <c r="L32" i="28"/>
  <c r="X21" i="28"/>
  <c r="V13" i="28"/>
  <c r="U9" i="28"/>
  <c r="U5" i="28"/>
  <c r="K2" i="24"/>
  <c r="N13" i="24"/>
  <c r="Z84" i="28"/>
  <c r="H41" i="28"/>
  <c r="K25" i="28"/>
  <c r="O15" i="28"/>
  <c r="AF10" i="28"/>
  <c r="AF6" i="28"/>
  <c r="J35" i="28"/>
  <c r="AB23" i="28"/>
  <c r="T14" i="28"/>
  <c r="O10" i="28"/>
  <c r="O6" i="28"/>
  <c r="F33" i="28"/>
  <c r="P22" i="28"/>
  <c r="AF13" i="28"/>
  <c r="AD9" i="28"/>
  <c r="AD5" i="28"/>
  <c r="AD1" i="28" s="1"/>
  <c r="X31" i="28"/>
  <c r="C21" i="28"/>
  <c r="C1" i="28" s="1"/>
  <c r="G6" i="26" s="1"/>
  <c r="M13" i="28"/>
  <c r="M9" i="28"/>
  <c r="M5" i="28"/>
  <c r="P2" i="24"/>
  <c r="C37" i="28"/>
  <c r="T24" i="28"/>
  <c r="C15" i="28"/>
  <c r="X10" i="28"/>
  <c r="X6" i="28"/>
  <c r="X1" i="28" s="1"/>
  <c r="F34" i="28"/>
  <c r="H23" i="28"/>
  <c r="K14" i="28"/>
  <c r="K1" i="28" s="1"/>
  <c r="G10" i="28"/>
  <c r="G6" i="28"/>
  <c r="P32" i="28"/>
  <c r="AA21" i="28"/>
  <c r="AA1" i="28" s="1"/>
  <c r="W13" i="28"/>
  <c r="W1" i="28" s="1"/>
  <c r="V9" i="28"/>
  <c r="V5" i="28"/>
  <c r="C31" i="28"/>
  <c r="L20" i="28"/>
  <c r="E13" i="28"/>
  <c r="E9" i="28"/>
  <c r="E5" i="28"/>
  <c r="E1" i="28" s="1"/>
  <c r="J49" i="26"/>
  <c r="K49" i="26" s="1"/>
  <c r="O49" i="26"/>
  <c r="P49" i="26" s="1"/>
  <c r="L7" i="24"/>
  <c r="J42" i="19" s="1"/>
  <c r="J33" i="26"/>
  <c r="K33" i="26" s="1"/>
  <c r="O33" i="26"/>
  <c r="P33" i="26" s="1"/>
  <c r="O41" i="26"/>
  <c r="P41" i="26" s="1"/>
  <c r="J41" i="26"/>
  <c r="K41" i="26" s="1"/>
  <c r="O39" i="26"/>
  <c r="P39" i="26" s="1"/>
  <c r="J39" i="26"/>
  <c r="K39" i="26" s="1"/>
  <c r="O22" i="26"/>
  <c r="P22" i="26" s="1"/>
  <c r="J22" i="26"/>
  <c r="K22" i="26" s="1"/>
  <c r="K9" i="24"/>
  <c r="L9" i="24" s="1"/>
  <c r="J25" i="19" s="1"/>
  <c r="CE3" i="25"/>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U1" i="28"/>
  <c r="S1" i="28"/>
  <c r="P1" i="28"/>
  <c r="M1" i="28"/>
  <c r="H1" i="28"/>
  <c r="AE1" i="28"/>
  <c r="AG1" i="28"/>
  <c r="O1" i="28"/>
  <c r="R161" i="1"/>
  <c r="Q161" i="1"/>
  <c r="P161" i="1"/>
  <c r="O161" i="1"/>
  <c r="N161" i="1"/>
  <c r="M161" i="1"/>
  <c r="L161" i="1"/>
  <c r="K161" i="1"/>
  <c r="J161" i="1"/>
  <c r="B161" i="1"/>
  <c r="A161" i="1"/>
  <c r="F1" i="28" l="1"/>
  <c r="N1" i="28"/>
  <c r="L13" i="24"/>
  <c r="J65" i="19" s="1"/>
  <c r="L1" i="28"/>
  <c r="T1" i="28"/>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<sst xmlns="http://schemas.openxmlformats.org/spreadsheetml/2006/main" count="35255" uniqueCount="4358">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</sst>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3859</v>
      </c>
      <c r="C1" s="353">
        <v>45496</v>
      </c>
      <c r="G1" s="354" t="s">
        <v>3763</v>
      </c>
      <c r="H1" s="354" t="s">
        <v>3764</v>
      </c>
    </row>
    <row r="2" spans="1:8" x14ac:dyDescent="0.75">
      <c r="B2" t="str">
        <f>_xlfn.XLOOKUP(B1,H:H,G:G,0,0,1)</f>
        <v>WI</v>
      </c>
      <c r="C2" t="str">
        <f>_xlfn.XLOOKUP(B2,G:G, H:H, 0,0,1)</f>
        <v>Wisconsin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Wisconsin.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6"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Wisconsin</v>
      </c>
      <c r="B3" s="404">
        <f>ROUND(SUMIFS(B$4:B$54, $A$4:$A$54, $A$3),0)</f>
        <v>72333</v>
      </c>
      <c r="C3" s="405">
        <f t="shared" ref="C3" si="0">ROUND(SUMIFS(C$4:C$54, $A$4:$A$54, $A$3),0)</f>
        <v>72</v>
      </c>
      <c r="D3" s="404">
        <f>SUMIFS(D$4:D$54, $A$4:$A$54, $A$3)</f>
        <v>14492190</v>
      </c>
      <c r="E3" s="404">
        <f>SUMIFS(E$4:E$54, $A$4:$A$54, $A$3)</f>
        <v>10552037.999999976</v>
      </c>
      <c r="F3" s="406">
        <f>ROUND(SUMIFS(F$4:F$54,$A$4:$A$54,$A$3)*100,0)</f>
        <v>-27</v>
      </c>
      <c r="G3" s="178">
        <f>SUMIFS(G$4:G$54, $A$4:$A$54, $A$3)</f>
        <v>30</v>
      </c>
      <c r="H3" s="178">
        <f>SUMIFS(H$4:H$54, $A$4:$A$54, $A$3)</f>
        <v>0</v>
      </c>
      <c r="I3" s="406">
        <f>ROUND(SUMIFS(I$4:I$54,$A$4:$A$54,$A$3)*100,0)</f>
        <v>-100</v>
      </c>
      <c r="J3" s="406">
        <f>ROUND(SUMIFS(J$4:J$54, $A$4:$A$54, $A$3),0)</f>
        <v>5813</v>
      </c>
      <c r="K3" s="178">
        <f t="shared" ref="K3:AI3" si="1">ROUND(SUMIFS(K$4:K$54, $A$4:$A$54, $A$3),0)</f>
        <v>2116</v>
      </c>
      <c r="L3" s="406">
        <f t="shared" si="1"/>
        <v>2781</v>
      </c>
      <c r="M3" s="178">
        <f t="shared" si="1"/>
        <v>2650</v>
      </c>
      <c r="N3" s="178">
        <f t="shared" si="1"/>
        <v>50</v>
      </c>
      <c r="O3" s="178">
        <f t="shared" si="1"/>
        <v>0</v>
      </c>
      <c r="P3" s="178">
        <f t="shared" si="1"/>
        <v>0</v>
      </c>
      <c r="Q3" s="178">
        <f t="shared" si="1"/>
        <v>0</v>
      </c>
      <c r="R3" s="178">
        <f t="shared" si="1"/>
        <v>500</v>
      </c>
      <c r="S3" s="406">
        <f t="shared" si="1"/>
        <v>0</v>
      </c>
      <c r="T3" s="178">
        <f t="shared" si="1"/>
        <v>5487</v>
      </c>
      <c r="U3" s="178">
        <f t="shared" si="1"/>
        <v>2727</v>
      </c>
      <c r="V3" s="178">
        <f t="shared" si="1"/>
        <v>1201</v>
      </c>
      <c r="W3" s="178">
        <f t="shared" si="1"/>
        <v>386</v>
      </c>
      <c r="X3" s="178">
        <f t="shared" si="1"/>
        <v>307</v>
      </c>
      <c r="Y3" s="178">
        <f t="shared" si="1"/>
        <v>37</v>
      </c>
      <c r="Z3" s="178">
        <f t="shared" si="1"/>
        <v>0</v>
      </c>
      <c r="AA3" s="178">
        <f t="shared" si="1"/>
        <v>202</v>
      </c>
      <c r="AB3" s="178">
        <f t="shared" si="1"/>
        <v>0</v>
      </c>
      <c r="AC3" s="178">
        <f t="shared" si="1"/>
        <v>588</v>
      </c>
      <c r="AD3" s="178">
        <f t="shared" si="1"/>
        <v>3830</v>
      </c>
      <c r="AE3" s="178">
        <f t="shared" si="1"/>
        <v>0</v>
      </c>
      <c r="AF3" s="178">
        <f t="shared" si="1"/>
        <v>0</v>
      </c>
      <c r="AG3" s="178">
        <f t="shared" si="1"/>
        <v>0</v>
      </c>
      <c r="AH3" s="178">
        <f t="shared" si="1"/>
        <v>0</v>
      </c>
      <c r="AI3" s="406">
        <f t="shared" si="1"/>
        <v>0</v>
      </c>
      <c r="AJ3" s="178">
        <f>ROUND(SUMIFS(AJ$4:AJ$54,$A$4:$A$54,$A$3)*100,0)</f>
        <v>10</v>
      </c>
      <c r="AK3" s="178">
        <f t="shared" ref="AK3:AL3" si="2">ROUND(SUMIFS(AK$4:AK$54,$A$4:$A$54,$A$3)*100,0)</f>
        <v>10</v>
      </c>
      <c r="AL3" s="178">
        <f t="shared" si="2"/>
        <v>10</v>
      </c>
      <c r="AM3" s="178">
        <f>SUMIFS(AM$4:AM$54, $A$4:$A$54, $A$3)</f>
        <v>0</v>
      </c>
      <c r="AN3" s="178">
        <f t="shared" ref="AN3:AQ3" si="3">SUMIFS(AN$4:AN$54, $A$4:$A$54, $A$3)</f>
        <v>0</v>
      </c>
      <c r="AO3" s="406">
        <f t="shared" si="3"/>
        <v>0</v>
      </c>
      <c r="AP3" s="406">
        <f t="shared" si="3"/>
        <v>881</v>
      </c>
      <c r="AQ3" s="406">
        <f t="shared" si="3"/>
        <v>5931367</v>
      </c>
      <c r="AR3" s="406">
        <f>ROUND(SUMIFS(AR$4:AR$54,$A$4:$A$54,$A$3),2)</f>
        <v>14.85</v>
      </c>
      <c r="AS3" s="178">
        <f>SUMIFS(AS$4:AS$54, $A$4:$A$54, $A$3)</f>
        <v>0</v>
      </c>
      <c r="AT3" s="178">
        <f t="shared" ref="AT3:BH3" si="4">SUMIFS(AT$4:AT$54, $A$4:$A$54, $A$3)</f>
        <v>0</v>
      </c>
      <c r="AU3" s="178">
        <f t="shared" si="4"/>
        <v>0</v>
      </c>
      <c r="AV3" s="178">
        <f t="shared" si="4"/>
        <v>0</v>
      </c>
      <c r="AW3" s="178">
        <f t="shared" si="4"/>
        <v>22363816630709.699</v>
      </c>
      <c r="AX3" s="178">
        <f t="shared" si="4"/>
        <v>0</v>
      </c>
      <c r="AY3" s="178">
        <f t="shared" si="4"/>
        <v>0</v>
      </c>
      <c r="AZ3" s="178">
        <f t="shared" si="4"/>
        <v>0</v>
      </c>
      <c r="BA3" s="178">
        <f t="shared" si="4"/>
        <v>0</v>
      </c>
      <c r="BB3" s="178">
        <f t="shared" si="4"/>
        <v>0</v>
      </c>
      <c r="BC3" s="178">
        <f t="shared" si="4"/>
        <v>1239163234846.9299</v>
      </c>
      <c r="BD3" s="178">
        <f t="shared" si="4"/>
        <v>6963895646265.8203</v>
      </c>
      <c r="BE3" s="178">
        <f t="shared" si="4"/>
        <v>28141063403989.5</v>
      </c>
      <c r="BF3" s="178">
        <f t="shared" si="4"/>
        <v>0</v>
      </c>
      <c r="BG3" s="178">
        <f t="shared" si="4"/>
        <v>29350203201769</v>
      </c>
      <c r="BH3" s="178">
        <f t="shared" si="4"/>
        <v>58193542832674.297</v>
      </c>
      <c r="BI3" s="178">
        <f>ROUND(SUMIFS(BI$4:BI$54,$A$4:$A$54,$A$3),2)</f>
        <v>0</v>
      </c>
      <c r="BJ3" s="178">
        <f t="shared" ref="BJ3:BP3" si="5">ROUND(SUMIFS(BJ$4:BJ$54,$A$4:$A$54,$A$3),2)</f>
        <v>0</v>
      </c>
      <c r="BK3" s="178">
        <f t="shared" si="5"/>
        <v>0</v>
      </c>
      <c r="BL3" s="178">
        <f t="shared" si="5"/>
        <v>0</v>
      </c>
      <c r="BM3" s="178">
        <f t="shared" si="5"/>
        <v>79.47</v>
      </c>
      <c r="BN3" s="178">
        <f t="shared" si="5"/>
        <v>0</v>
      </c>
      <c r="BO3" s="178">
        <f t="shared" si="5"/>
        <v>0</v>
      </c>
      <c r="BP3" s="406">
        <f t="shared" si="5"/>
        <v>0</v>
      </c>
      <c r="BQ3" s="406">
        <f t="shared" ref="BQ3:BR3" si="6">ROUND(SUMIFS(BQ$4:BQ$54,$A$4:$A$54,$A$3)*100,0)</f>
        <v>3</v>
      </c>
      <c r="BR3" s="406">
        <f t="shared" si="6"/>
        <v>3</v>
      </c>
      <c r="BS3" s="406">
        <f>ROUND(SUMIFS(BS$4:BS$54,$A$4:$A$54,$A$3)*100,0)</f>
        <v>38</v>
      </c>
      <c r="BT3" s="406">
        <f>ROUND(SUMIFS(BT$4:BT$54,$A$4:$A$54,$A$3)*100,0)</f>
        <v>35</v>
      </c>
      <c r="BU3" s="406">
        <f t="shared" ref="BU3:CH3" si="7">ROUND(SUMIFS(BU$4:BU$54,$A$4:$A$54,$A$3)*100,0)</f>
        <v>64</v>
      </c>
      <c r="BV3" s="406">
        <f t="shared" si="7"/>
        <v>75</v>
      </c>
      <c r="BW3" s="406">
        <f t="shared" si="7"/>
        <v>8</v>
      </c>
      <c r="BX3" s="406">
        <f t="shared" si="7"/>
        <v>11</v>
      </c>
      <c r="BY3" s="406">
        <f t="shared" si="7"/>
        <v>39</v>
      </c>
      <c r="BZ3" s="406">
        <f>ROUND(SUMIFS(BZ$4:BZ$54,$A$4:$A$54,$A$3)*100,0)</f>
        <v>39</v>
      </c>
      <c r="CA3" s="406">
        <f>ROUND(SUMIFS(CA$4:CA$54,$A$4:$A$54,$A$3)*100,0)</f>
        <v>100</v>
      </c>
      <c r="CB3" s="406">
        <f>ROUND(SUMIFS(CB$4:CB$54,$A$4:$A$54,$A$3)*100,0)</f>
        <v>100</v>
      </c>
      <c r="CC3" s="406">
        <f t="shared" si="7"/>
        <v>8</v>
      </c>
      <c r="CD3" s="406">
        <f t="shared" si="7"/>
        <v>11</v>
      </c>
      <c r="CE3" s="406">
        <f t="shared" si="7"/>
        <v>39</v>
      </c>
      <c r="CF3" s="406">
        <f t="shared" si="7"/>
        <v>39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WI</v>
      </c>
      <c r="C1" s="431">
        <f>SUM(C4:C87)</f>
        <v>88.828621199093178</v>
      </c>
      <c r="D1" s="431">
        <f t="shared" ref="D1:AG1" si="0">SUM(D4:D87)</f>
        <v>91.45175971514</v>
      </c>
      <c r="E1" s="431">
        <f t="shared" si="0"/>
        <v>90.71783811773183</v>
      </c>
      <c r="F1" s="431">
        <f t="shared" si="0"/>
        <v>93.74726816017909</v>
      </c>
      <c r="G1" s="431">
        <f t="shared" si="0"/>
        <v>97.143895872512701</v>
      </c>
      <c r="H1" s="431">
        <f t="shared" si="0"/>
        <v>100.7266817372391</v>
      </c>
      <c r="I1" s="431">
        <f t="shared" si="0"/>
        <v>105.07271102940058</v>
      </c>
      <c r="J1" s="431">
        <f t="shared" si="0"/>
        <v>107.8098395686181</v>
      </c>
      <c r="K1" s="431">
        <f t="shared" si="0"/>
        <v>106.31404867130249</v>
      </c>
      <c r="L1" s="431">
        <f t="shared" si="0"/>
        <v>110.09043333831688</v>
      </c>
      <c r="M1" s="431">
        <f t="shared" si="0"/>
        <v>112.48570940699992</v>
      </c>
      <c r="N1" s="431">
        <f t="shared" si="0"/>
        <v>110.9468742071757</v>
      </c>
      <c r="O1" s="431">
        <f t="shared" si="0"/>
        <v>112.46586650854258</v>
      </c>
      <c r="P1" s="431">
        <f t="shared" si="0"/>
        <v>111.4481200616804</v>
      </c>
      <c r="Q1" s="431">
        <f t="shared" si="0"/>
        <v>113.28896304991831</v>
      </c>
      <c r="R1" s="431">
        <f t="shared" si="0"/>
        <v>116.38508540072571</v>
      </c>
      <c r="S1" s="431">
        <f t="shared" si="0"/>
        <v>108.91165973825409</v>
      </c>
      <c r="T1" s="431">
        <f t="shared" si="0"/>
        <v>111.07606860750877</v>
      </c>
      <c r="U1" s="431">
        <f t="shared" si="0"/>
        <v>110.91445913490429</v>
      </c>
      <c r="V1" s="431">
        <f t="shared" si="0"/>
        <v>101.67563414353928</v>
      </c>
      <c r="W1" s="431">
        <f t="shared" si="0"/>
        <v>104.04496186896451</v>
      </c>
      <c r="X1" s="431">
        <f t="shared" si="0"/>
        <v>103.12059310299662</v>
      </c>
      <c r="Y1" s="431">
        <f t="shared" si="0"/>
        <v>95.888787791394691</v>
      </c>
      <c r="Z1" s="431">
        <f t="shared" si="0"/>
        <v>105.9992816764745</v>
      </c>
      <c r="AA1" s="431">
        <f t="shared" si="0"/>
        <v>105.64803684499981</v>
      </c>
      <c r="AB1" s="431">
        <f t="shared" si="0"/>
        <v>103.88337794808771</v>
      </c>
      <c r="AC1" s="431">
        <f t="shared" si="0"/>
        <v>99.522256675048084</v>
      </c>
      <c r="AD1" s="431">
        <f t="shared" si="0"/>
        <v>102.61115355000682</v>
      </c>
      <c r="AE1" s="431">
        <f t="shared" si="0"/>
        <v>104.98774714867972</v>
      </c>
      <c r="AF1" s="431">
        <f t="shared" si="0"/>
        <v>98.158405385465528</v>
      </c>
      <c r="AG1" s="431">
        <f t="shared" si="0"/>
        <v>90.381113926632693</v>
      </c>
      <c r="AH1" s="431">
        <f>SUM(AH4:AH87)</f>
        <v>95.814470474159194</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435" t="s">
        <v>2220</v>
      </c>
      <c r="B5" s="408" t="s">
        <v>4125</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435" t="s">
        <v>2220</v>
      </c>
      <c r="B6" s="408" t="s">
        <v>4129</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435" t="s">
        <v>2220</v>
      </c>
      <c r="B7" s="408" t="s">
        <v>4131</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435" t="s">
        <v>2220</v>
      </c>
      <c r="B8" s="408" t="s">
        <v>4133</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435" t="s">
        <v>2220</v>
      </c>
      <c r="B9" s="408" t="s">
        <v>4143</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435" t="s">
        <v>2220</v>
      </c>
      <c r="B10" s="408" t="s">
        <v>4152</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435" t="s">
        <v>2220</v>
      </c>
      <c r="B13" s="408" t="s">
        <v>4162</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435" t="s">
        <v>2220</v>
      </c>
      <c r="B17" s="408" t="s">
        <v>4160</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36">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36">
        <f>SUMIFS('EPA Export Aggregation'!R:R,'EPA Export Aggregation'!$A:$A,$B33,'EPA Export Aggregation'!$D:$D,$A$1)*IF($A33="CH4",About!$D$58,IF($A33="N2O",About!$D$59,1))</f>
        <v>9.4000213664300003E-2</v>
      </c>
      <c r="P33" s="436">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36">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36">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36">
        <f>SUMIFS('EPA Export Aggregation'!AD:AD,'EPA Export Aggregation'!$A:$A,$B33,'EPA Export Aggregation'!$D:$D,$A$1)*IF($A33="CH4",About!$D$58,IF($A33="N2O",About!$D$59,1))</f>
        <v>0.128788128084</v>
      </c>
      <c r="AB33" s="436">
        <f>SUMIFS('EPA Export Aggregation'!AE:AE,'EPA Export Aggregation'!$A:$A,$B33,'EPA Export Aggregation'!$D:$D,$A$1)*IF($A33="CH4",About!$D$58,IF($A33="N2O",About!$D$59,1))</f>
        <v>0.1599982392115</v>
      </c>
      <c r="AC33" s="436">
        <f>SUMIFS('EPA Export Aggregation'!AF:AF,'EPA Export Aggregation'!$A:$A,$B33,'EPA Export Aggregation'!$D:$D,$A$1)*IF($A33="CH4",About!$D$58,IF($A33="N2O",About!$D$59,1))</f>
        <v>0.11534803992830001</v>
      </c>
      <c r="AD33" s="436">
        <f>SUMIFS('EPA Export Aggregation'!AG:AG,'EPA Export Aggregation'!$A:$A,$B33,'EPA Export Aggregation'!$D:$D,$A$1)*IF($A33="CH4",About!$D$58,IF($A33="N2O",About!$D$59,1))</f>
        <v>0.1449764755431</v>
      </c>
      <c r="AE33" s="436">
        <f>SUMIFS('EPA Export Aggregation'!AH:AH,'EPA Export Aggregation'!$A:$A,$B33,'EPA Export Aggregation'!$D:$D,$A$1)*IF($A33="CH4",About!$D$58,IF($A33="N2O",About!$D$59,1))</f>
        <v>0.13898492526340001</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2024-07-23T23:18:56Z</dcterms:modified>
</cp:coreProperties>
</file>