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elec\EIaE\"/>
    </mc:Choice>
  </mc:AlternateContent>
  <xr:revisionPtr revIDLastSave="0" documentId="8_{BA9C5DC6-FA45-4F73-B218-B092E2784D99}" xr6:coauthVersionLast="47" xr6:coauthVersionMax="47" xr10:uidLastSave="{00000000-0000-0000-0000-000000000000}"/>
  <bookViews>
    <workbookView xWindow="1440" yWindow="144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H73" i="23" s="1"/>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C64" i="23" s="1"/>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B62" i="23"/>
  <c r="AM10" i="26"/>
  <c r="AL14" i="26"/>
  <c r="AL15" i="26"/>
  <c r="AM11" i="26"/>
  <c r="AF93" i="23"/>
  <c r="AG87" i="23"/>
  <c r="AG93" i="23" s="1"/>
  <c r="AF101" i="23"/>
  <c r="AG88" i="23"/>
  <c r="AG101" i="23" s="1"/>
  <c r="AF96" i="23"/>
  <c r="AG82" i="23"/>
  <c r="AG96" i="23" s="1"/>
  <c r="AF100" i="23"/>
  <c r="AF99" i="23"/>
  <c r="AG83" i="23"/>
  <c r="AF92" i="23"/>
  <c r="AG86" i="23"/>
  <c r="AG92" i="23" s="1"/>
  <c r="H62" i="23" l="1"/>
  <c r="C73" i="23"/>
  <c r="I62" i="23"/>
  <c r="M68" i="23"/>
  <c r="D62" i="23"/>
  <c r="G61" i="23"/>
  <c r="H60" i="23"/>
  <c r="C66" i="23"/>
  <c r="L70" i="23"/>
  <c r="B73" i="23"/>
  <c r="G70" i="23"/>
  <c r="L60" i="23"/>
  <c r="B61" i="23"/>
  <c r="F68"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<sst xmlns="http://schemas.openxmlformats.org/spreadsheetml/2006/main" count="15073" uniqueCount="1076">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</sst>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485</v>
      </c>
      <c r="C1" s="86">
        <v>45379</v>
      </c>
      <c r="D1" s="87"/>
      <c r="E1" s="87"/>
      <c r="F1" s="87"/>
      <c r="G1" s="87"/>
      <c r="H1" s="87"/>
      <c r="I1" s="87"/>
      <c r="J1" s="87"/>
      <c r="K1" s="85" t="s">
        <v>533</v>
      </c>
      <c r="L1" s="85" t="s">
        <v>535</v>
      </c>
      <c r="M1" s="163" t="s">
        <v>1053</v>
      </c>
    </row>
    <row r="2" spans="1:13">
      <c r="A2" s="1" t="s">
        <v>1</v>
      </c>
      <c r="B2" s="87" t="str">
        <f>LOOKUP(B1,K1:L50,L1:L50)</f>
        <v>WI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WI</v>
      </c>
      <c r="C6" s="91">
        <f t="shared" ref="C6:AE6" si="1">SUMIFS(C$20:C$119,$B$20:$B$119,$B$6,$A$20:$A$119,$A$6)</f>
        <v>7348237</v>
      </c>
      <c r="D6" s="91">
        <f t="shared" si="1"/>
        <v>7802914</v>
      </c>
      <c r="E6" s="91">
        <f t="shared" si="1"/>
        <v>8415097</v>
      </c>
      <c r="F6" s="91">
        <f t="shared" si="1"/>
        <v>9652845</v>
      </c>
      <c r="G6" s="91">
        <f t="shared" si="1"/>
        <v>9790455</v>
      </c>
      <c r="H6" s="91">
        <f t="shared" si="1"/>
        <v>11327915</v>
      </c>
      <c r="I6" s="91">
        <f t="shared" si="1"/>
        <v>11405855</v>
      </c>
      <c r="J6" s="91">
        <f t="shared" si="1"/>
        <v>15062186</v>
      </c>
      <c r="K6" s="91">
        <f t="shared" si="1"/>
        <v>12067833</v>
      </c>
      <c r="L6" s="91">
        <f t="shared" si="1"/>
        <v>12513742</v>
      </c>
      <c r="M6" s="91">
        <f t="shared" si="1"/>
        <v>13394358</v>
      </c>
      <c r="N6" s="91">
        <f t="shared" si="1"/>
        <v>13416267</v>
      </c>
      <c r="O6" s="91">
        <f t="shared" si="1"/>
        <v>16164635</v>
      </c>
      <c r="P6" s="91">
        <f t="shared" si="1"/>
        <v>14745353</v>
      </c>
      <c r="Q6" s="91">
        <f t="shared" si="1"/>
        <v>15871347</v>
      </c>
      <c r="R6" s="91">
        <f t="shared" si="1"/>
        <v>16571114</v>
      </c>
      <c r="S6" s="91">
        <f t="shared" si="1"/>
        <v>16050592</v>
      </c>
      <c r="T6" s="91">
        <f t="shared" si="1"/>
        <v>16114283</v>
      </c>
      <c r="U6" s="91">
        <f t="shared" si="1"/>
        <v>14492190</v>
      </c>
      <c r="V6" s="91">
        <f t="shared" si="1"/>
        <v>13344578</v>
      </c>
      <c r="W6" s="91">
        <f t="shared" si="1"/>
        <v>11535663</v>
      </c>
      <c r="X6" s="91">
        <f t="shared" si="1"/>
        <v>12212738</v>
      </c>
      <c r="Y6" s="91">
        <f t="shared" si="1"/>
        <v>12179194</v>
      </c>
      <c r="Z6" s="91">
        <f t="shared" si="1"/>
        <v>10047247</v>
      </c>
      <c r="AA6" s="91">
        <f t="shared" si="1"/>
        <v>15065290</v>
      </c>
      <c r="AB6" s="91">
        <f t="shared" si="1"/>
        <v>8784224</v>
      </c>
      <c r="AC6" s="91">
        <f t="shared" si="1"/>
        <v>10919138</v>
      </c>
      <c r="AD6" s="91">
        <f t="shared" si="1"/>
        <v>9986667</v>
      </c>
      <c r="AE6" s="91">
        <f t="shared" si="1"/>
        <v>11010488</v>
      </c>
      <c r="AF6" s="119">
        <f t="shared" ref="AF6:BK7" si="2">AE6</f>
        <v>11010488</v>
      </c>
      <c r="AG6" s="119">
        <f t="shared" si="2"/>
        <v>11010488</v>
      </c>
      <c r="AH6" s="119">
        <f t="shared" si="2"/>
        <v>11010488</v>
      </c>
      <c r="AI6" s="119">
        <f t="shared" si="2"/>
        <v>11010488</v>
      </c>
      <c r="AJ6" s="119">
        <f t="shared" si="2"/>
        <v>11010488</v>
      </c>
      <c r="AK6" s="119">
        <f t="shared" si="2"/>
        <v>11010488</v>
      </c>
      <c r="AL6" s="119">
        <f t="shared" si="2"/>
        <v>11010488</v>
      </c>
      <c r="AM6" s="119">
        <f t="shared" si="2"/>
        <v>11010488</v>
      </c>
      <c r="AN6" s="119">
        <f t="shared" si="2"/>
        <v>11010488</v>
      </c>
      <c r="AO6" s="119">
        <f t="shared" si="2"/>
        <v>11010488</v>
      </c>
      <c r="AP6" s="119">
        <f t="shared" si="2"/>
        <v>11010488</v>
      </c>
      <c r="AQ6" s="119">
        <f t="shared" si="2"/>
        <v>11010488</v>
      </c>
      <c r="AR6" s="119">
        <f t="shared" si="2"/>
        <v>11010488</v>
      </c>
      <c r="AS6" s="119">
        <f t="shared" si="2"/>
        <v>11010488</v>
      </c>
      <c r="AT6" s="119">
        <f t="shared" si="2"/>
        <v>11010488</v>
      </c>
      <c r="AU6" s="119">
        <f t="shared" si="2"/>
        <v>11010488</v>
      </c>
      <c r="AV6" s="119">
        <f t="shared" si="2"/>
        <v>11010488</v>
      </c>
      <c r="AW6" s="119">
        <f t="shared" si="2"/>
        <v>11010488</v>
      </c>
      <c r="AX6" s="119">
        <f t="shared" si="2"/>
        <v>11010488</v>
      </c>
      <c r="AY6" s="119">
        <f t="shared" si="2"/>
        <v>11010488</v>
      </c>
      <c r="AZ6" s="119">
        <f t="shared" si="2"/>
        <v>11010488</v>
      </c>
      <c r="BA6" s="119">
        <f t="shared" si="2"/>
        <v>11010488</v>
      </c>
      <c r="BB6" s="119">
        <f t="shared" si="2"/>
        <v>11010488</v>
      </c>
      <c r="BC6" s="119">
        <f t="shared" si="2"/>
        <v>11010488</v>
      </c>
      <c r="BD6" s="119">
        <f t="shared" si="2"/>
        <v>11010488</v>
      </c>
      <c r="BE6" s="119">
        <f t="shared" si="2"/>
        <v>11010488</v>
      </c>
      <c r="BF6" s="119">
        <f t="shared" si="2"/>
        <v>11010488</v>
      </c>
      <c r="BG6" s="119">
        <f t="shared" si="2"/>
        <v>11010488</v>
      </c>
      <c r="BH6" s="119">
        <f t="shared" si="2"/>
        <v>11010488</v>
      </c>
      <c r="BI6" s="119">
        <f t="shared" si="2"/>
        <v>11010488</v>
      </c>
      <c r="BJ6" s="119">
        <f t="shared" si="2"/>
        <v>11010488</v>
      </c>
      <c r="BK6" s="119">
        <f t="shared" si="2"/>
        <v>11010488</v>
      </c>
    </row>
    <row r="7" spans="1:63" ht="14.75">
      <c r="A7" s="91" t="s">
        <v>848</v>
      </c>
      <c r="B7" s="91" t="str">
        <f>About!B2</f>
        <v>WI</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WI</v>
      </c>
      <c r="C10" s="91">
        <f t="shared" ref="C10:AE10" si="5">SUMIFS(C$122:C$219,$B$122:$B$219,$B$6,$A$122:$A$219,$A$6)</f>
        <v>0</v>
      </c>
      <c r="D10" s="91">
        <f t="shared" si="5"/>
        <v>0</v>
      </c>
      <c r="E10" s="91">
        <f t="shared" si="5"/>
        <v>0</v>
      </c>
      <c r="F10" s="91">
        <f t="shared" si="5"/>
        <v>0</v>
      </c>
      <c r="G10" s="91">
        <f t="shared" si="5"/>
        <v>0</v>
      </c>
      <c r="H10" s="91">
        <f t="shared" si="5"/>
        <v>0</v>
      </c>
      <c r="I10" s="91">
        <f t="shared" si="5"/>
        <v>163471</v>
      </c>
      <c r="J10" s="91">
        <f t="shared" si="5"/>
        <v>878428</v>
      </c>
      <c r="K10" s="91">
        <f t="shared" si="5"/>
        <v>840008</v>
      </c>
      <c r="L10" s="91">
        <f t="shared" si="5"/>
        <v>402581</v>
      </c>
      <c r="M10" s="91">
        <f t="shared" si="5"/>
        <v>0</v>
      </c>
      <c r="N10" s="91">
        <f t="shared" si="5"/>
        <v>0</v>
      </c>
      <c r="O10" s="91">
        <f t="shared" si="5"/>
        <v>0</v>
      </c>
      <c r="P10" s="91">
        <f t="shared" si="5"/>
        <v>920</v>
      </c>
      <c r="Q10" s="91">
        <f t="shared" si="5"/>
        <v>0</v>
      </c>
      <c r="R10" s="91">
        <f t="shared" si="5"/>
        <v>68</v>
      </c>
      <c r="S10" s="91">
        <f t="shared" si="5"/>
        <v>34</v>
      </c>
      <c r="T10" s="91">
        <f t="shared" si="5"/>
        <v>80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WI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33488</v>
      </c>
      <c r="L11" s="91">
        <f t="shared" si="7"/>
        <v>3248</v>
      </c>
      <c r="M11" s="91">
        <f t="shared" si="7"/>
        <v>0</v>
      </c>
      <c r="N11" s="91">
        <f t="shared" si="7"/>
        <v>0</v>
      </c>
      <c r="O11" s="91">
        <f t="shared" si="7"/>
        <v>0</v>
      </c>
      <c r="P11" s="91">
        <f t="shared" si="7"/>
        <v>0</v>
      </c>
      <c r="Q11" s="91">
        <f t="shared" si="7"/>
        <v>0</v>
      </c>
      <c r="R11" s="91">
        <f t="shared" si="7"/>
        <v>0</v>
      </c>
      <c r="S11" s="91">
        <f t="shared" si="7"/>
        <v>0</v>
      </c>
      <c r="T11" s="91">
        <f t="shared" si="7"/>
        <v>0</v>
      </c>
      <c r="U11" s="91">
        <f t="shared" si="7"/>
        <v>30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WI</v>
      </c>
      <c r="C14" s="91">
        <f t="shared" ref="C14:BK14" si="9">IF(C10&gt;C11,C10-C11,0)</f>
        <v>0</v>
      </c>
      <c r="D14" s="91">
        <f t="shared" si="9"/>
        <v>0</v>
      </c>
      <c r="E14" s="91">
        <f t="shared" si="9"/>
        <v>0</v>
      </c>
      <c r="F14" s="91">
        <f t="shared" si="9"/>
        <v>0</v>
      </c>
      <c r="G14" s="91">
        <f t="shared" si="9"/>
        <v>0</v>
      </c>
      <c r="H14" s="91">
        <f t="shared" si="9"/>
        <v>0</v>
      </c>
      <c r="I14" s="91">
        <f t="shared" si="9"/>
        <v>163471</v>
      </c>
      <c r="J14" s="91">
        <f t="shared" si="9"/>
        <v>878428</v>
      </c>
      <c r="K14" s="91">
        <f t="shared" si="9"/>
        <v>806520</v>
      </c>
      <c r="L14" s="91">
        <f t="shared" si="9"/>
        <v>399333</v>
      </c>
      <c r="M14" s="91">
        <f t="shared" si="9"/>
        <v>0</v>
      </c>
      <c r="N14" s="91">
        <f t="shared" si="9"/>
        <v>0</v>
      </c>
      <c r="O14" s="91">
        <f t="shared" si="9"/>
        <v>0</v>
      </c>
      <c r="P14" s="91">
        <f t="shared" si="9"/>
        <v>920</v>
      </c>
      <c r="Q14" s="91">
        <f t="shared" si="9"/>
        <v>0</v>
      </c>
      <c r="R14" s="91">
        <f t="shared" si="9"/>
        <v>68</v>
      </c>
      <c r="S14" s="91">
        <f t="shared" si="9"/>
        <v>34</v>
      </c>
      <c r="T14" s="91">
        <f t="shared" si="9"/>
        <v>80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WI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1.0813612092545854E-7</v>
      </c>
      <c r="P864" s="107">
        <f>P138/SUMIFS(P$3:P$722,$B$3:$B$722,$B864)*SUMIFS(Calculations!$E$3:$E$53,Calculations!$A$3:$A$53,$B864)</f>
        <v>2.1231194395749529E-7</v>
      </c>
      <c r="Q864" s="107">
        <f>Q138/SUMIFS(Q$3:Q$722,$B$3:$B$722,$B864)*SUMIFS(Calculations!$E$3:$E$53,Calculations!$A$3:$A$53,$B864)</f>
        <v>3.2315539727979989E-7</v>
      </c>
      <c r="R864" s="107">
        <f>R138/SUMIFS(R$3:R$722,$B$3:$B$722,$B864)*SUMIFS(Calculations!$E$3:$E$53,Calculations!$A$3:$A$53,$B864)</f>
        <v>4.349467920464115E-7</v>
      </c>
    </row>
    <row r="865" spans="2:18" ht="15.75" customHeight="1">
      <c r="B865" s="107" t="s">
        <v>549</v>
      </c>
      <c r="C865" s="107" t="s">
        <v>448</v>
      </c>
      <c r="D865" s="107" t="s">
        <v>639</v>
      </c>
      <c r="E865" s="107" t="str">
        <f t="shared" si="302"/>
        <v>hard coal</v>
      </c>
      <c r="F865" s="107">
        <f>F139/SUMIFS(F$3:F$722,$B$3:$B$722,$B865)*SUMIFS(Calculations!$E$3:$E$53,Calculations!$A$3:$A$53,$B865)</f>
        <v>2.0304112556734658E-2</v>
      </c>
      <c r="G865" s="107">
        <f>G139/SUMIFS(G$3:G$722,$B$3:$B$722,$B865)*SUMIFS(Calculations!$E$3:$E$53,Calculations!$A$3:$A$53,$B865)</f>
        <v>2.0161084280858499E-2</v>
      </c>
      <c r="H865" s="107">
        <f>H139/SUMIFS(H$3:H$722,$B$3:$B$722,$B865)*SUMIFS(Calculations!$E$3:$E$53,Calculations!$A$3:$A$53,$B865)</f>
        <v>2.0019239632659027E-2</v>
      </c>
      <c r="I865" s="107">
        <f>I139/SUMIFS(I$3:I$722,$B$3:$B$722,$B865)*SUMIFS(Calculations!$E$3:$E$53,Calculations!$A$3:$A$53,$B865)</f>
        <v>2.0101241243887624E-2</v>
      </c>
      <c r="J865" s="107">
        <f>J139/SUMIFS(J$3:J$722,$B$3:$B$722,$B865)*SUMIFS(Calculations!$E$3:$E$53,Calculations!$A$3:$A$53,$B865)</f>
        <v>2.0182248560209639E-2</v>
      </c>
      <c r="K865" s="107">
        <f>K139/SUMIFS(K$3:K$722,$B$3:$B$722,$B865)*SUMIFS(Calculations!$E$3:$E$53,Calculations!$A$3:$A$53,$B865)</f>
        <v>2.0380954880868819E-2</v>
      </c>
      <c r="L865" s="107">
        <f>L139/SUMIFS(L$3:L$722,$B$3:$B$722,$B865)*SUMIFS(Calculations!$E$3:$E$53,Calculations!$A$3:$A$53,$B865)</f>
        <v>2.0582131960213843E-2</v>
      </c>
      <c r="M865" s="107">
        <f>M139/SUMIFS(M$3:M$722,$B$3:$B$722,$B865)*SUMIFS(Calculations!$E$3:$E$53,Calculations!$A$3:$A$53,$B865)</f>
        <v>2.0607425937270513E-2</v>
      </c>
      <c r="N865" s="107">
        <f>N139/SUMIFS(N$3:N$722,$B$3:$B$722,$B865)*SUMIFS(Calculations!$E$3:$E$53,Calculations!$A$3:$A$53,$B865)</f>
        <v>2.0632894918962672E-2</v>
      </c>
      <c r="O865" s="107">
        <f>O139/SUMIFS(O$3:O$722,$B$3:$B$722,$B865)*SUMIFS(Calculations!$E$3:$E$53,Calculations!$A$3:$A$53,$B865)</f>
        <v>2.0176115815772742E-2</v>
      </c>
      <c r="P865" s="107">
        <f>P139/SUMIFS(P$3:P$722,$B$3:$B$722,$B865)*SUMIFS(Calculations!$E$3:$E$53,Calculations!$A$3:$A$53,$B865)</f>
        <v>1.973606545506627E-2</v>
      </c>
      <c r="Q865" s="107">
        <f>Q139/SUMIFS(Q$3:Q$722,$B$3:$B$722,$B865)*SUMIFS(Calculations!$E$3:$E$53,Calculations!$A$3:$A$53,$B865)</f>
        <v>1.989137651419989E-2</v>
      </c>
      <c r="R865" s="107">
        <f>R139/SUMIFS(R$3:R$722,$B$3:$B$722,$B865)*SUMIFS(Calculations!$E$3:$E$53,Calculations!$A$3:$A$53,$B865)</f>
        <v>2.0048015805044995E-2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5.9219379500938956E-4</v>
      </c>
      <c r="G868" s="107">
        <f>G142/SUMIFS(G$3:G$722,$B$3:$B$722,$B868)*SUMIFS(Calculations!$E$3:$E$53,Calculations!$A$3:$A$53,$B868)</f>
        <v>6.0914267600900227E-4</v>
      </c>
      <c r="H868" s="107">
        <f>H142/SUMIFS(H$3:H$722,$B$3:$B$722,$B868)*SUMIFS(Calculations!$E$3:$E$53,Calculations!$A$3:$A$53,$B868)</f>
        <v>6.2595129687811305E-4</v>
      </c>
      <c r="I868" s="107">
        <f>I142/SUMIFS(I$3:I$722,$B$3:$B$722,$B868)*SUMIFS(Calculations!$E$3:$E$53,Calculations!$A$3:$A$53,$B868)</f>
        <v>6.2213322264371344E-4</v>
      </c>
      <c r="J868" s="107">
        <f>J142/SUMIFS(J$3:J$722,$B$3:$B$722,$B868)*SUMIFS(Calculations!$E$3:$E$53,Calculations!$A$3:$A$53,$B868)</f>
        <v>6.1836144374067831E-4</v>
      </c>
      <c r="K868" s="107">
        <f>K142/SUMIFS(K$3:K$722,$B$3:$B$722,$B868)*SUMIFS(Calculations!$E$3:$E$53,Calculations!$A$3:$A$53,$B868)</f>
        <v>6.2218211223578966E-4</v>
      </c>
      <c r="L868" s="107">
        <f>L142/SUMIFS(L$3:L$722,$B$3:$B$722,$B868)*SUMIFS(Calculations!$E$3:$E$53,Calculations!$A$3:$A$53,$B868)</f>
        <v>6.2605028777465638E-4</v>
      </c>
      <c r="M868" s="107">
        <f>M142/SUMIFS(M$3:M$722,$B$3:$B$722,$B868)*SUMIFS(Calculations!$E$3:$E$53,Calculations!$A$3:$A$53,$B868)</f>
        <v>6.2820858794272543E-4</v>
      </c>
      <c r="N868" s="107">
        <f>N142/SUMIFS(N$3:N$722,$B$3:$B$722,$B868)*SUMIFS(Calculations!$E$3:$E$53,Calculations!$A$3:$A$53,$B868)</f>
        <v>6.303818210149128E-4</v>
      </c>
      <c r="O868" s="107">
        <f>O142/SUMIFS(O$3:O$722,$B$3:$B$722,$B868)*SUMIFS(Calculations!$E$3:$E$53,Calculations!$A$3:$A$53,$B868)</f>
        <v>6.1862318063283161E-4</v>
      </c>
      <c r="P868" s="107">
        <f>P142/SUMIFS(P$3:P$722,$B$3:$B$722,$B868)*SUMIFS(Calculations!$E$3:$E$53,Calculations!$A$3:$A$53,$B868)</f>
        <v>6.0729518006227791E-4</v>
      </c>
      <c r="Q868" s="107">
        <f>Q142/SUMIFS(Q$3:Q$722,$B$3:$B$722,$B868)*SUMIFS(Calculations!$E$3:$E$53,Calculations!$A$3:$A$53,$B868)</f>
        <v>6.0988093999631606E-4</v>
      </c>
      <c r="R868" s="107">
        <f>R142/SUMIFS(R$3:R$722,$B$3:$B$722,$B868)*SUMIFS(Calculations!$E$3:$E$53,Calculations!$A$3:$A$53,$B868)</f>
        <v>6.1248881354133457E-4</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1.282781717692285E-2</v>
      </c>
      <c r="G870" s="107">
        <f>G144/SUMIFS(G$3:G$722,$B$3:$B$722,$B870)*SUMIFS(Calculations!$E$3:$E$53,Calculations!$A$3:$A$53,$B870)</f>
        <v>1.467143409338556E-2</v>
      </c>
      <c r="H870" s="107">
        <f>H144/SUMIFS(H$3:H$722,$B$3:$B$722,$B870)*SUMIFS(Calculations!$E$3:$E$53,Calculations!$A$3:$A$53,$B870)</f>
        <v>1.6499794194409865E-2</v>
      </c>
      <c r="I870" s="107">
        <f>I144/SUMIFS(I$3:I$722,$B$3:$B$722,$B870)*SUMIFS(Calculations!$E$3:$E$53,Calculations!$A$3:$A$53,$B870)</f>
        <v>1.637969684084235E-2</v>
      </c>
      <c r="J870" s="107">
        <f>J144/SUMIFS(J$3:J$722,$B$3:$B$722,$B870)*SUMIFS(Calculations!$E$3:$E$53,Calculations!$A$3:$A$53,$B870)</f>
        <v>1.6261055704843711E-2</v>
      </c>
      <c r="K870" s="107">
        <f>K144/SUMIFS(K$3:K$722,$B$3:$B$722,$B870)*SUMIFS(Calculations!$E$3:$E$53,Calculations!$A$3:$A$53,$B870)</f>
        <v>1.6371208968709847E-2</v>
      </c>
      <c r="L870" s="107">
        <f>L144/SUMIFS(L$3:L$722,$B$3:$B$722,$B870)*SUMIFS(Calculations!$E$3:$E$53,Calculations!$A$3:$A$53,$B870)</f>
        <v>1.6482731902813793E-2</v>
      </c>
      <c r="M870" s="107">
        <f>M144/SUMIFS(M$3:M$722,$B$3:$B$722,$B870)*SUMIFS(Calculations!$E$3:$E$53,Calculations!$A$3:$A$53,$B870)</f>
        <v>1.6508559818548985E-2</v>
      </c>
      <c r="N870" s="107">
        <f>N144/SUMIFS(N$3:N$722,$B$3:$B$722,$B870)*SUMIFS(Calculations!$E$3:$E$53,Calculations!$A$3:$A$53,$B870)</f>
        <v>1.6534566433148663E-2</v>
      </c>
      <c r="O870" s="107">
        <f>O144/SUMIFS(O$3:O$722,$B$3:$B$722,$B870)*SUMIFS(Calculations!$E$3:$E$53,Calculations!$A$3:$A$53,$B870)</f>
        <v>1.619325219315439E-2</v>
      </c>
      <c r="P870" s="107">
        <f>P144/SUMIFS(P$3:P$722,$B$3:$B$722,$B870)*SUMIFS(Calculations!$E$3:$E$53,Calculations!$A$3:$A$53,$B870)</f>
        <v>1.5864437995274414E-2</v>
      </c>
      <c r="Q870" s="107">
        <f>Q144/SUMIFS(Q$3:Q$722,$B$3:$B$722,$B870)*SUMIFS(Calculations!$E$3:$E$53,Calculations!$A$3:$A$53,$B870)</f>
        <v>1.5791322061478839E-2</v>
      </c>
      <c r="R870" s="107">
        <f>R144/SUMIFS(R$3:R$722,$B$3:$B$722,$B870)*SUMIFS(Calculations!$E$3:$E$53,Calculations!$A$3:$A$53,$B870)</f>
        <v>1.5717580834787689E-2</v>
      </c>
    </row>
    <row r="871" spans="2:18" ht="15.75" customHeight="1">
      <c r="B871" s="107" t="s">
        <v>549</v>
      </c>
      <c r="C871" s="107" t="s">
        <v>448</v>
      </c>
      <c r="D871" s="107" t="s">
        <v>644</v>
      </c>
      <c r="E871" s="107" t="str">
        <f t="shared" si="302"/>
        <v>natural gas nonpeaker</v>
      </c>
      <c r="F871" s="107">
        <f>F145/SUMIFS(F$3:F$722,$B$3:$B$722,$B871)*SUMIFS(Calculations!$E$3:$E$53,Calculations!$A$3:$A$53,$B871)</f>
        <v>3.9508982905398227E-3</v>
      </c>
      <c r="G871" s="107">
        <f>G145/SUMIFS(G$3:G$722,$B$3:$B$722,$B871)*SUMIFS(Calculations!$E$3:$E$53,Calculations!$A$3:$A$53,$B871)</f>
        <v>3.6076724019256249E-3</v>
      </c>
      <c r="H871" s="107">
        <f>H145/SUMIFS(H$3:H$722,$B$3:$B$722,$B871)*SUMIFS(Calculations!$E$3:$E$53,Calculations!$A$3:$A$53,$B871)</f>
        <v>3.2672868723846783E-3</v>
      </c>
      <c r="I871" s="107">
        <f>I145/SUMIFS(I$3:I$722,$B$3:$B$722,$B871)*SUMIFS(Calculations!$E$3:$E$53,Calculations!$A$3:$A$53,$B871)</f>
        <v>3.303530070672472E-3</v>
      </c>
      <c r="J871" s="107">
        <f>J145/SUMIFS(J$3:J$722,$B$3:$B$722,$B871)*SUMIFS(Calculations!$E$3:$E$53,Calculations!$A$3:$A$53,$B871)</f>
        <v>3.3393338089677616E-3</v>
      </c>
      <c r="K871" s="107">
        <f>K145/SUMIFS(K$3:K$722,$B$3:$B$722,$B871)*SUMIFS(Calculations!$E$3:$E$53,Calculations!$A$3:$A$53,$B871)</f>
        <v>3.0336657644395217E-3</v>
      </c>
      <c r="L871" s="107">
        <f>L145/SUMIFS(L$3:L$722,$B$3:$B$722,$B871)*SUMIFS(Calculations!$E$3:$E$53,Calculations!$A$3:$A$53,$B871)</f>
        <v>2.7241969753073968E-3</v>
      </c>
      <c r="M871" s="107">
        <f>M145/SUMIFS(M$3:M$722,$B$3:$B$722,$B871)*SUMIFS(Calculations!$E$3:$E$53,Calculations!$A$3:$A$53,$B871)</f>
        <v>2.4284426995593231E-3</v>
      </c>
      <c r="N871" s="107">
        <f>N145/SUMIFS(N$3:N$722,$B$3:$B$722,$B871)*SUMIFS(Calculations!$E$3:$E$53,Calculations!$A$3:$A$53,$B871)</f>
        <v>2.1306421513290446E-3</v>
      </c>
      <c r="O871" s="107">
        <f>O145/SUMIFS(O$3:O$722,$B$3:$B$722,$B871)*SUMIFS(Calculations!$E$3:$E$53,Calculations!$A$3:$A$53,$B871)</f>
        <v>1.9156076487786824E-3</v>
      </c>
      <c r="P871" s="107">
        <f>P145/SUMIFS(P$3:P$722,$B$3:$B$722,$B871)*SUMIFS(Calculations!$E$3:$E$53,Calculations!$A$3:$A$53,$B871)</f>
        <v>1.7084484119598352E-3</v>
      </c>
      <c r="Q871" s="107">
        <f>Q145/SUMIFS(Q$3:Q$722,$B$3:$B$722,$B871)*SUMIFS(Calculations!$E$3:$E$53,Calculations!$A$3:$A$53,$B871)</f>
        <v>1.6260216521681555E-3</v>
      </c>
      <c r="R871" s="107">
        <f>R145/SUMIFS(R$3:R$722,$B$3:$B$722,$B871)*SUMIFS(Calculations!$E$3:$E$53,Calculations!$A$3:$A$53,$B871)</f>
        <v>1.5428899726055332E-3</v>
      </c>
    </row>
    <row r="872" spans="2:18" ht="15.75" customHeight="1">
      <c r="B872" s="107" t="s">
        <v>549</v>
      </c>
      <c r="C872" s="107" t="s">
        <v>448</v>
      </c>
      <c r="D872" s="107" t="s">
        <v>645</v>
      </c>
      <c r="E872" s="107" t="str">
        <f t="shared" si="302"/>
        <v>natural gas peaker</v>
      </c>
      <c r="F872" s="107">
        <f>F146/SUMIFS(F$3:F$722,$B$3:$B$722,$B872)*SUMIFS(Calculations!$E$3:$E$53,Calculations!$A$3:$A$53,$B872)</f>
        <v>4.933430897775864E-5</v>
      </c>
      <c r="G872" s="107">
        <f>G146/SUMIFS(G$3:G$722,$B$3:$B$722,$B872)*SUMIFS(Calculations!$E$3:$E$53,Calculations!$A$3:$A$53,$B872)</f>
        <v>3.802781236242272E-5</v>
      </c>
      <c r="H872" s="107">
        <f>H146/SUMIFS(H$3:H$722,$B$3:$B$722,$B872)*SUMIFS(Calculations!$E$3:$E$53,Calculations!$A$3:$A$53,$B872)</f>
        <v>2.6814882436877297E-5</v>
      </c>
      <c r="I872" s="107">
        <f>I146/SUMIFS(I$3:I$722,$B$3:$B$722,$B872)*SUMIFS(Calculations!$E$3:$E$53,Calculations!$A$3:$A$53,$B872)</f>
        <v>3.2796194325978874E-5</v>
      </c>
      <c r="J872" s="107">
        <f>J146/SUMIFS(J$3:J$722,$B$3:$B$722,$B872)*SUMIFS(Calculations!$E$3:$E$53,Calculations!$A$3:$A$53,$B872)</f>
        <v>3.8704980957869731E-5</v>
      </c>
      <c r="K872" s="107">
        <f>K146/SUMIFS(K$3:K$722,$B$3:$B$722,$B872)*SUMIFS(Calculations!$E$3:$E$53,Calculations!$A$3:$A$53,$B872)</f>
        <v>3.0662620190661731E-5</v>
      </c>
      <c r="L872" s="107">
        <f>L146/SUMIFS(L$3:L$722,$B$3:$B$722,$B872)*SUMIFS(Calculations!$E$3:$E$53,Calculations!$A$3:$A$53,$B872)</f>
        <v>2.2520258916905366E-5</v>
      </c>
      <c r="M872" s="107">
        <f>M146/SUMIFS(M$3:M$722,$B$3:$B$722,$B872)*SUMIFS(Calculations!$E$3:$E$53,Calculations!$A$3:$A$53,$B872)</f>
        <v>2.0808274045323152E-5</v>
      </c>
      <c r="N872" s="107">
        <f>N146/SUMIFS(N$3:N$722,$B$3:$B$722,$B872)*SUMIFS(Calculations!$E$3:$E$53,Calculations!$A$3:$A$53,$B872)</f>
        <v>1.9084444247665702E-5</v>
      </c>
      <c r="O872" s="107">
        <f>O146/SUMIFS(O$3:O$722,$B$3:$B$722,$B872)*SUMIFS(Calculations!$E$3:$E$53,Calculations!$A$3:$A$53,$B872)</f>
        <v>1.8728458225672102E-5</v>
      </c>
      <c r="P872" s="107">
        <f>P146/SUMIFS(P$3:P$722,$B$3:$B$722,$B872)*SUMIFS(Calculations!$E$3:$E$53,Calculations!$A$3:$A$53,$B872)</f>
        <v>1.8385509574363927E-5</v>
      </c>
      <c r="Q872" s="107">
        <f>Q146/SUMIFS(Q$3:Q$722,$B$3:$B$722,$B872)*SUMIFS(Calculations!$E$3:$E$53,Calculations!$A$3:$A$53,$B872)</f>
        <v>1.6080688022514072E-5</v>
      </c>
      <c r="R872" s="107">
        <f>R146/SUMIFS(R$3:R$722,$B$3:$B$722,$B872)*SUMIFS(Calculations!$E$3:$E$53,Calculations!$A$3:$A$53,$B872)</f>
        <v>1.3756155465591342E-5</v>
      </c>
    </row>
    <row r="873" spans="2:18" ht="15.75" customHeight="1">
      <c r="B873" s="107" t="s">
        <v>549</v>
      </c>
      <c r="C873" s="107" t="s">
        <v>448</v>
      </c>
      <c r="D873" s="107" t="s">
        <v>646</v>
      </c>
      <c r="E873" s="107" t="str">
        <f t="shared" si="302"/>
        <v>nuclear</v>
      </c>
      <c r="F873" s="107">
        <f>F147/SUMIFS(F$3:F$722,$B$3:$B$722,$B873)*SUMIFS(Calculations!$E$3:$E$53,Calculations!$A$3:$A$53,$B873)</f>
        <v>2.714923142190997E-3</v>
      </c>
      <c r="G873" s="107">
        <f>G147/SUMIFS(G$3:G$722,$B$3:$B$722,$B873)*SUMIFS(Calculations!$E$3:$E$53,Calculations!$A$3:$A$53,$B873)</f>
        <v>1.3518214103438639E-3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4.1819331218377717E-5</v>
      </c>
      <c r="G875" s="107">
        <f>G149/SUMIFS(G$3:G$722,$B$3:$B$722,$B875)*SUMIFS(Calculations!$E$3:$E$53,Calculations!$A$3:$A$53,$B875)</f>
        <v>4.1645574733759782E-5</v>
      </c>
      <c r="H875" s="107">
        <f>H149/SUMIFS(H$3:H$722,$B$3:$B$722,$B875)*SUMIFS(Calculations!$E$3:$E$53,Calculations!$A$3:$A$53,$B875)</f>
        <v>4.147325616750406E-5</v>
      </c>
      <c r="I875" s="107">
        <f>I149/SUMIFS(I$3:I$722,$B$3:$B$722,$B875)*SUMIFS(Calculations!$E$3:$E$53,Calculations!$A$3:$A$53,$B875)</f>
        <v>4.1220284456159177E-5</v>
      </c>
      <c r="J875" s="107">
        <f>J149/SUMIFS(J$3:J$722,$B$3:$B$722,$B875)*SUMIFS(Calculations!$E$3:$E$53,Calculations!$A$3:$A$53,$B875)</f>
        <v>4.0970380105081168E-5</v>
      </c>
      <c r="K875" s="107">
        <f>K149/SUMIFS(K$3:K$722,$B$3:$B$722,$B875)*SUMIFS(Calculations!$E$3:$E$53,Calculations!$A$3:$A$53,$B875)</f>
        <v>4.1223523702704739E-5</v>
      </c>
      <c r="L875" s="107">
        <f>L149/SUMIFS(L$3:L$722,$B$3:$B$722,$B875)*SUMIFS(Calculations!$E$3:$E$53,Calculations!$A$3:$A$53,$B875)</f>
        <v>4.1479814944250863E-5</v>
      </c>
      <c r="M875" s="107">
        <f>M149/SUMIFS(M$3:M$722,$B$3:$B$722,$B875)*SUMIFS(Calculations!$E$3:$E$53,Calculations!$A$3:$A$53,$B875)</f>
        <v>4.1622816063032981E-5</v>
      </c>
      <c r="N875" s="107">
        <f>N149/SUMIFS(N$3:N$722,$B$3:$B$722,$B875)*SUMIFS(Calculations!$E$3:$E$53,Calculations!$A$3:$A$53,$B875)</f>
        <v>4.1766806581726749E-5</v>
      </c>
      <c r="O875" s="107">
        <f>O149/SUMIFS(O$3:O$722,$B$3:$B$722,$B875)*SUMIFS(Calculations!$E$3:$E$53,Calculations!$A$3:$A$53,$B875)</f>
        <v>4.0987721839543405E-5</v>
      </c>
      <c r="P875" s="107">
        <f>P149/SUMIFS(P$3:P$722,$B$3:$B$722,$B875)*SUMIFS(Calculations!$E$3:$E$53,Calculations!$A$3:$A$53,$B875)</f>
        <v>4.0237169724911901E-5</v>
      </c>
      <c r="Q875" s="107">
        <f>Q149/SUMIFS(Q$3:Q$722,$B$3:$B$722,$B875)*SUMIFS(Calculations!$E$3:$E$53,Calculations!$A$3:$A$53,$B875)</f>
        <v>4.0408492772993895E-5</v>
      </c>
      <c r="R875" s="107">
        <f>R149/SUMIFS(R$3:R$722,$B$3:$B$722,$B875)*SUMIFS(Calculations!$E$3:$E$53,Calculations!$A$3:$A$53,$B875)</f>
        <v>4.0581280988505924E-5</v>
      </c>
    </row>
    <row r="876" spans="2:18" ht="15.75" customHeight="1">
      <c r="B876" s="107" t="s">
        <v>549</v>
      </c>
      <c r="C876" s="107" t="s">
        <v>448</v>
      </c>
      <c r="D876" s="107" t="s">
        <v>649</v>
      </c>
      <c r="E876" s="107" t="str">
        <f t="shared" si="302"/>
        <v>solar PV</v>
      </c>
      <c r="F876" s="107">
        <f>F150/SUMIFS(F$3:F$722,$B$3:$B$722,$B876)*SUMIFS(Calculations!$E$3:$E$53,Calculations!$A$3:$A$53,$B876)</f>
        <v>6.1945775585604167E-5</v>
      </c>
      <c r="G876" s="107">
        <f>G150/SUMIFS(G$3:G$722,$B$3:$B$722,$B876)*SUMIFS(Calculations!$E$3:$E$53,Calculations!$A$3:$A$53,$B876)</f>
        <v>6.2254702778350831E-5</v>
      </c>
      <c r="H876" s="107">
        <f>H150/SUMIFS(H$3:H$722,$B$3:$B$722,$B876)*SUMIFS(Calculations!$E$3:$E$53,Calculations!$A$3:$A$53,$B876)</f>
        <v>6.256107345020558E-5</v>
      </c>
      <c r="I876" s="107">
        <f>I150/SUMIFS(I$3:I$722,$B$3:$B$722,$B876)*SUMIFS(Calculations!$E$3:$E$53,Calculations!$A$3:$A$53,$B876)</f>
        <v>6.2559513138592702E-5</v>
      </c>
      <c r="J876" s="107">
        <f>J150/SUMIFS(J$3:J$722,$B$3:$B$722,$B876)*SUMIFS(Calculations!$E$3:$E$53,Calculations!$A$3:$A$53,$B876)</f>
        <v>6.2557971746240906E-5</v>
      </c>
      <c r="K876" s="107">
        <f>K150/SUMIFS(K$3:K$722,$B$3:$B$722,$B876)*SUMIFS(Calculations!$E$3:$E$53,Calculations!$A$3:$A$53,$B876)</f>
        <v>6.3324226349445052E-5</v>
      </c>
      <c r="L876" s="107">
        <f>L150/SUMIFS(L$3:L$722,$B$3:$B$722,$B876)*SUMIFS(Calculations!$E$3:$E$53,Calculations!$A$3:$A$53,$B876)</f>
        <v>6.4100008733195671E-5</v>
      </c>
      <c r="M876" s="107">
        <f>M150/SUMIFS(M$3:M$722,$B$3:$B$722,$B876)*SUMIFS(Calculations!$E$3:$E$53,Calculations!$A$3:$A$53,$B876)</f>
        <v>6.504347659506053E-5</v>
      </c>
      <c r="N876" s="107">
        <f>N150/SUMIFS(N$3:N$722,$B$3:$B$722,$B876)*SUMIFS(Calculations!$E$3:$E$53,Calculations!$A$3:$A$53,$B876)</f>
        <v>6.5993472147247707E-5</v>
      </c>
      <c r="O876" s="107">
        <f>O150/SUMIFS(O$3:O$722,$B$3:$B$722,$B876)*SUMIFS(Calculations!$E$3:$E$53,Calculations!$A$3:$A$53,$B876)</f>
        <v>6.579738148493779E-5</v>
      </c>
      <c r="P876" s="107">
        <f>P150/SUMIFS(P$3:P$722,$B$3:$B$722,$B876)*SUMIFS(Calculations!$E$3:$E$53,Calculations!$A$3:$A$53,$B876)</f>
        <v>6.5608472303064008E-5</v>
      </c>
      <c r="Q876" s="107">
        <f>Q150/SUMIFS(Q$3:Q$722,$B$3:$B$722,$B876)*SUMIFS(Calculations!$E$3:$E$53,Calculations!$A$3:$A$53,$B876)</f>
        <v>6.7194476195391056E-5</v>
      </c>
      <c r="R876" s="107">
        <f>R150/SUMIFS(R$3:R$722,$B$3:$B$722,$B876)*SUMIFS(Calculations!$E$3:$E$53,Calculations!$A$3:$A$53,$B876)</f>
        <v>6.8794043710785661E-5</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9.2841991283409403E-6</v>
      </c>
      <c r="G878" s="107">
        <f>G152/SUMIFS(G$3:G$722,$B$3:$B$722,$B878)*SUMIFS(Calculations!$E$3:$E$53,Calculations!$A$3:$A$53,$B878)</f>
        <v>9.2456239107075103E-6</v>
      </c>
      <c r="H878" s="107">
        <f>H152/SUMIFS(H$3:H$722,$B$3:$B$722,$B878)*SUMIFS(Calculations!$E$3:$E$53,Calculations!$A$3:$A$53,$B878)</f>
        <v>9.2073679215269529E-6</v>
      </c>
      <c r="I878" s="107">
        <f>I152/SUMIFS(I$3:I$722,$B$3:$B$722,$B878)*SUMIFS(Calculations!$E$3:$E$53,Calculations!$A$3:$A$53,$B878)</f>
        <v>9.1512063409005539E-6</v>
      </c>
      <c r="J878" s="107">
        <f>J152/SUMIFS(J$3:J$722,$B$3:$B$722,$B878)*SUMIFS(Calculations!$E$3:$E$53,Calculations!$A$3:$A$53,$B878)</f>
        <v>9.0957257368150585E-6</v>
      </c>
      <c r="K878" s="107">
        <f>K152/SUMIFS(K$3:K$722,$B$3:$B$722,$B878)*SUMIFS(Calculations!$E$3:$E$53,Calculations!$A$3:$A$53,$B878)</f>
        <v>9.1064798110075374E-6</v>
      </c>
      <c r="L878" s="107">
        <f>L152/SUMIFS(L$3:L$722,$B$3:$B$722,$B878)*SUMIFS(Calculations!$E$3:$E$53,Calculations!$A$3:$A$53,$B878)</f>
        <v>9.1173676037557792E-6</v>
      </c>
      <c r="M878" s="107">
        <f>M152/SUMIFS(M$3:M$722,$B$3:$B$722,$B878)*SUMIFS(Calculations!$E$3:$E$53,Calculations!$A$3:$A$53,$B878)</f>
        <v>2.5221696628281753E-4</v>
      </c>
      <c r="N878" s="107">
        <f>N152/SUMIFS(N$3:N$722,$B$3:$B$722,$B878)*SUMIFS(Calculations!$E$3:$E$53,Calculations!$A$3:$A$53,$B878)</f>
        <v>4.9699852887585545E-4</v>
      </c>
      <c r="O878" s="107">
        <f>O152/SUMIFS(O$3:O$722,$B$3:$B$722,$B878)*SUMIFS(Calculations!$E$3:$E$53,Calculations!$A$3:$A$53,$B878)</f>
        <v>1.5231080402980629E-3</v>
      </c>
      <c r="P878" s="107">
        <f>P152/SUMIFS(P$3:P$722,$B$3:$B$722,$B878)*SUMIFS(Calculations!$E$3:$E$53,Calculations!$A$3:$A$53,$B878)</f>
        <v>2.5116380703986991E-3</v>
      </c>
      <c r="Q878" s="107">
        <f>Q152/SUMIFS(Q$3:Q$722,$B$3:$B$722,$B878)*SUMIFS(Calculations!$E$3:$E$53,Calculations!$A$3:$A$53,$B878)</f>
        <v>2.5097205960764057E-3</v>
      </c>
      <c r="R878" s="107">
        <f>R152/SUMIFS(R$3:R$722,$B$3:$B$722,$B878)*SUMIFS(Calculations!$E$3:$E$53,Calculations!$A$3:$A$53,$B878)</f>
        <v>2.5077867233713118E-3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7.0025934897169228E-6</v>
      </c>
      <c r="N894" s="107">
        <f>N168/SUMIFS(N$3:N$722,$B$3:$B$722,$B894)*SUMIFS(Calculations!$E$3:$E$53,Calculations!$A$3:$A$53,$B894)</f>
        <v>1.3979600479983985E-5</v>
      </c>
      <c r="O894" s="107">
        <f>O168/SUMIFS(O$3:O$722,$B$3:$B$722,$B894)*SUMIFS(Calculations!$E$3:$E$53,Calculations!$A$3:$A$53,$B894)</f>
        <v>2.3873193920303779E-5</v>
      </c>
      <c r="P894" s="107">
        <f>P168/SUMIFS(P$3:P$722,$B$3:$B$722,$B894)*SUMIFS(Calculations!$E$3:$E$53,Calculations!$A$3:$A$53,$B894)</f>
        <v>3.3819824292293984E-5</v>
      </c>
      <c r="Q894" s="107">
        <f>Q168/SUMIFS(Q$3:Q$722,$B$3:$B$722,$B894)*SUMIFS(Calculations!$E$3:$E$53,Calculations!$A$3:$A$53,$B894)</f>
        <v>5.5364458877410259E-5</v>
      </c>
      <c r="R894" s="107">
        <f>R168/SUMIFS(R$3:R$722,$B$3:$B$722,$B894)*SUMIFS(Calculations!$E$3:$E$53,Calculations!$A$3:$A$53,$B894)</f>
        <v>7.7737686368143383E-5</v>
      </c>
    </row>
    <row r="895" spans="2:18" ht="15.75" customHeight="1">
      <c r="B895" s="107" t="s">
        <v>547</v>
      </c>
      <c r="C895" s="107" t="s">
        <v>448</v>
      </c>
      <c r="D895" s="107" t="s">
        <v>639</v>
      </c>
      <c r="E895" s="107" t="str">
        <f t="shared" si="302"/>
        <v>hard coal</v>
      </c>
      <c r="F895" s="107">
        <f>F169/SUMIFS(F$3:F$722,$B$3:$B$722,$B895)*SUMIFS(Calculations!$E$3:$E$53,Calculations!$A$3:$A$53,$B895)</f>
        <v>0.17667065931172385</v>
      </c>
      <c r="G895" s="107">
        <f>G169/SUMIFS(G$3:G$722,$B$3:$B$722,$B895)*SUMIFS(Calculations!$E$3:$E$53,Calculations!$A$3:$A$53,$B895)</f>
        <v>0.16868071482832167</v>
      </c>
      <c r="H895" s="107">
        <f>H169/SUMIFS(H$3:H$722,$B$3:$B$722,$B895)*SUMIFS(Calculations!$E$3:$E$53,Calculations!$A$3:$A$53,$B895)</f>
        <v>0.1607866202822561</v>
      </c>
      <c r="I895" s="107">
        <f>I169/SUMIFS(I$3:I$722,$B$3:$B$722,$B895)*SUMIFS(Calculations!$E$3:$E$53,Calculations!$A$3:$A$53,$B895)</f>
        <v>0.16370479231804261</v>
      </c>
      <c r="J895" s="107">
        <f>J169/SUMIFS(J$3:J$722,$B$3:$B$722,$B895)*SUMIFS(Calculations!$E$3:$E$53,Calculations!$A$3:$A$53,$B895)</f>
        <v>0.16658630733232771</v>
      </c>
      <c r="K895" s="107">
        <f>K169/SUMIFS(K$3:K$722,$B$3:$B$722,$B895)*SUMIFS(Calculations!$E$3:$E$53,Calculations!$A$3:$A$53,$B895)</f>
        <v>0.16895793531236225</v>
      </c>
      <c r="L895" s="107">
        <f>L169/SUMIFS(L$3:L$722,$B$3:$B$722,$B895)*SUMIFS(Calculations!$E$3:$E$53,Calculations!$A$3:$A$53,$B895)</f>
        <v>0.17123687219729436</v>
      </c>
      <c r="M895" s="107">
        <f>M169/SUMIFS(M$3:M$722,$B$3:$B$722,$B895)*SUMIFS(Calculations!$E$3:$E$53,Calculations!$A$3:$A$53,$B895)</f>
        <v>0.17038136965020073</v>
      </c>
      <c r="N895" s="107">
        <f>N169/SUMIFS(N$3:N$722,$B$3:$B$722,$B895)*SUMIFS(Calculations!$E$3:$E$53,Calculations!$A$3:$A$53,$B895)</f>
        <v>0.16952899299003502</v>
      </c>
      <c r="O895" s="107">
        <f>O169/SUMIFS(O$3:O$722,$B$3:$B$722,$B895)*SUMIFS(Calculations!$E$3:$E$53,Calculations!$A$3:$A$53,$B895)</f>
        <v>0.16979918954516077</v>
      </c>
      <c r="P895" s="107">
        <f>P169/SUMIFS(P$3:P$722,$B$3:$B$722,$B895)*SUMIFS(Calculations!$E$3:$E$53,Calculations!$A$3:$A$53,$B895)</f>
        <v>0.17007083455239025</v>
      </c>
      <c r="Q895" s="107">
        <f>Q169/SUMIFS(Q$3:Q$722,$B$3:$B$722,$B895)*SUMIFS(Calculations!$E$3:$E$53,Calculations!$A$3:$A$53,$B895)</f>
        <v>0.17349112676929307</v>
      </c>
      <c r="R895" s="107">
        <f>R169/SUMIFS(R$3:R$722,$B$3:$B$722,$B895)*SUMIFS(Calculations!$E$3:$E$53,Calculations!$A$3:$A$53,$B895)</f>
        <v>0.17704296124349739</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4.6894094311022381E-4</v>
      </c>
      <c r="G898" s="107">
        <f>G172/SUMIFS(G$3:G$722,$B$3:$B$722,$B898)*SUMIFS(Calculations!$E$3:$E$53,Calculations!$A$3:$A$53,$B898)</f>
        <v>4.6611118677883568E-4</v>
      </c>
      <c r="H898" s="107">
        <f>H172/SUMIFS(H$3:H$722,$B$3:$B$722,$B898)*SUMIFS(Calculations!$E$3:$E$53,Calculations!$A$3:$A$53,$B898)</f>
        <v>4.6331537711223424E-4</v>
      </c>
      <c r="I898" s="107">
        <f>I172/SUMIFS(I$3:I$722,$B$3:$B$722,$B898)*SUMIFS(Calculations!$E$3:$E$53,Calculations!$A$3:$A$53,$B898)</f>
        <v>4.6038698432240046E-4</v>
      </c>
      <c r="J898" s="107">
        <f>J172/SUMIFS(J$3:J$722,$B$3:$B$722,$B898)*SUMIFS(Calculations!$E$3:$E$53,Calculations!$A$3:$A$53,$B898)</f>
        <v>4.5749537694348325E-4</v>
      </c>
      <c r="K898" s="107">
        <f>K172/SUMIFS(K$3:K$722,$B$3:$B$722,$B898)*SUMIFS(Calculations!$E$3:$E$53,Calculations!$A$3:$A$53,$B898)</f>
        <v>4.4837696902433712E-4</v>
      </c>
      <c r="L898" s="107">
        <f>L172/SUMIFS(L$3:L$722,$B$3:$B$722,$B898)*SUMIFS(Calculations!$E$3:$E$53,Calculations!$A$3:$A$53,$B898)</f>
        <v>4.3961493875916227E-4</v>
      </c>
      <c r="M898" s="107">
        <f>M172/SUMIFS(M$3:M$722,$B$3:$B$722,$B898)*SUMIFS(Calculations!$E$3:$E$53,Calculations!$A$3:$A$53,$B898)</f>
        <v>4.3881032296167805E-4</v>
      </c>
      <c r="N898" s="107">
        <f>N172/SUMIFS(N$3:N$722,$B$3:$B$722,$B898)*SUMIFS(Calculations!$E$3:$E$53,Calculations!$A$3:$A$53,$B898)</f>
        <v>4.3800864711803953E-4</v>
      </c>
      <c r="O898" s="107">
        <f>O172/SUMIFS(O$3:O$722,$B$3:$B$722,$B898)*SUMIFS(Calculations!$E$3:$E$53,Calculations!$A$3:$A$53,$B898)</f>
        <v>4.3917953283525768E-4</v>
      </c>
      <c r="P898" s="107">
        <f>P172/SUMIFS(P$3:P$722,$B$3:$B$722,$B898)*SUMIFS(Calculations!$E$3:$E$53,Calculations!$A$3:$A$53,$B898)</f>
        <v>4.4035669536040737E-4</v>
      </c>
      <c r="Q898" s="107">
        <f>Q172/SUMIFS(Q$3:Q$722,$B$3:$B$722,$B898)*SUMIFS(Calculations!$E$3:$E$53,Calculations!$A$3:$A$53,$B898)</f>
        <v>4.4866485100528706E-4</v>
      </c>
      <c r="R898" s="107">
        <f>R172/SUMIFS(R$3:R$722,$B$3:$B$722,$B898)*SUMIFS(Calculations!$E$3:$E$53,Calculations!$A$3:$A$53,$B898)</f>
        <v>4.572925330175744E-4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4.9818316094851801E-2</v>
      </c>
      <c r="G900" s="107">
        <f>G174/SUMIFS(G$3:G$722,$B$3:$B$722,$B900)*SUMIFS(Calculations!$E$3:$E$53,Calculations!$A$3:$A$53,$B900)</f>
        <v>6.0238770220367714E-2</v>
      </c>
      <c r="H900" s="107">
        <f>H174/SUMIFS(H$3:H$722,$B$3:$B$722,$B900)*SUMIFS(Calculations!$E$3:$E$53,Calculations!$A$3:$A$53,$B900)</f>
        <v>7.0534217235130398E-2</v>
      </c>
      <c r="I900" s="107">
        <f>I174/SUMIFS(I$3:I$722,$B$3:$B$722,$B900)*SUMIFS(Calculations!$E$3:$E$53,Calculations!$A$3:$A$53,$B900)</f>
        <v>7.0077948856673219E-2</v>
      </c>
      <c r="J900" s="107">
        <f>J174/SUMIFS(J$3:J$722,$B$3:$B$722,$B900)*SUMIFS(Calculations!$E$3:$E$53,Calculations!$A$3:$A$53,$B900)</f>
        <v>6.9627411956536892E-2</v>
      </c>
      <c r="K900" s="107">
        <f>K174/SUMIFS(K$3:K$722,$B$3:$B$722,$B900)*SUMIFS(Calculations!$E$3:$E$53,Calculations!$A$3:$A$53,$B900)</f>
        <v>6.8251885918390723E-2</v>
      </c>
      <c r="L900" s="107">
        <f>L174/SUMIFS(L$3:L$722,$B$3:$B$722,$B900)*SUMIFS(Calculations!$E$3:$E$53,Calculations!$A$3:$A$53,$B900)</f>
        <v>6.69301200044677E-2</v>
      </c>
      <c r="M900" s="107">
        <f>M174/SUMIFS(M$3:M$722,$B$3:$B$722,$B900)*SUMIFS(Calculations!$E$3:$E$53,Calculations!$A$3:$A$53,$B900)</f>
        <v>6.6809589944038295E-2</v>
      </c>
      <c r="N900" s="107">
        <f>N174/SUMIFS(N$3:N$722,$B$3:$B$722,$B900)*SUMIFS(Calculations!$E$3:$E$53,Calculations!$A$3:$A$53,$B900)</f>
        <v>6.6689500283630604E-2</v>
      </c>
      <c r="O900" s="107">
        <f>O174/SUMIFS(O$3:O$722,$B$3:$B$722,$B900)*SUMIFS(Calculations!$E$3:$E$53,Calculations!$A$3:$A$53,$B900)</f>
        <v>6.6868538738488401E-2</v>
      </c>
      <c r="P900" s="107">
        <f>P174/SUMIFS(P$3:P$722,$B$3:$B$722,$B900)*SUMIFS(Calculations!$E$3:$E$53,Calculations!$A$3:$A$53,$B900)</f>
        <v>6.7048536971040115E-2</v>
      </c>
      <c r="Q900" s="107">
        <f>Q174/SUMIFS(Q$3:Q$722,$B$3:$B$722,$B900)*SUMIFS(Calculations!$E$3:$E$53,Calculations!$A$3:$A$53,$B900)</f>
        <v>6.8315065707516345E-2</v>
      </c>
      <c r="R900" s="107">
        <f>R174/SUMIFS(R$3:R$722,$B$3:$B$722,$B900)*SUMIFS(Calculations!$E$3:$E$53,Calculations!$A$3:$A$53,$B900)</f>
        <v>6.9630304331443099E-2</v>
      </c>
    </row>
    <row r="901" spans="2:18" ht="15.75" customHeight="1">
      <c r="B901" s="107" t="s">
        <v>547</v>
      </c>
      <c r="C901" s="107" t="s">
        <v>448</v>
      </c>
      <c r="D901" s="107" t="s">
        <v>644</v>
      </c>
      <c r="E901" s="107" t="str">
        <f t="shared" si="302"/>
        <v>natural gas nonpeaker</v>
      </c>
      <c r="F901" s="107">
        <f>F175/SUMIFS(F$3:F$722,$B$3:$B$722,$B901)*SUMIFS(Calculations!$E$3:$E$53,Calculations!$A$3:$A$53,$B901)</f>
        <v>6.0718655539538161E-2</v>
      </c>
      <c r="G901" s="107">
        <f>G175/SUMIFS(G$3:G$722,$B$3:$B$722,$B901)*SUMIFS(Calculations!$E$3:$E$53,Calculations!$A$3:$A$53,$B901)</f>
        <v>6.0400168240774918E-2</v>
      </c>
      <c r="H901" s="107">
        <f>H175/SUMIFS(H$3:H$722,$B$3:$B$722,$B901)*SUMIFS(Calculations!$E$3:$E$53,Calculations!$A$3:$A$53,$B901)</f>
        <v>6.0085501617823944E-2</v>
      </c>
      <c r="I901" s="107">
        <f>I175/SUMIFS(I$3:I$722,$B$3:$B$722,$B901)*SUMIFS(Calculations!$E$3:$E$53,Calculations!$A$3:$A$53,$B901)</f>
        <v>5.8736200756144386E-2</v>
      </c>
      <c r="J901" s="107">
        <f>J175/SUMIFS(J$3:J$722,$B$3:$B$722,$B901)*SUMIFS(Calculations!$E$3:$E$53,Calculations!$A$3:$A$53,$B901)</f>
        <v>5.7403849323796552E-2</v>
      </c>
      <c r="K901" s="107">
        <f>K175/SUMIFS(K$3:K$722,$B$3:$B$722,$B901)*SUMIFS(Calculations!$E$3:$E$53,Calculations!$A$3:$A$53,$B901)</f>
        <v>6.3777051983045577E-2</v>
      </c>
      <c r="L901" s="107">
        <f>L175/SUMIFS(L$3:L$722,$B$3:$B$722,$B901)*SUMIFS(Calculations!$E$3:$E$53,Calculations!$A$3:$A$53,$B901)</f>
        <v>6.9901168723774137E-2</v>
      </c>
      <c r="M901" s="107">
        <f>M175/SUMIFS(M$3:M$722,$B$3:$B$722,$B901)*SUMIFS(Calculations!$E$3:$E$53,Calculations!$A$3:$A$53,$B901)</f>
        <v>7.0752679017318895E-2</v>
      </c>
      <c r="N901" s="107">
        <f>N175/SUMIFS(N$3:N$722,$B$3:$B$722,$B901)*SUMIFS(Calculations!$E$3:$E$53,Calculations!$A$3:$A$53,$B901)</f>
        <v>7.1601078011073169E-2</v>
      </c>
      <c r="O901" s="107">
        <f>O175/SUMIFS(O$3:O$722,$B$3:$B$722,$B901)*SUMIFS(Calculations!$E$3:$E$53,Calculations!$A$3:$A$53,$B901)</f>
        <v>7.0211808884160357E-2</v>
      </c>
      <c r="P901" s="107">
        <f>P175/SUMIFS(P$3:P$722,$B$3:$B$722,$B901)*SUMIFS(Calculations!$E$3:$E$53,Calculations!$A$3:$A$53,$B901)</f>
        <v>6.8815092253749419E-2</v>
      </c>
      <c r="Q901" s="107">
        <f>Q175/SUMIFS(Q$3:Q$722,$B$3:$B$722,$B901)*SUMIFS(Calculations!$E$3:$E$53,Calculations!$A$3:$A$53,$B901)</f>
        <v>6.9691437897153638E-2</v>
      </c>
      <c r="R901" s="107">
        <f>R175/SUMIFS(R$3:R$722,$B$3:$B$722,$B901)*SUMIFS(Calculations!$E$3:$E$53,Calculations!$A$3:$A$53,$B901)</f>
        <v>7.060148723509603E-2</v>
      </c>
    </row>
    <row r="902" spans="2:18" ht="15.75" customHeight="1">
      <c r="B902" s="107" t="s">
        <v>547</v>
      </c>
      <c r="C902" s="107" t="s">
        <v>448</v>
      </c>
      <c r="D902" s="107" t="s">
        <v>645</v>
      </c>
      <c r="E902" s="107" t="str">
        <f t="shared" si="302"/>
        <v>natural gas peaker</v>
      </c>
      <c r="F902" s="107">
        <f>F176/SUMIFS(F$3:F$722,$B$3:$B$722,$B902)*SUMIFS(Calculations!$E$3:$E$53,Calculations!$A$3:$A$53,$B902)</f>
        <v>4.3332116843580815E-3</v>
      </c>
      <c r="G902" s="107">
        <f>G176/SUMIFS(G$3:G$722,$B$3:$B$722,$B902)*SUMIFS(Calculations!$E$3:$E$53,Calculations!$A$3:$A$53,$B902)</f>
        <v>4.2005391046300933E-3</v>
      </c>
      <c r="H902" s="107">
        <f>H176/SUMIFS(H$3:H$722,$B$3:$B$722,$B902)*SUMIFS(Calculations!$E$3:$E$53,Calculations!$A$3:$A$53,$B902)</f>
        <v>4.0694581077322014E-3</v>
      </c>
      <c r="I902" s="107">
        <f>I176/SUMIFS(I$3:I$722,$B$3:$B$722,$B902)*SUMIFS(Calculations!$E$3:$E$53,Calculations!$A$3:$A$53,$B902)</f>
        <v>3.9074171003824652E-3</v>
      </c>
      <c r="J902" s="107">
        <f>J176/SUMIFS(J$3:J$722,$B$3:$B$722,$B902)*SUMIFS(Calculations!$E$3:$E$53,Calculations!$A$3:$A$53,$B902)</f>
        <v>3.7474115935507532E-3</v>
      </c>
      <c r="K902" s="107">
        <f>K176/SUMIFS(K$3:K$722,$B$3:$B$722,$B902)*SUMIFS(Calculations!$E$3:$E$53,Calculations!$A$3:$A$53,$B902)</f>
        <v>2.9347982434420167E-3</v>
      </c>
      <c r="L902" s="107">
        <f>L176/SUMIFS(L$3:L$722,$B$3:$B$722,$B902)*SUMIFS(Calculations!$E$3:$E$53,Calculations!$A$3:$A$53,$B902)</f>
        <v>2.1539445208762901E-3</v>
      </c>
      <c r="M902" s="107">
        <f>M176/SUMIFS(M$3:M$722,$B$3:$B$722,$B902)*SUMIFS(Calculations!$E$3:$E$53,Calculations!$A$3:$A$53,$B902)</f>
        <v>2.1086666870187044E-3</v>
      </c>
      <c r="N902" s="107">
        <f>N176/SUMIFS(N$3:N$722,$B$3:$B$722,$B902)*SUMIFS(Calculations!$E$3:$E$53,Calculations!$A$3:$A$53,$B902)</f>
        <v>2.0635542920478382E-3</v>
      </c>
      <c r="O902" s="107">
        <f>O176/SUMIFS(O$3:O$722,$B$3:$B$722,$B902)*SUMIFS(Calculations!$E$3:$E$53,Calculations!$A$3:$A$53,$B902)</f>
        <v>2.0132671487151448E-3</v>
      </c>
      <c r="P902" s="107">
        <f>P176/SUMIFS(P$3:P$722,$B$3:$B$722,$B902)*SUMIFS(Calculations!$E$3:$E$53,Calculations!$A$3:$A$53,$B902)</f>
        <v>1.9627104293380216E-3</v>
      </c>
      <c r="Q902" s="107">
        <f>Q176/SUMIFS(Q$3:Q$722,$B$3:$B$722,$B902)*SUMIFS(Calculations!$E$3:$E$53,Calculations!$A$3:$A$53,$B902)</f>
        <v>2.1038319214426349E-3</v>
      </c>
      <c r="R902" s="107">
        <f>R176/SUMIFS(R$3:R$722,$B$3:$B$722,$B902)*SUMIFS(Calculations!$E$3:$E$53,Calculations!$A$3:$A$53,$B902)</f>
        <v>2.2503808561305039E-3</v>
      </c>
    </row>
    <row r="903" spans="2:18" ht="15.75" customHeight="1">
      <c r="B903" s="107" t="s">
        <v>547</v>
      </c>
      <c r="C903" s="107" t="s">
        <v>448</v>
      </c>
      <c r="D903" s="107" t="s">
        <v>646</v>
      </c>
      <c r="E903" s="107" t="str">
        <f t="shared" si="302"/>
        <v>nuclear</v>
      </c>
      <c r="F903" s="107">
        <f>F177/SUMIFS(F$3:F$722,$B$3:$B$722,$B903)*SUMIFS(Calculations!$E$3:$E$53,Calculations!$A$3:$A$53,$B903)</f>
        <v>0.33395862714703778</v>
      </c>
      <c r="G903" s="107">
        <f>G177/SUMIFS(G$3:G$722,$B$3:$B$722,$B903)*SUMIFS(Calculations!$E$3:$E$53,Calculations!$A$3:$A$53,$B903)</f>
        <v>0.33194340208836998</v>
      </c>
      <c r="H903" s="107">
        <f>H177/SUMIFS(H$3:H$722,$B$3:$B$722,$B903)*SUMIFS(Calculations!$E$3:$E$53,Calculations!$A$3:$A$53,$B903)</f>
        <v>0.32995235231602549</v>
      </c>
      <c r="I903" s="107">
        <f>I177/SUMIFS(I$3:I$722,$B$3:$B$722,$B903)*SUMIFS(Calculations!$E$3:$E$53,Calculations!$A$3:$A$53,$B903)</f>
        <v>0.32786688281243753</v>
      </c>
      <c r="J903" s="107">
        <f>J177/SUMIFS(J$3:J$722,$B$3:$B$722,$B903)*SUMIFS(Calculations!$E$3:$E$53,Calculations!$A$3:$A$53,$B903)</f>
        <v>0.32580761022236115</v>
      </c>
      <c r="K903" s="107">
        <f>K177/SUMIFS(K$3:K$722,$B$3:$B$722,$B903)*SUMIFS(Calculations!$E$3:$E$53,Calculations!$A$3:$A$53,$B903)</f>
        <v>0.31931389062891347</v>
      </c>
      <c r="L903" s="107">
        <f>L177/SUMIFS(L$3:L$722,$B$3:$B$722,$B903)*SUMIFS(Calculations!$E$3:$E$53,Calculations!$A$3:$A$53,$B903)</f>
        <v>0.31307396715588282</v>
      </c>
      <c r="M903" s="107">
        <f>M177/SUMIFS(M$3:M$722,$B$3:$B$722,$B903)*SUMIFS(Calculations!$E$3:$E$53,Calculations!$A$3:$A$53,$B903)</f>
        <v>0.31250095601011579</v>
      </c>
      <c r="N903" s="107">
        <f>N177/SUMIFS(N$3:N$722,$B$3:$B$722,$B903)*SUMIFS(Calculations!$E$3:$E$53,Calculations!$A$3:$A$53,$B903)</f>
        <v>0.31193003856711582</v>
      </c>
      <c r="O903" s="107">
        <f>O177/SUMIFS(O$3:O$722,$B$3:$B$722,$B903)*SUMIFS(Calculations!$E$3:$E$53,Calculations!$A$3:$A$53,$B903)</f>
        <v>0.31276389065960919</v>
      </c>
      <c r="P903" s="107">
        <f>P177/SUMIFS(P$3:P$722,$B$3:$B$722,$B903)*SUMIFS(Calculations!$E$3:$E$53,Calculations!$A$3:$A$53,$B903)</f>
        <v>0.31360221281211853</v>
      </c>
      <c r="Q903" s="107">
        <f>Q177/SUMIFS(Q$3:Q$722,$B$3:$B$722,$B903)*SUMIFS(Calculations!$E$3:$E$53,Calculations!$A$3:$A$53,$B903)</f>
        <v>0.30707198242045092</v>
      </c>
      <c r="R903" s="107">
        <f>R177/SUMIFS(R$3:R$722,$B$3:$B$722,$B903)*SUMIFS(Calculations!$E$3:$E$53,Calculations!$A$3:$A$53,$B903)</f>
        <v>0.30029060353270631</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1.5715718343916512E-3</v>
      </c>
      <c r="G905" s="107">
        <f>G179/SUMIFS(G$3:G$722,$B$3:$B$722,$B905)*SUMIFS(Calculations!$E$3:$E$53,Calculations!$A$3:$A$53,$B905)</f>
        <v>1.5620884113424598E-3</v>
      </c>
      <c r="H905" s="107">
        <f>H179/SUMIFS(H$3:H$722,$B$3:$B$722,$B905)*SUMIFS(Calculations!$E$3:$E$53,Calculations!$A$3:$A$53,$B905)</f>
        <v>1.5527187544786148E-3</v>
      </c>
      <c r="I905" s="107">
        <f>I179/SUMIFS(I$3:I$722,$B$3:$B$722,$B905)*SUMIFS(Calculations!$E$3:$E$53,Calculations!$A$3:$A$53,$B905)</f>
        <v>1.5429047689519625E-3</v>
      </c>
      <c r="J905" s="107">
        <f>J179/SUMIFS(J$3:J$722,$B$3:$B$722,$B905)*SUMIFS(Calculations!$E$3:$E$53,Calculations!$A$3:$A$53,$B905)</f>
        <v>1.5332140631614101E-3</v>
      </c>
      <c r="K905" s="107">
        <f>K179/SUMIFS(K$3:K$722,$B$3:$B$722,$B905)*SUMIFS(Calculations!$E$3:$E$53,Calculations!$A$3:$A$53,$B905)</f>
        <v>1.5026553472489556E-3</v>
      </c>
      <c r="L905" s="107">
        <f>L179/SUMIFS(L$3:L$722,$B$3:$B$722,$B905)*SUMIFS(Calculations!$E$3:$E$53,Calculations!$A$3:$A$53,$B905)</f>
        <v>1.4732909674072079E-3</v>
      </c>
      <c r="M905" s="107">
        <f>M179/SUMIFS(M$3:M$722,$B$3:$B$722,$B905)*SUMIFS(Calculations!$E$3:$E$53,Calculations!$A$3:$A$53,$B905)</f>
        <v>1.470594441238164E-3</v>
      </c>
      <c r="N905" s="107">
        <f>N179/SUMIFS(N$3:N$722,$B$3:$B$722,$B905)*SUMIFS(Calculations!$E$3:$E$53,Calculations!$A$3:$A$53,$B905)</f>
        <v>1.467907767799461E-3</v>
      </c>
      <c r="O905" s="107">
        <f>O179/SUMIFS(O$3:O$722,$B$3:$B$722,$B905)*SUMIFS(Calculations!$E$3:$E$53,Calculations!$A$3:$A$53,$B905)</f>
        <v>1.4718317822015028E-3</v>
      </c>
      <c r="P905" s="107">
        <f>P179/SUMIFS(P$3:P$722,$B$3:$B$722,$B905)*SUMIFS(Calculations!$E$3:$E$53,Calculations!$A$3:$A$53,$B905)</f>
        <v>1.4757768322045089E-3</v>
      </c>
      <c r="Q905" s="107">
        <f>Q179/SUMIFS(Q$3:Q$722,$B$3:$B$722,$B905)*SUMIFS(Calculations!$E$3:$E$53,Calculations!$A$3:$A$53,$B905)</f>
        <v>1.5036201323024615E-3</v>
      </c>
      <c r="R905" s="107">
        <f>R179/SUMIFS(R$3:R$722,$B$3:$B$722,$B905)*SUMIFS(Calculations!$E$3:$E$53,Calculations!$A$3:$A$53,$B905)</f>
        <v>1.5325342679645532E-3</v>
      </c>
    </row>
    <row r="906" spans="2:18" ht="15.75" customHeight="1">
      <c r="B906" s="107" t="s">
        <v>547</v>
      </c>
      <c r="C906" s="107" t="s">
        <v>448</v>
      </c>
      <c r="D906" s="107" t="s">
        <v>649</v>
      </c>
      <c r="E906" s="107" t="str">
        <f t="shared" si="302"/>
        <v>solar PV</v>
      </c>
      <c r="F906" s="107">
        <f>F180/SUMIFS(F$3:F$722,$B$3:$B$722,$B906)*SUMIFS(Calculations!$E$3:$E$53,Calculations!$A$3:$A$53,$B906)</f>
        <v>3.272454638237898E-4</v>
      </c>
      <c r="G906" s="107">
        <f>G180/SUMIFS(G$3:G$722,$B$3:$B$722,$B906)*SUMIFS(Calculations!$E$3:$E$53,Calculations!$A$3:$A$53,$B906)</f>
        <v>3.3716355718008226E-4</v>
      </c>
      <c r="H906" s="107">
        <f>H180/SUMIFS(H$3:H$722,$B$3:$B$722,$B906)*SUMIFS(Calculations!$E$3:$E$53,Calculations!$A$3:$A$53,$B906)</f>
        <v>3.4696266990657523E-4</v>
      </c>
      <c r="I906" s="107">
        <f>I180/SUMIFS(I$3:I$722,$B$3:$B$722,$B906)*SUMIFS(Calculations!$E$3:$E$53,Calculations!$A$3:$A$53,$B906)</f>
        <v>3.6550612253754004E-4</v>
      </c>
      <c r="J906" s="107">
        <f>J180/SUMIFS(J$3:J$722,$B$3:$B$722,$B906)*SUMIFS(Calculations!$E$3:$E$53,Calculations!$A$3:$A$53,$B906)</f>
        <v>3.8381663902441632E-4</v>
      </c>
      <c r="K906" s="107">
        <f>K180/SUMIFS(K$3:K$722,$B$3:$B$722,$B906)*SUMIFS(Calculations!$E$3:$E$53,Calculations!$A$3:$A$53,$B906)</f>
        <v>4.2423998319535182E-4</v>
      </c>
      <c r="L906" s="107">
        <f>L180/SUMIFS(L$3:L$722,$B$3:$B$722,$B906)*SUMIFS(Calculations!$E$3:$E$53,Calculations!$A$3:$A$53,$B906)</f>
        <v>4.6308344887334858E-4</v>
      </c>
      <c r="M906" s="107">
        <f>M180/SUMIFS(M$3:M$722,$B$3:$B$722,$B906)*SUMIFS(Calculations!$E$3:$E$53,Calculations!$A$3:$A$53,$B906)</f>
        <v>5.5025704690178331E-4</v>
      </c>
      <c r="N906" s="107">
        <f>N180/SUMIFS(N$3:N$722,$B$3:$B$722,$B906)*SUMIFS(Calculations!$E$3:$E$53,Calculations!$A$3:$A$53,$B906)</f>
        <v>6.371121247674711E-4</v>
      </c>
      <c r="O906" s="107">
        <f>O180/SUMIFS(O$3:O$722,$B$3:$B$722,$B906)*SUMIFS(Calculations!$E$3:$E$53,Calculations!$A$3:$A$53,$B906)</f>
        <v>7.8724002870663519E-4</v>
      </c>
      <c r="P906" s="107">
        <f>P180/SUMIFS(P$3:P$722,$B$3:$B$722,$B906)*SUMIFS(Calculations!$E$3:$E$53,Calculations!$A$3:$A$53,$B906)</f>
        <v>9.3817272854034202E-4</v>
      </c>
      <c r="Q906" s="107">
        <f>Q180/SUMIFS(Q$3:Q$722,$B$3:$B$722,$B906)*SUMIFS(Calculations!$E$3:$E$53,Calculations!$A$3:$A$53,$B906)</f>
        <v>1.1997409553197891E-3</v>
      </c>
      <c r="R906" s="107">
        <f>R180/SUMIFS(R$3:R$722,$B$3:$B$722,$B906)*SUMIFS(Calculations!$E$3:$E$53,Calculations!$A$3:$A$53,$B906)</f>
        <v>1.4713689292807435E-3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2.4596223289275051E-4</v>
      </c>
      <c r="G908" s="107">
        <f>G182/SUMIFS(G$3:G$722,$B$3:$B$722,$B908)*SUMIFS(Calculations!$E$3:$E$53,Calculations!$A$3:$A$53,$B908)</f>
        <v>2.8423261396226627E-4</v>
      </c>
      <c r="H908" s="107">
        <f>H182/SUMIFS(H$3:H$722,$B$3:$B$722,$B908)*SUMIFS(Calculations!$E$3:$E$53,Calculations!$A$3:$A$53,$B908)</f>
        <v>3.2204389126266598E-4</v>
      </c>
      <c r="I908" s="107">
        <f>I182/SUMIFS(I$3:I$722,$B$3:$B$722,$B908)*SUMIFS(Calculations!$E$3:$E$53,Calculations!$A$3:$A$53,$B908)</f>
        <v>1.4511505322361E-3</v>
      </c>
      <c r="J908" s="107">
        <f>J182/SUMIFS(J$3:J$722,$B$3:$B$722,$B908)*SUMIFS(Calculations!$E$3:$E$53,Calculations!$A$3:$A$53,$B908)</f>
        <v>2.5660737440258066E-3</v>
      </c>
      <c r="K908" s="107">
        <f>K182/SUMIFS(K$3:K$722,$B$3:$B$722,$B908)*SUMIFS(Calculations!$E$3:$E$53,Calculations!$A$3:$A$53,$B908)</f>
        <v>2.5023558661054789E-3</v>
      </c>
      <c r="L908" s="107">
        <f>L182/SUMIFS(L$3:L$722,$B$3:$B$722,$B908)*SUMIFS(Calculations!$E$3:$E$53,Calculations!$A$3:$A$53,$B908)</f>
        <v>2.4411282943932774E-3</v>
      </c>
      <c r="M908" s="107">
        <f>M182/SUMIFS(M$3:M$722,$B$3:$B$722,$B908)*SUMIFS(Calculations!$E$3:$E$53,Calculations!$A$3:$A$53,$B908)</f>
        <v>3.0932645384444345E-3</v>
      </c>
      <c r="N908" s="107">
        <f>N182/SUMIFS(N$3:N$722,$B$3:$B$722,$B908)*SUMIFS(Calculations!$E$3:$E$53,Calculations!$A$3:$A$53,$B908)</f>
        <v>3.7430179676607527E-3</v>
      </c>
      <c r="O908" s="107">
        <f>O182/SUMIFS(O$3:O$722,$B$3:$B$722,$B908)*SUMIFS(Calculations!$E$3:$E$53,Calculations!$A$3:$A$53,$B908)</f>
        <v>3.7343707379306253E-3</v>
      </c>
      <c r="P908" s="107">
        <f>P182/SUMIFS(P$3:P$722,$B$3:$B$722,$B908)*SUMIFS(Calculations!$E$3:$E$53,Calculations!$A$3:$A$53,$B908)</f>
        <v>3.7256771526942697E-3</v>
      </c>
      <c r="Q908" s="107">
        <f>Q182/SUMIFS(Q$3:Q$722,$B$3:$B$722,$B908)*SUMIFS(Calculations!$E$3:$E$53,Calculations!$A$3:$A$53,$B908)</f>
        <v>4.2323551383665935E-3</v>
      </c>
      <c r="R908" s="107">
        <f>R182/SUMIFS(R$3:R$722,$B$3:$B$722,$B908)*SUMIFS(Calculations!$E$3:$E$53,Calculations!$A$3:$A$53,$B908)</f>
        <v>4.7585196362237353E-3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0.16769638381803861</v>
      </c>
      <c r="G1015" s="107">
        <f>G289/SUMIFS(G$3:G$722,$B$3:$B$722,$B1015)*SUMIFS(Calculations!$E$3:$E$53,Calculations!$A$3:$A$53,$B1015)</f>
        <v>0.16607443628979132</v>
      </c>
      <c r="H1015" s="107">
        <f>H289/SUMIFS(H$3:H$722,$B$3:$B$722,$B1015)*SUMIFS(Calculations!$E$3:$E$53,Calculations!$A$3:$A$53,$B1015)</f>
        <v>0.16442606687800107</v>
      </c>
      <c r="I1015" s="107">
        <f>I289/SUMIFS(I$3:I$722,$B$3:$B$722,$B1015)*SUMIFS(Calculations!$E$3:$E$53,Calculations!$A$3:$A$53,$B1015)</f>
        <v>0.14982548329809992</v>
      </c>
      <c r="J1015" s="107">
        <f>J289/SUMIFS(J$3:J$722,$B$3:$B$722,$B1015)*SUMIFS(Calculations!$E$3:$E$53,Calculations!$A$3:$A$53,$B1015)</f>
        <v>0.13519717167002315</v>
      </c>
      <c r="K1015" s="107">
        <f>K289/SUMIFS(K$3:K$722,$B$3:$B$722,$B1015)*SUMIFS(Calculations!$E$3:$E$53,Calculations!$A$3:$A$53,$B1015)</f>
        <v>0.13399547519382435</v>
      </c>
      <c r="L1015" s="107">
        <f>L289/SUMIFS(L$3:L$722,$B$3:$B$722,$B1015)*SUMIFS(Calculations!$E$3:$E$53,Calculations!$A$3:$A$53,$B1015)</f>
        <v>0.13283018724491424</v>
      </c>
      <c r="M1015" s="107">
        <f>M289/SUMIFS(M$3:M$722,$B$3:$B$722,$B1015)*SUMIFS(Calculations!$E$3:$E$53,Calculations!$A$3:$A$53,$B1015)</f>
        <v>0.13260178558064395</v>
      </c>
      <c r="N1015" s="107">
        <f>N289/SUMIFS(N$3:N$722,$B$3:$B$722,$B1015)*SUMIFS(Calculations!$E$3:$E$53,Calculations!$A$3:$A$53,$B1015)</f>
        <v>0.1323742071842382</v>
      </c>
      <c r="O1015" s="107">
        <f>O289/SUMIFS(O$3:O$722,$B$3:$B$722,$B1015)*SUMIFS(Calculations!$E$3:$E$53,Calculations!$A$3:$A$53,$B1015)</f>
        <v>0.13094189658414968</v>
      </c>
      <c r="P1015" s="107">
        <f>P289/SUMIFS(P$3:P$722,$B$3:$B$722,$B1015)*SUMIFS(Calculations!$E$3:$E$53,Calculations!$A$3:$A$53,$B1015)</f>
        <v>0.12954006225683143</v>
      </c>
      <c r="Q1015" s="107">
        <f>Q289/SUMIFS(Q$3:Q$722,$B$3:$B$722,$B1015)*SUMIFS(Calculations!$E$3:$E$53,Calculations!$A$3:$A$53,$B1015)</f>
        <v>0.128132304204576</v>
      </c>
      <c r="R1015" s="107">
        <f>R289/SUMIFS(R$3:R$722,$B$3:$B$722,$B1015)*SUMIFS(Calculations!$E$3:$E$53,Calculations!$A$3:$A$53,$B1015)</f>
        <v>0.12675818588554175</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3.6583016004529409E-3</v>
      </c>
      <c r="G1018" s="107">
        <f>G292/SUMIFS(G$3:G$722,$B$3:$B$722,$B1018)*SUMIFS(Calculations!$E$3:$E$53,Calculations!$A$3:$A$53,$B1018)</f>
        <v>3.6890714217567605E-3</v>
      </c>
      <c r="H1018" s="107">
        <f>H292/SUMIFS(H$3:H$722,$B$3:$B$722,$B1018)*SUMIFS(Calculations!$E$3:$E$53,Calculations!$A$3:$A$53,$B1018)</f>
        <v>3.7203424902470424E-3</v>
      </c>
      <c r="I1018" s="107">
        <f>I292/SUMIFS(I$3:I$722,$B$3:$B$722,$B1018)*SUMIFS(Calculations!$E$3:$E$53,Calculations!$A$3:$A$53,$B1018)</f>
        <v>3.7218307271596638E-3</v>
      </c>
      <c r="J1018" s="107">
        <f>J292/SUMIFS(J$3:J$722,$B$3:$B$722,$B1018)*SUMIFS(Calculations!$E$3:$E$53,Calculations!$A$3:$A$53,$B1018)</f>
        <v>3.7233217903911496E-3</v>
      </c>
      <c r="K1018" s="107">
        <f>K292/SUMIFS(K$3:K$722,$B$3:$B$722,$B1018)*SUMIFS(Calculations!$E$3:$E$53,Calculations!$A$3:$A$53,$B1018)</f>
        <v>3.6686440831818963E-3</v>
      </c>
      <c r="L1018" s="107">
        <f>L292/SUMIFS(L$3:L$722,$B$3:$B$722,$B1018)*SUMIFS(Calculations!$E$3:$E$53,Calculations!$A$3:$A$53,$B1018)</f>
        <v>3.6156229796445714E-3</v>
      </c>
      <c r="M1018" s="107">
        <f>M292/SUMIFS(M$3:M$722,$B$3:$B$722,$B1018)*SUMIFS(Calculations!$E$3:$E$53,Calculations!$A$3:$A$53,$B1018)</f>
        <v>3.6090950051425072E-3</v>
      </c>
      <c r="N1018" s="107">
        <f>N292/SUMIFS(N$3:N$722,$B$3:$B$722,$B1018)*SUMIFS(Calculations!$E$3:$E$53,Calculations!$A$3:$A$53,$B1018)</f>
        <v>3.6025905605549273E-3</v>
      </c>
      <c r="O1018" s="107">
        <f>O292/SUMIFS(O$3:O$722,$B$3:$B$722,$B1018)*SUMIFS(Calculations!$E$3:$E$53,Calculations!$A$3:$A$53,$B1018)</f>
        <v>3.5638509987416232E-3</v>
      </c>
      <c r="P1018" s="107">
        <f>P292/SUMIFS(P$3:P$722,$B$3:$B$722,$B1018)*SUMIFS(Calculations!$E$3:$E$53,Calculations!$A$3:$A$53,$B1018)</f>
        <v>3.5259357256354961E-3</v>
      </c>
      <c r="Q1018" s="107">
        <f>Q292/SUMIFS(Q$3:Q$722,$B$3:$B$722,$B1018)*SUMIFS(Calculations!$E$3:$E$53,Calculations!$A$3:$A$53,$B1018)</f>
        <v>3.4869146442754553E-3</v>
      </c>
      <c r="R1018" s="107">
        <f>R292/SUMIFS(R$3:R$722,$B$3:$B$722,$B1018)*SUMIFS(Calculations!$E$3:$E$53,Calculations!$A$3:$A$53,$B1018)</f>
        <v>3.4488260092010894E-3</v>
      </c>
    </row>
    <row r="1019" spans="2:18" ht="15.75" customHeight="1">
      <c r="B1019" s="107" t="s">
        <v>556</v>
      </c>
      <c r="C1019" s="107" t="s">
        <v>448</v>
      </c>
      <c r="D1019" s="107" t="s">
        <v>632</v>
      </c>
      <c r="E1019" s="107" t="str">
        <f t="shared" si="304"/>
        <v>hydro</v>
      </c>
      <c r="F1019" s="107">
        <f>F293/SUMIFS(F$3:F$722,$B$3:$B$722,$B1019)*SUMIFS(Calculations!$E$3:$E$53,Calculations!$A$3:$A$53,$B1019)</f>
        <v>1.6869211311779875E-2</v>
      </c>
      <c r="G1019" s="107">
        <f>G293/SUMIFS(G$3:G$722,$B$3:$B$722,$B1019)*SUMIFS(Calculations!$E$3:$E$53,Calculations!$A$3:$A$53,$B1019)</f>
        <v>1.4186437982668868E-2</v>
      </c>
      <c r="H1019" s="107">
        <f>H293/SUMIFS(H$3:H$722,$B$3:$B$722,$B1019)*SUMIFS(Calculations!$E$3:$E$53,Calculations!$A$3:$A$53,$B1019)</f>
        <v>1.1459961683369642E-2</v>
      </c>
      <c r="I1019" s="107">
        <f>I293/SUMIFS(I$3:I$722,$B$3:$B$722,$B1019)*SUMIFS(Calculations!$E$3:$E$53,Calculations!$A$3:$A$53,$B1019)</f>
        <v>7.3744605108260223E-3</v>
      </c>
      <c r="J1019" s="107">
        <f>J293/SUMIFS(J$3:J$722,$B$3:$B$722,$B1019)*SUMIFS(Calculations!$E$3:$E$53,Calculations!$A$3:$A$53,$B1019)</f>
        <v>3.2812005406484828E-3</v>
      </c>
      <c r="K1019" s="107">
        <f>K293/SUMIFS(K$3:K$722,$B$3:$B$722,$B1019)*SUMIFS(Calculations!$E$3:$E$53,Calculations!$A$3:$A$53,$B1019)</f>
        <v>3.9009508842520425E-3</v>
      </c>
      <c r="L1019" s="107">
        <f>L293/SUMIFS(L$3:L$722,$B$3:$B$722,$B1019)*SUMIFS(Calculations!$E$3:$E$53,Calculations!$A$3:$A$53,$B1019)</f>
        <v>4.501924275651604E-3</v>
      </c>
      <c r="M1019" s="107">
        <f>M293/SUMIFS(M$3:M$722,$B$3:$B$722,$B1019)*SUMIFS(Calculations!$E$3:$E$53,Calculations!$A$3:$A$53,$B1019)</f>
        <v>3.0296952522528712E-3</v>
      </c>
      <c r="N1019" s="107">
        <f>N293/SUMIFS(N$3:N$722,$B$3:$B$722,$B1019)*SUMIFS(Calculations!$E$3:$E$53,Calculations!$A$3:$A$53,$B1019)</f>
        <v>1.5627728401177835E-3</v>
      </c>
      <c r="O1019" s="107">
        <f>O293/SUMIFS(O$3:O$722,$B$3:$B$722,$B1019)*SUMIFS(Calculations!$E$3:$E$53,Calculations!$A$3:$A$53,$B1019)</f>
        <v>5.0247188625120384E-3</v>
      </c>
      <c r="P1019" s="107">
        <f>P293/SUMIFS(P$3:P$722,$B$3:$B$722,$B1019)*SUMIFS(Calculations!$E$3:$E$53,Calculations!$A$3:$A$53,$B1019)</f>
        <v>8.4130026420324491E-3</v>
      </c>
      <c r="Q1019" s="107">
        <f>Q293/SUMIFS(Q$3:Q$722,$B$3:$B$722,$B1019)*SUMIFS(Calculations!$E$3:$E$53,Calculations!$A$3:$A$53,$B1019)</f>
        <v>8.2079707598241725E-3</v>
      </c>
      <c r="R1019" s="107">
        <f>R293/SUMIFS(R$3:R$722,$B$3:$B$722,$B1019)*SUMIFS(Calculations!$E$3:$E$53,Calculations!$A$3:$A$53,$B1019)</f>
        <v>8.0078383117255323E-3</v>
      </c>
    </row>
    <row r="1020" spans="2:18" ht="15.75" customHeight="1">
      <c r="B1020" s="107" t="s">
        <v>556</v>
      </c>
      <c r="C1020" s="107" t="s">
        <v>448</v>
      </c>
      <c r="D1020" s="107" t="s">
        <v>643</v>
      </c>
      <c r="E1020" s="107" t="str">
        <f t="shared" si="304"/>
        <v>onshore wind</v>
      </c>
      <c r="F1020" s="107">
        <f>F294/SUMIFS(F$3:F$722,$B$3:$B$722,$B1020)*SUMIFS(Calculations!$E$3:$E$53,Calculations!$A$3:$A$53,$B1020)</f>
        <v>1.6619921668539674E-2</v>
      </c>
      <c r="G1020" s="107">
        <f>G294/SUMIFS(G$3:G$722,$B$3:$B$722,$B1020)*SUMIFS(Calculations!$E$3:$E$53,Calculations!$A$3:$A$53,$B1020)</f>
        <v>1.7428165964487926E-2</v>
      </c>
      <c r="H1020" s="107">
        <f>H294/SUMIFS(H$3:H$722,$B$3:$B$722,$B1020)*SUMIFS(Calculations!$E$3:$E$53,Calculations!$A$3:$A$53,$B1020)</f>
        <v>1.8249576738568089E-2</v>
      </c>
      <c r="I1020" s="107">
        <f>I294/SUMIFS(I$3:I$722,$B$3:$B$722,$B1020)*SUMIFS(Calculations!$E$3:$E$53,Calculations!$A$3:$A$53,$B1020)</f>
        <v>1.8267272740491999E-2</v>
      </c>
      <c r="J1020" s="107">
        <f>J294/SUMIFS(J$3:J$722,$B$3:$B$722,$B1020)*SUMIFS(Calculations!$E$3:$E$53,Calculations!$A$3:$A$53,$B1020)</f>
        <v>1.8285002348989998E-2</v>
      </c>
      <c r="K1020" s="107">
        <f>K294/SUMIFS(K$3:K$722,$B$3:$B$722,$B1020)*SUMIFS(Calculations!$E$3:$E$53,Calculations!$A$3:$A$53,$B1020)</f>
        <v>1.8004072326803389E-2</v>
      </c>
      <c r="L1020" s="107">
        <f>L294/SUMIFS(L$3:L$722,$B$3:$B$722,$B1020)*SUMIFS(Calculations!$E$3:$E$53,Calculations!$A$3:$A$53,$B1020)</f>
        <v>1.7731653811957942E-2</v>
      </c>
      <c r="M1020" s="107">
        <f>M294/SUMIFS(M$3:M$722,$B$3:$B$722,$B1020)*SUMIFS(Calculations!$E$3:$E$53,Calculations!$A$3:$A$53,$B1020)</f>
        <v>1.7699865020908968E-2</v>
      </c>
      <c r="N1020" s="107">
        <f>N294/SUMIFS(N$3:N$722,$B$3:$B$722,$B1020)*SUMIFS(Calculations!$E$3:$E$53,Calculations!$A$3:$A$53,$B1020)</f>
        <v>1.7668190811731412E-2</v>
      </c>
      <c r="O1020" s="107">
        <f>O294/SUMIFS(O$3:O$722,$B$3:$B$722,$B1020)*SUMIFS(Calculations!$E$3:$E$53,Calculations!$A$3:$A$53,$B1020)</f>
        <v>1.7478100941717478E-2</v>
      </c>
      <c r="P1020" s="107">
        <f>P294/SUMIFS(P$3:P$722,$B$3:$B$722,$B1020)*SUMIFS(Calculations!$E$3:$E$53,Calculations!$A$3:$A$53,$B1020)</f>
        <v>1.7292055746600907E-2</v>
      </c>
      <c r="Q1020" s="107">
        <f>Q294/SUMIFS(Q$3:Q$722,$B$3:$B$722,$B1020)*SUMIFS(Calculations!$E$3:$E$53,Calculations!$A$3:$A$53,$B1020)</f>
        <v>1.7884133565930275E-2</v>
      </c>
      <c r="R1020" s="107">
        <f>R294/SUMIFS(R$3:R$722,$B$3:$B$722,$B1020)*SUMIFS(Calculations!$E$3:$E$53,Calculations!$A$3:$A$53,$B1020)</f>
        <v>1.8462063116061998E-2</v>
      </c>
    </row>
    <row r="1021" spans="2:18" ht="15.75" customHeight="1">
      <c r="B1021" s="107" t="s">
        <v>556</v>
      </c>
      <c r="C1021" s="107" t="s">
        <v>448</v>
      </c>
      <c r="D1021" s="107" t="s">
        <v>644</v>
      </c>
      <c r="E1021" s="107" t="str">
        <f t="shared" si="304"/>
        <v>natural gas nonpeaker</v>
      </c>
      <c r="F1021" s="107">
        <f>F295/SUMIFS(F$3:F$722,$B$3:$B$722,$B1021)*SUMIFS(Calculations!$E$3:$E$53,Calculations!$A$3:$A$53,$B1021)</f>
        <v>3.5332566490509192E-2</v>
      </c>
      <c r="G1021" s="107">
        <f>G295/SUMIFS(G$3:G$722,$B$3:$B$722,$B1021)*SUMIFS(Calculations!$E$3:$E$53,Calculations!$A$3:$A$53,$B1021)</f>
        <v>3.8076708580461201E-2</v>
      </c>
      <c r="H1021" s="107">
        <f>H295/SUMIFS(H$3:H$722,$B$3:$B$722,$B1021)*SUMIFS(Calculations!$E$3:$E$53,Calculations!$A$3:$A$53,$B1021)</f>
        <v>4.0865553351272614E-2</v>
      </c>
      <c r="I1021" s="107">
        <f>I295/SUMIFS(I$3:I$722,$B$3:$B$722,$B1021)*SUMIFS(Calculations!$E$3:$E$53,Calculations!$A$3:$A$53,$B1021)</f>
        <v>6.8096702334234274E-2</v>
      </c>
      <c r="J1021" s="107">
        <f>J295/SUMIFS(J$3:J$722,$B$3:$B$722,$B1021)*SUMIFS(Calculations!$E$3:$E$53,Calculations!$A$3:$A$53,$B1021)</f>
        <v>9.5379566141246847E-2</v>
      </c>
      <c r="K1021" s="107">
        <f>K295/SUMIFS(K$3:K$722,$B$3:$B$722,$B1021)*SUMIFS(Calculations!$E$3:$E$53,Calculations!$A$3:$A$53,$B1021)</f>
        <v>9.7417683135207905E-2</v>
      </c>
      <c r="L1021" s="107">
        <f>L295/SUMIFS(L$3:L$722,$B$3:$B$722,$B1021)*SUMIFS(Calculations!$E$3:$E$53,Calculations!$A$3:$A$53,$B1021)</f>
        <v>9.9394050061941533E-2</v>
      </c>
      <c r="M1021" s="107">
        <f>M295/SUMIFS(M$3:M$722,$B$3:$B$722,$B1021)*SUMIFS(Calculations!$E$3:$E$53,Calculations!$A$3:$A$53,$B1021)</f>
        <v>0.10123854666032023</v>
      </c>
      <c r="N1021" s="107">
        <f>N295/SUMIFS(N$3:N$722,$B$3:$B$722,$B1021)*SUMIFS(Calculations!$E$3:$E$53,Calculations!$A$3:$A$53,$B1021)</f>
        <v>0.10307639481863348</v>
      </c>
      <c r="O1021" s="107">
        <f>O295/SUMIFS(O$3:O$722,$B$3:$B$722,$B1021)*SUMIFS(Calculations!$E$3:$E$53,Calculations!$A$3:$A$53,$B1021)</f>
        <v>0.10086143193676343</v>
      </c>
      <c r="P1021" s="107">
        <f>P295/SUMIFS(P$3:P$722,$B$3:$B$722,$B1021)*SUMIFS(Calculations!$E$3:$E$53,Calculations!$A$3:$A$53,$B1021)</f>
        <v>9.8693598366761739E-2</v>
      </c>
      <c r="Q1021" s="107">
        <f>Q295/SUMIFS(Q$3:Q$722,$B$3:$B$722,$B1021)*SUMIFS(Calculations!$E$3:$E$53,Calculations!$A$3:$A$53,$B1021)</f>
        <v>9.7197620702639473E-2</v>
      </c>
      <c r="R1021" s="107">
        <f>R295/SUMIFS(R$3:R$722,$B$3:$B$722,$B1021)*SUMIFS(Calculations!$E$3:$E$53,Calculations!$A$3:$A$53,$B1021)</f>
        <v>9.5737390864250024E-2</v>
      </c>
    </row>
    <row r="1022" spans="2:18" ht="15.75" customHeight="1">
      <c r="B1022" s="107" t="s">
        <v>556</v>
      </c>
      <c r="C1022" s="107" t="s">
        <v>448</v>
      </c>
      <c r="D1022" s="107" t="s">
        <v>645</v>
      </c>
      <c r="E1022" s="107" t="str">
        <f t="shared" si="304"/>
        <v>natural gas peaker</v>
      </c>
      <c r="F1022" s="107">
        <f>F296/SUMIFS(F$3:F$722,$B$3:$B$722,$B1022)*SUMIFS(Calculations!$E$3:$E$53,Calculations!$A$3:$A$53,$B1022)</f>
        <v>5.1845488717349548E-4</v>
      </c>
      <c r="G1022" s="107">
        <f>G296/SUMIFS(G$3:G$722,$B$3:$B$722,$B1022)*SUMIFS(Calculations!$E$3:$E$53,Calculations!$A$3:$A$53,$B1022)</f>
        <v>5.204303975545378E-4</v>
      </c>
      <c r="H1022" s="107">
        <f>H296/SUMIFS(H$3:H$722,$B$3:$B$722,$B1022)*SUMIFS(Calculations!$E$3:$E$53,Calculations!$A$3:$A$53,$B1022)</f>
        <v>5.2243808943610106E-4</v>
      </c>
      <c r="I1022" s="107">
        <f>I296/SUMIFS(I$3:I$722,$B$3:$B$722,$B1022)*SUMIFS(Calculations!$E$3:$E$53,Calculations!$A$3:$A$53,$B1022)</f>
        <v>5.7230156172783059E-4</v>
      </c>
      <c r="J1022" s="107">
        <f>J296/SUMIFS(J$3:J$722,$B$3:$B$722,$B1022)*SUMIFS(Calculations!$E$3:$E$53,Calculations!$A$3:$A$53,$B1022)</f>
        <v>6.2225973001265786E-4</v>
      </c>
      <c r="K1022" s="107">
        <f>K296/SUMIFS(K$3:K$722,$B$3:$B$722,$B1022)*SUMIFS(Calculations!$E$3:$E$53,Calculations!$A$3:$A$53,$B1022)</f>
        <v>5.956540546018153E-4</v>
      </c>
      <c r="L1022" s="107">
        <f>L296/SUMIFS(L$3:L$722,$B$3:$B$722,$B1022)*SUMIFS(Calculations!$E$3:$E$53,Calculations!$A$3:$A$53,$B1022)</f>
        <v>5.6985446748233166E-4</v>
      </c>
      <c r="M1022" s="107">
        <f>M296/SUMIFS(M$3:M$722,$B$3:$B$722,$B1022)*SUMIFS(Calculations!$E$3:$E$53,Calculations!$A$3:$A$53,$B1022)</f>
        <v>4.8860400217137572E-4</v>
      </c>
      <c r="N1022" s="107">
        <f>N296/SUMIFS(N$3:N$722,$B$3:$B$722,$B1022)*SUMIFS(Calculations!$E$3:$E$53,Calculations!$A$3:$A$53,$B1022)</f>
        <v>4.0764640205159786E-4</v>
      </c>
      <c r="O1022" s="107">
        <f>O296/SUMIFS(O$3:O$722,$B$3:$B$722,$B1022)*SUMIFS(Calculations!$E$3:$E$53,Calculations!$A$3:$A$53,$B1022)</f>
        <v>3.9245954442083155E-4</v>
      </c>
      <c r="P1022" s="107">
        <f>P296/SUMIFS(P$3:P$722,$B$3:$B$722,$B1022)*SUMIFS(Calculations!$E$3:$E$53,Calculations!$A$3:$A$53,$B1022)</f>
        <v>3.7759582816432465E-4</v>
      </c>
      <c r="Q1022" s="107">
        <f>Q296/SUMIFS(Q$3:Q$722,$B$3:$B$722,$B1022)*SUMIFS(Calculations!$E$3:$E$53,Calculations!$A$3:$A$53,$B1022)</f>
        <v>4.0544825907708497E-4</v>
      </c>
      <c r="R1022" s="107">
        <f>R296/SUMIFS(R$3:R$722,$B$3:$B$722,$B1022)*SUMIFS(Calculations!$E$3:$E$53,Calculations!$A$3:$A$53,$B1022)</f>
        <v>4.3263512935322351E-4</v>
      </c>
    </row>
    <row r="1023" spans="2:18" ht="15.75" customHeight="1">
      <c r="B1023" s="107" t="s">
        <v>556</v>
      </c>
      <c r="C1023" s="107" t="s">
        <v>448</v>
      </c>
      <c r="D1023" s="107" t="s">
        <v>646</v>
      </c>
      <c r="E1023" s="107" t="str">
        <f t="shared" si="304"/>
        <v>nuclear</v>
      </c>
      <c r="F1023" s="107">
        <f>F297/SUMIFS(F$3:F$722,$B$3:$B$722,$B1023)*SUMIFS(Calculations!$E$3:$E$53,Calculations!$A$3:$A$53,$B1023)</f>
        <v>8.8249843133012471E-2</v>
      </c>
      <c r="G1023" s="107">
        <f>G297/SUMIFS(G$3:G$722,$B$3:$B$722,$B1023)*SUMIFS(Calculations!$E$3:$E$53,Calculations!$A$3:$A$53,$B1023)</f>
        <v>8.896284041147054E-2</v>
      </c>
      <c r="H1023" s="107">
        <f>H297/SUMIFS(H$3:H$722,$B$3:$B$722,$B1023)*SUMIFS(Calculations!$E$3:$E$53,Calculations!$A$3:$A$53,$B1023)</f>
        <v>8.9687452573104356E-2</v>
      </c>
      <c r="I1023" s="107">
        <f>I297/SUMIFS(I$3:I$722,$B$3:$B$722,$B1023)*SUMIFS(Calculations!$E$3:$E$53,Calculations!$A$3:$A$53,$B1023)</f>
        <v>8.1036720106163501E-2</v>
      </c>
      <c r="J1023" s="107">
        <f>J297/SUMIFS(J$3:J$722,$B$3:$B$722,$B1023)*SUMIFS(Calculations!$E$3:$E$53,Calculations!$A$3:$A$53,$B1023)</f>
        <v>7.2369558985855148E-2</v>
      </c>
      <c r="K1023" s="107">
        <f>K297/SUMIFS(K$3:K$722,$B$3:$B$722,$B1023)*SUMIFS(Calculations!$E$3:$E$53,Calculations!$A$3:$A$53,$B1023)</f>
        <v>7.1256383489109024E-2</v>
      </c>
      <c r="L1023" s="107">
        <f>L297/SUMIFS(L$3:L$722,$B$3:$B$722,$B1023)*SUMIFS(Calculations!$E$3:$E$53,Calculations!$A$3:$A$53,$B1023)</f>
        <v>7.0176934545825589E-2</v>
      </c>
      <c r="M1023" s="107">
        <f>M297/SUMIFS(M$3:M$722,$B$3:$B$722,$B1023)*SUMIFS(Calculations!$E$3:$E$53,Calculations!$A$3:$A$53,$B1023)</f>
        <v>7.0050230726891108E-2</v>
      </c>
      <c r="N1023" s="107">
        <f>N297/SUMIFS(N$3:N$722,$B$3:$B$722,$B1023)*SUMIFS(Calculations!$E$3:$E$53,Calculations!$A$3:$A$53,$B1023)</f>
        <v>6.9923983608580001E-2</v>
      </c>
      <c r="O1023" s="107">
        <f>O297/SUMIFS(O$3:O$722,$B$3:$B$722,$B1023)*SUMIFS(Calculations!$E$3:$E$53,Calculations!$A$3:$A$53,$B1023)</f>
        <v>6.9172073437355944E-2</v>
      </c>
      <c r="P1023" s="107">
        <f>P297/SUMIFS(P$3:P$722,$B$3:$B$722,$B1023)*SUMIFS(Calculations!$E$3:$E$53,Calculations!$A$3:$A$53,$B1023)</f>
        <v>6.8436162183877478E-2</v>
      </c>
      <c r="Q1023" s="107">
        <f>Q297/SUMIFS(Q$3:Q$722,$B$3:$B$722,$B1023)*SUMIFS(Calculations!$E$3:$E$53,Calculations!$A$3:$A$53,$B1023)</f>
        <v>6.7608600519990736E-2</v>
      </c>
      <c r="R1023" s="107">
        <f>R297/SUMIFS(R$3:R$722,$B$3:$B$722,$B1023)*SUMIFS(Calculations!$E$3:$E$53,Calculations!$A$3:$A$53,$B1023)</f>
        <v>6.6800814238352851E-2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1.6867072125088733E-3</v>
      </c>
      <c r="G1025" s="107">
        <f>G299/SUMIFS(G$3:G$722,$B$3:$B$722,$B1025)*SUMIFS(Calculations!$E$3:$E$53,Calculations!$A$3:$A$53,$B1025)</f>
        <v>1.6653277427906338E-3</v>
      </c>
      <c r="H1025" s="107">
        <f>H299/SUMIFS(H$3:H$722,$B$3:$B$722,$B1025)*SUMIFS(Calculations!$E$3:$E$53,Calculations!$A$3:$A$53,$B1025)</f>
        <v>1.6435999967877005E-3</v>
      </c>
      <c r="I1025" s="107">
        <f>I299/SUMIFS(I$3:I$722,$B$3:$B$722,$B1025)*SUMIFS(Calculations!$E$3:$E$53,Calculations!$A$3:$A$53,$B1025)</f>
        <v>1.6451592011150623E-3</v>
      </c>
      <c r="J1025" s="107">
        <f>J299/SUMIFS(J$3:J$722,$B$3:$B$722,$B1025)*SUMIFS(Calculations!$E$3:$E$53,Calculations!$A$3:$A$53,$B1025)</f>
        <v>1.6467213665358948E-3</v>
      </c>
      <c r="K1025" s="107">
        <f>K299/SUMIFS(K$3:K$722,$B$3:$B$722,$B1025)*SUMIFS(Calculations!$E$3:$E$53,Calculations!$A$3:$A$53,$B1025)</f>
        <v>1.6213917956377998E-3</v>
      </c>
      <c r="L1025" s="107">
        <f>L299/SUMIFS(L$3:L$722,$B$3:$B$722,$B1025)*SUMIFS(Calculations!$E$3:$E$53,Calculations!$A$3:$A$53,$B1025)</f>
        <v>1.5968296501183438E-3</v>
      </c>
      <c r="M1025" s="107">
        <f>M299/SUMIFS(M$3:M$722,$B$3:$B$722,$B1025)*SUMIFS(Calculations!$E$3:$E$53,Calculations!$A$3:$A$53,$B1025)</f>
        <v>1.5939465886656431E-3</v>
      </c>
      <c r="N1025" s="107">
        <f>N299/SUMIFS(N$3:N$722,$B$3:$B$722,$B1025)*SUMIFS(Calculations!$E$3:$E$53,Calculations!$A$3:$A$53,$B1025)</f>
        <v>1.5910739191330415E-3</v>
      </c>
      <c r="O1025" s="107">
        <f>O299/SUMIFS(O$3:O$722,$B$3:$B$722,$B1025)*SUMIFS(Calculations!$E$3:$E$53,Calculations!$A$3:$A$53,$B1025)</f>
        <v>1.5739647013621784E-3</v>
      </c>
      <c r="P1025" s="107">
        <f>P299/SUMIFS(P$3:P$722,$B$3:$B$722,$B1025)*SUMIFS(Calculations!$E$3:$E$53,Calculations!$A$3:$A$53,$B1025)</f>
        <v>1.5572195283645915E-3</v>
      </c>
      <c r="Q1025" s="107">
        <f>Q299/SUMIFS(Q$3:Q$722,$B$3:$B$722,$B1025)*SUMIFS(Calculations!$E$3:$E$53,Calculations!$A$3:$A$53,$B1025)</f>
        <v>1.5383889110008094E-3</v>
      </c>
      <c r="R1025" s="107">
        <f>R299/SUMIFS(R$3:R$722,$B$3:$B$722,$B1025)*SUMIFS(Calculations!$E$3:$E$53,Calculations!$A$3:$A$53,$B1025)</f>
        <v>1.5200082693579929E-3</v>
      </c>
    </row>
    <row r="1026" spans="2:18" ht="15.75" customHeight="1">
      <c r="B1026" s="107" t="s">
        <v>556</v>
      </c>
      <c r="C1026" s="107" t="s">
        <v>448</v>
      </c>
      <c r="D1026" s="107" t="s">
        <v>649</v>
      </c>
      <c r="E1026" s="107" t="str">
        <f t="shared" si="304"/>
        <v>solar PV</v>
      </c>
      <c r="F1026" s="107">
        <f>F300/SUMIFS(F$3:F$722,$B$3:$B$722,$B1026)*SUMIFS(Calculations!$E$3:$E$53,Calculations!$A$3:$A$53,$B1026)</f>
        <v>1.6601225448160175E-4</v>
      </c>
      <c r="G1026" s="107">
        <f>G300/SUMIFS(G$3:G$722,$B$3:$B$722,$B1026)*SUMIFS(Calculations!$E$3:$E$53,Calculations!$A$3:$A$53,$B1026)</f>
        <v>1.896443628501779E-4</v>
      </c>
      <c r="H1026" s="107">
        <f>H300/SUMIFS(H$3:H$722,$B$3:$B$722,$B1026)*SUMIFS(Calculations!$E$3:$E$53,Calculations!$A$3:$A$53,$B1026)</f>
        <v>2.1366144348469591E-4</v>
      </c>
      <c r="I1026" s="107">
        <f>I300/SUMIFS(I$3:I$722,$B$3:$B$722,$B1026)*SUMIFS(Calculations!$E$3:$E$53,Calculations!$A$3:$A$53,$B1026)</f>
        <v>2.4820496372998218E-4</v>
      </c>
      <c r="J1026" s="107">
        <f>J300/SUMIFS(J$3:J$722,$B$3:$B$722,$B1026)*SUMIFS(Calculations!$E$3:$E$53,Calculations!$A$3:$A$53,$B1026)</f>
        <v>2.8281408576359929E-4</v>
      </c>
      <c r="K1026" s="107">
        <f>K300/SUMIFS(K$3:K$722,$B$3:$B$722,$B1026)*SUMIFS(Calculations!$E$3:$E$53,Calculations!$A$3:$A$53,$B1026)</f>
        <v>3.3844187101397252E-4</v>
      </c>
      <c r="L1026" s="107">
        <f>L300/SUMIFS(L$3:L$722,$B$3:$B$722,$B1026)*SUMIFS(Calculations!$E$3:$E$53,Calculations!$A$3:$A$53,$B1026)</f>
        <v>3.9238426750153017E-4</v>
      </c>
      <c r="M1026" s="107">
        <f>M300/SUMIFS(M$3:M$722,$B$3:$B$722,$B1026)*SUMIFS(Calculations!$E$3:$E$53,Calculations!$A$3:$A$53,$B1026)</f>
        <v>5.0123945261432038E-4</v>
      </c>
      <c r="N1026" s="107">
        <f>N300/SUMIFS(N$3:N$722,$B$3:$B$722,$B1026)*SUMIFS(Calculations!$E$3:$E$53,Calculations!$A$3:$A$53,$B1026)</f>
        <v>6.0970227204062803E-4</v>
      </c>
      <c r="O1026" s="107">
        <f>O300/SUMIFS(O$3:O$722,$B$3:$B$722,$B1026)*SUMIFS(Calculations!$E$3:$E$53,Calculations!$A$3:$A$53,$B1026)</f>
        <v>7.9829243303052521E-4</v>
      </c>
      <c r="P1026" s="107">
        <f>P300/SUMIFS(P$3:P$722,$B$3:$B$722,$B1026)*SUMIFS(Calculations!$E$3:$E$53,Calculations!$A$3:$A$53,$B1026)</f>
        <v>9.8286982947915196E-4</v>
      </c>
      <c r="Q1026" s="107">
        <f>Q300/SUMIFS(Q$3:Q$722,$B$3:$B$722,$B1026)*SUMIFS(Calculations!$E$3:$E$53,Calculations!$A$3:$A$53,$B1026)</f>
        <v>1.2743097227007022E-3</v>
      </c>
      <c r="R1026" s="107">
        <f>R300/SUMIFS(R$3:R$722,$B$3:$B$722,$B1026)*SUMIFS(Calculations!$E$3:$E$53,Calculations!$A$3:$A$53,$B1026)</f>
        <v>1.5587853792465715E-3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5.3707879546742953E-4</v>
      </c>
      <c r="G1028" s="107">
        <f>G302/SUMIFS(G$3:G$722,$B$3:$B$722,$B1028)*SUMIFS(Calculations!$E$3:$E$53,Calculations!$A$3:$A$53,$B1028)</f>
        <v>5.4141801813220689E-4</v>
      </c>
      <c r="H1028" s="107">
        <f>H302/SUMIFS(H$3:H$722,$B$3:$B$722,$B1028)*SUMIFS(Calculations!$E$3:$E$53,Calculations!$A$3:$A$53,$B1028)</f>
        <v>5.4582792769277994E-4</v>
      </c>
      <c r="I1028" s="107">
        <f>I302/SUMIFS(I$3:I$722,$B$3:$B$722,$B1028)*SUMIFS(Calculations!$E$3:$E$53,Calculations!$A$3:$A$53,$B1028)</f>
        <v>5.4634572841589797E-4</v>
      </c>
      <c r="J1028" s="107">
        <f>J302/SUMIFS(J$3:J$722,$B$3:$B$722,$B1028)*SUMIFS(Calculations!$E$3:$E$53,Calculations!$A$3:$A$53,$B1028)</f>
        <v>5.4686451249720287E-4</v>
      </c>
      <c r="K1028" s="107">
        <f>K302/SUMIFS(K$3:K$722,$B$3:$B$722,$B1028)*SUMIFS(Calculations!$E$3:$E$53,Calculations!$A$3:$A$53,$B1028)</f>
        <v>5.3578433833193851E-4</v>
      </c>
      <c r="L1028" s="107">
        <f>L302/SUMIFS(L$3:L$722,$B$3:$B$722,$B1028)*SUMIFS(Calculations!$E$3:$E$53,Calculations!$A$3:$A$53,$B1028)</f>
        <v>5.2503986692643953E-4</v>
      </c>
      <c r="M1028" s="107">
        <f>M302/SUMIFS(M$3:M$722,$B$3:$B$722,$B1028)*SUMIFS(Calculations!$E$3:$E$53,Calculations!$A$3:$A$53,$B1028)</f>
        <v>5.2147288235313558E-4</v>
      </c>
      <c r="N1028" s="107">
        <f>N302/SUMIFS(N$3:N$722,$B$3:$B$722,$B1028)*SUMIFS(Calculations!$E$3:$E$53,Calculations!$A$3:$A$53,$B1028)</f>
        <v>5.1791875488304932E-4</v>
      </c>
      <c r="O1028" s="107">
        <f>O302/SUMIFS(O$3:O$722,$B$3:$B$722,$B1028)*SUMIFS(Calculations!$E$3:$E$53,Calculations!$A$3:$A$53,$B1028)</f>
        <v>1.5276917319103902E-3</v>
      </c>
      <c r="P1028" s="107">
        <f>P302/SUMIFS(P$3:P$722,$B$3:$B$722,$B1028)*SUMIFS(Calculations!$E$3:$E$53,Calculations!$A$3:$A$53,$B1028)</f>
        <v>2.5159790642165026E-3</v>
      </c>
      <c r="Q1028" s="107">
        <f>Q302/SUMIFS(Q$3:Q$722,$B$3:$B$722,$B1028)*SUMIFS(Calculations!$E$3:$E$53,Calculations!$A$3:$A$53,$B1028)</f>
        <v>5.5987898819494465E-3</v>
      </c>
      <c r="R1028" s="107">
        <f>R302/SUMIFS(R$3:R$722,$B$3:$B$722,$B1028)*SUMIFS(Calculations!$E$3:$E$53,Calculations!$A$3:$A$53,$B1028)</f>
        <v>8.607933968873098E-3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v>
      </c>
      <c r="L1449" s="95">
        <f t="shared" si="312"/>
        <v>1.0000000000000004</v>
      </c>
      <c r="M1449" s="95">
        <f t="shared" si="312"/>
        <v>0.99999999999999978</v>
      </c>
      <c r="N1449" s="95">
        <f t="shared" si="312"/>
        <v>1</v>
      </c>
      <c r="O1449" s="95">
        <f t="shared" si="312"/>
        <v>0.99999999999999989</v>
      </c>
      <c r="P1449" s="95">
        <f t="shared" si="312"/>
        <v>1</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1725.3928429100001</v>
      </c>
      <c r="R16" s="91">
        <f t="shared" si="2"/>
        <v>0.38998509856514646</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111.39504563</v>
      </c>
      <c r="R18" s="91">
        <f t="shared" si="2"/>
        <v>2.517827057658114E-2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910.15783667000005</v>
      </c>
      <c r="R25" s="91">
        <f t="shared" si="2"/>
        <v>0.2057201031649957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1677.30753282</v>
      </c>
      <c r="R26" s="91">
        <f t="shared" si="2"/>
        <v>0.37911652769327664</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4424.2532580300003</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f t="shared" si="4"/>
        <v>1554.97</v>
      </c>
      <c r="M106" s="91" t="str">
        <f t="shared" si="5"/>
        <v>MN</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f t="shared" si="4"/>
        <v>66.640010000000004</v>
      </c>
      <c r="M114" s="91" t="str">
        <f t="shared" si="5"/>
        <v>MN</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MI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f t="shared" si="6"/>
        <v>55.697522820000003</v>
      </c>
      <c r="M169" s="91" t="str">
        <f t="shared" si="7"/>
        <v>MN</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IA</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IA</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MI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f t="shared" si="6"/>
        <v>13.14236361</v>
      </c>
      <c r="M190" s="91" t="str">
        <f t="shared" si="7"/>
        <v>IL</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f t="shared" si="6"/>
        <v>197.61047930000001</v>
      </c>
      <c r="M192" s="91" t="str">
        <f t="shared" si="7"/>
        <v>IL</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f t="shared" si="6"/>
        <v>1514.64</v>
      </c>
      <c r="M193" s="91" t="str">
        <f t="shared" si="7"/>
        <v>IL</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4424.2532580300003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2.517827057658114E-2</v>
      </c>
      <c r="D15" s="91">
        <f t="shared" si="0"/>
        <v>2.517827057658114E-2</v>
      </c>
      <c r="E15" s="91">
        <f t="shared" si="1"/>
        <v>4.0552328576307792E-2</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0.38998509856514646</v>
      </c>
      <c r="D17" s="91">
        <f t="shared" si="0"/>
        <v>0.38998509856514646</v>
      </c>
      <c r="E17" s="91">
        <f t="shared" si="1"/>
        <v>0.62811319025172818</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0.2057201031649957</v>
      </c>
      <c r="D25" s="91">
        <f t="shared" si="0"/>
        <v>0.2057201031649957</v>
      </c>
      <c r="E25" s="91">
        <f t="shared" si="1"/>
        <v>0.33133448117196412</v>
      </c>
    </row>
    <row r="26" spans="1:5" ht="15.75" customHeight="1">
      <c r="A26" s="111" t="s">
        <v>557</v>
      </c>
      <c r="B26" s="91">
        <f>IF(SUMIFS('EIA SEDS data'!$AE$20:$AE$119,'EIA SEDS data'!$B$20:$B$119,A26,'EIA SEDS data'!$A$20:$A$119,"exports")&gt;0, 1, 0)</f>
        <v>0</v>
      </c>
      <c r="C26" s="91">
        <f>SUMIFS('Cross border connections'!$R$4:$R$53,'Cross border connections'!$P$4:$P$53,Calculations!A26)</f>
        <v>0.37911652769327664</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0.62088347230672325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0.35491623539897149</v>
      </c>
      <c r="C60" s="91">
        <f>SUMIFS('ReEDs Generation Data'!H$729:H$1448,'ReEDs Generation Data'!$E$729:$E$1448,Calculations!$A60)</f>
        <v>0.3452319267929162</v>
      </c>
      <c r="D60" s="91">
        <f>SUMIFS('ReEDs Generation Data'!I$729:I$1448,'ReEDs Generation Data'!$E$729:$E$1448,Calculations!$A60)</f>
        <v>0.33363151686003012</v>
      </c>
      <c r="E60" s="91">
        <f>SUMIFS('ReEDs Generation Data'!J$729:J$1448,'ReEDs Generation Data'!$E$729:$E$1448,Calculations!$A60)</f>
        <v>0.32196572756256048</v>
      </c>
      <c r="F60" s="91">
        <f>SUMIFS('ReEDs Generation Data'!K$729:K$1448,'ReEDs Generation Data'!$E$729:$E$1448,Calculations!$A60)</f>
        <v>0.3233343653870554</v>
      </c>
      <c r="G60" s="91">
        <f>SUMIFS('ReEDs Generation Data'!L$729:L$1448,'ReEDs Generation Data'!$E$729:$E$1448,Calculations!$A60)</f>
        <v>0.32464919140242243</v>
      </c>
      <c r="H60" s="91">
        <f>SUMIFS('ReEDs Generation Data'!M$729:M$1448,'ReEDs Generation Data'!$E$729:$E$1448,Calculations!$A60)</f>
        <v>0.32359058116811523</v>
      </c>
      <c r="I60" s="91">
        <f>SUMIFS('ReEDs Generation Data'!N$729:N$1448,'ReEDs Generation Data'!$E$729:$E$1448,Calculations!$A60)</f>
        <v>0.32253609509323589</v>
      </c>
      <c r="J60" s="91">
        <f>SUMIFS('ReEDs Generation Data'!O$729:O$1448,'ReEDs Generation Data'!$E$729:$E$1448,Calculations!$A60)</f>
        <v>0.32091720194508322</v>
      </c>
      <c r="K60" s="91">
        <f>SUMIFS('ReEDs Generation Data'!P$729:P$1448,'ReEDs Generation Data'!$E$729:$E$1448,Calculations!$A60)</f>
        <v>0.31934696226428794</v>
      </c>
      <c r="L60" s="91">
        <f>SUMIFS('ReEDs Generation Data'!Q$729:Q$1448,'ReEDs Generation Data'!$E$729:$E$1448,Calculations!$A60)</f>
        <v>0.32151480748806893</v>
      </c>
      <c r="M60" s="91">
        <f>SUMIFS('ReEDs Generation Data'!R$729:R$1448,'ReEDs Generation Data'!$E$729:$E$1448,Calculations!$A60)</f>
        <v>0.32384916293408417</v>
      </c>
    </row>
    <row r="61" spans="1:33" ht="15.75" customHeight="1">
      <c r="A61" s="111" t="s">
        <v>633</v>
      </c>
      <c r="B61" s="91">
        <f>SUMIFS('ReEDs Generation Data'!G$729:G$1448,'ReEDs Generation Data'!$E$729:$E$1448,Calculations!$A61)</f>
        <v>0.10208454922316174</v>
      </c>
      <c r="C61" s="91">
        <f>SUMIFS('ReEDs Generation Data'!H$729:H$1448,'ReEDs Generation Data'!$E$729:$E$1448,Calculations!$A61)</f>
        <v>0.10421834184148124</v>
      </c>
      <c r="D61" s="91">
        <f>SUMIFS('ReEDs Generation Data'!I$729:I$1448,'ReEDs Generation Data'!$E$729:$E$1448,Calculations!$A61)</f>
        <v>0.13013643316105114</v>
      </c>
      <c r="E61" s="91">
        <f>SUMIFS('ReEDs Generation Data'!J$729:J$1448,'ReEDs Generation Data'!$E$729:$E$1448,Calculations!$A61)</f>
        <v>0.15612274927401115</v>
      </c>
      <c r="F61" s="91">
        <f>SUMIFS('ReEDs Generation Data'!K$729:K$1448,'ReEDs Generation Data'!$E$729:$E$1448,Calculations!$A61)</f>
        <v>0.164228400882693</v>
      </c>
      <c r="G61" s="91">
        <f>SUMIFS('ReEDs Generation Data'!L$729:L$1448,'ReEDs Generation Data'!$E$729:$E$1448,Calculations!$A61)</f>
        <v>0.17201941576102309</v>
      </c>
      <c r="H61" s="91">
        <f>SUMIFS('ReEDs Generation Data'!M$729:M$1448,'ReEDs Generation Data'!$E$729:$E$1448,Calculations!$A61)</f>
        <v>0.17441966837719844</v>
      </c>
      <c r="I61" s="91">
        <f>SUMIFS('ReEDs Generation Data'!N$729:N$1448,'ReEDs Generation Data'!$E$729:$E$1448,Calculations!$A61)</f>
        <v>0.17680811498103571</v>
      </c>
      <c r="J61" s="91">
        <f>SUMIFS('ReEDs Generation Data'!O$729:O$1448,'ReEDs Generation Data'!$E$729:$E$1448,Calculations!$A61)</f>
        <v>0.17298884846970247</v>
      </c>
      <c r="K61" s="91">
        <f>SUMIFS('ReEDs Generation Data'!P$729:P$1448,'ReEDs Generation Data'!$E$729:$E$1448,Calculations!$A61)</f>
        <v>0.16921713903247099</v>
      </c>
      <c r="L61" s="91">
        <f>SUMIFS('ReEDs Generation Data'!Q$729:Q$1448,'ReEDs Generation Data'!$E$729:$E$1448,Calculations!$A61)</f>
        <v>0.16851508025196127</v>
      </c>
      <c r="M61" s="91">
        <f>SUMIFS('ReEDs Generation Data'!R$729:R$1448,'ReEDs Generation Data'!$E$729:$E$1448,Calculations!$A61)</f>
        <v>0.1678817680719516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0.42225806391018439</v>
      </c>
      <c r="C62" s="91">
        <f>SUMIFS('ReEDs Generation Data'!H$729:H$1448,'ReEDs Generation Data'!$E$729:$E$1448,Calculations!$A62)</f>
        <v>0.41963980488912983</v>
      </c>
      <c r="D62" s="91">
        <f>SUMIFS('ReEDs Generation Data'!I$729:I$1448,'ReEDs Generation Data'!$E$729:$E$1448,Calculations!$A62)</f>
        <v>0.40890360291860106</v>
      </c>
      <c r="E62" s="91">
        <f>SUMIFS('ReEDs Generation Data'!J$729:J$1448,'ReEDs Generation Data'!$E$729:$E$1448,Calculations!$A62)</f>
        <v>0.39817716920821633</v>
      </c>
      <c r="F62" s="91">
        <f>SUMIFS('ReEDs Generation Data'!K$729:K$1448,'ReEDs Generation Data'!$E$729:$E$1448,Calculations!$A62)</f>
        <v>0.39057027411802248</v>
      </c>
      <c r="G62" s="91">
        <f>SUMIFS('ReEDs Generation Data'!L$729:L$1448,'ReEDs Generation Data'!$E$729:$E$1448,Calculations!$A62)</f>
        <v>0.38325090170170839</v>
      </c>
      <c r="H62" s="91">
        <f>SUMIFS('ReEDs Generation Data'!M$729:M$1448,'ReEDs Generation Data'!$E$729:$E$1448,Calculations!$A62)</f>
        <v>0.38255118673700689</v>
      </c>
      <c r="I62" s="91">
        <f>SUMIFS('ReEDs Generation Data'!N$729:N$1448,'ReEDs Generation Data'!$E$729:$E$1448,Calculations!$A62)</f>
        <v>0.38185402217569581</v>
      </c>
      <c r="J62" s="91">
        <f>SUMIFS('ReEDs Generation Data'!O$729:O$1448,'ReEDs Generation Data'!$E$729:$E$1448,Calculations!$A62)</f>
        <v>0.38193596409696512</v>
      </c>
      <c r="K62" s="91">
        <f>SUMIFS('ReEDs Generation Data'!P$729:P$1448,'ReEDs Generation Data'!$E$729:$E$1448,Calculations!$A62)</f>
        <v>0.38203837499599602</v>
      </c>
      <c r="L62" s="91">
        <f>SUMIFS('ReEDs Generation Data'!Q$729:Q$1448,'ReEDs Generation Data'!$E$729:$E$1448,Calculations!$A62)</f>
        <v>0.37468058294044165</v>
      </c>
      <c r="M62" s="91">
        <f>SUMIFS('ReEDs Generation Data'!R$729:R$1448,'ReEDs Generation Data'!$E$729:$E$1448,Calculations!$A62)</f>
        <v>0.36709141777105914</v>
      </c>
    </row>
    <row r="63" spans="1:33" ht="15.75" customHeight="1">
      <c r="A63" s="111" t="s">
        <v>101</v>
      </c>
      <c r="B63" s="91">
        <f>SUMIFS('ReEDs Generation Data'!G$729:G$1448,'ReEDs Generation Data'!$E$729:$E$1448,Calculations!$A63)</f>
        <v>1.8950763267213466E-2</v>
      </c>
      <c r="C63" s="91">
        <f>SUMIFS('ReEDs Generation Data'!H$729:H$1448,'ReEDs Generation Data'!$E$729:$E$1448,Calculations!$A63)</f>
        <v>1.626957084760703E-2</v>
      </c>
      <c r="D63" s="91">
        <f>SUMIFS('ReEDs Generation Data'!I$729:I$1448,'ReEDs Generation Data'!$E$729:$E$1448,Calculations!$A63)</f>
        <v>1.2178811444951799E-2</v>
      </c>
      <c r="E63" s="91">
        <f>SUMIFS('ReEDs Generation Data'!J$729:J$1448,'ReEDs Generation Data'!$E$729:$E$1448,Calculations!$A63)</f>
        <v>8.0803791517237936E-3</v>
      </c>
      <c r="F63" s="91">
        <f>SUMIFS('ReEDs Generation Data'!K$729:K$1448,'ReEDs Generation Data'!$E$729:$E$1448,Calculations!$A63)</f>
        <v>8.6401540486940667E-3</v>
      </c>
      <c r="G63" s="91">
        <f>SUMIFS('ReEDs Generation Data'!L$729:L$1448,'ReEDs Generation Data'!$E$729:$E$1448,Calculations!$A63)</f>
        <v>9.1832124818299939E-3</v>
      </c>
      <c r="H63" s="91">
        <f>SUMIFS('ReEDs Generation Data'!M$729:M$1448,'ReEDs Generation Data'!$E$729:$E$1448,Calculations!$A63)</f>
        <v>7.7058091682997822E-3</v>
      </c>
      <c r="I63" s="91">
        <f>SUMIFS('ReEDs Generation Data'!N$729:N$1448,'ReEDs Generation Data'!$E$729:$E$1448,Calculations!$A63)</f>
        <v>6.2337538688056627E-3</v>
      </c>
      <c r="J63" s="91">
        <f>SUMIFS('ReEDs Generation Data'!O$729:O$1448,'ReEDs Generation Data'!$E$729:$E$1448,Calculations!$A63)</f>
        <v>9.6463725747217514E-3</v>
      </c>
      <c r="K63" s="91">
        <f>SUMIFS('ReEDs Generation Data'!P$729:P$1448,'ReEDs Generation Data'!$E$729:$E$1448,Calculations!$A63)</f>
        <v>1.298659024309063E-2</v>
      </c>
      <c r="L63" s="91">
        <f>SUMIFS('ReEDs Generation Data'!Q$729:Q$1448,'ReEDs Generation Data'!$E$729:$E$1448,Calculations!$A63)</f>
        <v>1.2753431195101231E-2</v>
      </c>
      <c r="M63" s="91">
        <f>SUMIFS('ReEDs Generation Data'!R$729:R$1448,'ReEDs Generation Data'!$E$729:$E$1448,Calculations!$A63)</f>
        <v>1.2526445667485531E-2</v>
      </c>
    </row>
    <row r="64" spans="1:33" ht="15.75" customHeight="1">
      <c r="A64" s="111" t="s">
        <v>100</v>
      </c>
      <c r="B64" s="91">
        <f>SUMIFS('ReEDs Generation Data'!G$729:G$1448,'ReEDs Generation Data'!$E$729:$E$1448,Calculations!$A64)</f>
        <v>9.2338370278241211E-2</v>
      </c>
      <c r="C64" s="91">
        <f>SUMIFS('ReEDs Generation Data'!H$729:H$1448,'ReEDs Generation Data'!$E$729:$E$1448,Calculations!$A64)</f>
        <v>0.10528358816810834</v>
      </c>
      <c r="D64" s="91">
        <f>SUMIFS('ReEDs Generation Data'!I$729:I$1448,'ReEDs Generation Data'!$E$729:$E$1448,Calculations!$A64)</f>
        <v>0.10472491843800757</v>
      </c>
      <c r="E64" s="91">
        <f>SUMIFS('ReEDs Generation Data'!J$729:J$1448,'ReEDs Generation Data'!$E$729:$E$1448,Calculations!$A64)</f>
        <v>0.1041734700103706</v>
      </c>
      <c r="F64" s="91">
        <f>SUMIFS('ReEDs Generation Data'!K$729:K$1448,'ReEDs Generation Data'!$E$729:$E$1448,Calculations!$A64)</f>
        <v>0.10262716721390396</v>
      </c>
      <c r="G64" s="91">
        <f>SUMIFS('ReEDs Generation Data'!L$729:L$1448,'ReEDs Generation Data'!$E$729:$E$1448,Calculations!$A64)</f>
        <v>0.10114450571923944</v>
      </c>
      <c r="H64" s="91">
        <f>SUMIFS('ReEDs Generation Data'!M$729:M$1448,'ReEDs Generation Data'!$E$729:$E$1448,Calculations!$A64)</f>
        <v>0.10101801478349624</v>
      </c>
      <c r="I64" s="91">
        <f>SUMIFS('ReEDs Generation Data'!N$729:N$1448,'ReEDs Generation Data'!$E$729:$E$1448,Calculations!$A64)</f>
        <v>0.10089225752851066</v>
      </c>
      <c r="J64" s="91">
        <f>SUMIFS('ReEDs Generation Data'!O$729:O$1448,'ReEDs Generation Data'!$E$729:$E$1448,Calculations!$A64)</f>
        <v>0.10053989187336027</v>
      </c>
      <c r="K64" s="91">
        <f>SUMIFS('ReEDs Generation Data'!P$729:P$1448,'ReEDs Generation Data'!$E$729:$E$1448,Calculations!$A64)</f>
        <v>0.10020503071291544</v>
      </c>
      <c r="L64" s="91">
        <f>SUMIFS('ReEDs Generation Data'!Q$729:Q$1448,'ReEDs Generation Data'!$E$729:$E$1448,Calculations!$A64)</f>
        <v>0.10199052133492545</v>
      </c>
      <c r="M64" s="91">
        <f>SUMIFS('ReEDs Generation Data'!R$729:R$1448,'ReEDs Generation Data'!$E$729:$E$1448,Calculations!$A64)</f>
        <v>0.10380994828229279</v>
      </c>
    </row>
    <row r="65" spans="1:37" ht="15.75" customHeight="1">
      <c r="A65" s="111" t="s">
        <v>102</v>
      </c>
      <c r="B65" s="91">
        <f>SUMIFS('ReEDs Generation Data'!G$729:G$1448,'ReEDs Generation Data'!$E$729:$E$1448,Calculations!$A65)</f>
        <v>1.4239588788137916E-3</v>
      </c>
      <c r="C65" s="91">
        <f>SUMIFS('ReEDs Generation Data'!H$729:H$1448,'ReEDs Generation Data'!$E$729:$E$1448,Calculations!$A65)</f>
        <v>1.5002643737184495E-3</v>
      </c>
      <c r="D65" s="91">
        <f>SUMIFS('ReEDs Generation Data'!I$729:I$1448,'ReEDs Generation Data'!$E$729:$E$1448,Calculations!$A65)</f>
        <v>2.6829180663990137E-3</v>
      </c>
      <c r="E65" s="91">
        <f>SUMIFS('ReEDs Generation Data'!J$729:J$1448,'ReEDs Generation Data'!$E$729:$E$1448,Calculations!$A65)</f>
        <v>3.8512226787940813E-3</v>
      </c>
      <c r="F65" s="91">
        <f>SUMIFS('ReEDs Generation Data'!K$729:K$1448,'ReEDs Generation Data'!$E$729:$E$1448,Calculations!$A65)</f>
        <v>3.8732527648071943E-3</v>
      </c>
      <c r="G65" s="91">
        <f>SUMIFS('ReEDs Generation Data'!L$729:L$1448,'ReEDs Generation Data'!$E$729:$E$1448,Calculations!$A65)</f>
        <v>3.8948532540315469E-3</v>
      </c>
      <c r="H65" s="91">
        <f>SUMIFS('ReEDs Generation Data'!M$729:M$1448,'ReEDs Generation Data'!$E$729:$E$1448,Calculations!$A65)</f>
        <v>4.9834943631915521E-3</v>
      </c>
      <c r="I65" s="91">
        <f>SUMIFS('ReEDs Generation Data'!N$729:N$1448,'ReEDs Generation Data'!$E$729:$E$1448,Calculations!$A65)</f>
        <v>6.0707431203750042E-3</v>
      </c>
      <c r="J65" s="91">
        <f>SUMIFS('ReEDs Generation Data'!O$729:O$1448,'ReEDs Generation Data'!$E$729:$E$1448,Calculations!$A65)</f>
        <v>8.4365003533611767E-3</v>
      </c>
      <c r="K65" s="91">
        <f>SUMIFS('ReEDs Generation Data'!P$729:P$1448,'ReEDs Generation Data'!$E$729:$E$1448,Calculations!$A65)</f>
        <v>1.0739945317632029E-2</v>
      </c>
      <c r="L65" s="91">
        <f>SUMIFS('ReEDs Generation Data'!Q$729:Q$1448,'ReEDs Generation Data'!$E$729:$E$1448,Calculations!$A65)</f>
        <v>1.4882110770608328E-2</v>
      </c>
      <c r="M65" s="91">
        <f>SUMIFS('ReEDs Generation Data'!R$729:R$1448,'ReEDs Generation Data'!$E$729:$E$1448,Calculations!$A65)</f>
        <v>1.8973188680706247E-2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7.0025934897169228E-6</v>
      </c>
      <c r="I67" s="91">
        <f>SUMIFS('ReEDs Generation Data'!N$729:N$1448,'ReEDs Generation Data'!$E$729:$E$1448,Calculations!$A67)</f>
        <v>1.3979600479983985E-5</v>
      </c>
      <c r="J67" s="91">
        <f>SUMIFS('ReEDs Generation Data'!O$729:O$1448,'ReEDs Generation Data'!$E$729:$E$1448,Calculations!$A67)</f>
        <v>2.3981330041229236E-5</v>
      </c>
      <c r="K67" s="91">
        <f>SUMIFS('ReEDs Generation Data'!P$729:P$1448,'ReEDs Generation Data'!$E$729:$E$1448,Calculations!$A67)</f>
        <v>3.4032136236251476E-5</v>
      </c>
      <c r="L67" s="91">
        <f>SUMIFS('ReEDs Generation Data'!Q$729:Q$1448,'ReEDs Generation Data'!$E$729:$E$1448,Calculations!$A67)</f>
        <v>5.5687614274690058E-5</v>
      </c>
      <c r="M67" s="91">
        <f>SUMIFS('ReEDs Generation Data'!R$729:R$1448,'ReEDs Generation Data'!$E$729:$E$1448,Calculations!$A67)</f>
        <v>7.8172633160189788E-5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4.7589973145470534E-3</v>
      </c>
      <c r="C70" s="91">
        <f>SUMIFS('ReEDs Generation Data'!H$729:H$1448,'ReEDs Generation Data'!$E$729:$E$1448,Calculations!$A70)</f>
        <v>4.6187110796051794E-3</v>
      </c>
      <c r="D70" s="91">
        <f>SUMIFS('ReEDs Generation Data'!I$729:I$1448,'ReEDs Generation Data'!$E$729:$E$1448,Calculations!$A70)</f>
        <v>4.5125148564362748E-3</v>
      </c>
      <c r="E70" s="91">
        <f>SUMIFS('ReEDs Generation Data'!J$729:J$1448,'ReEDs Generation Data'!$E$729:$E$1448,Calculations!$A70)</f>
        <v>4.4083763045212809E-3</v>
      </c>
      <c r="F70" s="91">
        <f>SUMIFS('ReEDs Generation Data'!K$729:K$1448,'ReEDs Generation Data'!$E$729:$E$1448,Calculations!$A70)</f>
        <v>3.5611149182344939E-3</v>
      </c>
      <c r="G70" s="91">
        <f>SUMIFS('ReEDs Generation Data'!L$729:L$1448,'ReEDs Generation Data'!$E$729:$E$1448,Calculations!$A70)</f>
        <v>2.7463192472755274E-3</v>
      </c>
      <c r="H70" s="91">
        <f>SUMIFS('ReEDs Generation Data'!M$729:M$1448,'ReEDs Generation Data'!$E$729:$E$1448,Calculations!$A70)</f>
        <v>2.6180789632354031E-3</v>
      </c>
      <c r="I70" s="91">
        <f>SUMIFS('ReEDs Generation Data'!N$729:N$1448,'ReEDs Generation Data'!$E$729:$E$1448,Calculations!$A70)</f>
        <v>2.4902851383471016E-3</v>
      </c>
      <c r="J70" s="91">
        <f>SUMIFS('ReEDs Generation Data'!O$729:O$1448,'ReEDs Generation Data'!$E$729:$E$1448,Calculations!$A70)</f>
        <v>2.4244551513616487E-3</v>
      </c>
      <c r="K70" s="91">
        <f>SUMIFS('ReEDs Generation Data'!P$729:P$1448,'ReEDs Generation Data'!$E$729:$E$1448,Calculations!$A70)</f>
        <v>2.3586917670767103E-3</v>
      </c>
      <c r="L70" s="91">
        <f>SUMIFS('ReEDs Generation Data'!Q$729:Q$1448,'ReEDs Generation Data'!$E$729:$E$1448,Calculations!$A70)</f>
        <v>2.5253608685422337E-3</v>
      </c>
      <c r="M70" s="91">
        <f>SUMIFS('ReEDs Generation Data'!R$729:R$1448,'ReEDs Generation Data'!$E$729:$E$1448,Calculations!$A70)</f>
        <v>2.6967721409493191E-3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3.2690617288668533E-3</v>
      </c>
      <c r="C73" s="91">
        <f>SUMIFS('ReEDs Generation Data'!H$729:H$1448,'ReEDs Generation Data'!$E$729:$E$1448,Calculations!$A73)</f>
        <v>3.2377920074338194E-3</v>
      </c>
      <c r="D73" s="91">
        <f>SUMIFS('ReEDs Generation Data'!I$729:I$1448,'ReEDs Generation Data'!$E$729:$E$1448,Calculations!$A73)</f>
        <v>3.229284254523184E-3</v>
      </c>
      <c r="E73" s="91">
        <f>SUMIFS('ReEDs Generation Data'!J$729:J$1448,'ReEDs Generation Data'!$E$729:$E$1448,Calculations!$A73)</f>
        <v>3.2209058098023862E-3</v>
      </c>
      <c r="F73" s="91">
        <f>SUMIFS('ReEDs Generation Data'!K$729:K$1448,'ReEDs Generation Data'!$E$729:$E$1448,Calculations!$A73)</f>
        <v>3.1652706665894603E-3</v>
      </c>
      <c r="G73" s="91">
        <f>SUMIFS('ReEDs Generation Data'!L$729:L$1448,'ReEDs Generation Data'!$E$729:$E$1448,Calculations!$A73)</f>
        <v>3.1116004324698025E-3</v>
      </c>
      <c r="H73" s="91">
        <f>SUMIFS('ReEDs Generation Data'!M$729:M$1448,'ReEDs Generation Data'!$E$729:$E$1448,Calculations!$A73)</f>
        <v>3.1061638459668403E-3</v>
      </c>
      <c r="I73" s="91">
        <f>SUMIFS('ReEDs Generation Data'!N$729:N$1448,'ReEDs Generation Data'!$E$729:$E$1448,Calculations!$A73)</f>
        <v>3.100748493514229E-3</v>
      </c>
      <c r="J73" s="91">
        <f>SUMIFS('ReEDs Generation Data'!O$729:O$1448,'ReEDs Generation Data'!$E$729:$E$1448,Calculations!$A73)</f>
        <v>3.0867842054032243E-3</v>
      </c>
      <c r="K73" s="91">
        <f>SUMIFS('ReEDs Generation Data'!P$729:P$1448,'ReEDs Generation Data'!$E$729:$E$1448,Calculations!$A73)</f>
        <v>3.0732335302940126E-3</v>
      </c>
      <c r="L73" s="91">
        <f>SUMIFS('ReEDs Generation Data'!Q$729:Q$1448,'ReEDs Generation Data'!$E$729:$E$1448,Calculations!$A73)</f>
        <v>3.0824175360762646E-3</v>
      </c>
      <c r="M73" s="91">
        <f>SUMIFS('ReEDs Generation Data'!R$729:R$1448,'ReEDs Generation Data'!$E$729:$E$1448,Calculations!$A73)</f>
        <v>3.0931238183110523E-3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Wisconsin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10499729</v>
      </c>
      <c r="C5" s="172">
        <f>SUMIFS(calcs!N:N,calcs!A:A,A2)</f>
        <v>10499729</v>
      </c>
      <c r="D5" s="174">
        <f>C5</f>
        <v>10499729</v>
      </c>
      <c r="E5" s="174">
        <f t="shared" ref="E5:AF5" si="0">D5</f>
        <v>10499729</v>
      </c>
      <c r="F5" s="174">
        <f t="shared" si="0"/>
        <v>10499729</v>
      </c>
      <c r="G5" s="174">
        <f t="shared" si="0"/>
        <v>10499729</v>
      </c>
      <c r="H5" s="174">
        <f t="shared" si="0"/>
        <v>10499729</v>
      </c>
      <c r="I5" s="174">
        <f t="shared" si="0"/>
        <v>10499729</v>
      </c>
      <c r="J5" s="174">
        <f t="shared" si="0"/>
        <v>10499729</v>
      </c>
      <c r="K5" s="174">
        <f t="shared" si="0"/>
        <v>10499729</v>
      </c>
      <c r="L5" s="174">
        <f t="shared" si="0"/>
        <v>10499729</v>
      </c>
      <c r="M5" s="174">
        <f t="shared" si="0"/>
        <v>10499729</v>
      </c>
      <c r="N5" s="174">
        <f t="shared" si="0"/>
        <v>10499729</v>
      </c>
      <c r="O5" s="174">
        <f t="shared" si="0"/>
        <v>10499729</v>
      </c>
      <c r="P5" s="174">
        <f t="shared" si="0"/>
        <v>10499729</v>
      </c>
      <c r="Q5" s="174">
        <f t="shared" si="0"/>
        <v>10499729</v>
      </c>
      <c r="R5" s="174">
        <f t="shared" si="0"/>
        <v>10499729</v>
      </c>
      <c r="S5" s="174">
        <f t="shared" si="0"/>
        <v>10499729</v>
      </c>
      <c r="T5" s="174">
        <f t="shared" si="0"/>
        <v>10499729</v>
      </c>
      <c r="U5" s="174">
        <f t="shared" si="0"/>
        <v>10499729</v>
      </c>
      <c r="V5" s="174">
        <f t="shared" si="0"/>
        <v>10499729</v>
      </c>
      <c r="W5" s="174">
        <f t="shared" si="0"/>
        <v>10499729</v>
      </c>
      <c r="X5" s="174">
        <f t="shared" si="0"/>
        <v>10499729</v>
      </c>
      <c r="Y5" s="174">
        <f t="shared" si="0"/>
        <v>10499729</v>
      </c>
      <c r="Z5" s="174">
        <f t="shared" si="0"/>
        <v>10499729</v>
      </c>
      <c r="AA5" s="174">
        <f t="shared" si="0"/>
        <v>10499729</v>
      </c>
      <c r="AB5" s="174">
        <f t="shared" si="0"/>
        <v>10499729</v>
      </c>
      <c r="AC5" s="174">
        <f t="shared" si="0"/>
        <v>10499729</v>
      </c>
      <c r="AD5" s="174">
        <f t="shared" si="0"/>
        <v>10499729</v>
      </c>
      <c r="AE5" s="174">
        <f t="shared" si="0"/>
        <v>10499729</v>
      </c>
      <c r="AF5" s="174">
        <f t="shared" si="0"/>
        <v>10499729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2651879.4482020764</v>
      </c>
      <c r="C10">
        <f>D10</f>
        <v>2651879.4482020764</v>
      </c>
      <c r="D10" s="170">
        <f>SUM(D$5*SUMIFS(C$39:C$48,$B$39:$B$48,$A10),D$6*IF($B$2=TRUE,SUMIFS($B$147:$B$162,$A$147:$A$162,$A10),SUMIFS(E$125:E$140,$A$125:$A$140,$A10)))</f>
        <v>2651879.4482020764</v>
      </c>
      <c r="E10">
        <f t="shared" ref="E10:N10" si="1">SUM(E$5*SUMIFS(D$39:D$48,$B$39:$B$48,$A10),E$6*IF($B$2=TRUE,SUMIFS($B$147:$B$162,$A$147:$A$162,$A10),SUMIFS(F$125:F$140,$A$125:$A$140,$A10)))</f>
        <v>1993806.368795987</v>
      </c>
      <c r="F10">
        <f t="shared" si="1"/>
        <v>1804794.7369786645</v>
      </c>
      <c r="G10">
        <f t="shared" si="1"/>
        <v>1196782.1563847051</v>
      </c>
      <c r="H10">
        <f t="shared" si="1"/>
        <v>1198852.4234883259</v>
      </c>
      <c r="I10">
        <f t="shared" si="1"/>
        <v>733049.56485839409</v>
      </c>
      <c r="J10">
        <f t="shared" si="1"/>
        <v>557005.36055191793</v>
      </c>
      <c r="K10">
        <f t="shared" si="1"/>
        <v>462599.59542923619</v>
      </c>
      <c r="L10">
        <f t="shared" si="1"/>
        <v>500067.51225949789</v>
      </c>
      <c r="M10">
        <f t="shared" si="1"/>
        <v>500067.51225949789</v>
      </c>
      <c r="N10">
        <f t="shared" si="1"/>
        <v>500067.51225949789</v>
      </c>
      <c r="O10">
        <f t="shared" ref="O10:AE10" si="2">SUM(O$5*SUMIFS(N$39:N$48,$B$39:$B$48,$A10),O$6*IF($B$2=TRUE,SUMIFS($B$147:$B$162,$A$147:$A$162,$A10),SUMIFS(P$125:P$140,$A$125:$A$140,$A10)))</f>
        <v>500067.51225949789</v>
      </c>
      <c r="P10">
        <f t="shared" si="2"/>
        <v>500067.51225949789</v>
      </c>
      <c r="Q10">
        <f t="shared" si="2"/>
        <v>500067.51225949789</v>
      </c>
      <c r="R10">
        <f t="shared" si="2"/>
        <v>500067.51225949789</v>
      </c>
      <c r="S10">
        <f t="shared" si="2"/>
        <v>500067.51225949789</v>
      </c>
      <c r="T10">
        <f t="shared" si="2"/>
        <v>500067.51225949789</v>
      </c>
      <c r="U10">
        <f t="shared" si="2"/>
        <v>500067.51225949789</v>
      </c>
      <c r="V10">
        <f t="shared" si="2"/>
        <v>500067.51225949789</v>
      </c>
      <c r="W10">
        <f t="shared" si="2"/>
        <v>500067.51225949789</v>
      </c>
      <c r="X10">
        <f t="shared" si="2"/>
        <v>500067.51225949789</v>
      </c>
      <c r="Y10">
        <f t="shared" si="2"/>
        <v>500067.51225949789</v>
      </c>
      <c r="Z10">
        <f t="shared" si="2"/>
        <v>500067.51225949789</v>
      </c>
      <c r="AA10">
        <f t="shared" si="2"/>
        <v>500067.51225949789</v>
      </c>
      <c r="AB10">
        <f t="shared" si="2"/>
        <v>500067.51225949789</v>
      </c>
      <c r="AC10">
        <f t="shared" si="2"/>
        <v>500067.51225949789</v>
      </c>
      <c r="AD10">
        <f t="shared" si="2"/>
        <v>500067.51225949789</v>
      </c>
      <c r="AE10">
        <f t="shared" si="2"/>
        <v>500067.51225949789</v>
      </c>
      <c r="AF10">
        <f>SUM(AF$5*SUMIFS(AE$39:AE$48,$B$39:$B$48,$A10),AF$6*IF($B$2=TRUE,SUMIFS($B$147:$B$162,$A$147:$A$162,$A10),SUMIFS(AG$125:AG$140,$A$125:$A$140,$A10)))</f>
        <v>500067.51225949789</v>
      </c>
    </row>
    <row r="11" spans="1:32">
      <c r="A11" s="100" t="s">
        <v>346</v>
      </c>
      <c r="B11">
        <f t="shared" ref="B11:B33" si="3">D11</f>
        <v>2007572.5434751457</v>
      </c>
      <c r="C11">
        <f t="shared" ref="C11:C33" si="4">D11</f>
        <v>2007572.5434751457</v>
      </c>
      <c r="D11" s="170">
        <f t="shared" ref="D11:D33" si="5">SUM(D$5*SUMIFS(C$39:C$48,$B$39:$B$48,$A11),D$6*IF($B$2=TRUE,SUMIFS($B$147:$B$162,$A$147:$A$162,$A11),SUMIFS(E$125:E$140,$A$125:$A$140,$A11)))</f>
        <v>2007572.5434751457</v>
      </c>
      <c r="E11">
        <f t="shared" ref="E11:N11" si="6">SUM(E$5*SUMIFS(D$39:D$48,$B$39:$B$48,$A11),E$6*IF($B$2=TRUE,SUMIFS($B$147:$B$162,$A$147:$A$162,$A11),SUMIFS(F$125:F$140,$A$125:$A$140,$A11)))</f>
        <v>2129065.1189489136</v>
      </c>
      <c r="F11">
        <f t="shared" si="6"/>
        <v>2172509.9729293874</v>
      </c>
      <c r="G11">
        <f t="shared" si="6"/>
        <v>2108342.8289544643</v>
      </c>
      <c r="H11">
        <f t="shared" si="6"/>
        <v>2061408.4858003829</v>
      </c>
      <c r="I11">
        <f t="shared" si="6"/>
        <v>1927385.5012143489</v>
      </c>
      <c r="J11">
        <f t="shared" si="6"/>
        <v>1666402.9887134137</v>
      </c>
      <c r="K11">
        <f t="shared" si="6"/>
        <v>1492323.220276179</v>
      </c>
      <c r="L11">
        <f t="shared" si="6"/>
        <v>1245579.0113933338</v>
      </c>
      <c r="M11">
        <f t="shared" si="6"/>
        <v>1245579.0113933338</v>
      </c>
      <c r="N11">
        <f t="shared" si="6"/>
        <v>1245579.0113933338</v>
      </c>
      <c r="O11">
        <f t="shared" ref="O11:AF11" si="7">SUM(O$5*SUMIFS(N$39:N$48,$B$39:$B$48,$A11),O$6*IF($B$2=TRUE,SUMIFS($B$147:$B$162,$A$147:$A$162,$A11),SUMIFS(P$125:P$140,$A$125:$A$140,$A11)))</f>
        <v>1245579.0113933338</v>
      </c>
      <c r="P11">
        <f t="shared" si="7"/>
        <v>1245579.0113933338</v>
      </c>
      <c r="Q11">
        <f t="shared" si="7"/>
        <v>1245579.0113933338</v>
      </c>
      <c r="R11">
        <f t="shared" si="7"/>
        <v>1245579.0113933338</v>
      </c>
      <c r="S11">
        <f t="shared" si="7"/>
        <v>1245579.0113933338</v>
      </c>
      <c r="T11">
        <f t="shared" si="7"/>
        <v>1245579.0113933338</v>
      </c>
      <c r="U11">
        <f t="shared" si="7"/>
        <v>1245579.0113933338</v>
      </c>
      <c r="V11">
        <f t="shared" si="7"/>
        <v>1245579.0113933338</v>
      </c>
      <c r="W11">
        <f t="shared" si="7"/>
        <v>1245579.0113933338</v>
      </c>
      <c r="X11">
        <f t="shared" si="7"/>
        <v>1245579.0113933338</v>
      </c>
      <c r="Y11">
        <f t="shared" si="7"/>
        <v>1245579.0113933338</v>
      </c>
      <c r="Z11">
        <f t="shared" si="7"/>
        <v>1245579.0113933338</v>
      </c>
      <c r="AA11">
        <f t="shared" si="7"/>
        <v>1245579.0113933338</v>
      </c>
      <c r="AB11">
        <f t="shared" si="7"/>
        <v>1245579.0113933338</v>
      </c>
      <c r="AC11">
        <f t="shared" si="7"/>
        <v>1245579.0113933338</v>
      </c>
      <c r="AD11">
        <f t="shared" si="7"/>
        <v>1245579.0113933338</v>
      </c>
      <c r="AE11">
        <f t="shared" si="7"/>
        <v>1245579.0113933338</v>
      </c>
      <c r="AF11">
        <f t="shared" si="7"/>
        <v>1245579.0113933338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3545227.4953404181</v>
      </c>
      <c r="C13">
        <f t="shared" si="4"/>
        <v>3545227.4953404181</v>
      </c>
      <c r="D13" s="170">
        <f t="shared" si="5"/>
        <v>3545227.4953404181</v>
      </c>
      <c r="E13">
        <f t="shared" ref="E13:N13" si="10">SUM(E$5*SUMIFS(D$39:D$48,$B$39:$B$48,$A13),E$6*IF($B$2=TRUE,SUMIFS($B$147:$B$162,$A$147:$A$162,$A13),SUMIFS(F$125:F$140,$A$125:$A$140,$A13)))</f>
        <v>3268793.7931530885</v>
      </c>
      <c r="F13">
        <f t="shared" si="10"/>
        <v>3278992.2309809718</v>
      </c>
      <c r="G13">
        <f t="shared" si="10"/>
        <v>3220606.2165672272</v>
      </c>
      <c r="H13">
        <f t="shared" si="10"/>
        <v>3184061.368935158</v>
      </c>
      <c r="I13">
        <f t="shared" si="10"/>
        <v>2879296.9234942086</v>
      </c>
      <c r="J13">
        <f t="shared" si="10"/>
        <v>2776504.3335275613</v>
      </c>
      <c r="K13">
        <f t="shared" si="10"/>
        <v>2741335.6970917969</v>
      </c>
      <c r="L13">
        <f t="shared" si="10"/>
        <v>2647321.5226752809</v>
      </c>
      <c r="M13">
        <f t="shared" si="10"/>
        <v>2647321.5226752809</v>
      </c>
      <c r="N13">
        <f t="shared" si="10"/>
        <v>2647321.5226752809</v>
      </c>
      <c r="O13">
        <f t="shared" ref="O13:AF13" si="11">SUM(O$5*SUMIFS(N$39:N$48,$B$39:$B$48,$A13),O$6*IF($B$2=TRUE,SUMIFS($B$147:$B$162,$A$147:$A$162,$A13),SUMIFS(P$125:P$140,$A$125:$A$140,$A13)))</f>
        <v>2647321.5226752809</v>
      </c>
      <c r="P13">
        <f t="shared" si="11"/>
        <v>2647321.5226752809</v>
      </c>
      <c r="Q13">
        <f t="shared" si="11"/>
        <v>2647321.5226752809</v>
      </c>
      <c r="R13">
        <f t="shared" si="11"/>
        <v>2647321.5226752809</v>
      </c>
      <c r="S13">
        <f t="shared" si="11"/>
        <v>2647321.5226752809</v>
      </c>
      <c r="T13">
        <f t="shared" si="11"/>
        <v>2647321.5226752809</v>
      </c>
      <c r="U13">
        <f t="shared" si="11"/>
        <v>2647321.5226752809</v>
      </c>
      <c r="V13">
        <f t="shared" si="11"/>
        <v>2647321.5226752809</v>
      </c>
      <c r="W13">
        <f t="shared" si="11"/>
        <v>2647321.5226752809</v>
      </c>
      <c r="X13">
        <f t="shared" si="11"/>
        <v>2647321.5226752809</v>
      </c>
      <c r="Y13">
        <f t="shared" si="11"/>
        <v>2647321.5226752809</v>
      </c>
      <c r="Z13">
        <f t="shared" si="11"/>
        <v>2647321.5226752809</v>
      </c>
      <c r="AA13">
        <f t="shared" si="11"/>
        <v>2647321.5226752809</v>
      </c>
      <c r="AB13">
        <f t="shared" si="11"/>
        <v>2647321.5226752809</v>
      </c>
      <c r="AC13">
        <f t="shared" si="11"/>
        <v>2647321.5226752809</v>
      </c>
      <c r="AD13">
        <f t="shared" si="11"/>
        <v>2647321.5226752809</v>
      </c>
      <c r="AE13">
        <f t="shared" si="11"/>
        <v>2647321.5226752809</v>
      </c>
      <c r="AF13">
        <f t="shared" si="11"/>
        <v>2647321.5226752809</v>
      </c>
    </row>
    <row r="14" spans="1:32">
      <c r="A14" s="100" t="s">
        <v>101</v>
      </c>
      <c r="B14">
        <f t="shared" si="3"/>
        <v>79422.687599076889</v>
      </c>
      <c r="C14">
        <f t="shared" si="4"/>
        <v>79422.687599076889</v>
      </c>
      <c r="D14" s="170">
        <f t="shared" si="5"/>
        <v>79422.687599076889</v>
      </c>
      <c r="E14">
        <f t="shared" ref="E14:N14" si="12">SUM(E$5*SUMIFS(D$39:D$48,$B$39:$B$48,$A14),E$6*IF($B$2=TRUE,SUMIFS($B$147:$B$162,$A$147:$A$162,$A14),SUMIFS(F$125:F$140,$A$125:$A$140,$A14)))</f>
        <v>69116.738460687149</v>
      </c>
      <c r="F14">
        <f t="shared" si="12"/>
        <v>67550.598033232644</v>
      </c>
      <c r="G14">
        <f t="shared" si="12"/>
        <v>64024.998450970241</v>
      </c>
      <c r="H14">
        <f t="shared" si="12"/>
        <v>63449.217541179496</v>
      </c>
      <c r="I14">
        <f t="shared" si="12"/>
        <v>55740.667963145788</v>
      </c>
      <c r="J14">
        <f t="shared" si="12"/>
        <v>56163.772629167688</v>
      </c>
      <c r="K14">
        <f t="shared" si="12"/>
        <v>56515.488153460668</v>
      </c>
      <c r="L14">
        <f t="shared" si="12"/>
        <v>56142.93703008494</v>
      </c>
      <c r="M14">
        <f t="shared" si="12"/>
        <v>56142.93703008494</v>
      </c>
      <c r="N14">
        <f t="shared" si="12"/>
        <v>56142.93703008494</v>
      </c>
      <c r="O14">
        <f t="shared" ref="O14:AF14" si="13">SUM(O$5*SUMIFS(N$39:N$48,$B$39:$B$48,$A14),O$6*IF($B$2=TRUE,SUMIFS($B$147:$B$162,$A$147:$A$162,$A14),SUMIFS(P$125:P$140,$A$125:$A$140,$A14)))</f>
        <v>56142.93703008494</v>
      </c>
      <c r="P14">
        <f t="shared" si="13"/>
        <v>56142.93703008494</v>
      </c>
      <c r="Q14">
        <f t="shared" si="13"/>
        <v>56142.93703008494</v>
      </c>
      <c r="R14">
        <f t="shared" si="13"/>
        <v>56142.93703008494</v>
      </c>
      <c r="S14">
        <f t="shared" si="13"/>
        <v>56142.93703008494</v>
      </c>
      <c r="T14">
        <f t="shared" si="13"/>
        <v>56142.93703008494</v>
      </c>
      <c r="U14">
        <f t="shared" si="13"/>
        <v>56142.93703008494</v>
      </c>
      <c r="V14">
        <f t="shared" si="13"/>
        <v>56142.93703008494</v>
      </c>
      <c r="W14">
        <f t="shared" si="13"/>
        <v>56142.93703008494</v>
      </c>
      <c r="X14">
        <f t="shared" si="13"/>
        <v>56142.93703008494</v>
      </c>
      <c r="Y14">
        <f t="shared" si="13"/>
        <v>56142.93703008494</v>
      </c>
      <c r="Z14">
        <f t="shared" si="13"/>
        <v>56142.93703008494</v>
      </c>
      <c r="AA14">
        <f t="shared" si="13"/>
        <v>56142.93703008494</v>
      </c>
      <c r="AB14">
        <f t="shared" si="13"/>
        <v>56142.93703008494</v>
      </c>
      <c r="AC14">
        <f t="shared" si="13"/>
        <v>56142.93703008494</v>
      </c>
      <c r="AD14">
        <f t="shared" si="13"/>
        <v>56142.93703008494</v>
      </c>
      <c r="AE14">
        <f t="shared" si="13"/>
        <v>56142.93703008494</v>
      </c>
      <c r="AF14">
        <f t="shared" si="13"/>
        <v>56142.93703008494</v>
      </c>
    </row>
    <row r="15" spans="1:32">
      <c r="A15" s="100" t="s">
        <v>100</v>
      </c>
      <c r="B15">
        <f t="shared" si="3"/>
        <v>1901319.7360007712</v>
      </c>
      <c r="C15">
        <f t="shared" si="4"/>
        <v>1901319.7360007712</v>
      </c>
      <c r="D15" s="170">
        <f t="shared" si="5"/>
        <v>1901319.7360007712</v>
      </c>
      <c r="E15">
        <f t="shared" ref="E15:N15" si="14">SUM(E$5*SUMIFS(D$39:D$48,$B$39:$B$48,$A15),E$6*IF($B$2=TRUE,SUMIFS($B$147:$B$162,$A$147:$A$162,$A15),SUMIFS(F$125:F$140,$A$125:$A$140,$A15)))</f>
        <v>2587412.4394956008</v>
      </c>
      <c r="F15">
        <f t="shared" si="14"/>
        <v>2730912.5821776688</v>
      </c>
      <c r="G15">
        <f t="shared" si="14"/>
        <v>3346497.7103060307</v>
      </c>
      <c r="H15">
        <f t="shared" si="14"/>
        <v>3372816.5397748933</v>
      </c>
      <c r="I15">
        <f t="shared" si="14"/>
        <v>4083844.8651511092</v>
      </c>
      <c r="J15">
        <f t="shared" si="14"/>
        <v>4403284.5129861906</v>
      </c>
      <c r="K15">
        <f t="shared" si="14"/>
        <v>4663763.5577454483</v>
      </c>
      <c r="L15">
        <f t="shared" si="14"/>
        <v>4782710.6568295527</v>
      </c>
      <c r="M15">
        <f t="shared" si="14"/>
        <v>4782710.6568295527</v>
      </c>
      <c r="N15">
        <f t="shared" si="14"/>
        <v>4782710.6568295527</v>
      </c>
      <c r="O15">
        <f t="shared" ref="O15:AF15" si="15">SUM(O$5*SUMIFS(N$39:N$48,$B$39:$B$48,$A15),O$6*IF($B$2=TRUE,SUMIFS($B$147:$B$162,$A$147:$A$162,$A15),SUMIFS(P$125:P$140,$A$125:$A$140,$A15)))</f>
        <v>4782710.6568295527</v>
      </c>
      <c r="P15">
        <f t="shared" si="15"/>
        <v>4782710.6568295527</v>
      </c>
      <c r="Q15">
        <f t="shared" si="15"/>
        <v>4782710.6568295527</v>
      </c>
      <c r="R15">
        <f t="shared" si="15"/>
        <v>4782710.6568295527</v>
      </c>
      <c r="S15">
        <f t="shared" si="15"/>
        <v>4782710.6568295527</v>
      </c>
      <c r="T15">
        <f t="shared" si="15"/>
        <v>4782710.6568295527</v>
      </c>
      <c r="U15">
        <f t="shared" si="15"/>
        <v>4782710.6568295527</v>
      </c>
      <c r="V15">
        <f t="shared" si="15"/>
        <v>4782710.6568295527</v>
      </c>
      <c r="W15">
        <f t="shared" si="15"/>
        <v>4782710.6568295527</v>
      </c>
      <c r="X15">
        <f t="shared" si="15"/>
        <v>4782710.6568295527</v>
      </c>
      <c r="Y15">
        <f t="shared" si="15"/>
        <v>4782710.6568295527</v>
      </c>
      <c r="Z15">
        <f t="shared" si="15"/>
        <v>4782710.6568295527</v>
      </c>
      <c r="AA15">
        <f t="shared" si="15"/>
        <v>4782710.6568295527</v>
      </c>
      <c r="AB15">
        <f t="shared" si="15"/>
        <v>4782710.6568295527</v>
      </c>
      <c r="AC15">
        <f t="shared" si="15"/>
        <v>4782710.6568295527</v>
      </c>
      <c r="AD15">
        <f t="shared" si="15"/>
        <v>4782710.6568295527</v>
      </c>
      <c r="AE15">
        <f t="shared" si="15"/>
        <v>4782710.6568295527</v>
      </c>
      <c r="AF15">
        <f t="shared" si="15"/>
        <v>4782710.6568295527</v>
      </c>
    </row>
    <row r="16" spans="1:32">
      <c r="A16" s="100" t="s">
        <v>102</v>
      </c>
      <c r="B16">
        <f t="shared" si="3"/>
        <v>204280.22718252992</v>
      </c>
      <c r="C16">
        <f t="shared" si="4"/>
        <v>204280.22718252992</v>
      </c>
      <c r="D16" s="170">
        <f t="shared" si="5"/>
        <v>204280.22718252992</v>
      </c>
      <c r="E16">
        <f t="shared" ref="E16:N16" si="16">SUM(E$5*SUMIFS(D$39:D$48,$B$39:$B$48,$A16),E$6*IF($B$2=TRUE,SUMIFS($B$147:$B$162,$A$147:$A$162,$A16),SUMIFS(F$125:F$140,$A$125:$A$140,$A16)))</f>
        <v>367974.49874772364</v>
      </c>
      <c r="F16">
        <f t="shared" si="16"/>
        <v>364550.08006260742</v>
      </c>
      <c r="G16">
        <f t="shared" si="16"/>
        <v>482668.16665924049</v>
      </c>
      <c r="H16">
        <f t="shared" si="16"/>
        <v>539848.31702979805</v>
      </c>
      <c r="I16">
        <f t="shared" si="16"/>
        <v>752660.64671014401</v>
      </c>
      <c r="J16">
        <f t="shared" si="16"/>
        <v>961914.85609638377</v>
      </c>
      <c r="K16">
        <f t="shared" si="16"/>
        <v>994943.53809467843</v>
      </c>
      <c r="L16">
        <f t="shared" si="16"/>
        <v>1189421.8827441102</v>
      </c>
      <c r="M16">
        <f t="shared" si="16"/>
        <v>1189421.8827441102</v>
      </c>
      <c r="N16">
        <f t="shared" si="16"/>
        <v>1189421.8827441102</v>
      </c>
      <c r="O16">
        <f t="shared" ref="O16:AF16" si="17">SUM(O$5*SUMIFS(N$39:N$48,$B$39:$B$48,$A16),O$6*IF($B$2=TRUE,SUMIFS($B$147:$B$162,$A$147:$A$162,$A16),SUMIFS(P$125:P$140,$A$125:$A$140,$A16)))</f>
        <v>1189421.8827441102</v>
      </c>
      <c r="P16">
        <f t="shared" si="17"/>
        <v>1189421.8827441102</v>
      </c>
      <c r="Q16">
        <f t="shared" si="17"/>
        <v>1189421.8827441102</v>
      </c>
      <c r="R16">
        <f t="shared" si="17"/>
        <v>1189421.8827441102</v>
      </c>
      <c r="S16">
        <f t="shared" si="17"/>
        <v>1189421.8827441102</v>
      </c>
      <c r="T16">
        <f t="shared" si="17"/>
        <v>1189421.8827441102</v>
      </c>
      <c r="U16">
        <f t="shared" si="17"/>
        <v>1189421.8827441102</v>
      </c>
      <c r="V16">
        <f t="shared" si="17"/>
        <v>1189421.8827441102</v>
      </c>
      <c r="W16">
        <f t="shared" si="17"/>
        <v>1189421.8827441102</v>
      </c>
      <c r="X16">
        <f t="shared" si="17"/>
        <v>1189421.8827441102</v>
      </c>
      <c r="Y16">
        <f t="shared" si="17"/>
        <v>1189421.8827441102</v>
      </c>
      <c r="Z16">
        <f t="shared" si="17"/>
        <v>1189421.8827441102</v>
      </c>
      <c r="AA16">
        <f t="shared" si="17"/>
        <v>1189421.8827441102</v>
      </c>
      <c r="AB16">
        <f t="shared" si="17"/>
        <v>1189421.8827441102</v>
      </c>
      <c r="AC16">
        <f t="shared" si="17"/>
        <v>1189421.8827441102</v>
      </c>
      <c r="AD16">
        <f t="shared" si="17"/>
        <v>1189421.8827441102</v>
      </c>
      <c r="AE16">
        <f t="shared" si="17"/>
        <v>1189421.8827441102</v>
      </c>
      <c r="AF16">
        <f t="shared" si="17"/>
        <v>1189421.8827441102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50165.669614590392</v>
      </c>
      <c r="C18">
        <f t="shared" si="4"/>
        <v>50165.669614590392</v>
      </c>
      <c r="D18" s="170">
        <f t="shared" si="5"/>
        <v>50165.669614590392</v>
      </c>
      <c r="E18">
        <f t="shared" ref="E18:N18" si="20">SUM(E$5*SUMIFS(D$39:D$48,$B$39:$B$48,$A18),E$6*IF($B$2=TRUE,SUMIFS($B$147:$B$162,$A$147:$A$162,$A18),SUMIFS(F$125:F$140,$A$125:$A$140,$A18)))</f>
        <v>41407.930829947429</v>
      </c>
      <c r="F18">
        <f t="shared" si="20"/>
        <v>40962.003499167389</v>
      </c>
      <c r="G18">
        <f t="shared" si="20"/>
        <v>38782.278737590845</v>
      </c>
      <c r="H18">
        <f t="shared" si="20"/>
        <v>38207.121770690988</v>
      </c>
      <c r="I18">
        <f t="shared" si="20"/>
        <v>27530.964471656738</v>
      </c>
      <c r="J18">
        <f t="shared" si="20"/>
        <v>30350.924956287763</v>
      </c>
      <c r="K18">
        <f t="shared" si="20"/>
        <v>29974.467372380976</v>
      </c>
      <c r="L18">
        <f t="shared" si="20"/>
        <v>27962.337441672575</v>
      </c>
      <c r="M18">
        <f t="shared" si="20"/>
        <v>27962.337441672575</v>
      </c>
      <c r="N18">
        <f t="shared" si="20"/>
        <v>27962.337441672575</v>
      </c>
      <c r="O18">
        <f t="shared" ref="O18:AF18" si="21">SUM(O$5*SUMIFS(N$39:N$48,$B$39:$B$48,$A18),O$6*IF($B$2=TRUE,SUMIFS($B$147:$B$162,$A$147:$A$162,$A18),SUMIFS(P$125:P$140,$A$125:$A$140,$A18)))</f>
        <v>27962.337441672575</v>
      </c>
      <c r="P18">
        <f t="shared" si="21"/>
        <v>27962.337441672575</v>
      </c>
      <c r="Q18">
        <f t="shared" si="21"/>
        <v>27962.337441672575</v>
      </c>
      <c r="R18">
        <f t="shared" si="21"/>
        <v>27962.337441672575</v>
      </c>
      <c r="S18">
        <f t="shared" si="21"/>
        <v>27962.337441672575</v>
      </c>
      <c r="T18">
        <f t="shared" si="21"/>
        <v>27962.337441672575</v>
      </c>
      <c r="U18">
        <f t="shared" si="21"/>
        <v>27962.337441672575</v>
      </c>
      <c r="V18">
        <f t="shared" si="21"/>
        <v>27962.337441672575</v>
      </c>
      <c r="W18">
        <f t="shared" si="21"/>
        <v>27962.337441672575</v>
      </c>
      <c r="X18">
        <f t="shared" si="21"/>
        <v>27962.337441672575</v>
      </c>
      <c r="Y18">
        <f t="shared" si="21"/>
        <v>27962.337441672575</v>
      </c>
      <c r="Z18">
        <f t="shared" si="21"/>
        <v>27962.337441672575</v>
      </c>
      <c r="AA18">
        <f t="shared" si="21"/>
        <v>27962.337441672575</v>
      </c>
      <c r="AB18">
        <f t="shared" si="21"/>
        <v>27962.337441672575</v>
      </c>
      <c r="AC18">
        <f t="shared" si="21"/>
        <v>27962.337441672575</v>
      </c>
      <c r="AD18">
        <f t="shared" si="21"/>
        <v>27962.337441672575</v>
      </c>
      <c r="AE18">
        <f t="shared" si="21"/>
        <v>27962.337441672575</v>
      </c>
      <c r="AF18">
        <f t="shared" si="21"/>
        <v>27962.337441672575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59861.192585390803</v>
      </c>
      <c r="C20">
        <f t="shared" si="4"/>
        <v>59861.192585390803</v>
      </c>
      <c r="D20" s="170">
        <f t="shared" si="5"/>
        <v>59861.192585390803</v>
      </c>
      <c r="E20">
        <f t="shared" ref="E20:N20" si="24">SUM(E$5*SUMIFS(D$39:D$48,$B$39:$B$48,$A20),E$6*IF($B$2=TRUE,SUMIFS($B$147:$B$162,$A$147:$A$162,$A20),SUMIFS(F$125:F$140,$A$125:$A$140,$A20)))</f>
        <v>42152.111568050976</v>
      </c>
      <c r="F20">
        <f t="shared" si="24"/>
        <v>39456.795338300217</v>
      </c>
      <c r="G20">
        <f t="shared" si="24"/>
        <v>42024.643939770736</v>
      </c>
      <c r="H20">
        <f t="shared" si="24"/>
        <v>41085.525659570405</v>
      </c>
      <c r="I20">
        <f t="shared" si="24"/>
        <v>40219.866136991877</v>
      </c>
      <c r="J20">
        <f t="shared" si="24"/>
        <v>48102.250539075772</v>
      </c>
      <c r="K20">
        <f t="shared" si="24"/>
        <v>58273.435836819626</v>
      </c>
      <c r="L20">
        <f t="shared" si="24"/>
        <v>50523.139626466356</v>
      </c>
      <c r="M20">
        <f t="shared" si="24"/>
        <v>50523.139626466356</v>
      </c>
      <c r="N20">
        <f t="shared" si="24"/>
        <v>50523.139626466356</v>
      </c>
      <c r="O20">
        <f t="shared" ref="O20:AF20" si="25">SUM(O$5*SUMIFS(N$39:N$48,$B$39:$B$48,$A20),O$6*IF($B$2=TRUE,SUMIFS($B$147:$B$162,$A$147:$A$162,$A20),SUMIFS(P$125:P$140,$A$125:$A$140,$A20)))</f>
        <v>50523.139626466356</v>
      </c>
      <c r="P20">
        <f t="shared" si="25"/>
        <v>50523.139626466356</v>
      </c>
      <c r="Q20">
        <f t="shared" si="25"/>
        <v>50523.139626466356</v>
      </c>
      <c r="R20">
        <f t="shared" si="25"/>
        <v>50523.139626466356</v>
      </c>
      <c r="S20">
        <f t="shared" si="25"/>
        <v>50523.139626466356</v>
      </c>
      <c r="T20">
        <f t="shared" si="25"/>
        <v>50523.139626466356</v>
      </c>
      <c r="U20">
        <f t="shared" si="25"/>
        <v>50523.139626466356</v>
      </c>
      <c r="V20">
        <f t="shared" si="25"/>
        <v>50523.139626466356</v>
      </c>
      <c r="W20">
        <f t="shared" si="25"/>
        <v>50523.139626466356</v>
      </c>
      <c r="X20">
        <f t="shared" si="25"/>
        <v>50523.139626466356</v>
      </c>
      <c r="Y20">
        <f t="shared" si="25"/>
        <v>50523.139626466356</v>
      </c>
      <c r="Z20">
        <f t="shared" si="25"/>
        <v>50523.139626466356</v>
      </c>
      <c r="AA20">
        <f t="shared" si="25"/>
        <v>50523.139626466356</v>
      </c>
      <c r="AB20">
        <f t="shared" si="25"/>
        <v>50523.139626466356</v>
      </c>
      <c r="AC20">
        <f t="shared" si="25"/>
        <v>50523.139626466356</v>
      </c>
      <c r="AD20">
        <f t="shared" si="25"/>
        <v>50523.139626466356</v>
      </c>
      <c r="AE20">
        <f t="shared" si="25"/>
        <v>50523.139626466356</v>
      </c>
      <c r="AF20">
        <f t="shared" si="25"/>
        <v>50523.139626466356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4.7778061333383359E-3</v>
      </c>
      <c r="D39">
        <f>SUMPRODUCT(P$57:P$106,$B$57:$B$106)</f>
        <v>3.9437142453817072E-3</v>
      </c>
      <c r="E39">
        <f>SUMPRODUCT(AB$57:AB$106,$B$57:$B$106)</f>
        <v>3.9012438796436925E-3</v>
      </c>
      <c r="F39">
        <f>SUMPRODUCT(AN$57:AN$106,$B$57:$B$106)</f>
        <v>3.6936456871973404E-3</v>
      </c>
      <c r="G39">
        <f>SUMPRODUCT(AZ$57:AZ$106,$B$57:$B$106)</f>
        <v>3.6388674194058712E-3</v>
      </c>
      <c r="H39">
        <f>SUMPRODUCT(BL$57:BL$106,$B$57:$B$106)</f>
        <v>2.6220642905789987E-3</v>
      </c>
      <c r="I39">
        <f>SUMPRODUCT(BX$57:BX$106,$B$57:$B$106)</f>
        <v>2.8906388875644087E-3</v>
      </c>
      <c r="J39">
        <f>SUMPRODUCT(CJ$57:CJ$106,$B$57:$B$106)</f>
        <v>2.8547848589597861E-3</v>
      </c>
      <c r="K39">
        <f>SUMPRODUCT(CV$57:CV$106,$B$57:$B$106)</f>
        <v>2.6631484909441544E-3</v>
      </c>
      <c r="L39" s="156">
        <f>K39</f>
        <v>2.6631484909441544E-3</v>
      </c>
      <c r="M39" s="156">
        <f t="shared" ref="M39:AE50" si="53">L39</f>
        <v>2.6631484909441544E-3</v>
      </c>
      <c r="N39" s="156">
        <f t="shared" si="53"/>
        <v>2.6631484909441544E-3</v>
      </c>
      <c r="O39" s="156">
        <f t="shared" si="53"/>
        <v>2.6631484909441544E-3</v>
      </c>
      <c r="P39" s="156">
        <f t="shared" si="53"/>
        <v>2.6631484909441544E-3</v>
      </c>
      <c r="Q39" s="156">
        <f t="shared" si="53"/>
        <v>2.6631484909441544E-3</v>
      </c>
      <c r="R39" s="156">
        <f t="shared" si="53"/>
        <v>2.6631484909441544E-3</v>
      </c>
      <c r="S39" s="156">
        <f t="shared" si="53"/>
        <v>2.6631484909441544E-3</v>
      </c>
      <c r="T39" s="156">
        <f t="shared" si="53"/>
        <v>2.6631484909441544E-3</v>
      </c>
      <c r="U39" s="156">
        <f t="shared" si="53"/>
        <v>2.6631484909441544E-3</v>
      </c>
      <c r="V39" s="156">
        <f t="shared" si="53"/>
        <v>2.6631484909441544E-3</v>
      </c>
      <c r="W39" s="156">
        <f t="shared" si="53"/>
        <v>2.6631484909441544E-3</v>
      </c>
      <c r="X39" s="156">
        <f t="shared" si="53"/>
        <v>2.6631484909441544E-3</v>
      </c>
      <c r="Y39" s="156">
        <f t="shared" si="53"/>
        <v>2.6631484909441544E-3</v>
      </c>
      <c r="Z39" s="156">
        <f t="shared" si="53"/>
        <v>2.6631484909441544E-3</v>
      </c>
      <c r="AA39" s="156">
        <f t="shared" si="53"/>
        <v>2.6631484909441544E-3</v>
      </c>
      <c r="AB39" s="156">
        <f t="shared" si="53"/>
        <v>2.6631484909441544E-3</v>
      </c>
      <c r="AC39" s="156">
        <f t="shared" si="53"/>
        <v>2.6631484909441544E-3</v>
      </c>
      <c r="AD39" s="156">
        <f t="shared" si="53"/>
        <v>2.6631484909441544E-3</v>
      </c>
      <c r="AE39" s="156">
        <f t="shared" si="53"/>
        <v>2.6631484909441544E-3</v>
      </c>
    </row>
    <row r="40" spans="1:32">
      <c r="B40" s="2" t="s">
        <v>98</v>
      </c>
      <c r="C40">
        <f>SUMPRODUCT(E57:E106,$B$57:$B$106)</f>
        <v>0.25256646606803629</v>
      </c>
      <c r="D40">
        <f>SUMPRODUCT(Q$57:Q$106,$B$57:$B$106)</f>
        <v>0.18989122183972434</v>
      </c>
      <c r="E40">
        <f>SUMPRODUCT(AC$57:AC$106,$B$57:$B$106)</f>
        <v>0.17188964943558682</v>
      </c>
      <c r="F40">
        <f>SUMPRODUCT(AO$57:AO$106,$B$57:$B$106)</f>
        <v>0.11398219481519048</v>
      </c>
      <c r="G40">
        <f>SUMPRODUCT(BA$57:BA$106,$B$57:$B$106)</f>
        <v>0.11417936819972457</v>
      </c>
      <c r="H40">
        <f>SUMPRODUCT(BM$57:BM$106,$B$57:$B$106)</f>
        <v>6.9816046191134462E-2</v>
      </c>
      <c r="I40">
        <f>SUMPRODUCT(BY$57:BY$106,$B$57:$B$106)</f>
        <v>5.3049498758674436E-2</v>
      </c>
      <c r="J40">
        <f>SUMPRODUCT(CK$57:CK$106,$B$57:$B$106)</f>
        <v>4.40582414488256E-2</v>
      </c>
      <c r="K40">
        <f>SUMPRODUCT(CW$57:CW$106,$B$57:$B$106)</f>
        <v>4.7626706580664882E-2</v>
      </c>
      <c r="L40" s="156">
        <f t="shared" ref="L40:AA50" si="54">K40</f>
        <v>4.7626706580664882E-2</v>
      </c>
      <c r="M40" s="156">
        <f t="shared" si="54"/>
        <v>4.7626706580664882E-2</v>
      </c>
      <c r="N40" s="156">
        <f t="shared" si="54"/>
        <v>4.7626706580664882E-2</v>
      </c>
      <c r="O40" s="156">
        <f t="shared" si="54"/>
        <v>4.7626706580664882E-2</v>
      </c>
      <c r="P40" s="156">
        <f t="shared" si="54"/>
        <v>4.7626706580664882E-2</v>
      </c>
      <c r="Q40" s="156">
        <f t="shared" si="54"/>
        <v>4.7626706580664882E-2</v>
      </c>
      <c r="R40" s="156">
        <f t="shared" si="54"/>
        <v>4.7626706580664882E-2</v>
      </c>
      <c r="S40" s="156">
        <f t="shared" si="54"/>
        <v>4.7626706580664882E-2</v>
      </c>
      <c r="T40" s="156">
        <f t="shared" si="54"/>
        <v>4.7626706580664882E-2</v>
      </c>
      <c r="U40" s="156">
        <f t="shared" si="54"/>
        <v>4.7626706580664882E-2</v>
      </c>
      <c r="V40" s="156">
        <f t="shared" si="54"/>
        <v>4.7626706580664882E-2</v>
      </c>
      <c r="W40" s="156">
        <f t="shared" si="54"/>
        <v>4.7626706580664882E-2</v>
      </c>
      <c r="X40" s="156">
        <f t="shared" si="54"/>
        <v>4.7626706580664882E-2</v>
      </c>
      <c r="Y40" s="156">
        <f t="shared" si="54"/>
        <v>4.7626706580664882E-2</v>
      </c>
      <c r="Z40" s="156">
        <f t="shared" si="54"/>
        <v>4.7626706580664882E-2</v>
      </c>
      <c r="AA40" s="156">
        <f t="shared" si="54"/>
        <v>4.7626706580664882E-2</v>
      </c>
      <c r="AB40" s="156">
        <f t="shared" si="53"/>
        <v>4.7626706580664882E-2</v>
      </c>
      <c r="AC40" s="156">
        <f t="shared" si="53"/>
        <v>4.7626706580664882E-2</v>
      </c>
      <c r="AD40" s="156">
        <f t="shared" si="53"/>
        <v>4.7626706580664882E-2</v>
      </c>
      <c r="AE40" s="156">
        <f t="shared" si="53"/>
        <v>4.7626706580664882E-2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7.5642607155934115E-3</v>
      </c>
      <c r="D42">
        <f>SUMPRODUCT(S$57:S$106,$B$57:$B$106)</f>
        <v>6.5827164168415341E-3</v>
      </c>
      <c r="E42">
        <f>SUMPRODUCT(AE$57:AE$106,$B$57:$B$106)</f>
        <v>6.4335563359047302E-3</v>
      </c>
      <c r="F42">
        <f>SUMPRODUCT(AQ$57:AQ$106,$B$57:$B$106)</f>
        <v>6.0977762807945084E-3</v>
      </c>
      <c r="G42">
        <f>SUMPRODUCT(BC$57:BC$106,$B$57:$B$106)</f>
        <v>6.0429385883368509E-3</v>
      </c>
      <c r="H42">
        <f>SUMPRODUCT(BO$57:BO$106,$B$57:$B$106)</f>
        <v>5.3087720609880304E-3</v>
      </c>
      <c r="I42">
        <f>SUMPRODUCT(CA$57:CA$106,$B$57:$B$106)</f>
        <v>5.3490687835055254E-3</v>
      </c>
      <c r="J42">
        <f>SUMPRODUCT(CM$57:CM$106,$B$57:$B$106)</f>
        <v>5.3825663646614756E-3</v>
      </c>
      <c r="K42">
        <f>SUMPRODUCT(CY$57:CY$106,$B$57:$B$106)</f>
        <v>5.3470843895194759E-3</v>
      </c>
      <c r="L42" s="156">
        <f t="shared" si="54"/>
        <v>5.3470843895194759E-3</v>
      </c>
      <c r="M42" s="156">
        <f t="shared" si="53"/>
        <v>5.3470843895194759E-3</v>
      </c>
      <c r="N42" s="156">
        <f t="shared" si="53"/>
        <v>5.3470843895194759E-3</v>
      </c>
      <c r="O42" s="156">
        <f t="shared" si="53"/>
        <v>5.3470843895194759E-3</v>
      </c>
      <c r="P42" s="156">
        <f t="shared" si="53"/>
        <v>5.3470843895194759E-3</v>
      </c>
      <c r="Q42" s="156">
        <f t="shared" si="53"/>
        <v>5.3470843895194759E-3</v>
      </c>
      <c r="R42" s="156">
        <f t="shared" si="53"/>
        <v>5.3470843895194759E-3</v>
      </c>
      <c r="S42" s="156">
        <f t="shared" si="53"/>
        <v>5.3470843895194759E-3</v>
      </c>
      <c r="T42" s="156">
        <f t="shared" si="53"/>
        <v>5.3470843895194759E-3</v>
      </c>
      <c r="U42" s="156">
        <f t="shared" si="53"/>
        <v>5.3470843895194759E-3</v>
      </c>
      <c r="V42" s="156">
        <f t="shared" si="53"/>
        <v>5.3470843895194759E-3</v>
      </c>
      <c r="W42" s="156">
        <f t="shared" si="53"/>
        <v>5.3470843895194759E-3</v>
      </c>
      <c r="X42" s="156">
        <f t="shared" si="53"/>
        <v>5.3470843895194759E-3</v>
      </c>
      <c r="Y42" s="156">
        <f t="shared" si="53"/>
        <v>5.3470843895194759E-3</v>
      </c>
      <c r="Z42" s="156">
        <f t="shared" si="53"/>
        <v>5.3470843895194759E-3</v>
      </c>
      <c r="AA42" s="156">
        <f t="shared" si="53"/>
        <v>5.3470843895194759E-3</v>
      </c>
      <c r="AB42" s="156">
        <f t="shared" si="53"/>
        <v>5.3470843895194759E-3</v>
      </c>
      <c r="AC42" s="156">
        <f t="shared" si="53"/>
        <v>5.3470843895194759E-3</v>
      </c>
      <c r="AD42" s="156">
        <f t="shared" si="53"/>
        <v>5.3470843895194759E-3</v>
      </c>
      <c r="AE42" s="156">
        <f t="shared" si="53"/>
        <v>5.3470843895194759E-3</v>
      </c>
    </row>
    <row r="43" spans="1:32">
      <c r="B43" s="2" t="s">
        <v>346</v>
      </c>
      <c r="C43">
        <f>SUMPRODUCT(H57:H106,$B$57:$B$106)</f>
        <v>0.19120231993369979</v>
      </c>
      <c r="D43">
        <f>SUMPRODUCT(T$57:T$106,$B$57:$B$106)</f>
        <v>0.20277334004991115</v>
      </c>
      <c r="E43">
        <f>SUMPRODUCT(AF$57:AF$106,$B$57:$B$106)</f>
        <v>0.2069110519832833</v>
      </c>
      <c r="F43">
        <f>SUMPRODUCT(AR$57:AR$106,$B$57:$B$106)</f>
        <v>0.20079973768413112</v>
      </c>
      <c r="G43">
        <f>SUMPRODUCT(BD$57:BD$106,$B$57:$B$106)</f>
        <v>0.19632968487095076</v>
      </c>
      <c r="H43">
        <f>SUMPRODUCT(BP$57:BP$106,$B$57:$B$106)</f>
        <v>0.18356526165716744</v>
      </c>
      <c r="I43">
        <f>SUMPRODUCT(CB$57:CB$106,$B$57:$B$106)</f>
        <v>0.15870914275153328</v>
      </c>
      <c r="J43">
        <f>SUMPRODUCT(CN$57:CN$106,$B$57:$B$106)</f>
        <v>0.14212968927828318</v>
      </c>
      <c r="K43">
        <f>SUMPRODUCT(CZ$57:CZ$106,$B$57:$B$106)</f>
        <v>0.11862963428802151</v>
      </c>
      <c r="L43" s="156">
        <f t="shared" si="54"/>
        <v>0.11862963428802151</v>
      </c>
      <c r="M43" s="156">
        <f t="shared" si="53"/>
        <v>0.11862963428802151</v>
      </c>
      <c r="N43" s="156">
        <f t="shared" si="53"/>
        <v>0.11862963428802151</v>
      </c>
      <c r="O43" s="156">
        <f t="shared" si="53"/>
        <v>0.11862963428802151</v>
      </c>
      <c r="P43" s="156">
        <f t="shared" si="53"/>
        <v>0.11862963428802151</v>
      </c>
      <c r="Q43" s="156">
        <f t="shared" si="53"/>
        <v>0.11862963428802151</v>
      </c>
      <c r="R43" s="156">
        <f t="shared" si="53"/>
        <v>0.11862963428802151</v>
      </c>
      <c r="S43" s="156">
        <f t="shared" si="53"/>
        <v>0.11862963428802151</v>
      </c>
      <c r="T43" s="156">
        <f t="shared" si="53"/>
        <v>0.11862963428802151</v>
      </c>
      <c r="U43" s="156">
        <f t="shared" si="53"/>
        <v>0.11862963428802151</v>
      </c>
      <c r="V43" s="156">
        <f t="shared" si="53"/>
        <v>0.11862963428802151</v>
      </c>
      <c r="W43" s="156">
        <f t="shared" si="53"/>
        <v>0.11862963428802151</v>
      </c>
      <c r="X43" s="156">
        <f t="shared" si="53"/>
        <v>0.11862963428802151</v>
      </c>
      <c r="Y43" s="156">
        <f t="shared" si="53"/>
        <v>0.11862963428802151</v>
      </c>
      <c r="Z43" s="156">
        <f t="shared" si="53"/>
        <v>0.11862963428802151</v>
      </c>
      <c r="AA43" s="156">
        <f t="shared" si="53"/>
        <v>0.11862963428802151</v>
      </c>
      <c r="AB43" s="156">
        <f t="shared" si="53"/>
        <v>0.11862963428802151</v>
      </c>
      <c r="AC43" s="156">
        <f t="shared" si="53"/>
        <v>0.11862963428802151</v>
      </c>
      <c r="AD43" s="156">
        <f t="shared" si="53"/>
        <v>0.11862963428802151</v>
      </c>
      <c r="AE43" s="156">
        <f t="shared" si="53"/>
        <v>0.11862963428802151</v>
      </c>
    </row>
    <row r="44" spans="1:32">
      <c r="B44" s="2" t="s">
        <v>99</v>
      </c>
      <c r="C44">
        <f>SUMPRODUCT(I57:I106,$B$57:$B$106)</f>
        <v>0.33764942841290646</v>
      </c>
      <c r="D44">
        <f>SUMPRODUCT(U$57:U$106,$B$57:$B$106)</f>
        <v>0.31132172965160232</v>
      </c>
      <c r="E44">
        <f>SUMPRODUCT(AG$57:AG$106,$B$57:$B$106)</f>
        <v>0.31229303451364998</v>
      </c>
      <c r="F44">
        <f>SUMPRODUCT(AS$57:AS$106,$B$57:$B$106)</f>
        <v>0.3067323181929007</v>
      </c>
      <c r="G44">
        <f>SUMPRODUCT(BE$57:BE$106,$B$57:$B$106)</f>
        <v>0.30325176668227893</v>
      </c>
      <c r="H44">
        <f>SUMPRODUCT(BQ$57:BQ$106,$B$57:$B$106)</f>
        <v>0.27422583225664288</v>
      </c>
      <c r="I44">
        <f>SUMPRODUCT(CC$57:CC$106,$B$57:$B$106)</f>
        <v>0.2644358091077933</v>
      </c>
      <c r="J44">
        <f>SUMPRODUCT(CO$57:CO$106,$B$57:$B$106)</f>
        <v>0.261086328713036</v>
      </c>
      <c r="K44">
        <f>SUMPRODUCT(DA$57:DA$106,$B$57:$B$106)</f>
        <v>0.25213236671872968</v>
      </c>
      <c r="L44" s="156">
        <f t="shared" si="54"/>
        <v>0.25213236671872968</v>
      </c>
      <c r="M44" s="156">
        <f t="shared" si="53"/>
        <v>0.25213236671872968</v>
      </c>
      <c r="N44" s="156">
        <f t="shared" si="53"/>
        <v>0.25213236671872968</v>
      </c>
      <c r="O44" s="156">
        <f t="shared" si="53"/>
        <v>0.25213236671872968</v>
      </c>
      <c r="P44" s="156">
        <f t="shared" si="53"/>
        <v>0.25213236671872968</v>
      </c>
      <c r="Q44" s="156">
        <f t="shared" si="53"/>
        <v>0.25213236671872968</v>
      </c>
      <c r="R44" s="156">
        <f t="shared" si="53"/>
        <v>0.25213236671872968</v>
      </c>
      <c r="S44" s="156">
        <f t="shared" si="53"/>
        <v>0.25213236671872968</v>
      </c>
      <c r="T44" s="156">
        <f t="shared" si="53"/>
        <v>0.25213236671872968</v>
      </c>
      <c r="U44" s="156">
        <f t="shared" si="53"/>
        <v>0.25213236671872968</v>
      </c>
      <c r="V44" s="156">
        <f t="shared" si="53"/>
        <v>0.25213236671872968</v>
      </c>
      <c r="W44" s="156">
        <f t="shared" si="53"/>
        <v>0.25213236671872968</v>
      </c>
      <c r="X44" s="156">
        <f t="shared" si="53"/>
        <v>0.25213236671872968</v>
      </c>
      <c r="Y44" s="156">
        <f t="shared" si="53"/>
        <v>0.25213236671872968</v>
      </c>
      <c r="Z44" s="156">
        <f t="shared" si="53"/>
        <v>0.25213236671872968</v>
      </c>
      <c r="AA44" s="156">
        <f t="shared" si="53"/>
        <v>0.25213236671872968</v>
      </c>
      <c r="AB44" s="156">
        <f t="shared" si="53"/>
        <v>0.25213236671872968</v>
      </c>
      <c r="AC44" s="156">
        <f t="shared" si="53"/>
        <v>0.25213236671872968</v>
      </c>
      <c r="AD44" s="156">
        <f t="shared" si="53"/>
        <v>0.25213236671872968</v>
      </c>
      <c r="AE44" s="156">
        <f t="shared" si="53"/>
        <v>0.25213236671872968</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5.7012131061088154E-3</v>
      </c>
      <c r="D46">
        <f>SUMPRODUCT(W$57:W$106,$B$57:$B$106)</f>
        <v>4.0145904306721604E-3</v>
      </c>
      <c r="E46">
        <f>SUMPRODUCT(AI$57:AI$106,$B$57:$B$106)</f>
        <v>3.757887021493623E-3</v>
      </c>
      <c r="F46">
        <f>SUMPRODUCT(AU$57:AU$106,$B$57:$B$106)</f>
        <v>4.0024503432203569E-3</v>
      </c>
      <c r="G46">
        <f>SUMPRODUCT(BG$57:BG$106,$B$57:$B$106)</f>
        <v>3.9130081985516395E-3</v>
      </c>
      <c r="H46">
        <f>SUMPRODUCT(BS$57:BS$106,$B$57:$B$106)</f>
        <v>3.8305623066073303E-3</v>
      </c>
      <c r="I46">
        <f>SUMPRODUCT(CE$57:CE$106,$B$57:$B$106)</f>
        <v>4.5812849587904382E-3</v>
      </c>
      <c r="J46">
        <f>SUMPRODUCT(CQ$57:CQ$106,$B$57:$B$106)</f>
        <v>5.5499942747874375E-3</v>
      </c>
      <c r="K46">
        <f>SUMPRODUCT(DC$57:DC$106,$B$57:$B$106)</f>
        <v>4.8118517750759433E-3</v>
      </c>
      <c r="L46" s="156">
        <f t="shared" si="54"/>
        <v>4.8118517750759433E-3</v>
      </c>
      <c r="M46" s="156">
        <f t="shared" si="53"/>
        <v>4.8118517750759433E-3</v>
      </c>
      <c r="N46" s="156">
        <f t="shared" si="53"/>
        <v>4.8118517750759433E-3</v>
      </c>
      <c r="O46" s="156">
        <f t="shared" si="53"/>
        <v>4.8118517750759433E-3</v>
      </c>
      <c r="P46" s="156">
        <f t="shared" si="53"/>
        <v>4.8118517750759433E-3</v>
      </c>
      <c r="Q46" s="156">
        <f t="shared" si="53"/>
        <v>4.8118517750759433E-3</v>
      </c>
      <c r="R46" s="156">
        <f t="shared" si="53"/>
        <v>4.8118517750759433E-3</v>
      </c>
      <c r="S46" s="156">
        <f t="shared" si="53"/>
        <v>4.8118517750759433E-3</v>
      </c>
      <c r="T46" s="156">
        <f t="shared" si="53"/>
        <v>4.8118517750759433E-3</v>
      </c>
      <c r="U46" s="156">
        <f t="shared" si="53"/>
        <v>4.8118517750759433E-3</v>
      </c>
      <c r="V46" s="156">
        <f t="shared" si="53"/>
        <v>4.8118517750759433E-3</v>
      </c>
      <c r="W46" s="156">
        <f t="shared" si="53"/>
        <v>4.8118517750759433E-3</v>
      </c>
      <c r="X46" s="156">
        <f t="shared" si="53"/>
        <v>4.8118517750759433E-3</v>
      </c>
      <c r="Y46" s="156">
        <f t="shared" si="53"/>
        <v>4.8118517750759433E-3</v>
      </c>
      <c r="Z46" s="156">
        <f t="shared" si="53"/>
        <v>4.8118517750759433E-3</v>
      </c>
      <c r="AA46" s="156">
        <f t="shared" si="53"/>
        <v>4.8118517750759433E-3</v>
      </c>
      <c r="AB46" s="156">
        <f t="shared" si="53"/>
        <v>4.8118517750759433E-3</v>
      </c>
      <c r="AC46" s="156">
        <f t="shared" si="53"/>
        <v>4.8118517750759433E-3</v>
      </c>
      <c r="AD46" s="156">
        <f t="shared" si="53"/>
        <v>4.8118517750759433E-3</v>
      </c>
      <c r="AE46" s="156">
        <f t="shared" si="53"/>
        <v>4.8118517750759433E-3</v>
      </c>
    </row>
    <row r="47" spans="1:32">
      <c r="B47" s="2" t="s">
        <v>100</v>
      </c>
      <c r="C47">
        <f>SUMPRODUCT(L57:L106,$B$57:$B$106)</f>
        <v>0.18108274375469796</v>
      </c>
      <c r="D47">
        <f>SUMPRODUCT(X$57:X$106,$B$57:$B$106)</f>
        <v>0.24642659248592041</v>
      </c>
      <c r="E47">
        <f>SUMPRODUCT(AJ$57:AJ$106,$B$57:$B$106)</f>
        <v>0.26009362548096898</v>
      </c>
      <c r="F47">
        <f>SUMPRODUCT(AV$57:AV$106,$B$57:$B$106)</f>
        <v>0.31872229371882177</v>
      </c>
      <c r="G47">
        <f>SUMPRODUCT(BH$57:BH$106,$B$57:$B$106)</f>
        <v>0.32122891360099803</v>
      </c>
      <c r="H47">
        <f>SUMPRODUCT(BT$57:BT$106,$B$57:$B$106)</f>
        <v>0.38894764475836557</v>
      </c>
      <c r="I47">
        <f>SUMPRODUCT(CF$57:CF$106,$B$57:$B$106)</f>
        <v>0.41937125358056293</v>
      </c>
      <c r="J47">
        <f>SUMPRODUCT(CR$57:CR$106,$B$57:$B$106)</f>
        <v>0.44417942193988513</v>
      </c>
      <c r="K47">
        <f>SUMPRODUCT(DD$57:DD$106,$B$57:$B$106)</f>
        <v>0.45550800947620196</v>
      </c>
      <c r="L47" s="156">
        <f t="shared" si="54"/>
        <v>0.45550800947620196</v>
      </c>
      <c r="M47" s="156">
        <f t="shared" si="53"/>
        <v>0.45550800947620196</v>
      </c>
      <c r="N47" s="156">
        <f t="shared" si="53"/>
        <v>0.45550800947620196</v>
      </c>
      <c r="O47" s="156">
        <f t="shared" si="53"/>
        <v>0.45550800947620196</v>
      </c>
      <c r="P47" s="156">
        <f t="shared" si="53"/>
        <v>0.45550800947620196</v>
      </c>
      <c r="Q47" s="156">
        <f t="shared" si="53"/>
        <v>0.45550800947620196</v>
      </c>
      <c r="R47" s="156">
        <f t="shared" si="53"/>
        <v>0.45550800947620196</v>
      </c>
      <c r="S47" s="156">
        <f t="shared" si="53"/>
        <v>0.45550800947620196</v>
      </c>
      <c r="T47" s="156">
        <f t="shared" si="53"/>
        <v>0.45550800947620196</v>
      </c>
      <c r="U47" s="156">
        <f t="shared" si="53"/>
        <v>0.45550800947620196</v>
      </c>
      <c r="V47" s="156">
        <f t="shared" si="53"/>
        <v>0.45550800947620196</v>
      </c>
      <c r="W47" s="156">
        <f t="shared" si="53"/>
        <v>0.45550800947620196</v>
      </c>
      <c r="X47" s="156">
        <f t="shared" si="53"/>
        <v>0.45550800947620196</v>
      </c>
      <c r="Y47" s="156">
        <f t="shared" si="53"/>
        <v>0.45550800947620196</v>
      </c>
      <c r="Z47" s="156">
        <f t="shared" si="53"/>
        <v>0.45550800947620196</v>
      </c>
      <c r="AA47" s="156">
        <f t="shared" si="53"/>
        <v>0.45550800947620196</v>
      </c>
      <c r="AB47" s="156">
        <f t="shared" si="53"/>
        <v>0.45550800947620196</v>
      </c>
      <c r="AC47" s="156">
        <f t="shared" si="53"/>
        <v>0.45550800947620196</v>
      </c>
      <c r="AD47" s="156">
        <f t="shared" si="53"/>
        <v>0.45550800947620196</v>
      </c>
      <c r="AE47" s="156">
        <f t="shared" si="53"/>
        <v>0.45550800947620196</v>
      </c>
    </row>
    <row r="48" spans="1:32">
      <c r="B48" s="2" t="s">
        <v>102</v>
      </c>
      <c r="C48">
        <f>SUMPRODUCT(N57:N106,$B$57:$B$106)</f>
        <v>1.9455761875618878E-2</v>
      </c>
      <c r="D48">
        <f>SUMPRODUCT(Z$57:Z$106,$B$57:$B$106)</f>
        <v>3.5046094879946296E-2</v>
      </c>
      <c r="E48">
        <f>SUMPRODUCT(AL$57:AL$106,$B$57:$B$106)</f>
        <v>3.4719951349468869E-2</v>
      </c>
      <c r="F48">
        <f>SUMPRODUCT(AX$57:AX$106,$B$57:$B$106)</f>
        <v>4.5969583277743691E-2</v>
      </c>
      <c r="G48">
        <f>SUMPRODUCT(BJ$57:BJ$106,$B$57:$B$106)</f>
        <v>5.1415452439753262E-2</v>
      </c>
      <c r="H48">
        <f>SUMPRODUCT(BV$57:BV$106,$B$57:$B$106)</f>
        <v>7.1683816478515211E-2</v>
      </c>
      <c r="I48">
        <f>SUMPRODUCT(CH$57:CH$106,$B$57:$B$106)</f>
        <v>9.1613303171575552E-2</v>
      </c>
      <c r="J48">
        <f>SUMPRODUCT(CT$57:CT$106,$B$57:$B$106)</f>
        <v>9.4758973121561368E-2</v>
      </c>
      <c r="K48">
        <f>SUMPRODUCT(DF$57:DF$106,$B$57:$B$106)</f>
        <v>0.11328119828084232</v>
      </c>
      <c r="L48" s="156">
        <f t="shared" si="54"/>
        <v>0.11328119828084232</v>
      </c>
      <c r="M48" s="156">
        <f t="shared" si="53"/>
        <v>0.11328119828084232</v>
      </c>
      <c r="N48" s="156">
        <f t="shared" si="53"/>
        <v>0.11328119828084232</v>
      </c>
      <c r="O48" s="156">
        <f t="shared" si="53"/>
        <v>0.11328119828084232</v>
      </c>
      <c r="P48" s="156">
        <f t="shared" si="53"/>
        <v>0.11328119828084232</v>
      </c>
      <c r="Q48" s="156">
        <f t="shared" si="53"/>
        <v>0.11328119828084232</v>
      </c>
      <c r="R48" s="156">
        <f t="shared" si="53"/>
        <v>0.11328119828084232</v>
      </c>
      <c r="S48" s="156">
        <f t="shared" si="53"/>
        <v>0.11328119828084232</v>
      </c>
      <c r="T48" s="156">
        <f t="shared" si="53"/>
        <v>0.11328119828084232</v>
      </c>
      <c r="U48" s="156">
        <f t="shared" si="53"/>
        <v>0.11328119828084232</v>
      </c>
      <c r="V48" s="156">
        <f t="shared" si="53"/>
        <v>0.11328119828084232</v>
      </c>
      <c r="W48" s="156">
        <f t="shared" si="53"/>
        <v>0.11328119828084232</v>
      </c>
      <c r="X48" s="156">
        <f t="shared" si="53"/>
        <v>0.11328119828084232</v>
      </c>
      <c r="Y48" s="156">
        <f t="shared" si="53"/>
        <v>0.11328119828084232</v>
      </c>
      <c r="Z48" s="156">
        <f t="shared" si="53"/>
        <v>0.11328119828084232</v>
      </c>
      <c r="AA48" s="156">
        <f t="shared" si="53"/>
        <v>0.11328119828084232</v>
      </c>
      <c r="AB48" s="156">
        <f t="shared" si="53"/>
        <v>0.11328119828084232</v>
      </c>
      <c r="AC48" s="156">
        <f t="shared" si="53"/>
        <v>0.11328119828084232</v>
      </c>
      <c r="AD48" s="156">
        <f t="shared" si="53"/>
        <v>0.11328119828084232</v>
      </c>
      <c r="AE48" s="156">
        <f t="shared" si="53"/>
        <v>0.11328119828084232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0.99999999999999978</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0.38998509856514646</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2.517827057658114E-2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0.2057201031649957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0.37911652769327664</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2651879.4482020764</v>
      </c>
      <c r="C2" s="5">
        <f>SUMIFS(Imports_new!C$10:C$33,Imports_new!$A$10:$A$33,$A2)</f>
        <v>2651879.4482020764</v>
      </c>
      <c r="D2" s="5">
        <f>SUMIFS(Imports_new!D$10:D$33,Imports_new!$A$10:$A$33,$A2)</f>
        <v>2651879.4482020764</v>
      </c>
      <c r="E2" s="5">
        <f>SUMIFS(Imports_new!E$10:E$33,Imports_new!$A$10:$A$33,$A2)</f>
        <v>1993806.368795987</v>
      </c>
      <c r="F2" s="5">
        <f>SUMIFS(Imports_new!F$10:F$33,Imports_new!$A$10:$A$33,$A2)</f>
        <v>1804794.7369786645</v>
      </c>
      <c r="G2" s="5">
        <f>SUMIFS(Imports_new!G$10:G$33,Imports_new!$A$10:$A$33,$A2)</f>
        <v>1196782.1563847051</v>
      </c>
      <c r="H2" s="5">
        <f>SUMIFS(Imports_new!H$10:H$33,Imports_new!$A$10:$A$33,$A2)</f>
        <v>1198852.4234883259</v>
      </c>
      <c r="I2" s="5">
        <f>SUMIFS(Imports_new!I$10:I$33,Imports_new!$A$10:$A$33,$A2)</f>
        <v>733049.56485839409</v>
      </c>
      <c r="J2" s="5">
        <f>SUMIFS(Imports_new!J$10:J$33,Imports_new!$A$10:$A$33,$A2)</f>
        <v>557005.36055191793</v>
      </c>
      <c r="K2" s="5">
        <f>SUMIFS(Imports_new!K$10:K$33,Imports_new!$A$10:$A$33,$A2)</f>
        <v>462599.59542923619</v>
      </c>
      <c r="L2" s="5">
        <f>SUMIFS(Imports_new!L$10:L$33,Imports_new!$A$10:$A$33,$A2)</f>
        <v>500067.51225949789</v>
      </c>
      <c r="M2" s="5">
        <f>SUMIFS(Imports_new!M$10:M$33,Imports_new!$A$10:$A$33,$A2)</f>
        <v>500067.51225949789</v>
      </c>
      <c r="N2" s="5">
        <f>SUMIFS(Imports_new!N$10:N$33,Imports_new!$A$10:$A$33,$A2)</f>
        <v>500067.51225949789</v>
      </c>
      <c r="O2" s="5">
        <f>SUMIFS(Imports_new!O$10:O$33,Imports_new!$A$10:$A$33,$A2)</f>
        <v>500067.51225949789</v>
      </c>
      <c r="P2" s="5">
        <f>SUMIFS(Imports_new!P$10:P$33,Imports_new!$A$10:$A$33,$A2)</f>
        <v>500067.51225949789</v>
      </c>
      <c r="Q2" s="5">
        <f>SUMIFS(Imports_new!Q$10:Q$33,Imports_new!$A$10:$A$33,$A2)</f>
        <v>500067.51225949789</v>
      </c>
      <c r="R2" s="5">
        <f>SUMIFS(Imports_new!R$10:R$33,Imports_new!$A$10:$A$33,$A2)</f>
        <v>500067.51225949789</v>
      </c>
      <c r="S2" s="5">
        <f>SUMIFS(Imports_new!S$10:S$33,Imports_new!$A$10:$A$33,$A2)</f>
        <v>500067.51225949789</v>
      </c>
      <c r="T2" s="5">
        <f>SUMIFS(Imports_new!T$10:T$33,Imports_new!$A$10:$A$33,$A2)</f>
        <v>500067.51225949789</v>
      </c>
      <c r="U2" s="5">
        <f>SUMIFS(Imports_new!U$10:U$33,Imports_new!$A$10:$A$33,$A2)</f>
        <v>500067.51225949789</v>
      </c>
      <c r="V2" s="5">
        <f>SUMIFS(Imports_new!V$10:V$33,Imports_new!$A$10:$A$33,$A2)</f>
        <v>500067.51225949789</v>
      </c>
      <c r="W2" s="5">
        <f>SUMIFS(Imports_new!W$10:W$33,Imports_new!$A$10:$A$33,$A2)</f>
        <v>500067.51225949789</v>
      </c>
      <c r="X2" s="5">
        <f>SUMIFS(Imports_new!X$10:X$33,Imports_new!$A$10:$A$33,$A2)</f>
        <v>500067.51225949789</v>
      </c>
      <c r="Y2" s="5">
        <f>SUMIFS(Imports_new!Y$10:Y$33,Imports_new!$A$10:$A$33,$A2)</f>
        <v>500067.51225949789</v>
      </c>
      <c r="Z2" s="5">
        <f>SUMIFS(Imports_new!Z$10:Z$33,Imports_new!$A$10:$A$33,$A2)</f>
        <v>500067.51225949789</v>
      </c>
      <c r="AA2" s="5">
        <f>SUMIFS(Imports_new!AA$10:AA$33,Imports_new!$A$10:$A$33,$A2)</f>
        <v>500067.51225949789</v>
      </c>
      <c r="AB2" s="5">
        <f>SUMIFS(Imports_new!AB$10:AB$33,Imports_new!$A$10:$A$33,$A2)</f>
        <v>500067.51225949789</v>
      </c>
      <c r="AC2" s="5">
        <f>SUMIFS(Imports_new!AC$10:AC$33,Imports_new!$A$10:$A$33,$A2)</f>
        <v>500067.51225949789</v>
      </c>
      <c r="AD2" s="5">
        <f>SUMIFS(Imports_new!AD$10:AD$33,Imports_new!$A$10:$A$33,$A2)</f>
        <v>500067.51225949789</v>
      </c>
      <c r="AE2" s="5">
        <f>SUMIFS(Imports_new!AE$10:AE$33,Imports_new!$A$10:$A$33,$A2)</f>
        <v>500067.51225949789</v>
      </c>
      <c r="AF2" s="5">
        <f>SUMIFS(Imports_new!AF$10:AF$33,Imports_new!$A$10:$A$33,$A2)</f>
        <v>500067.51225949789</v>
      </c>
    </row>
    <row r="3" spans="1:32">
      <c r="A3" s="2" t="s">
        <v>346</v>
      </c>
      <c r="B3" s="5">
        <f>SUMIFS(Imports_new!B$10:B$33,Imports_new!$A$10:$A$33,$A3)</f>
        <v>2007572.5434751457</v>
      </c>
      <c r="C3" s="5">
        <f>SUMIFS(Imports_new!C$10:C$33,Imports_new!$A$10:$A$33,$A3)</f>
        <v>2007572.5434751457</v>
      </c>
      <c r="D3" s="5">
        <f>SUMIFS(Imports_new!D$10:D$33,Imports_new!$A$10:$A$33,$A3)</f>
        <v>2007572.5434751457</v>
      </c>
      <c r="E3" s="5">
        <f>SUMIFS(Imports_new!E$10:E$33,Imports_new!$A$10:$A$33,$A3)</f>
        <v>2129065.1189489136</v>
      </c>
      <c r="F3" s="5">
        <f>SUMIFS(Imports_new!F$10:F$33,Imports_new!$A$10:$A$33,$A3)</f>
        <v>2172509.9729293874</v>
      </c>
      <c r="G3" s="5">
        <f>SUMIFS(Imports_new!G$10:G$33,Imports_new!$A$10:$A$33,$A3)</f>
        <v>2108342.8289544643</v>
      </c>
      <c r="H3" s="5">
        <f>SUMIFS(Imports_new!H$10:H$33,Imports_new!$A$10:$A$33,$A3)</f>
        <v>2061408.4858003829</v>
      </c>
      <c r="I3" s="5">
        <f>SUMIFS(Imports_new!I$10:I$33,Imports_new!$A$10:$A$33,$A3)</f>
        <v>1927385.5012143489</v>
      </c>
      <c r="J3" s="5">
        <f>SUMIFS(Imports_new!J$10:J$33,Imports_new!$A$10:$A$33,$A3)</f>
        <v>1666402.9887134137</v>
      </c>
      <c r="K3" s="5">
        <f>SUMIFS(Imports_new!K$10:K$33,Imports_new!$A$10:$A$33,$A3)</f>
        <v>1492323.220276179</v>
      </c>
      <c r="L3" s="5">
        <f>SUMIFS(Imports_new!L$10:L$33,Imports_new!$A$10:$A$33,$A3)</f>
        <v>1245579.0113933338</v>
      </c>
      <c r="M3" s="5">
        <f>SUMIFS(Imports_new!M$10:M$33,Imports_new!$A$10:$A$33,$A3)</f>
        <v>1245579.0113933338</v>
      </c>
      <c r="N3" s="5">
        <f>SUMIFS(Imports_new!N$10:N$33,Imports_new!$A$10:$A$33,$A3)</f>
        <v>1245579.0113933338</v>
      </c>
      <c r="O3" s="5">
        <f>SUMIFS(Imports_new!O$10:O$33,Imports_new!$A$10:$A$33,$A3)</f>
        <v>1245579.0113933338</v>
      </c>
      <c r="P3" s="5">
        <f>SUMIFS(Imports_new!P$10:P$33,Imports_new!$A$10:$A$33,$A3)</f>
        <v>1245579.0113933338</v>
      </c>
      <c r="Q3" s="5">
        <f>SUMIFS(Imports_new!Q$10:Q$33,Imports_new!$A$10:$A$33,$A3)</f>
        <v>1245579.0113933338</v>
      </c>
      <c r="R3" s="5">
        <f>SUMIFS(Imports_new!R$10:R$33,Imports_new!$A$10:$A$33,$A3)</f>
        <v>1245579.0113933338</v>
      </c>
      <c r="S3" s="5">
        <f>SUMIFS(Imports_new!S$10:S$33,Imports_new!$A$10:$A$33,$A3)</f>
        <v>1245579.0113933338</v>
      </c>
      <c r="T3" s="5">
        <f>SUMIFS(Imports_new!T$10:T$33,Imports_new!$A$10:$A$33,$A3)</f>
        <v>1245579.0113933338</v>
      </c>
      <c r="U3" s="5">
        <f>SUMIFS(Imports_new!U$10:U$33,Imports_new!$A$10:$A$33,$A3)</f>
        <v>1245579.0113933338</v>
      </c>
      <c r="V3" s="5">
        <f>SUMIFS(Imports_new!V$10:V$33,Imports_new!$A$10:$A$33,$A3)</f>
        <v>1245579.0113933338</v>
      </c>
      <c r="W3" s="5">
        <f>SUMIFS(Imports_new!W$10:W$33,Imports_new!$A$10:$A$33,$A3)</f>
        <v>1245579.0113933338</v>
      </c>
      <c r="X3" s="5">
        <f>SUMIFS(Imports_new!X$10:X$33,Imports_new!$A$10:$A$33,$A3)</f>
        <v>1245579.0113933338</v>
      </c>
      <c r="Y3" s="5">
        <f>SUMIFS(Imports_new!Y$10:Y$33,Imports_new!$A$10:$A$33,$A3)</f>
        <v>1245579.0113933338</v>
      </c>
      <c r="Z3" s="5">
        <f>SUMIFS(Imports_new!Z$10:Z$33,Imports_new!$A$10:$A$33,$A3)</f>
        <v>1245579.0113933338</v>
      </c>
      <c r="AA3" s="5">
        <f>SUMIFS(Imports_new!AA$10:AA$33,Imports_new!$A$10:$A$33,$A3)</f>
        <v>1245579.0113933338</v>
      </c>
      <c r="AB3" s="5">
        <f>SUMIFS(Imports_new!AB$10:AB$33,Imports_new!$A$10:$A$33,$A3)</f>
        <v>1245579.0113933338</v>
      </c>
      <c r="AC3" s="5">
        <f>SUMIFS(Imports_new!AC$10:AC$33,Imports_new!$A$10:$A$33,$A3)</f>
        <v>1245579.0113933338</v>
      </c>
      <c r="AD3" s="5">
        <f>SUMIFS(Imports_new!AD$10:AD$33,Imports_new!$A$10:$A$33,$A3)</f>
        <v>1245579.0113933338</v>
      </c>
      <c r="AE3" s="5">
        <f>SUMIFS(Imports_new!AE$10:AE$33,Imports_new!$A$10:$A$33,$A3)</f>
        <v>1245579.0113933338</v>
      </c>
      <c r="AF3" s="5">
        <f>SUMIFS(Imports_new!AF$10:AF$33,Imports_new!$A$10:$A$33,$A3)</f>
        <v>1245579.0113933338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3545227.4953404181</v>
      </c>
      <c r="C5" s="5">
        <f>SUMIFS(Imports_new!C$10:C$33,Imports_new!$A$10:$A$33,$A5)</f>
        <v>3545227.4953404181</v>
      </c>
      <c r="D5" s="5">
        <f>SUMIFS(Imports_new!D$10:D$33,Imports_new!$A$10:$A$33,$A5)</f>
        <v>3545227.4953404181</v>
      </c>
      <c r="E5" s="5">
        <f>SUMIFS(Imports_new!E$10:E$33,Imports_new!$A$10:$A$33,$A5)</f>
        <v>3268793.7931530885</v>
      </c>
      <c r="F5" s="5">
        <f>SUMIFS(Imports_new!F$10:F$33,Imports_new!$A$10:$A$33,$A5)</f>
        <v>3278992.2309809718</v>
      </c>
      <c r="G5" s="5">
        <f>SUMIFS(Imports_new!G$10:G$33,Imports_new!$A$10:$A$33,$A5)</f>
        <v>3220606.2165672272</v>
      </c>
      <c r="H5" s="5">
        <f>SUMIFS(Imports_new!H$10:H$33,Imports_new!$A$10:$A$33,$A5)</f>
        <v>3184061.368935158</v>
      </c>
      <c r="I5" s="5">
        <f>SUMIFS(Imports_new!I$10:I$33,Imports_new!$A$10:$A$33,$A5)</f>
        <v>2879296.9234942086</v>
      </c>
      <c r="J5" s="5">
        <f>SUMIFS(Imports_new!J$10:J$33,Imports_new!$A$10:$A$33,$A5)</f>
        <v>2776504.3335275613</v>
      </c>
      <c r="K5" s="5">
        <f>SUMIFS(Imports_new!K$10:K$33,Imports_new!$A$10:$A$33,$A5)</f>
        <v>2741335.6970917969</v>
      </c>
      <c r="L5" s="5">
        <f>SUMIFS(Imports_new!L$10:L$33,Imports_new!$A$10:$A$33,$A5)</f>
        <v>2647321.5226752809</v>
      </c>
      <c r="M5" s="5">
        <f>SUMIFS(Imports_new!M$10:M$33,Imports_new!$A$10:$A$33,$A5)</f>
        <v>2647321.5226752809</v>
      </c>
      <c r="N5" s="5">
        <f>SUMIFS(Imports_new!N$10:N$33,Imports_new!$A$10:$A$33,$A5)</f>
        <v>2647321.5226752809</v>
      </c>
      <c r="O5" s="5">
        <f>SUMIFS(Imports_new!O$10:O$33,Imports_new!$A$10:$A$33,$A5)</f>
        <v>2647321.5226752809</v>
      </c>
      <c r="P5" s="5">
        <f>SUMIFS(Imports_new!P$10:P$33,Imports_new!$A$10:$A$33,$A5)</f>
        <v>2647321.5226752809</v>
      </c>
      <c r="Q5" s="5">
        <f>SUMIFS(Imports_new!Q$10:Q$33,Imports_new!$A$10:$A$33,$A5)</f>
        <v>2647321.5226752809</v>
      </c>
      <c r="R5" s="5">
        <f>SUMIFS(Imports_new!R$10:R$33,Imports_new!$A$10:$A$33,$A5)</f>
        <v>2647321.5226752809</v>
      </c>
      <c r="S5" s="5">
        <f>SUMIFS(Imports_new!S$10:S$33,Imports_new!$A$10:$A$33,$A5)</f>
        <v>2647321.5226752809</v>
      </c>
      <c r="T5" s="5">
        <f>SUMIFS(Imports_new!T$10:T$33,Imports_new!$A$10:$A$33,$A5)</f>
        <v>2647321.5226752809</v>
      </c>
      <c r="U5" s="5">
        <f>SUMIFS(Imports_new!U$10:U$33,Imports_new!$A$10:$A$33,$A5)</f>
        <v>2647321.5226752809</v>
      </c>
      <c r="V5" s="5">
        <f>SUMIFS(Imports_new!V$10:V$33,Imports_new!$A$10:$A$33,$A5)</f>
        <v>2647321.5226752809</v>
      </c>
      <c r="W5" s="5">
        <f>SUMIFS(Imports_new!W$10:W$33,Imports_new!$A$10:$A$33,$A5)</f>
        <v>2647321.5226752809</v>
      </c>
      <c r="X5" s="5">
        <f>SUMIFS(Imports_new!X$10:X$33,Imports_new!$A$10:$A$33,$A5)</f>
        <v>2647321.5226752809</v>
      </c>
      <c r="Y5" s="5">
        <f>SUMIFS(Imports_new!Y$10:Y$33,Imports_new!$A$10:$A$33,$A5)</f>
        <v>2647321.5226752809</v>
      </c>
      <c r="Z5" s="5">
        <f>SUMIFS(Imports_new!Z$10:Z$33,Imports_new!$A$10:$A$33,$A5)</f>
        <v>2647321.5226752809</v>
      </c>
      <c r="AA5" s="5">
        <f>SUMIFS(Imports_new!AA$10:AA$33,Imports_new!$A$10:$A$33,$A5)</f>
        <v>2647321.5226752809</v>
      </c>
      <c r="AB5" s="5">
        <f>SUMIFS(Imports_new!AB$10:AB$33,Imports_new!$A$10:$A$33,$A5)</f>
        <v>2647321.5226752809</v>
      </c>
      <c r="AC5" s="5">
        <f>SUMIFS(Imports_new!AC$10:AC$33,Imports_new!$A$10:$A$33,$A5)</f>
        <v>2647321.5226752809</v>
      </c>
      <c r="AD5" s="5">
        <f>SUMIFS(Imports_new!AD$10:AD$33,Imports_new!$A$10:$A$33,$A5)</f>
        <v>2647321.5226752809</v>
      </c>
      <c r="AE5" s="5">
        <f>SUMIFS(Imports_new!AE$10:AE$33,Imports_new!$A$10:$A$33,$A5)</f>
        <v>2647321.5226752809</v>
      </c>
      <c r="AF5" s="5">
        <f>SUMIFS(Imports_new!AF$10:AF$33,Imports_new!$A$10:$A$33,$A5)</f>
        <v>2647321.5226752809</v>
      </c>
    </row>
    <row r="6" spans="1:32">
      <c r="A6" s="2" t="s">
        <v>101</v>
      </c>
      <c r="B6" s="5">
        <f>SUMIFS(Imports_new!B$10:B$33,Imports_new!$A$10:$A$33,$A6)</f>
        <v>79422.687599076889</v>
      </c>
      <c r="C6" s="5">
        <f>SUMIFS(Imports_new!C$10:C$33,Imports_new!$A$10:$A$33,$A6)</f>
        <v>79422.687599076889</v>
      </c>
      <c r="D6" s="5">
        <f>SUMIFS(Imports_new!D$10:D$33,Imports_new!$A$10:$A$33,$A6)</f>
        <v>79422.687599076889</v>
      </c>
      <c r="E6" s="5">
        <f>SUMIFS(Imports_new!E$10:E$33,Imports_new!$A$10:$A$33,$A6)</f>
        <v>69116.738460687149</v>
      </c>
      <c r="F6" s="5">
        <f>SUMIFS(Imports_new!F$10:F$33,Imports_new!$A$10:$A$33,$A6)</f>
        <v>67550.598033232644</v>
      </c>
      <c r="G6" s="5">
        <f>SUMIFS(Imports_new!G$10:G$33,Imports_new!$A$10:$A$33,$A6)</f>
        <v>64024.998450970241</v>
      </c>
      <c r="H6" s="5">
        <f>SUMIFS(Imports_new!H$10:H$33,Imports_new!$A$10:$A$33,$A6)</f>
        <v>63449.217541179496</v>
      </c>
      <c r="I6" s="5">
        <f>SUMIFS(Imports_new!I$10:I$33,Imports_new!$A$10:$A$33,$A6)</f>
        <v>55740.667963145788</v>
      </c>
      <c r="J6" s="5">
        <f>SUMIFS(Imports_new!J$10:J$33,Imports_new!$A$10:$A$33,$A6)</f>
        <v>56163.772629167688</v>
      </c>
      <c r="K6" s="5">
        <f>SUMIFS(Imports_new!K$10:K$33,Imports_new!$A$10:$A$33,$A6)</f>
        <v>56515.488153460668</v>
      </c>
      <c r="L6" s="5">
        <f>SUMIFS(Imports_new!L$10:L$33,Imports_new!$A$10:$A$33,$A6)</f>
        <v>56142.93703008494</v>
      </c>
      <c r="M6" s="5">
        <f>SUMIFS(Imports_new!M$10:M$33,Imports_new!$A$10:$A$33,$A6)</f>
        <v>56142.93703008494</v>
      </c>
      <c r="N6" s="5">
        <f>SUMIFS(Imports_new!N$10:N$33,Imports_new!$A$10:$A$33,$A6)</f>
        <v>56142.93703008494</v>
      </c>
      <c r="O6" s="5">
        <f>SUMIFS(Imports_new!O$10:O$33,Imports_new!$A$10:$A$33,$A6)</f>
        <v>56142.93703008494</v>
      </c>
      <c r="P6" s="5">
        <f>SUMIFS(Imports_new!P$10:P$33,Imports_new!$A$10:$A$33,$A6)</f>
        <v>56142.93703008494</v>
      </c>
      <c r="Q6" s="5">
        <f>SUMIFS(Imports_new!Q$10:Q$33,Imports_new!$A$10:$A$33,$A6)</f>
        <v>56142.93703008494</v>
      </c>
      <c r="R6" s="5">
        <f>SUMIFS(Imports_new!R$10:R$33,Imports_new!$A$10:$A$33,$A6)</f>
        <v>56142.93703008494</v>
      </c>
      <c r="S6" s="5">
        <f>SUMIFS(Imports_new!S$10:S$33,Imports_new!$A$10:$A$33,$A6)</f>
        <v>56142.93703008494</v>
      </c>
      <c r="T6" s="5">
        <f>SUMIFS(Imports_new!T$10:T$33,Imports_new!$A$10:$A$33,$A6)</f>
        <v>56142.93703008494</v>
      </c>
      <c r="U6" s="5">
        <f>SUMIFS(Imports_new!U$10:U$33,Imports_new!$A$10:$A$33,$A6)</f>
        <v>56142.93703008494</v>
      </c>
      <c r="V6" s="5">
        <f>SUMIFS(Imports_new!V$10:V$33,Imports_new!$A$10:$A$33,$A6)</f>
        <v>56142.93703008494</v>
      </c>
      <c r="W6" s="5">
        <f>SUMIFS(Imports_new!W$10:W$33,Imports_new!$A$10:$A$33,$A6)</f>
        <v>56142.93703008494</v>
      </c>
      <c r="X6" s="5">
        <f>SUMIFS(Imports_new!X$10:X$33,Imports_new!$A$10:$A$33,$A6)</f>
        <v>56142.93703008494</v>
      </c>
      <c r="Y6" s="5">
        <f>SUMIFS(Imports_new!Y$10:Y$33,Imports_new!$A$10:$A$33,$A6)</f>
        <v>56142.93703008494</v>
      </c>
      <c r="Z6" s="5">
        <f>SUMIFS(Imports_new!Z$10:Z$33,Imports_new!$A$10:$A$33,$A6)</f>
        <v>56142.93703008494</v>
      </c>
      <c r="AA6" s="5">
        <f>SUMIFS(Imports_new!AA$10:AA$33,Imports_new!$A$10:$A$33,$A6)</f>
        <v>56142.93703008494</v>
      </c>
      <c r="AB6" s="5">
        <f>SUMIFS(Imports_new!AB$10:AB$33,Imports_new!$A$10:$A$33,$A6)</f>
        <v>56142.93703008494</v>
      </c>
      <c r="AC6" s="5">
        <f>SUMIFS(Imports_new!AC$10:AC$33,Imports_new!$A$10:$A$33,$A6)</f>
        <v>56142.93703008494</v>
      </c>
      <c r="AD6" s="5">
        <f>SUMIFS(Imports_new!AD$10:AD$33,Imports_new!$A$10:$A$33,$A6)</f>
        <v>56142.93703008494</v>
      </c>
      <c r="AE6" s="5">
        <f>SUMIFS(Imports_new!AE$10:AE$33,Imports_new!$A$10:$A$33,$A6)</f>
        <v>56142.93703008494</v>
      </c>
      <c r="AF6" s="5">
        <f>SUMIFS(Imports_new!AF$10:AF$33,Imports_new!$A$10:$A$33,$A6)</f>
        <v>56142.93703008494</v>
      </c>
    </row>
    <row r="7" spans="1:32">
      <c r="A7" s="2" t="s">
        <v>100</v>
      </c>
      <c r="B7" s="5">
        <f>SUMIFS(Imports_new!B$10:B$33,Imports_new!$A$10:$A$33,$A7)</f>
        <v>1901319.7360007712</v>
      </c>
      <c r="C7" s="5">
        <f>SUMIFS(Imports_new!C$10:C$33,Imports_new!$A$10:$A$33,$A7)</f>
        <v>1901319.7360007712</v>
      </c>
      <c r="D7" s="5">
        <f>SUMIFS(Imports_new!D$10:D$33,Imports_new!$A$10:$A$33,$A7)</f>
        <v>1901319.7360007712</v>
      </c>
      <c r="E7" s="5">
        <f>SUMIFS(Imports_new!E$10:E$33,Imports_new!$A$10:$A$33,$A7)</f>
        <v>2587412.4394956008</v>
      </c>
      <c r="F7" s="5">
        <f>SUMIFS(Imports_new!F$10:F$33,Imports_new!$A$10:$A$33,$A7)</f>
        <v>2730912.5821776688</v>
      </c>
      <c r="G7" s="5">
        <f>SUMIFS(Imports_new!G$10:G$33,Imports_new!$A$10:$A$33,$A7)</f>
        <v>3346497.7103060307</v>
      </c>
      <c r="H7" s="5">
        <f>SUMIFS(Imports_new!H$10:H$33,Imports_new!$A$10:$A$33,$A7)</f>
        <v>3372816.5397748933</v>
      </c>
      <c r="I7" s="5">
        <f>SUMIFS(Imports_new!I$10:I$33,Imports_new!$A$10:$A$33,$A7)</f>
        <v>4083844.8651511092</v>
      </c>
      <c r="J7" s="5">
        <f>SUMIFS(Imports_new!J$10:J$33,Imports_new!$A$10:$A$33,$A7)</f>
        <v>4403284.5129861906</v>
      </c>
      <c r="K7" s="5">
        <f>SUMIFS(Imports_new!K$10:K$33,Imports_new!$A$10:$A$33,$A7)</f>
        <v>4663763.5577454483</v>
      </c>
      <c r="L7" s="5">
        <f>SUMIFS(Imports_new!L$10:L$33,Imports_new!$A$10:$A$33,$A7)</f>
        <v>4782710.6568295527</v>
      </c>
      <c r="M7" s="5">
        <f>SUMIFS(Imports_new!M$10:M$33,Imports_new!$A$10:$A$33,$A7)</f>
        <v>4782710.6568295527</v>
      </c>
      <c r="N7" s="5">
        <f>SUMIFS(Imports_new!N$10:N$33,Imports_new!$A$10:$A$33,$A7)</f>
        <v>4782710.6568295527</v>
      </c>
      <c r="O7" s="5">
        <f>SUMIFS(Imports_new!O$10:O$33,Imports_new!$A$10:$A$33,$A7)</f>
        <v>4782710.6568295527</v>
      </c>
      <c r="P7" s="5">
        <f>SUMIFS(Imports_new!P$10:P$33,Imports_new!$A$10:$A$33,$A7)</f>
        <v>4782710.6568295527</v>
      </c>
      <c r="Q7" s="5">
        <f>SUMIFS(Imports_new!Q$10:Q$33,Imports_new!$A$10:$A$33,$A7)</f>
        <v>4782710.6568295527</v>
      </c>
      <c r="R7" s="5">
        <f>SUMIFS(Imports_new!R$10:R$33,Imports_new!$A$10:$A$33,$A7)</f>
        <v>4782710.6568295527</v>
      </c>
      <c r="S7" s="5">
        <f>SUMIFS(Imports_new!S$10:S$33,Imports_new!$A$10:$A$33,$A7)</f>
        <v>4782710.6568295527</v>
      </c>
      <c r="T7" s="5">
        <f>SUMIFS(Imports_new!T$10:T$33,Imports_new!$A$10:$A$33,$A7)</f>
        <v>4782710.6568295527</v>
      </c>
      <c r="U7" s="5">
        <f>SUMIFS(Imports_new!U$10:U$33,Imports_new!$A$10:$A$33,$A7)</f>
        <v>4782710.6568295527</v>
      </c>
      <c r="V7" s="5">
        <f>SUMIFS(Imports_new!V$10:V$33,Imports_new!$A$10:$A$33,$A7)</f>
        <v>4782710.6568295527</v>
      </c>
      <c r="W7" s="5">
        <f>SUMIFS(Imports_new!W$10:W$33,Imports_new!$A$10:$A$33,$A7)</f>
        <v>4782710.6568295527</v>
      </c>
      <c r="X7" s="5">
        <f>SUMIFS(Imports_new!X$10:X$33,Imports_new!$A$10:$A$33,$A7)</f>
        <v>4782710.6568295527</v>
      </c>
      <c r="Y7" s="5">
        <f>SUMIFS(Imports_new!Y$10:Y$33,Imports_new!$A$10:$A$33,$A7)</f>
        <v>4782710.6568295527</v>
      </c>
      <c r="Z7" s="5">
        <f>SUMIFS(Imports_new!Z$10:Z$33,Imports_new!$A$10:$A$33,$A7)</f>
        <v>4782710.6568295527</v>
      </c>
      <c r="AA7" s="5">
        <f>SUMIFS(Imports_new!AA$10:AA$33,Imports_new!$A$10:$A$33,$A7)</f>
        <v>4782710.6568295527</v>
      </c>
      <c r="AB7" s="5">
        <f>SUMIFS(Imports_new!AB$10:AB$33,Imports_new!$A$10:$A$33,$A7)</f>
        <v>4782710.6568295527</v>
      </c>
      <c r="AC7" s="5">
        <f>SUMIFS(Imports_new!AC$10:AC$33,Imports_new!$A$10:$A$33,$A7)</f>
        <v>4782710.6568295527</v>
      </c>
      <c r="AD7" s="5">
        <f>SUMIFS(Imports_new!AD$10:AD$33,Imports_new!$A$10:$A$33,$A7)</f>
        <v>4782710.6568295527</v>
      </c>
      <c r="AE7" s="5">
        <f>SUMIFS(Imports_new!AE$10:AE$33,Imports_new!$A$10:$A$33,$A7)</f>
        <v>4782710.6568295527</v>
      </c>
      <c r="AF7" s="5">
        <f>SUMIFS(Imports_new!AF$10:AF$33,Imports_new!$A$10:$A$33,$A7)</f>
        <v>4782710.6568295527</v>
      </c>
    </row>
    <row r="8" spans="1:32">
      <c r="A8" s="2" t="s">
        <v>102</v>
      </c>
      <c r="B8" s="5">
        <f>SUMIFS(Imports_new!B$10:B$33,Imports_new!$A$10:$A$33,$A8)</f>
        <v>204280.22718252992</v>
      </c>
      <c r="C8" s="5">
        <f>SUMIFS(Imports_new!C$10:C$33,Imports_new!$A$10:$A$33,$A8)</f>
        <v>204280.22718252992</v>
      </c>
      <c r="D8" s="5">
        <f>SUMIFS(Imports_new!D$10:D$33,Imports_new!$A$10:$A$33,$A8)</f>
        <v>204280.22718252992</v>
      </c>
      <c r="E8" s="5">
        <f>SUMIFS(Imports_new!E$10:E$33,Imports_new!$A$10:$A$33,$A8)</f>
        <v>367974.49874772364</v>
      </c>
      <c r="F8" s="5">
        <f>SUMIFS(Imports_new!F$10:F$33,Imports_new!$A$10:$A$33,$A8)</f>
        <v>364550.08006260742</v>
      </c>
      <c r="G8" s="5">
        <f>SUMIFS(Imports_new!G$10:G$33,Imports_new!$A$10:$A$33,$A8)</f>
        <v>482668.16665924049</v>
      </c>
      <c r="H8" s="5">
        <f>SUMIFS(Imports_new!H$10:H$33,Imports_new!$A$10:$A$33,$A8)</f>
        <v>539848.31702979805</v>
      </c>
      <c r="I8" s="5">
        <f>SUMIFS(Imports_new!I$10:I$33,Imports_new!$A$10:$A$33,$A8)</f>
        <v>752660.64671014401</v>
      </c>
      <c r="J8" s="5">
        <f>SUMIFS(Imports_new!J$10:J$33,Imports_new!$A$10:$A$33,$A8)</f>
        <v>961914.85609638377</v>
      </c>
      <c r="K8" s="5">
        <f>SUMIFS(Imports_new!K$10:K$33,Imports_new!$A$10:$A$33,$A8)</f>
        <v>994943.53809467843</v>
      </c>
      <c r="L8" s="5">
        <f>SUMIFS(Imports_new!L$10:L$33,Imports_new!$A$10:$A$33,$A8)</f>
        <v>1189421.8827441102</v>
      </c>
      <c r="M8" s="5">
        <f>SUMIFS(Imports_new!M$10:M$33,Imports_new!$A$10:$A$33,$A8)</f>
        <v>1189421.8827441102</v>
      </c>
      <c r="N8" s="5">
        <f>SUMIFS(Imports_new!N$10:N$33,Imports_new!$A$10:$A$33,$A8)</f>
        <v>1189421.8827441102</v>
      </c>
      <c r="O8" s="5">
        <f>SUMIFS(Imports_new!O$10:O$33,Imports_new!$A$10:$A$33,$A8)</f>
        <v>1189421.8827441102</v>
      </c>
      <c r="P8" s="5">
        <f>SUMIFS(Imports_new!P$10:P$33,Imports_new!$A$10:$A$33,$A8)</f>
        <v>1189421.8827441102</v>
      </c>
      <c r="Q8" s="5">
        <f>SUMIFS(Imports_new!Q$10:Q$33,Imports_new!$A$10:$A$33,$A8)</f>
        <v>1189421.8827441102</v>
      </c>
      <c r="R8" s="5">
        <f>SUMIFS(Imports_new!R$10:R$33,Imports_new!$A$10:$A$33,$A8)</f>
        <v>1189421.8827441102</v>
      </c>
      <c r="S8" s="5">
        <f>SUMIFS(Imports_new!S$10:S$33,Imports_new!$A$10:$A$33,$A8)</f>
        <v>1189421.8827441102</v>
      </c>
      <c r="T8" s="5">
        <f>SUMIFS(Imports_new!T$10:T$33,Imports_new!$A$10:$A$33,$A8)</f>
        <v>1189421.8827441102</v>
      </c>
      <c r="U8" s="5">
        <f>SUMIFS(Imports_new!U$10:U$33,Imports_new!$A$10:$A$33,$A8)</f>
        <v>1189421.8827441102</v>
      </c>
      <c r="V8" s="5">
        <f>SUMIFS(Imports_new!V$10:V$33,Imports_new!$A$10:$A$33,$A8)</f>
        <v>1189421.8827441102</v>
      </c>
      <c r="W8" s="5">
        <f>SUMIFS(Imports_new!W$10:W$33,Imports_new!$A$10:$A$33,$A8)</f>
        <v>1189421.8827441102</v>
      </c>
      <c r="X8" s="5">
        <f>SUMIFS(Imports_new!X$10:X$33,Imports_new!$A$10:$A$33,$A8)</f>
        <v>1189421.8827441102</v>
      </c>
      <c r="Y8" s="5">
        <f>SUMIFS(Imports_new!Y$10:Y$33,Imports_new!$A$10:$A$33,$A8)</f>
        <v>1189421.8827441102</v>
      </c>
      <c r="Z8" s="5">
        <f>SUMIFS(Imports_new!Z$10:Z$33,Imports_new!$A$10:$A$33,$A8)</f>
        <v>1189421.8827441102</v>
      </c>
      <c r="AA8" s="5">
        <f>SUMIFS(Imports_new!AA$10:AA$33,Imports_new!$A$10:$A$33,$A8)</f>
        <v>1189421.8827441102</v>
      </c>
      <c r="AB8" s="5">
        <f>SUMIFS(Imports_new!AB$10:AB$33,Imports_new!$A$10:$A$33,$A8)</f>
        <v>1189421.8827441102</v>
      </c>
      <c r="AC8" s="5">
        <f>SUMIFS(Imports_new!AC$10:AC$33,Imports_new!$A$10:$A$33,$A8)</f>
        <v>1189421.8827441102</v>
      </c>
      <c r="AD8" s="5">
        <f>SUMIFS(Imports_new!AD$10:AD$33,Imports_new!$A$10:$A$33,$A8)</f>
        <v>1189421.8827441102</v>
      </c>
      <c r="AE8" s="5">
        <f>SUMIFS(Imports_new!AE$10:AE$33,Imports_new!$A$10:$A$33,$A8)</f>
        <v>1189421.8827441102</v>
      </c>
      <c r="AF8" s="5">
        <f>SUMIFS(Imports_new!AF$10:AF$33,Imports_new!$A$10:$A$33,$A8)</f>
        <v>1189421.8827441102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50165.669614590392</v>
      </c>
      <c r="C10" s="5">
        <f>SUMIFS(Imports_new!C$10:C$33,Imports_new!$A$10:$A$33,$A10)</f>
        <v>50165.669614590392</v>
      </c>
      <c r="D10" s="5">
        <f>SUMIFS(Imports_new!D$10:D$33,Imports_new!$A$10:$A$33,$A10)</f>
        <v>50165.669614590392</v>
      </c>
      <c r="E10" s="5">
        <f>SUMIFS(Imports_new!E$10:E$33,Imports_new!$A$10:$A$33,$A10)</f>
        <v>41407.930829947429</v>
      </c>
      <c r="F10" s="5">
        <f>SUMIFS(Imports_new!F$10:F$33,Imports_new!$A$10:$A$33,$A10)</f>
        <v>40962.003499167389</v>
      </c>
      <c r="G10" s="5">
        <f>SUMIFS(Imports_new!G$10:G$33,Imports_new!$A$10:$A$33,$A10)</f>
        <v>38782.278737590845</v>
      </c>
      <c r="H10" s="5">
        <f>SUMIFS(Imports_new!H$10:H$33,Imports_new!$A$10:$A$33,$A10)</f>
        <v>38207.121770690988</v>
      </c>
      <c r="I10" s="5">
        <f>SUMIFS(Imports_new!I$10:I$33,Imports_new!$A$10:$A$33,$A10)</f>
        <v>27530.964471656738</v>
      </c>
      <c r="J10" s="5">
        <f>SUMIFS(Imports_new!J$10:J$33,Imports_new!$A$10:$A$33,$A10)</f>
        <v>30350.924956287763</v>
      </c>
      <c r="K10" s="5">
        <f>SUMIFS(Imports_new!K$10:K$33,Imports_new!$A$10:$A$33,$A10)</f>
        <v>29974.467372380976</v>
      </c>
      <c r="L10" s="5">
        <f>SUMIFS(Imports_new!L$10:L$33,Imports_new!$A$10:$A$33,$A10)</f>
        <v>27962.337441672575</v>
      </c>
      <c r="M10" s="5">
        <f>SUMIFS(Imports_new!M$10:M$33,Imports_new!$A$10:$A$33,$A10)</f>
        <v>27962.337441672575</v>
      </c>
      <c r="N10" s="5">
        <f>SUMIFS(Imports_new!N$10:N$33,Imports_new!$A$10:$A$33,$A10)</f>
        <v>27962.337441672575</v>
      </c>
      <c r="O10" s="5">
        <f>SUMIFS(Imports_new!O$10:O$33,Imports_new!$A$10:$A$33,$A10)</f>
        <v>27962.337441672575</v>
      </c>
      <c r="P10" s="5">
        <f>SUMIFS(Imports_new!P$10:P$33,Imports_new!$A$10:$A$33,$A10)</f>
        <v>27962.337441672575</v>
      </c>
      <c r="Q10" s="5">
        <f>SUMIFS(Imports_new!Q$10:Q$33,Imports_new!$A$10:$A$33,$A10)</f>
        <v>27962.337441672575</v>
      </c>
      <c r="R10" s="5">
        <f>SUMIFS(Imports_new!R$10:R$33,Imports_new!$A$10:$A$33,$A10)</f>
        <v>27962.337441672575</v>
      </c>
      <c r="S10" s="5">
        <f>SUMIFS(Imports_new!S$10:S$33,Imports_new!$A$10:$A$33,$A10)</f>
        <v>27962.337441672575</v>
      </c>
      <c r="T10" s="5">
        <f>SUMIFS(Imports_new!T$10:T$33,Imports_new!$A$10:$A$33,$A10)</f>
        <v>27962.337441672575</v>
      </c>
      <c r="U10" s="5">
        <f>SUMIFS(Imports_new!U$10:U$33,Imports_new!$A$10:$A$33,$A10)</f>
        <v>27962.337441672575</v>
      </c>
      <c r="V10" s="5">
        <f>SUMIFS(Imports_new!V$10:V$33,Imports_new!$A$10:$A$33,$A10)</f>
        <v>27962.337441672575</v>
      </c>
      <c r="W10" s="5">
        <f>SUMIFS(Imports_new!W$10:W$33,Imports_new!$A$10:$A$33,$A10)</f>
        <v>27962.337441672575</v>
      </c>
      <c r="X10" s="5">
        <f>SUMIFS(Imports_new!X$10:X$33,Imports_new!$A$10:$A$33,$A10)</f>
        <v>27962.337441672575</v>
      </c>
      <c r="Y10" s="5">
        <f>SUMIFS(Imports_new!Y$10:Y$33,Imports_new!$A$10:$A$33,$A10)</f>
        <v>27962.337441672575</v>
      </c>
      <c r="Z10" s="5">
        <f>SUMIFS(Imports_new!Z$10:Z$33,Imports_new!$A$10:$A$33,$A10)</f>
        <v>27962.337441672575</v>
      </c>
      <c r="AA10" s="5">
        <f>SUMIFS(Imports_new!AA$10:AA$33,Imports_new!$A$10:$A$33,$A10)</f>
        <v>27962.337441672575</v>
      </c>
      <c r="AB10" s="5">
        <f>SUMIFS(Imports_new!AB$10:AB$33,Imports_new!$A$10:$A$33,$A10)</f>
        <v>27962.337441672575</v>
      </c>
      <c r="AC10" s="5">
        <f>SUMIFS(Imports_new!AC$10:AC$33,Imports_new!$A$10:$A$33,$A10)</f>
        <v>27962.337441672575</v>
      </c>
      <c r="AD10" s="5">
        <f>SUMIFS(Imports_new!AD$10:AD$33,Imports_new!$A$10:$A$33,$A10)</f>
        <v>27962.337441672575</v>
      </c>
      <c r="AE10" s="5">
        <f>SUMIFS(Imports_new!AE$10:AE$33,Imports_new!$A$10:$A$33,$A10)</f>
        <v>27962.337441672575</v>
      </c>
      <c r="AF10" s="5">
        <f>SUMIFS(Imports_new!AF$10:AF$33,Imports_new!$A$10:$A$33,$A10)</f>
        <v>27962.337441672575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59861.192585390803</v>
      </c>
      <c r="C12" s="5">
        <f>SUMIFS(Imports_new!C$10:C$33,Imports_new!$A$10:$A$33,$A12)</f>
        <v>59861.192585390803</v>
      </c>
      <c r="D12" s="5">
        <f>SUMIFS(Imports_new!D$10:D$33,Imports_new!$A$10:$A$33,$A12)</f>
        <v>59861.192585390803</v>
      </c>
      <c r="E12" s="5">
        <f>SUMIFS(Imports_new!E$10:E$33,Imports_new!$A$10:$A$33,$A12)</f>
        <v>42152.111568050976</v>
      </c>
      <c r="F12" s="5">
        <f>SUMIFS(Imports_new!F$10:F$33,Imports_new!$A$10:$A$33,$A12)</f>
        <v>39456.795338300217</v>
      </c>
      <c r="G12" s="5">
        <f>SUMIFS(Imports_new!G$10:G$33,Imports_new!$A$10:$A$33,$A12)</f>
        <v>42024.643939770736</v>
      </c>
      <c r="H12" s="5">
        <f>SUMIFS(Imports_new!H$10:H$33,Imports_new!$A$10:$A$33,$A12)</f>
        <v>41085.525659570405</v>
      </c>
      <c r="I12" s="5">
        <f>SUMIFS(Imports_new!I$10:I$33,Imports_new!$A$10:$A$33,$A12)</f>
        <v>40219.866136991877</v>
      </c>
      <c r="J12" s="5">
        <f>SUMIFS(Imports_new!J$10:J$33,Imports_new!$A$10:$A$33,$A12)</f>
        <v>48102.250539075772</v>
      </c>
      <c r="K12" s="5">
        <f>SUMIFS(Imports_new!K$10:K$33,Imports_new!$A$10:$A$33,$A12)</f>
        <v>58273.435836819626</v>
      </c>
      <c r="L12" s="5">
        <f>SUMIFS(Imports_new!L$10:L$33,Imports_new!$A$10:$A$33,$A12)</f>
        <v>50523.139626466356</v>
      </c>
      <c r="M12" s="5">
        <f>SUMIFS(Imports_new!M$10:M$33,Imports_new!$A$10:$A$33,$A12)</f>
        <v>50523.139626466356</v>
      </c>
      <c r="N12" s="5">
        <f>SUMIFS(Imports_new!N$10:N$33,Imports_new!$A$10:$A$33,$A12)</f>
        <v>50523.139626466356</v>
      </c>
      <c r="O12" s="5">
        <f>SUMIFS(Imports_new!O$10:O$33,Imports_new!$A$10:$A$33,$A12)</f>
        <v>50523.139626466356</v>
      </c>
      <c r="P12" s="5">
        <f>SUMIFS(Imports_new!P$10:P$33,Imports_new!$A$10:$A$33,$A12)</f>
        <v>50523.139626466356</v>
      </c>
      <c r="Q12" s="5">
        <f>SUMIFS(Imports_new!Q$10:Q$33,Imports_new!$A$10:$A$33,$A12)</f>
        <v>50523.139626466356</v>
      </c>
      <c r="R12" s="5">
        <f>SUMIFS(Imports_new!R$10:R$33,Imports_new!$A$10:$A$33,$A12)</f>
        <v>50523.139626466356</v>
      </c>
      <c r="S12" s="5">
        <f>SUMIFS(Imports_new!S$10:S$33,Imports_new!$A$10:$A$33,$A12)</f>
        <v>50523.139626466356</v>
      </c>
      <c r="T12" s="5">
        <f>SUMIFS(Imports_new!T$10:T$33,Imports_new!$A$10:$A$33,$A12)</f>
        <v>50523.139626466356</v>
      </c>
      <c r="U12" s="5">
        <f>SUMIFS(Imports_new!U$10:U$33,Imports_new!$A$10:$A$33,$A12)</f>
        <v>50523.139626466356</v>
      </c>
      <c r="V12" s="5">
        <f>SUMIFS(Imports_new!V$10:V$33,Imports_new!$A$10:$A$33,$A12)</f>
        <v>50523.139626466356</v>
      </c>
      <c r="W12" s="5">
        <f>SUMIFS(Imports_new!W$10:W$33,Imports_new!$A$10:$A$33,$A12)</f>
        <v>50523.139626466356</v>
      </c>
      <c r="X12" s="5">
        <f>SUMIFS(Imports_new!X$10:X$33,Imports_new!$A$10:$A$33,$A12)</f>
        <v>50523.139626466356</v>
      </c>
      <c r="Y12" s="5">
        <f>SUMIFS(Imports_new!Y$10:Y$33,Imports_new!$A$10:$A$33,$A12)</f>
        <v>50523.139626466356</v>
      </c>
      <c r="Z12" s="5">
        <f>SUMIFS(Imports_new!Z$10:Z$33,Imports_new!$A$10:$A$33,$A12)</f>
        <v>50523.139626466356</v>
      </c>
      <c r="AA12" s="5">
        <f>SUMIFS(Imports_new!AA$10:AA$33,Imports_new!$A$10:$A$33,$A12)</f>
        <v>50523.139626466356</v>
      </c>
      <c r="AB12" s="5">
        <f>SUMIFS(Imports_new!AB$10:AB$33,Imports_new!$A$10:$A$33,$A12)</f>
        <v>50523.139626466356</v>
      </c>
      <c r="AC12" s="5">
        <f>SUMIFS(Imports_new!AC$10:AC$33,Imports_new!$A$10:$A$33,$A12)</f>
        <v>50523.139626466356</v>
      </c>
      <c r="AD12" s="5">
        <f>SUMIFS(Imports_new!AD$10:AD$33,Imports_new!$A$10:$A$33,$A12)</f>
        <v>50523.139626466356</v>
      </c>
      <c r="AE12" s="5">
        <f>SUMIFS(Imports_new!AE$10:AE$33,Imports_new!$A$10:$A$33,$A12)</f>
        <v>50523.139626466356</v>
      </c>
      <c r="AF12" s="5">
        <f>SUMIFS(Imports_new!AF$10:AF$33,Imports_new!$A$10:$A$33,$A12)</f>
        <v>50523.139626466356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2024-03-28T21:18:32Z</dcterms:modified>
</cp:coreProperties>
</file>