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land/PLANAbPiaSY/"/>
    </mc:Choice>
  </mc:AlternateContent>
  <xr:revisionPtr revIDLastSave="0" documentId="8_{CCA7411D-E144-9441-97FE-0A20AAA6E468}" xr6:coauthVersionLast="46" xr6:coauthVersionMax="46" xr10:uidLastSave="{00000000-0000-0000-0000-000000000000}"/>
  <bookViews>
    <workbookView xWindow="4720" yWindow="900" windowWidth="23920" windowHeight="1612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6" l="1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B2" i="1"/>
  <c r="F65" i="6" s="1"/>
  <c r="B11" i="2" l="1"/>
  <c r="A12" i="2" s="1"/>
  <c r="A16" i="2" s="1"/>
  <c r="A32" i="2" s="1"/>
  <c r="A34" i="2" s="1"/>
  <c r="A67" i="6"/>
  <c r="A88" i="6" s="1"/>
  <c r="F66" i="6"/>
  <c r="A70" i="6" s="1"/>
  <c r="A14" i="3"/>
  <c r="G13" i="3" s="1"/>
  <c r="A29" i="3" s="1"/>
  <c r="A71" i="6" l="1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  <c r="Z3" i="8"/>
  <c r="R3" i="8"/>
  <c r="J3" i="8"/>
  <c r="B3" i="8"/>
  <c r="AH3" i="8"/>
  <c r="AE4" i="8" l="1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<sst xmlns="http://schemas.openxmlformats.org/spreadsheetml/2006/main" count="3489" uniqueCount="3342">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</sst>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124</v>
      </c>
      <c r="F1" s="15" t="s">
        <v>2</v>
      </c>
      <c r="G1" s="15" t="s">
        <v>2</v>
      </c>
    </row>
    <row r="2" spans="1:7" x14ac:dyDescent="0.2">
      <c r="B2" t="str">
        <f>LOOKUP(B1,F2:G51,G2:G51)</f>
        <v>WI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12</v>
      </c>
      <c r="G5" s="16" t="s">
        <v>13</v>
      </c>
    </row>
    <row r="6" spans="1:7" x14ac:dyDescent="0.2">
      <c r="B6" t="s">
        <v>14</v>
      </c>
      <c r="F6" s="16" t="s">
        <v>15</v>
      </c>
      <c r="G6" s="16" t="s">
        <v>16</v>
      </c>
    </row>
    <row r="7" spans="1:7" x14ac:dyDescent="0.2">
      <c r="B7" s="8" t="s">
        <v>17</v>
      </c>
      <c r="F7" s="16" t="s">
        <v>18</v>
      </c>
      <c r="G7" s="16" t="s">
        <v>19</v>
      </c>
    </row>
    <row r="8" spans="1:7" x14ac:dyDescent="0.2">
      <c r="B8" t="s">
        <v>20</v>
      </c>
      <c r="F8" s="16" t="s">
        <v>21</v>
      </c>
      <c r="G8" s="16" t="s">
        <v>22</v>
      </c>
    </row>
    <row r="9" spans="1:7" x14ac:dyDescent="0.2">
      <c r="F9" s="16" t="s">
        <v>23</v>
      </c>
      <c r="G9" s="16" t="s">
        <v>24</v>
      </c>
    </row>
    <row r="10" spans="1:7" x14ac:dyDescent="0.2">
      <c r="B10" s="3" t="s">
        <v>25</v>
      </c>
      <c r="F10" s="16" t="s">
        <v>26</v>
      </c>
      <c r="G10" s="16" t="s">
        <v>27</v>
      </c>
    </row>
    <row r="11" spans="1:7" x14ac:dyDescent="0.2">
      <c r="B11" t="s">
        <v>28</v>
      </c>
      <c r="F11" s="16" t="s">
        <v>29</v>
      </c>
      <c r="G11" s="16" t="s">
        <v>30</v>
      </c>
    </row>
    <row r="12" spans="1:7" x14ac:dyDescent="0.2">
      <c r="B12" s="4">
        <v>2003</v>
      </c>
      <c r="F12" s="16" t="s">
        <v>31</v>
      </c>
      <c r="G12" s="16" t="s">
        <v>32</v>
      </c>
    </row>
    <row r="13" spans="1:7" x14ac:dyDescent="0.2">
      <c r="B13" t="s">
        <v>33</v>
      </c>
      <c r="F13" s="16" t="s">
        <v>34</v>
      </c>
      <c r="G13" s="16" t="s">
        <v>35</v>
      </c>
    </row>
    <row r="14" spans="1:7" x14ac:dyDescent="0.2">
      <c r="B14" s="8" t="s">
        <v>36</v>
      </c>
      <c r="F14" s="16" t="s">
        <v>37</v>
      </c>
      <c r="G14" s="16" t="s">
        <v>38</v>
      </c>
    </row>
    <row r="15" spans="1:7" x14ac:dyDescent="0.2">
      <c r="B15" t="s">
        <v>39</v>
      </c>
      <c r="F15" s="16" t="s">
        <v>40</v>
      </c>
      <c r="G15" s="16" t="s">
        <v>41</v>
      </c>
    </row>
    <row r="16" spans="1:7" x14ac:dyDescent="0.2">
      <c r="F16" s="16" t="s">
        <v>42</v>
      </c>
      <c r="G16" s="16" t="s">
        <v>43</v>
      </c>
    </row>
    <row r="17" spans="2:7" x14ac:dyDescent="0.2">
      <c r="B17" s="3" t="s">
        <v>44</v>
      </c>
      <c r="F17" s="16" t="s">
        <v>45</v>
      </c>
      <c r="G17" s="16" t="s">
        <v>46</v>
      </c>
    </row>
    <row r="18" spans="2:7" x14ac:dyDescent="0.2">
      <c r="B18" t="s">
        <v>47</v>
      </c>
      <c r="F18" s="16" t="s">
        <v>48</v>
      </c>
      <c r="G18" s="16" t="s">
        <v>49</v>
      </c>
    </row>
    <row r="19" spans="2:7" x14ac:dyDescent="0.2">
      <c r="B19" s="4">
        <v>2014</v>
      </c>
      <c r="F19" s="16" t="s">
        <v>50</v>
      </c>
      <c r="G19" s="16" t="s">
        <v>51</v>
      </c>
    </row>
    <row r="20" spans="2:7" x14ac:dyDescent="0.2">
      <c r="B20" t="s">
        <v>52</v>
      </c>
      <c r="F20" s="16" t="s">
        <v>53</v>
      </c>
      <c r="G20" s="16" t="s">
        <v>54</v>
      </c>
    </row>
    <row r="21" spans="2:7" x14ac:dyDescent="0.2">
      <c r="B21" t="s">
        <v>55</v>
      </c>
      <c r="F21" s="16" t="s">
        <v>56</v>
      </c>
      <c r="G21" s="16" t="s">
        <v>57</v>
      </c>
    </row>
    <row r="22" spans="2:7" x14ac:dyDescent="0.2">
      <c r="B22" t="s">
        <v>58</v>
      </c>
      <c r="F22" s="16" t="s">
        <v>59</v>
      </c>
      <c r="G22" s="16" t="s">
        <v>60</v>
      </c>
    </row>
    <row r="23" spans="2:7" x14ac:dyDescent="0.2">
      <c r="F23" s="16" t="s">
        <v>61</v>
      </c>
      <c r="G23" s="16" t="s">
        <v>62</v>
      </c>
    </row>
    <row r="24" spans="2:7" x14ac:dyDescent="0.2">
      <c r="B24" s="3" t="s">
        <v>63</v>
      </c>
      <c r="F24" s="16" t="s">
        <v>64</v>
      </c>
      <c r="G24" s="16" t="s">
        <v>65</v>
      </c>
    </row>
    <row r="25" spans="2:7" x14ac:dyDescent="0.2">
      <c r="B25" t="s">
        <v>47</v>
      </c>
      <c r="F25" s="16" t="s">
        <v>66</v>
      </c>
      <c r="G25" s="16" t="s">
        <v>67</v>
      </c>
    </row>
    <row r="26" spans="2:7" x14ac:dyDescent="0.2">
      <c r="B26" s="4">
        <v>2010</v>
      </c>
      <c r="F26" s="16" t="s">
        <v>68</v>
      </c>
      <c r="G26" s="16" t="s">
        <v>69</v>
      </c>
    </row>
    <row r="27" spans="2:7" x14ac:dyDescent="0.2">
      <c r="B27" t="s">
        <v>70</v>
      </c>
      <c r="F27" s="16" t="s">
        <v>71</v>
      </c>
      <c r="G27" s="16" t="s">
        <v>72</v>
      </c>
    </row>
    <row r="28" spans="2:7" x14ac:dyDescent="0.2">
      <c r="B28" s="8" t="s">
        <v>73</v>
      </c>
      <c r="F28" s="16" t="s">
        <v>74</v>
      </c>
      <c r="G28" s="16" t="s">
        <v>75</v>
      </c>
    </row>
    <row r="29" spans="2:7" x14ac:dyDescent="0.2">
      <c r="B29" s="1" t="s">
        <v>76</v>
      </c>
      <c r="F29" s="16" t="s">
        <v>1</v>
      </c>
      <c r="G29" s="16" t="s">
        <v>77</v>
      </c>
    </row>
    <row r="30" spans="2:7" x14ac:dyDescent="0.2">
      <c r="B30" s="14" t="s">
        <v>78</v>
      </c>
      <c r="F30" s="16" t="s">
        <v>79</v>
      </c>
      <c r="G30" s="16" t="s">
        <v>80</v>
      </c>
    </row>
    <row r="31" spans="2:7" x14ac:dyDescent="0.2">
      <c r="B31" s="1" t="s">
        <v>81</v>
      </c>
      <c r="F31" s="16" t="s">
        <v>82</v>
      </c>
      <c r="G31" s="16" t="s">
        <v>83</v>
      </c>
    </row>
    <row r="32" spans="2:7" x14ac:dyDescent="0.2">
      <c r="B32" s="14" t="s">
        <v>84</v>
      </c>
      <c r="F32" s="16" t="s">
        <v>85</v>
      </c>
      <c r="G32" s="16" t="s">
        <v>86</v>
      </c>
    </row>
    <row r="33" spans="1:7" x14ac:dyDescent="0.2">
      <c r="F33" s="16" t="s">
        <v>87</v>
      </c>
      <c r="G33" s="16" t="s">
        <v>88</v>
      </c>
    </row>
    <row r="34" spans="1:7" x14ac:dyDescent="0.2">
      <c r="A34" s="1" t="s">
        <v>89</v>
      </c>
      <c r="F34" s="16" t="s">
        <v>90</v>
      </c>
      <c r="G34" s="16" t="s">
        <v>91</v>
      </c>
    </row>
    <row r="35" spans="1:7" x14ac:dyDescent="0.2">
      <c r="A35" t="s">
        <v>92</v>
      </c>
      <c r="F35" s="16" t="s">
        <v>93</v>
      </c>
      <c r="G35" s="16" t="s">
        <v>94</v>
      </c>
    </row>
    <row r="36" spans="1:7" x14ac:dyDescent="0.2">
      <c r="A36" t="s">
        <v>95</v>
      </c>
      <c r="F36" s="16" t="s">
        <v>96</v>
      </c>
      <c r="G36" s="16" t="s">
        <v>97</v>
      </c>
    </row>
    <row r="37" spans="1:7" x14ac:dyDescent="0.2">
      <c r="F37" s="16" t="s">
        <v>98</v>
      </c>
      <c r="G37" s="16" t="s">
        <v>99</v>
      </c>
    </row>
    <row r="38" spans="1:7" x14ac:dyDescent="0.2">
      <c r="F38" s="16" t="s">
        <v>100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WI</v>
      </c>
      <c r="C11" t="s">
        <v>138</v>
      </c>
    </row>
    <row r="12" spans="1:3" x14ac:dyDescent="0.2">
      <c r="A12" s="6">
        <f>SUMIFS('County Data'!T12:T3080,'County Data'!U12:U3080,'Aff Ref'!B11)</f>
        <v>13465130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34661000</v>
      </c>
      <c r="B15" t="s">
        <v>141</v>
      </c>
    </row>
    <row r="16" spans="1:3" x14ac:dyDescent="0.2">
      <c r="A16" s="45">
        <f>A12/A15</f>
        <v>0.3884807131935028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6">
        <v>1E-3</v>
      </c>
      <c r="B31" t="s">
        <v>155</v>
      </c>
    </row>
    <row r="32" spans="1:2" x14ac:dyDescent="0.2">
      <c r="A32" s="9">
        <f>A16/A31</f>
        <v>388.48071319350282</v>
      </c>
      <c r="B32" t="s">
        <v>156</v>
      </c>
    </row>
    <row r="33" spans="1:2" x14ac:dyDescent="0.2">
      <c r="A33" s="6"/>
    </row>
    <row r="34" spans="1:2" x14ac:dyDescent="0.2">
      <c r="A34" s="6">
        <f>A12/A32</f>
        <v>34661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25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Wisconsin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16980000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141314.05590511177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2826.2811181022357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63" customWidth="1"/>
    <col min="5" max="5" width="10.83203125" style="36" customWidth="1"/>
    <col min="6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2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2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2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2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2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2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2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2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2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2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2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18</v>
      </c>
      <c r="B37" s="41">
        <v>22837</v>
      </c>
      <c r="C37" s="41">
        <v>66331</v>
      </c>
      <c r="D37" s="63">
        <f t="shared" ref="D37:D68" si="1">B37/C37</f>
        <v>0.34428849256003979</v>
      </c>
      <c r="H37" s="42"/>
      <c r="K37" s="41"/>
      <c r="L37" s="41"/>
      <c r="M37" s="41"/>
    </row>
    <row r="38" spans="1:13" x14ac:dyDescent="0.2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2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212</v>
      </c>
      <c r="D8">
        <f>AVERAGE(B9:B29,B31:B48,B50:B63)</f>
        <v>87.514814814814812</v>
      </c>
    </row>
    <row r="9" spans="1:4" x14ac:dyDescent="0.2">
      <c r="A9" t="s">
        <v>21</v>
      </c>
      <c r="B9" s="4" t="s">
        <v>213</v>
      </c>
    </row>
    <row r="10" spans="1:4" x14ac:dyDescent="0.2">
      <c r="A10" t="s">
        <v>214</v>
      </c>
      <c r="B10" s="4" t="s">
        <v>213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213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213</v>
      </c>
    </row>
    <row r="17" spans="1:6" x14ac:dyDescent="0.2">
      <c r="A17" t="s">
        <v>53</v>
      </c>
      <c r="B17" s="4">
        <v>76</v>
      </c>
    </row>
    <row r="18" spans="1:6" x14ac:dyDescent="0.2">
      <c r="A18" t="s">
        <v>61</v>
      </c>
      <c r="B18" s="4" t="s">
        <v>213</v>
      </c>
    </row>
    <row r="19" spans="1:6" x14ac:dyDescent="0.2">
      <c r="A19" t="s">
        <v>64</v>
      </c>
      <c r="B19" s="4" t="s">
        <v>213</v>
      </c>
    </row>
    <row r="20" spans="1:6" x14ac:dyDescent="0.2">
      <c r="A20" t="s">
        <v>68</v>
      </c>
      <c r="B20" s="4" t="s">
        <v>213</v>
      </c>
    </row>
    <row r="21" spans="1:6" x14ac:dyDescent="0.2">
      <c r="A21" t="s">
        <v>79</v>
      </c>
      <c r="B21" s="4" t="s">
        <v>213</v>
      </c>
    </row>
    <row r="22" spans="1:6" x14ac:dyDescent="0.2">
      <c r="A22" t="s">
        <v>82</v>
      </c>
      <c r="B22" s="4" t="s">
        <v>213</v>
      </c>
    </row>
    <row r="23" spans="1:6" x14ac:dyDescent="0.2">
      <c r="A23" t="s">
        <v>87</v>
      </c>
      <c r="B23" s="4" t="s">
        <v>213</v>
      </c>
    </row>
    <row r="24" spans="1:6" x14ac:dyDescent="0.2">
      <c r="A24" t="s">
        <v>96</v>
      </c>
      <c r="B24" s="4">
        <v>80</v>
      </c>
    </row>
    <row r="25" spans="1:6" x14ac:dyDescent="0.2">
      <c r="A25" t="s">
        <v>102</v>
      </c>
      <c r="B25" s="4" t="s">
        <v>213</v>
      </c>
    </row>
    <row r="26" spans="1:6" x14ac:dyDescent="0.2">
      <c r="A26" t="s">
        <v>104</v>
      </c>
      <c r="B26" s="4" t="s">
        <v>213</v>
      </c>
    </row>
    <row r="27" spans="1:6" x14ac:dyDescent="0.2">
      <c r="A27" t="s">
        <v>116</v>
      </c>
      <c r="B27" s="4">
        <v>70</v>
      </c>
      <c r="C27" s="4"/>
    </row>
    <row r="28" spans="1:6" x14ac:dyDescent="0.2">
      <c r="A28" t="s">
        <v>124</v>
      </c>
      <c r="B28" s="4">
        <v>86</v>
      </c>
    </row>
    <row r="29" spans="1:6" x14ac:dyDescent="0.2">
      <c r="A29" t="s">
        <v>122</v>
      </c>
      <c r="B29" s="4" t="s">
        <v>213</v>
      </c>
    </row>
    <row r="30" spans="1:6" s="5" customFormat="1" x14ac:dyDescent="0.2">
      <c r="A30" s="1" t="s">
        <v>210</v>
      </c>
      <c r="B30" s="4"/>
      <c r="F30" s="4"/>
    </row>
    <row r="31" spans="1:6" s="5" customFormat="1" x14ac:dyDescent="0.2">
      <c r="A31" t="s">
        <v>3</v>
      </c>
      <c r="B31" s="4">
        <v>97</v>
      </c>
      <c r="F31" s="4"/>
    </row>
    <row r="32" spans="1:6" s="5" customFormat="1" x14ac:dyDescent="0.2">
      <c r="A32" t="s">
        <v>12</v>
      </c>
      <c r="B32" s="4">
        <v>89</v>
      </c>
      <c r="F32" s="4"/>
    </row>
    <row r="33" spans="1:6" s="5" customFormat="1" x14ac:dyDescent="0.2">
      <c r="A33" t="s">
        <v>26</v>
      </c>
      <c r="B33" s="4">
        <v>97</v>
      </c>
      <c r="F33" s="4"/>
    </row>
    <row r="34" spans="1:6" s="5" customFormat="1" x14ac:dyDescent="0.2">
      <c r="A34" t="s">
        <v>29</v>
      </c>
      <c r="B34" s="4">
        <v>90</v>
      </c>
      <c r="F34" s="4"/>
    </row>
    <row r="35" spans="1:6" s="5" customFormat="1" x14ac:dyDescent="0.2">
      <c r="A35" t="s">
        <v>48</v>
      </c>
      <c r="B35" s="4" t="s">
        <v>213</v>
      </c>
      <c r="F35" s="4"/>
    </row>
    <row r="36" spans="1:6" s="5" customFormat="1" x14ac:dyDescent="0.2">
      <c r="A36" t="s">
        <v>50</v>
      </c>
      <c r="B36" s="4">
        <v>93</v>
      </c>
      <c r="F36" s="4"/>
    </row>
    <row r="37" spans="1:6" s="5" customFormat="1" x14ac:dyDescent="0.2">
      <c r="A37" t="s">
        <v>66</v>
      </c>
      <c r="B37" s="4">
        <v>89</v>
      </c>
      <c r="F37" s="4"/>
    </row>
    <row r="38" spans="1:6" s="5" customFormat="1" x14ac:dyDescent="0.2">
      <c r="A38" t="s">
        <v>90</v>
      </c>
      <c r="B38" s="4">
        <v>83</v>
      </c>
      <c r="F38" s="4"/>
    </row>
    <row r="39" spans="1:6" s="5" customFormat="1" x14ac:dyDescent="0.2">
      <c r="A39" t="s">
        <v>98</v>
      </c>
      <c r="B39" s="4">
        <v>90</v>
      </c>
      <c r="F39" s="4"/>
    </row>
    <row r="40" spans="1:6" s="5" customFormat="1" x14ac:dyDescent="0.2">
      <c r="A40" t="s">
        <v>216</v>
      </c>
      <c r="B40" s="4" t="s">
        <v>213</v>
      </c>
      <c r="F40" s="4"/>
    </row>
    <row r="41" spans="1:6" s="5" customFormat="1" x14ac:dyDescent="0.2">
      <c r="A41" t="s">
        <v>106</v>
      </c>
      <c r="B41" s="4">
        <v>94</v>
      </c>
      <c r="F41" s="4"/>
    </row>
    <row r="42" spans="1:6" s="5" customFormat="1" x14ac:dyDescent="0.2">
      <c r="A42" t="s">
        <v>110</v>
      </c>
      <c r="B42" s="4" t="s">
        <v>213</v>
      </c>
      <c r="F42" s="4"/>
    </row>
    <row r="43" spans="1:6" s="5" customFormat="1" x14ac:dyDescent="0.2">
      <c r="A43" s="4" t="s">
        <v>112</v>
      </c>
      <c r="B43" s="4">
        <v>92</v>
      </c>
      <c r="F43" s="4"/>
    </row>
    <row r="44" spans="1:6" s="5" customFormat="1" x14ac:dyDescent="0.2">
      <c r="A44" s="4" t="s">
        <v>118</v>
      </c>
      <c r="B44" s="4">
        <v>91.4</v>
      </c>
      <c r="F44" s="4"/>
    </row>
    <row r="45" spans="1:6" s="5" customFormat="1" x14ac:dyDescent="0.2">
      <c r="A45" s="4" t="s">
        <v>108</v>
      </c>
      <c r="B45" s="4" t="s">
        <v>213</v>
      </c>
      <c r="D45" s="4"/>
      <c r="F45" s="4"/>
    </row>
    <row r="46" spans="1:6" s="5" customFormat="1" x14ac:dyDescent="0.2">
      <c r="A46" t="s">
        <v>114</v>
      </c>
      <c r="B46" s="4" t="s">
        <v>213</v>
      </c>
      <c r="D46" s="4"/>
      <c r="F46" s="4"/>
    </row>
    <row r="47" spans="1:6" s="5" customFormat="1" x14ac:dyDescent="0.2">
      <c r="A47" t="s">
        <v>120</v>
      </c>
      <c r="B47" s="4" t="s">
        <v>213</v>
      </c>
      <c r="D47" s="4"/>
      <c r="F47" s="4"/>
    </row>
    <row r="48" spans="1:6" s="5" customFormat="1" x14ac:dyDescent="0.2">
      <c r="A48" s="4" t="s">
        <v>126</v>
      </c>
      <c r="B48" s="4">
        <v>94</v>
      </c>
      <c r="D48" s="4"/>
      <c r="F48" s="4"/>
    </row>
    <row r="49" spans="1:6" s="5" customFormat="1" x14ac:dyDescent="0.2">
      <c r="A49" s="1" t="s">
        <v>211</v>
      </c>
      <c r="B49" s="4"/>
      <c r="D49" s="4"/>
      <c r="F49" s="4"/>
    </row>
    <row r="50" spans="1:6" s="5" customFormat="1" x14ac:dyDescent="0.2">
      <c r="A50" t="s">
        <v>7</v>
      </c>
      <c r="B50" s="4">
        <v>92</v>
      </c>
      <c r="D50" s="4"/>
      <c r="F50" s="4"/>
    </row>
    <row r="51" spans="1:6" s="5" customFormat="1" x14ac:dyDescent="0.2">
      <c r="A51" t="s">
        <v>10</v>
      </c>
      <c r="B51" s="4" t="s">
        <v>213</v>
      </c>
      <c r="D51" s="4"/>
      <c r="F51" s="4"/>
    </row>
    <row r="52" spans="1:6" s="5" customFormat="1" x14ac:dyDescent="0.2">
      <c r="A52" t="s">
        <v>15</v>
      </c>
      <c r="B52" s="4">
        <v>95</v>
      </c>
      <c r="D52" s="4"/>
      <c r="F52" s="4"/>
    </row>
    <row r="53" spans="1:6" s="5" customFormat="1" x14ac:dyDescent="0.2">
      <c r="A53" t="s">
        <v>18</v>
      </c>
      <c r="B53" s="4">
        <v>80</v>
      </c>
      <c r="D53" s="4"/>
      <c r="F53" s="4"/>
    </row>
    <row r="54" spans="1:6" s="5" customFormat="1" x14ac:dyDescent="0.2">
      <c r="A54" t="s">
        <v>215</v>
      </c>
      <c r="B54" s="4" t="s">
        <v>213</v>
      </c>
      <c r="D54" s="4"/>
      <c r="F54" s="4"/>
    </row>
    <row r="55" spans="1:6" s="5" customFormat="1" x14ac:dyDescent="0.2">
      <c r="A55" t="s">
        <v>31</v>
      </c>
      <c r="B55" s="4" t="s">
        <v>213</v>
      </c>
      <c r="D55" s="4"/>
      <c r="F55" s="4"/>
    </row>
    <row r="56" spans="1:6" s="5" customFormat="1" x14ac:dyDescent="0.2">
      <c r="A56" t="s">
        <v>34</v>
      </c>
      <c r="B56" s="4">
        <v>92</v>
      </c>
      <c r="D56" s="4"/>
      <c r="F56" s="4"/>
    </row>
    <row r="57" spans="1:6" s="5" customFormat="1" x14ac:dyDescent="0.2">
      <c r="A57" t="s">
        <v>45</v>
      </c>
      <c r="B57" s="4" t="s">
        <v>213</v>
      </c>
      <c r="D57" s="4"/>
      <c r="F57" s="4"/>
    </row>
    <row r="58" spans="1:6" s="5" customFormat="1" x14ac:dyDescent="0.2">
      <c r="A58" t="s">
        <v>71</v>
      </c>
      <c r="B58" s="4">
        <v>95</v>
      </c>
      <c r="D58" s="4"/>
      <c r="F58" s="4"/>
    </row>
    <row r="59" spans="1:6" s="5" customFormat="1" x14ac:dyDescent="0.2">
      <c r="A59" s="4" t="s">
        <v>93</v>
      </c>
      <c r="B59" s="4">
        <v>100</v>
      </c>
      <c r="D59" s="4"/>
      <c r="F59" s="4"/>
    </row>
    <row r="60" spans="1:6" s="5" customFormat="1" x14ac:dyDescent="0.2">
      <c r="A60" s="4" t="s">
        <v>74</v>
      </c>
      <c r="B60" s="4" t="s">
        <v>213</v>
      </c>
      <c r="D60" s="4"/>
      <c r="F60" s="4"/>
    </row>
    <row r="61" spans="1:6" s="5" customFormat="1" x14ac:dyDescent="0.2">
      <c r="A61" t="s">
        <v>1</v>
      </c>
      <c r="B61" s="4" t="s">
        <v>213</v>
      </c>
      <c r="D61" s="4"/>
      <c r="F61" s="4"/>
    </row>
    <row r="62" spans="1:6" s="5" customFormat="1" x14ac:dyDescent="0.2">
      <c r="A62" s="4" t="s">
        <v>85</v>
      </c>
      <c r="B62" s="4" t="s">
        <v>213</v>
      </c>
      <c r="D62" s="4"/>
      <c r="F62" s="4"/>
    </row>
    <row r="63" spans="1:6" s="5" customFormat="1" x14ac:dyDescent="0.2">
      <c r="A63" s="4" t="s">
        <v>100</v>
      </c>
      <c r="B63" s="4">
        <v>96</v>
      </c>
      <c r="D63" s="4"/>
      <c r="F63" s="4"/>
    </row>
    <row r="65" spans="1:6" x14ac:dyDescent="0.2">
      <c r="A65" s="1" t="s">
        <v>217</v>
      </c>
      <c r="D65" s="17" t="s">
        <v>2</v>
      </c>
      <c r="E65" t="str">
        <f>About!B1</f>
        <v>Wisconsin</v>
      </c>
      <c r="F65" s="4" t="str">
        <f>About!B2</f>
        <v>WI</v>
      </c>
    </row>
    <row r="66" spans="1:6" x14ac:dyDescent="0.2">
      <c r="D66" s="17" t="s">
        <v>218</v>
      </c>
      <c r="E66">
        <f>INDEX($B$9:$B$63,MATCH($E$65,$A$9:$A$63,0))</f>
        <v>86</v>
      </c>
      <c r="F66" s="1">
        <f>IF(E66="NA", D8,E66)/100</f>
        <v>0.86</v>
      </c>
    </row>
    <row r="67" spans="1:6" x14ac:dyDescent="0.2">
      <c r="A67" s="64">
        <f>SUMIFS('Forest by State'!B5:B54,'Forest by State'!A5:A54,'Impr Forest Mgmt'!E65)*1000</f>
        <v>16980000</v>
      </c>
      <c r="B67" t="s">
        <v>139</v>
      </c>
    </row>
    <row r="69" spans="1:6" x14ac:dyDescent="0.2">
      <c r="A69" s="1" t="s">
        <v>219</v>
      </c>
    </row>
    <row r="70" spans="1:6" x14ac:dyDescent="0.2">
      <c r="A70" s="47">
        <f>F66</f>
        <v>0.86</v>
      </c>
      <c r="B70" t="s">
        <v>220</v>
      </c>
    </row>
    <row r="71" spans="1:6" x14ac:dyDescent="0.2">
      <c r="A71" s="6">
        <f>A67*(1-A70)</f>
        <v>2377200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64">
        <f>A71*A84</f>
        <v>1188600</v>
      </c>
      <c r="B87" t="s">
        <v>233</v>
      </c>
    </row>
    <row r="88" spans="1:2" x14ac:dyDescent="0.2">
      <c r="A88" s="65">
        <f>A67/2</f>
        <v>8490000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2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2">
      <c r="A10" s="18" t="s">
        <v>240</v>
      </c>
      <c r="B10" s="19" t="s">
        <v>241</v>
      </c>
      <c r="C10" s="69" t="s">
        <v>242</v>
      </c>
      <c r="D10" s="67"/>
      <c r="E10" s="68"/>
      <c r="F10" s="69" t="s">
        <v>243</v>
      </c>
      <c r="G10" s="67"/>
      <c r="H10" s="68"/>
      <c r="I10" s="69" t="s">
        <v>244</v>
      </c>
      <c r="J10" s="68"/>
      <c r="K10" s="69" t="s">
        <v>245</v>
      </c>
      <c r="L10" s="67"/>
      <c r="M10" s="68"/>
      <c r="N10" s="70" t="s">
        <v>246</v>
      </c>
      <c r="O10" s="67"/>
      <c r="P10" s="68"/>
      <c r="Q10" s="66" t="s">
        <v>247</v>
      </c>
      <c r="R10" s="67"/>
      <c r="S10" s="67"/>
      <c r="T10" s="68"/>
      <c r="Y10" s="48"/>
    </row>
    <row r="11" spans="1:25" ht="17" customHeight="1" x14ac:dyDescent="0.2">
      <c r="A11" s="20"/>
      <c r="B11" s="21"/>
      <c r="C11" s="49" t="s">
        <v>248</v>
      </c>
      <c r="D11" s="50" t="s">
        <v>249</v>
      </c>
      <c r="E11" s="51" t="s">
        <v>250</v>
      </c>
      <c r="F11" s="49" t="s">
        <v>248</v>
      </c>
      <c r="G11" s="50" t="s">
        <v>249</v>
      </c>
      <c r="H11" s="51" t="s">
        <v>250</v>
      </c>
      <c r="I11" s="49" t="s">
        <v>251</v>
      </c>
      <c r="J11" s="51" t="s">
        <v>252</v>
      </c>
      <c r="K11" s="52" t="s">
        <v>253</v>
      </c>
      <c r="L11" s="53" t="s">
        <v>254</v>
      </c>
      <c r="M11" s="54" t="s">
        <v>255</v>
      </c>
      <c r="N11" s="49" t="s">
        <v>253</v>
      </c>
      <c r="O11" s="50" t="s">
        <v>254</v>
      </c>
      <c r="P11" s="53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48"/>
    </row>
    <row r="12" spans="1:25" x14ac:dyDescent="0.2">
      <c r="A12" s="25">
        <v>29107</v>
      </c>
      <c r="B12" s="26" t="s">
        <v>258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2">
      <c r="A13" s="25">
        <v>8033</v>
      </c>
      <c r="B13" s="26" t="s">
        <v>259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2">
      <c r="A14" s="25">
        <v>8081</v>
      </c>
      <c r="B14" s="26" t="s">
        <v>260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2">
      <c r="A15" s="25">
        <v>31029</v>
      </c>
      <c r="B15" s="26" t="s">
        <v>261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2">
      <c r="A16" s="25">
        <v>8003</v>
      </c>
      <c r="B16" s="26" t="s">
        <v>262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2">
      <c r="A17" s="25">
        <v>20041</v>
      </c>
      <c r="B17" s="26" t="s">
        <v>263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2">
      <c r="A18" s="25">
        <v>27101</v>
      </c>
      <c r="B18" s="26" t="s">
        <v>264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2">
      <c r="A19" s="25">
        <v>8067</v>
      </c>
      <c r="B19" s="26" t="s">
        <v>265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2">
      <c r="A20" s="25">
        <v>8005</v>
      </c>
      <c r="B20" s="26" t="s">
        <v>266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2">
      <c r="A21" s="25">
        <v>8099</v>
      </c>
      <c r="B21" s="26" t="s">
        <v>267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2">
      <c r="A22" s="25">
        <v>53075</v>
      </c>
      <c r="B22" s="26" t="s">
        <v>268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2">
      <c r="A23" s="25">
        <v>31105</v>
      </c>
      <c r="B23" s="26" t="s">
        <v>269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2">
      <c r="A24" s="25">
        <v>8115</v>
      </c>
      <c r="B24" s="26" t="s">
        <v>270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2">
      <c r="A25" s="25">
        <v>51173</v>
      </c>
      <c r="B25" s="26" t="s">
        <v>271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2">
      <c r="A26" s="25">
        <v>8113</v>
      </c>
      <c r="B26" s="26" t="s">
        <v>272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2">
      <c r="A27" s="25">
        <v>6079</v>
      </c>
      <c r="B27" s="26" t="s">
        <v>273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2">
      <c r="A28" s="25">
        <v>27165</v>
      </c>
      <c r="B28" s="26" t="s">
        <v>274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2">
      <c r="A29" s="25">
        <v>8063</v>
      </c>
      <c r="B29" s="26" t="s">
        <v>275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2">
      <c r="A30" s="25">
        <v>8107</v>
      </c>
      <c r="B30" s="26" t="s">
        <v>276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2">
      <c r="A31" s="25">
        <v>20013</v>
      </c>
      <c r="B31" s="26" t="s">
        <v>277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2">
      <c r="A32" s="25">
        <v>6089</v>
      </c>
      <c r="B32" s="26" t="s">
        <v>278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2">
      <c r="A33" s="25">
        <v>9013</v>
      </c>
      <c r="B33" s="26" t="s">
        <v>279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2">
      <c r="A34" s="25">
        <v>29217</v>
      </c>
      <c r="B34" s="26" t="s">
        <v>280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2">
      <c r="A35" s="25">
        <v>1017</v>
      </c>
      <c r="B35" s="26" t="s">
        <v>281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2">
      <c r="A36" s="25">
        <v>26047</v>
      </c>
      <c r="B36" s="26" t="s">
        <v>282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2">
      <c r="A37" s="25">
        <v>8041</v>
      </c>
      <c r="B37" s="26" t="s">
        <v>283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2">
      <c r="A38" s="25">
        <v>8009</v>
      </c>
      <c r="B38" s="26" t="s">
        <v>284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2">
      <c r="A39" s="25">
        <v>31079</v>
      </c>
      <c r="B39" s="26" t="s">
        <v>285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2">
      <c r="A40" s="25">
        <v>44001</v>
      </c>
      <c r="B40" s="26" t="s">
        <v>286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2">
      <c r="A41" s="25">
        <v>25005</v>
      </c>
      <c r="B41" s="26" t="s">
        <v>287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2">
      <c r="A42" s="25">
        <v>31157</v>
      </c>
      <c r="B42" s="26" t="s">
        <v>288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2">
      <c r="A43" s="25">
        <v>38027</v>
      </c>
      <c r="B43" s="26" t="s">
        <v>289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2">
      <c r="A44" s="25">
        <v>31117</v>
      </c>
      <c r="B44" s="26" t="s">
        <v>290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2">
      <c r="A45" s="25">
        <v>24013</v>
      </c>
      <c r="B45" s="26" t="s">
        <v>291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2">
      <c r="A46" s="25">
        <v>21171</v>
      </c>
      <c r="B46" s="26" t="s">
        <v>292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2">
      <c r="A47" s="25">
        <v>27087</v>
      </c>
      <c r="B47" s="26" t="s">
        <v>293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2">
      <c r="A48" s="25">
        <v>38055</v>
      </c>
      <c r="B48" s="26" t="s">
        <v>294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2">
      <c r="A49" s="25">
        <v>6067</v>
      </c>
      <c r="B49" s="26" t="s">
        <v>295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2">
      <c r="A50" s="25">
        <v>6113</v>
      </c>
      <c r="B50" s="26" t="s">
        <v>296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2">
      <c r="A51" s="25">
        <v>19155</v>
      </c>
      <c r="B51" s="26" t="s">
        <v>297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2">
      <c r="A52" s="25">
        <v>31097</v>
      </c>
      <c r="B52" s="26" t="s">
        <v>298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2">
      <c r="A53" s="25">
        <v>18067</v>
      </c>
      <c r="B53" s="26" t="s">
        <v>299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2">
      <c r="A54" s="25">
        <v>19007</v>
      </c>
      <c r="B54" s="26" t="s">
        <v>300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2">
      <c r="A55" s="25">
        <v>8039</v>
      </c>
      <c r="B55" s="26" t="s">
        <v>301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2">
      <c r="A56" s="25">
        <v>31091</v>
      </c>
      <c r="B56" s="26" t="s">
        <v>302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2">
      <c r="A57" s="25">
        <v>27013</v>
      </c>
      <c r="B57" s="26" t="s">
        <v>303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2">
      <c r="A58" s="25">
        <v>27105</v>
      </c>
      <c r="B58" s="26" t="s">
        <v>304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2">
      <c r="A59" s="25">
        <v>46003</v>
      </c>
      <c r="B59" s="26" t="s">
        <v>305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2">
      <c r="A60" s="25">
        <v>18107</v>
      </c>
      <c r="B60" s="26" t="s">
        <v>306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2">
      <c r="A61" s="25">
        <v>36027</v>
      </c>
      <c r="B61" s="26" t="s">
        <v>307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2">
      <c r="A62" s="25">
        <v>18023</v>
      </c>
      <c r="B62" s="26" t="s">
        <v>308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2">
      <c r="A63" s="25">
        <v>38025</v>
      </c>
      <c r="B63" s="26" t="s">
        <v>309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2">
      <c r="A64" s="25">
        <v>31041</v>
      </c>
      <c r="B64" s="26" t="s">
        <v>310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2">
      <c r="A65" s="25">
        <v>19027</v>
      </c>
      <c r="B65" s="26" t="s">
        <v>311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2">
      <c r="A66" s="25">
        <v>31113</v>
      </c>
      <c r="B66" s="26" t="s">
        <v>312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2">
      <c r="A67" s="25">
        <v>38031</v>
      </c>
      <c r="B67" s="26" t="s">
        <v>313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2">
      <c r="A68" s="25">
        <v>38053</v>
      </c>
      <c r="B68" s="26" t="s">
        <v>314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2">
      <c r="A69" s="25">
        <v>19035</v>
      </c>
      <c r="B69" s="26" t="s">
        <v>315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2">
      <c r="A70" s="25">
        <v>46067</v>
      </c>
      <c r="B70" s="26" t="s">
        <v>316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2">
      <c r="A71" s="25">
        <v>55115</v>
      </c>
      <c r="B71" s="26" t="s">
        <v>317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2">
      <c r="A72" s="25">
        <v>21047</v>
      </c>
      <c r="B72" s="26" t="s">
        <v>318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2">
      <c r="A73" s="25">
        <v>36021</v>
      </c>
      <c r="B73" s="26" t="s">
        <v>319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2">
      <c r="A74" s="25">
        <v>46117</v>
      </c>
      <c r="B74" s="26" t="s">
        <v>320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2">
      <c r="A75" s="25">
        <v>19177</v>
      </c>
      <c r="B75" s="26" t="s">
        <v>321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2">
      <c r="A76" s="25">
        <v>19169</v>
      </c>
      <c r="B76" s="26" t="s">
        <v>322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2">
      <c r="A77" s="25">
        <v>18029</v>
      </c>
      <c r="B77" s="26" t="s">
        <v>323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2">
      <c r="A78" s="25">
        <v>27083</v>
      </c>
      <c r="B78" s="26" t="s">
        <v>324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2">
      <c r="A79" s="25">
        <v>19183</v>
      </c>
      <c r="B79" s="26" t="s">
        <v>325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2">
      <c r="A80" s="25">
        <v>17091</v>
      </c>
      <c r="B80" s="26" t="s">
        <v>326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2">
      <c r="A81" s="25">
        <v>17115</v>
      </c>
      <c r="B81" s="26" t="s">
        <v>327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2">
      <c r="A82" s="25">
        <v>38095</v>
      </c>
      <c r="B82" s="26" t="s">
        <v>328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2">
      <c r="A83" s="25">
        <v>18063</v>
      </c>
      <c r="B83" s="26" t="s">
        <v>329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2">
      <c r="A84" s="25">
        <v>38071</v>
      </c>
      <c r="B84" s="26" t="s">
        <v>330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2">
      <c r="A85" s="25">
        <v>20177</v>
      </c>
      <c r="B85" s="26" t="s">
        <v>331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2">
      <c r="A86" s="25">
        <v>19073</v>
      </c>
      <c r="B86" s="26" t="s">
        <v>332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2">
      <c r="A87" s="25">
        <v>19125</v>
      </c>
      <c r="B87" s="26" t="s">
        <v>333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2">
      <c r="A88" s="25">
        <v>53071</v>
      </c>
      <c r="B88" s="26" t="s">
        <v>334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2">
      <c r="A89" s="25">
        <v>27043</v>
      </c>
      <c r="B89" s="26" t="s">
        <v>335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2">
      <c r="A90" s="25">
        <v>26065</v>
      </c>
      <c r="B90" s="26" t="s">
        <v>336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2">
      <c r="A91" s="25">
        <v>19019</v>
      </c>
      <c r="B91" s="26" t="s">
        <v>337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2">
      <c r="A92" s="25">
        <v>36109</v>
      </c>
      <c r="B92" s="26" t="s">
        <v>338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2">
      <c r="A93" s="25">
        <v>19051</v>
      </c>
      <c r="B93" s="26" t="s">
        <v>339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2">
      <c r="A94" s="25">
        <v>19099</v>
      </c>
      <c r="B94" s="26" t="s">
        <v>340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2">
      <c r="A95" s="25">
        <v>19083</v>
      </c>
      <c r="B95" s="26" t="s">
        <v>341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2">
      <c r="A96" s="25">
        <v>36007</v>
      </c>
      <c r="B96" s="26" t="s">
        <v>342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2">
      <c r="A97" s="25">
        <v>18147</v>
      </c>
      <c r="B97" s="26" t="s">
        <v>343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2">
      <c r="A98" s="25">
        <v>18183</v>
      </c>
      <c r="B98" s="26" t="s">
        <v>344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2">
      <c r="A99" s="25">
        <v>19119</v>
      </c>
      <c r="B99" s="26" t="s">
        <v>345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2">
      <c r="A100" s="25">
        <v>19077</v>
      </c>
      <c r="B100" s="26" t="s">
        <v>346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2">
      <c r="A101" s="25">
        <v>19013</v>
      </c>
      <c r="B101" s="26" t="s">
        <v>347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2">
      <c r="A102" s="25">
        <v>19181</v>
      </c>
      <c r="B102" s="26" t="s">
        <v>348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2">
      <c r="A103" s="25">
        <v>19115</v>
      </c>
      <c r="B103" s="26" t="s">
        <v>349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2">
      <c r="A104" s="25">
        <v>19193</v>
      </c>
      <c r="B104" s="26" t="s">
        <v>350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2">
      <c r="A105" s="25">
        <v>20123</v>
      </c>
      <c r="B105" s="26" t="s">
        <v>351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2">
      <c r="A106" s="25">
        <v>19039</v>
      </c>
      <c r="B106" s="26" t="s">
        <v>352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2">
      <c r="A107" s="25">
        <v>31123</v>
      </c>
      <c r="B107" s="26" t="s">
        <v>353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2">
      <c r="A3082" s="4" t="s">
        <v>3327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2">
      <c r="A3083" s="4" t="s">
        <v>3328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2">
      <c r="A3084" s="4" t="s">
        <v>3329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2">
      <c r="A3085" s="4" t="s">
        <v>3330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2">
      <c r="A3086" s="4" t="s">
        <v>3331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2">
      <c r="A3087" s="4" t="s">
        <v>3332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2">
      <c r="A3088" s="4" t="s">
        <v>3333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2">
      <c r="A3089" s="4" t="s">
        <v>3334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/>
  </cols>
  <sheetData>
    <row r="1" spans="1:36" x14ac:dyDescent="0.2">
      <c r="A1" s="1" t="s">
        <v>3335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 s="5">
        <f>'Set Asides'!$A29</f>
        <v>2826.2811181022357</v>
      </c>
      <c r="C2">
        <f>'Set Asides'!$A29</f>
        <v>2826.2811181022357</v>
      </c>
      <c r="D2">
        <f>'Set Asides'!$A29</f>
        <v>2826.2811181022357</v>
      </c>
      <c r="E2">
        <f>'Set Asides'!$A29</f>
        <v>2826.2811181022357</v>
      </c>
      <c r="F2">
        <f>'Set Asides'!$A29</f>
        <v>2826.2811181022357</v>
      </c>
      <c r="G2">
        <f>'Set Asides'!$A29</f>
        <v>2826.2811181022357</v>
      </c>
      <c r="H2">
        <f>'Set Asides'!$A29</f>
        <v>2826.2811181022357</v>
      </c>
      <c r="I2">
        <f>'Set Asides'!$A29</f>
        <v>2826.2811181022357</v>
      </c>
      <c r="J2">
        <f>'Set Asides'!$A29</f>
        <v>2826.2811181022357</v>
      </c>
      <c r="K2">
        <f>'Set Asides'!$A29</f>
        <v>2826.2811181022357</v>
      </c>
      <c r="L2">
        <f>'Set Asides'!$A29</f>
        <v>2826.2811181022357</v>
      </c>
      <c r="M2">
        <f>'Set Asides'!$A29</f>
        <v>2826.2811181022357</v>
      </c>
      <c r="N2">
        <f>'Set Asides'!$A29</f>
        <v>2826.2811181022357</v>
      </c>
      <c r="O2">
        <f>'Set Asides'!$A29</f>
        <v>2826.2811181022357</v>
      </c>
      <c r="P2">
        <f>'Set Asides'!$A29</f>
        <v>2826.2811181022357</v>
      </c>
      <c r="Q2">
        <f>'Set Asides'!$A29</f>
        <v>2826.2811181022357</v>
      </c>
      <c r="R2">
        <f>'Set Asides'!$A29</f>
        <v>2826.2811181022357</v>
      </c>
      <c r="S2">
        <f>'Set Asides'!$A29</f>
        <v>2826.2811181022357</v>
      </c>
      <c r="T2">
        <f>'Set Asides'!$A29</f>
        <v>2826.2811181022357</v>
      </c>
      <c r="U2">
        <f>'Set Asides'!$A29</f>
        <v>2826.2811181022357</v>
      </c>
      <c r="V2">
        <f>'Set Asides'!$A29</f>
        <v>2826.2811181022357</v>
      </c>
      <c r="W2">
        <f>'Set Asides'!$A29</f>
        <v>2826.2811181022357</v>
      </c>
      <c r="X2">
        <f>'Set Asides'!$A29</f>
        <v>2826.2811181022357</v>
      </c>
      <c r="Y2">
        <f>'Set Asides'!$A29</f>
        <v>2826.2811181022357</v>
      </c>
      <c r="Z2">
        <f>'Set Asides'!$A29</f>
        <v>2826.2811181022357</v>
      </c>
      <c r="AA2">
        <f>'Set Asides'!$A29</f>
        <v>2826.2811181022357</v>
      </c>
      <c r="AB2">
        <f>'Set Asides'!$A29</f>
        <v>2826.2811181022357</v>
      </c>
      <c r="AC2">
        <f>'Set Asides'!$A29</f>
        <v>2826.2811181022357</v>
      </c>
      <c r="AD2">
        <f>'Set Asides'!$A29</f>
        <v>2826.2811181022357</v>
      </c>
      <c r="AE2">
        <f>'Set Asides'!$A29</f>
        <v>2826.2811181022357</v>
      </c>
      <c r="AF2">
        <f>'Set Asides'!$A29</f>
        <v>2826.2811181022357</v>
      </c>
      <c r="AG2">
        <f>'Set Asides'!$A29</f>
        <v>2826.2811181022357</v>
      </c>
      <c r="AH2">
        <f>'Set Asides'!$A29</f>
        <v>2826.2811181022357</v>
      </c>
      <c r="AI2">
        <f>'Set Asides'!$A29</f>
        <v>2826.2811181022357</v>
      </c>
      <c r="AJ2">
        <f>'Set Asides'!$A29</f>
        <v>2826.2811181022357</v>
      </c>
    </row>
    <row r="3" spans="1:36" x14ac:dyDescent="0.2">
      <c r="A3" t="s">
        <v>3337</v>
      </c>
      <c r="B3" s="9">
        <f>'Aff Ref'!$A34</f>
        <v>34661</v>
      </c>
      <c r="C3" s="9">
        <f>'Aff Ref'!$A34</f>
        <v>34661</v>
      </c>
      <c r="D3" s="9">
        <f>'Aff Ref'!$A34</f>
        <v>34661</v>
      </c>
      <c r="E3" s="9">
        <f>'Aff Ref'!$A34</f>
        <v>34661</v>
      </c>
      <c r="F3" s="9">
        <f>'Aff Ref'!$A34</f>
        <v>34661</v>
      </c>
      <c r="G3" s="9">
        <f>'Aff Ref'!$A34</f>
        <v>34661</v>
      </c>
      <c r="H3" s="9">
        <f>'Aff Ref'!$A34</f>
        <v>34661</v>
      </c>
      <c r="I3" s="9">
        <f>'Aff Ref'!$A34</f>
        <v>34661</v>
      </c>
      <c r="J3" s="9">
        <f>'Aff Ref'!$A34</f>
        <v>34661</v>
      </c>
      <c r="K3" s="9">
        <f>'Aff Ref'!$A34</f>
        <v>34661</v>
      </c>
      <c r="L3" s="9">
        <f>'Aff Ref'!$A34</f>
        <v>34661</v>
      </c>
      <c r="M3" s="9">
        <f>'Aff Ref'!$A34</f>
        <v>34661</v>
      </c>
      <c r="N3" s="9">
        <f>'Aff Ref'!$A34</f>
        <v>34661</v>
      </c>
      <c r="O3" s="9">
        <f>'Aff Ref'!$A34</f>
        <v>34661</v>
      </c>
      <c r="P3" s="9">
        <f>'Aff Ref'!$A34</f>
        <v>34661</v>
      </c>
      <c r="Q3" s="9">
        <f>'Aff Ref'!$A34</f>
        <v>34661</v>
      </c>
      <c r="R3" s="9">
        <f>'Aff Ref'!$A34</f>
        <v>34661</v>
      </c>
      <c r="S3" s="9">
        <f>'Aff Ref'!$A34</f>
        <v>34661</v>
      </c>
      <c r="T3" s="9">
        <f>'Aff Ref'!$A34</f>
        <v>34661</v>
      </c>
      <c r="U3" s="9">
        <f>'Aff Ref'!$A34</f>
        <v>34661</v>
      </c>
      <c r="V3" s="9">
        <f>'Aff Ref'!$A34</f>
        <v>34661</v>
      </c>
      <c r="W3" s="9">
        <f>'Aff Ref'!$A34</f>
        <v>34661</v>
      </c>
      <c r="X3" s="9">
        <f>'Aff Ref'!$A34</f>
        <v>34661</v>
      </c>
      <c r="Y3" s="9">
        <f>'Aff Ref'!$A34</f>
        <v>34661</v>
      </c>
      <c r="Z3" s="9">
        <f>'Aff Ref'!$A34</f>
        <v>34661</v>
      </c>
      <c r="AA3" s="9">
        <f>'Aff Ref'!$A34</f>
        <v>34661</v>
      </c>
      <c r="AB3" s="9">
        <f>'Aff Ref'!$A34</f>
        <v>34661</v>
      </c>
      <c r="AC3" s="9">
        <f>'Aff Ref'!$A34</f>
        <v>34661</v>
      </c>
      <c r="AD3" s="9">
        <f>'Aff Ref'!$A34</f>
        <v>34661</v>
      </c>
      <c r="AE3" s="9">
        <f>'Aff Ref'!$A34</f>
        <v>34661</v>
      </c>
      <c r="AF3" s="9">
        <f>'Aff Ref'!$A34</f>
        <v>34661</v>
      </c>
      <c r="AG3" s="9">
        <f>'Aff Ref'!$A34</f>
        <v>34661</v>
      </c>
      <c r="AH3" s="9">
        <f>'Aff Ref'!$A34</f>
        <v>34661</v>
      </c>
      <c r="AI3" s="9">
        <f>'Aff Ref'!$A34</f>
        <v>34661</v>
      </c>
      <c r="AJ3" s="9">
        <f>'Aff Ref'!$A34</f>
        <v>34661</v>
      </c>
    </row>
    <row r="4" spans="1:36" x14ac:dyDescent="0.2">
      <c r="A4" t="s">
        <v>3338</v>
      </c>
      <c r="B4" s="9">
        <f>'Impr Forest Mgmt'!$A87</f>
        <v>1188600</v>
      </c>
      <c r="C4" s="9">
        <f>'Impr Forest Mgmt'!$A87</f>
        <v>1188600</v>
      </c>
      <c r="D4" s="9">
        <f>'Impr Forest Mgmt'!$A87</f>
        <v>1188600</v>
      </c>
      <c r="E4" s="9">
        <f>'Impr Forest Mgmt'!$A87</f>
        <v>1188600</v>
      </c>
      <c r="F4" s="9">
        <f>'Impr Forest Mgmt'!$A87</f>
        <v>1188600</v>
      </c>
      <c r="G4" s="9">
        <f>'Impr Forest Mgmt'!$A87</f>
        <v>1188600</v>
      </c>
      <c r="H4" s="9">
        <f>'Impr Forest Mgmt'!$A87</f>
        <v>1188600</v>
      </c>
      <c r="I4" s="9">
        <f>'Impr Forest Mgmt'!$A87</f>
        <v>1188600</v>
      </c>
      <c r="J4" s="9">
        <f>'Impr Forest Mgmt'!$A87</f>
        <v>1188600</v>
      </c>
      <c r="K4" s="9">
        <f>'Impr Forest Mgmt'!$A87</f>
        <v>1188600</v>
      </c>
      <c r="L4" s="9">
        <f>'Impr Forest Mgmt'!$A87</f>
        <v>1188600</v>
      </c>
      <c r="M4" s="9">
        <f>'Impr Forest Mgmt'!$A87</f>
        <v>1188600</v>
      </c>
      <c r="N4" s="9">
        <f>'Impr Forest Mgmt'!$A87</f>
        <v>1188600</v>
      </c>
      <c r="O4" s="9">
        <f>'Impr Forest Mgmt'!$A87</f>
        <v>1188600</v>
      </c>
      <c r="P4" s="9">
        <f>'Impr Forest Mgmt'!$A87</f>
        <v>1188600</v>
      </c>
      <c r="Q4" s="9">
        <f>'Impr Forest Mgmt'!$A87</f>
        <v>1188600</v>
      </c>
      <c r="R4" s="9">
        <f>'Impr Forest Mgmt'!$A87</f>
        <v>1188600</v>
      </c>
      <c r="S4" s="9">
        <f>'Impr Forest Mgmt'!$A87</f>
        <v>1188600</v>
      </c>
      <c r="T4" s="9">
        <f>'Impr Forest Mgmt'!$A87</f>
        <v>1188600</v>
      </c>
      <c r="U4" s="9">
        <f>'Impr Forest Mgmt'!$A87</f>
        <v>1188600</v>
      </c>
      <c r="V4" s="9">
        <f>'Impr Forest Mgmt'!$A87</f>
        <v>1188600</v>
      </c>
      <c r="W4" s="9">
        <f>'Impr Forest Mgmt'!$A87</f>
        <v>1188600</v>
      </c>
      <c r="X4" s="9">
        <f>'Impr Forest Mgmt'!$A87</f>
        <v>1188600</v>
      </c>
      <c r="Y4" s="9">
        <f>'Impr Forest Mgmt'!$A87</f>
        <v>1188600</v>
      </c>
      <c r="Z4" s="9">
        <f>'Impr Forest Mgmt'!$A87</f>
        <v>1188600</v>
      </c>
      <c r="AA4" s="9">
        <f>'Impr Forest Mgmt'!$A87</f>
        <v>1188600</v>
      </c>
      <c r="AB4" s="9">
        <f>'Impr Forest Mgmt'!$A87</f>
        <v>1188600</v>
      </c>
      <c r="AC4" s="9">
        <f>'Impr Forest Mgmt'!$A87</f>
        <v>1188600</v>
      </c>
      <c r="AD4" s="9">
        <f>'Impr Forest Mgmt'!$A87</f>
        <v>1188600</v>
      </c>
      <c r="AE4" s="9">
        <f>'Impr Forest Mgmt'!$A87</f>
        <v>1188600</v>
      </c>
      <c r="AF4" s="9">
        <f>'Impr Forest Mgmt'!$A87</f>
        <v>1188600</v>
      </c>
      <c r="AG4" s="9">
        <f>'Impr Forest Mgmt'!$A87</f>
        <v>1188600</v>
      </c>
      <c r="AH4" s="9">
        <f>'Impr Forest Mgmt'!$A87</f>
        <v>1188600</v>
      </c>
      <c r="AI4" s="9">
        <f>'Impr Forest Mgmt'!$A87</f>
        <v>1188600</v>
      </c>
      <c r="AJ4" s="9">
        <f>'Impr Forest Mgmt'!$A87</f>
        <v>1188600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2"/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2021-01-12T07:10:43Z</dcterms:modified>
</cp:coreProperties>
</file>