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olorado\CO_Model\"/>
    </mc:Choice>
  </mc:AlternateContent>
  <xr:revisionPtr revIDLastSave="0" documentId="8_{AA2D5C82-0D4C-42EA-B7D8-A62270418CF4}" xr6:coauthVersionLast="45" xr6:coauthVersionMax="45" xr10:uidLastSave="{00000000-0000-0000-0000-000000000000}"/>
  <bookViews>
    <workbookView xWindow="390" yWindow="390" windowWidth="20865" windowHeight="13080" xr2:uid="{8E4F6D43-F1A1-41B1-A0C3-8D2A33F5B8A5}"/>
  </bookViews>
  <sheets>
    <sheet name="Sheet1" sheetId="1" r:id="rId1"/>
    <sheet name="coal retirements" sheetId="2" r:id="rId2"/>
    <sheet name="rps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71" i="3" l="1"/>
  <c r="AH70" i="3"/>
  <c r="AH72" i="3" s="1"/>
  <c r="AH45" i="3"/>
  <c r="N46" i="3" l="1"/>
  <c r="N47" i="3"/>
  <c r="N45" i="3"/>
  <c r="AH46" i="3"/>
  <c r="AH47" i="3" s="1"/>
  <c r="X45" i="3"/>
  <c r="X46" i="3" s="1"/>
  <c r="X47" i="3" s="1"/>
  <c r="AH44" i="3"/>
  <c r="X44" i="3"/>
  <c r="N44" i="3"/>
  <c r="N43" i="3"/>
  <c r="D43" i="3"/>
  <c r="E43" i="3"/>
  <c r="F43" i="3"/>
  <c r="G43" i="3"/>
  <c r="H43" i="3"/>
  <c r="I43" i="3"/>
  <c r="J43" i="3"/>
  <c r="K43" i="3"/>
  <c r="L43" i="3"/>
  <c r="M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C43" i="3"/>
  <c r="M71" i="3" l="1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D71" i="3"/>
  <c r="E71" i="3"/>
  <c r="F71" i="3"/>
  <c r="G71" i="3"/>
  <c r="G72" i="3" s="1"/>
  <c r="H71" i="3"/>
  <c r="I71" i="3"/>
  <c r="J71" i="3"/>
  <c r="K71" i="3"/>
  <c r="K72" i="3" s="1"/>
  <c r="L71" i="3"/>
  <c r="N71" i="3"/>
  <c r="O71" i="3"/>
  <c r="P71" i="3"/>
  <c r="Q71" i="3"/>
  <c r="R71" i="3"/>
  <c r="S71" i="3"/>
  <c r="S72" i="3" s="1"/>
  <c r="T71" i="3"/>
  <c r="U71" i="3"/>
  <c r="V71" i="3"/>
  <c r="W71" i="3"/>
  <c r="X71" i="3"/>
  <c r="Y71" i="3"/>
  <c r="Z71" i="3"/>
  <c r="AA71" i="3"/>
  <c r="AA72" i="3" s="1"/>
  <c r="AB71" i="3"/>
  <c r="AC71" i="3"/>
  <c r="AD71" i="3"/>
  <c r="AE71" i="3"/>
  <c r="AF71" i="3"/>
  <c r="AF72" i="3" s="1"/>
  <c r="AG71" i="3"/>
  <c r="C71" i="3"/>
  <c r="C70" i="3"/>
  <c r="J72" i="3" l="1"/>
  <c r="AE72" i="3"/>
  <c r="O72" i="3"/>
  <c r="W72" i="3"/>
  <c r="H72" i="3"/>
  <c r="R72" i="3"/>
  <c r="Z72" i="3"/>
  <c r="X72" i="3"/>
  <c r="P72" i="3"/>
  <c r="AC72" i="3"/>
  <c r="U72" i="3"/>
  <c r="E72" i="3"/>
  <c r="C72" i="3"/>
  <c r="AB72" i="3"/>
  <c r="T72" i="3"/>
  <c r="L72" i="3"/>
  <c r="D72" i="3"/>
  <c r="AG72" i="3"/>
  <c r="Y72" i="3"/>
  <c r="Q72" i="3"/>
  <c r="I72" i="3"/>
  <c r="AD72" i="3"/>
  <c r="V72" i="3"/>
  <c r="N72" i="3"/>
  <c r="F72" i="3"/>
  <c r="M72" i="3"/>
  <c r="AH38" i="3" l="1"/>
  <c r="X38" i="3"/>
  <c r="N38" i="3"/>
  <c r="G35" i="3"/>
  <c r="G42" i="3" s="1"/>
  <c r="D35" i="3"/>
  <c r="D42" i="3" s="1"/>
  <c r="E35" i="3"/>
  <c r="E42" i="3" s="1"/>
  <c r="F35" i="3"/>
  <c r="F42" i="3" s="1"/>
  <c r="H35" i="3"/>
  <c r="H42" i="3" s="1"/>
  <c r="I35" i="3"/>
  <c r="I42" i="3" s="1"/>
  <c r="J35" i="3"/>
  <c r="J42" i="3" s="1"/>
  <c r="K35" i="3"/>
  <c r="K42" i="3" s="1"/>
  <c r="L35" i="3"/>
  <c r="L42" i="3" s="1"/>
  <c r="M35" i="3"/>
  <c r="M42" i="3" s="1"/>
  <c r="N35" i="3"/>
  <c r="N42" i="3" s="1"/>
  <c r="O35" i="3"/>
  <c r="O42" i="3" s="1"/>
  <c r="P35" i="3"/>
  <c r="P42" i="3" s="1"/>
  <c r="Q35" i="3"/>
  <c r="Q42" i="3" s="1"/>
  <c r="R35" i="3"/>
  <c r="R42" i="3" s="1"/>
  <c r="S35" i="3"/>
  <c r="S42" i="3" s="1"/>
  <c r="T35" i="3"/>
  <c r="T42" i="3" s="1"/>
  <c r="U35" i="3"/>
  <c r="U42" i="3" s="1"/>
  <c r="V35" i="3"/>
  <c r="V42" i="3" s="1"/>
  <c r="W35" i="3"/>
  <c r="W42" i="3" s="1"/>
  <c r="X35" i="3"/>
  <c r="X42" i="3" s="1"/>
  <c r="Y35" i="3"/>
  <c r="Y42" i="3" s="1"/>
  <c r="Z35" i="3"/>
  <c r="Z42" i="3" s="1"/>
  <c r="AA35" i="3"/>
  <c r="AA42" i="3" s="1"/>
  <c r="AB35" i="3"/>
  <c r="AB42" i="3" s="1"/>
  <c r="AC35" i="3"/>
  <c r="AC42" i="3" s="1"/>
  <c r="AD35" i="3"/>
  <c r="AD42" i="3" s="1"/>
  <c r="AE35" i="3"/>
  <c r="AE42" i="3" s="1"/>
  <c r="AF35" i="3"/>
  <c r="AF42" i="3" s="1"/>
  <c r="AG35" i="3"/>
  <c r="AG42" i="3" s="1"/>
  <c r="AH35" i="3"/>
  <c r="AH42" i="3" s="1"/>
  <c r="D36" i="3"/>
  <c r="D41" i="3" s="1"/>
  <c r="E36" i="3"/>
  <c r="E41" i="3" s="1"/>
  <c r="F36" i="3"/>
  <c r="F41" i="3" s="1"/>
  <c r="G36" i="3"/>
  <c r="G41" i="3" s="1"/>
  <c r="H36" i="3"/>
  <c r="H41" i="3" s="1"/>
  <c r="I36" i="3"/>
  <c r="I41" i="3" s="1"/>
  <c r="J36" i="3"/>
  <c r="J41" i="3" s="1"/>
  <c r="K36" i="3"/>
  <c r="K41" i="3" s="1"/>
  <c r="L36" i="3"/>
  <c r="L41" i="3" s="1"/>
  <c r="M36" i="3"/>
  <c r="M41" i="3" s="1"/>
  <c r="N36" i="3"/>
  <c r="N41" i="3" s="1"/>
  <c r="O36" i="3"/>
  <c r="O41" i="3" s="1"/>
  <c r="P36" i="3"/>
  <c r="P41" i="3" s="1"/>
  <c r="Q36" i="3"/>
  <c r="Q41" i="3" s="1"/>
  <c r="R36" i="3"/>
  <c r="R41" i="3" s="1"/>
  <c r="S36" i="3"/>
  <c r="S41" i="3" s="1"/>
  <c r="T36" i="3"/>
  <c r="T41" i="3" s="1"/>
  <c r="U36" i="3"/>
  <c r="U41" i="3" s="1"/>
  <c r="V36" i="3"/>
  <c r="V41" i="3" s="1"/>
  <c r="W36" i="3"/>
  <c r="W41" i="3" s="1"/>
  <c r="X36" i="3"/>
  <c r="X41" i="3" s="1"/>
  <c r="Y36" i="3"/>
  <c r="Y41" i="3" s="1"/>
  <c r="Z36" i="3"/>
  <c r="Z41" i="3" s="1"/>
  <c r="AA36" i="3"/>
  <c r="AA41" i="3" s="1"/>
  <c r="AB36" i="3"/>
  <c r="AB41" i="3" s="1"/>
  <c r="AC36" i="3"/>
  <c r="AC41" i="3" s="1"/>
  <c r="AD36" i="3"/>
  <c r="AD41" i="3" s="1"/>
  <c r="AE36" i="3"/>
  <c r="AE41" i="3" s="1"/>
  <c r="AF36" i="3"/>
  <c r="AF41" i="3" s="1"/>
  <c r="AG36" i="3"/>
  <c r="AG41" i="3" s="1"/>
  <c r="AH36" i="3"/>
  <c r="AH41" i="3" s="1"/>
  <c r="P37" i="3"/>
  <c r="X37" i="3"/>
  <c r="C36" i="3"/>
  <c r="C41" i="3" s="1"/>
  <c r="C35" i="3"/>
  <c r="C42" i="3" s="1"/>
  <c r="AA37" i="3" l="1"/>
  <c r="S37" i="3"/>
  <c r="K37" i="3"/>
  <c r="AE37" i="3"/>
  <c r="W37" i="3"/>
  <c r="O37" i="3"/>
  <c r="G37" i="3"/>
  <c r="C37" i="3"/>
  <c r="C38" i="3" s="1"/>
  <c r="AC37" i="3"/>
  <c r="U37" i="3"/>
  <c r="M37" i="3"/>
  <c r="Z37" i="3"/>
  <c r="AF37" i="3"/>
  <c r="R37" i="3"/>
  <c r="J37" i="3"/>
  <c r="E37" i="3"/>
  <c r="E38" i="3" s="1"/>
  <c r="AH37" i="3"/>
  <c r="H37" i="3"/>
  <c r="AG37" i="3"/>
  <c r="Y37" i="3"/>
  <c r="Q37" i="3"/>
  <c r="I37" i="3"/>
  <c r="AD37" i="3"/>
  <c r="V37" i="3"/>
  <c r="N37" i="3"/>
  <c r="F37" i="3"/>
  <c r="AB37" i="3"/>
  <c r="T37" i="3"/>
  <c r="L37" i="3"/>
  <c r="D37" i="3"/>
  <c r="D38" i="3" s="1"/>
</calcChain>
</file>

<file path=xl/sharedStrings.xml><?xml version="1.0" encoding="utf-8"?>
<sst xmlns="http://schemas.openxmlformats.org/spreadsheetml/2006/main" count="112" uniqueCount="82">
  <si>
    <t>Colorado Policy Scenario</t>
  </si>
  <si>
    <t>Sector</t>
  </si>
  <si>
    <t>Electricity</t>
  </si>
  <si>
    <t>Buildings</t>
  </si>
  <si>
    <t>Industry</t>
  </si>
  <si>
    <t>Transportation</t>
  </si>
  <si>
    <t>Oil and Gas</t>
  </si>
  <si>
    <t>Fuel Switching</t>
  </si>
  <si>
    <t>Other</t>
  </si>
  <si>
    <t>2019 Action</t>
  </si>
  <si>
    <t>80% by 2030, 95% by 2050</t>
  </si>
  <si>
    <t>Appliance efficiency: 100% by 2021 for lighting; 100% by 2021 for comm cooking</t>
  </si>
  <si>
    <t>None</t>
  </si>
  <si>
    <t>Veh Elec: LDV 43% by 2030; MDV/HDV: 0%; Buses: 5% by 2020</t>
  </si>
  <si>
    <t>Leak Dedection: 1.5% by 2030, 1% by 2050</t>
  </si>
  <si>
    <t>required reduction in emissions relative to 2005</t>
  </si>
  <si>
    <t>efficient appliance sales share</t>
  </si>
  <si>
    <t>elec vehicle sales by 2030</t>
  </si>
  <si>
    <t>Plant Name</t>
  </si>
  <si>
    <t>Size (MW)</t>
  </si>
  <si>
    <t>Reference</t>
  </si>
  <si>
    <t>HB 1261 Targets</t>
  </si>
  <si>
    <t>E3 Retirement Date - Reference</t>
  </si>
  <si>
    <t>EIA Retirement Date</t>
  </si>
  <si>
    <t>EIA MW</t>
  </si>
  <si>
    <t>Comanche 1</t>
  </si>
  <si>
    <t>Comanche 2</t>
  </si>
  <si>
    <t>Comanche 3</t>
  </si>
  <si>
    <t>Not in EIA</t>
  </si>
  <si>
    <t>Craig 1</t>
  </si>
  <si>
    <t>Craig 2</t>
  </si>
  <si>
    <t>Craig 3</t>
  </si>
  <si>
    <t>Hayden 1</t>
  </si>
  <si>
    <t>Hayden 2</t>
  </si>
  <si>
    <t>Martin Drake 6</t>
  </si>
  <si>
    <t>Martin Drake 7</t>
  </si>
  <si>
    <t>Pawnee 1</t>
  </si>
  <si>
    <t>Rawhide 1</t>
  </si>
  <si>
    <t>Ray D Nixon 1</t>
  </si>
  <si>
    <t>RPS Summary</t>
  </si>
  <si>
    <t>Unit</t>
  </si>
  <si>
    <t>RPS Target</t>
  </si>
  <si>
    <t>%</t>
  </si>
  <si>
    <t>Effective RPS</t>
  </si>
  <si>
    <t>Renewable Curtailment</t>
  </si>
  <si>
    <t>Marginal RPS Cost</t>
  </si>
  <si>
    <t>$/MWh</t>
  </si>
  <si>
    <t>E3</t>
  </si>
  <si>
    <t>Time (Time)</t>
  </si>
  <si>
    <t>Output Electricity Generation by Type[hard coal es] : MostRecentRun</t>
  </si>
  <si>
    <t>Output Electricity Generation by Type[natural gas nonpeaker es] : MostRecentRun</t>
  </si>
  <si>
    <t>Output Electricity Generation by Type[nuclear es] : MostRecentRun</t>
  </si>
  <si>
    <t>Output Electricity Generation by Type[hydro es] : MostRecentRun</t>
  </si>
  <si>
    <t>Output Electricity Generation by Type[onshore wind es] : MostRecentRun</t>
  </si>
  <si>
    <t>Output Electricity Generation by Type[solar PV es] : MostRecentRun</t>
  </si>
  <si>
    <t>Output Electricity Generation by Type[solar thermal es] : MostRecentRun</t>
  </si>
  <si>
    <t>Output Electricity Generation by Type[biomass es] : MostRecentRun</t>
  </si>
  <si>
    <t>Output Electricity Generation by Type[geothermal es] : MostRecentRun</t>
  </si>
  <si>
    <t>Output Electricity Generation by Type[petroleum es] : MostRecentRun</t>
  </si>
  <si>
    <t>Output Electricity Generation by Type[natural gas peaker es] : MostRecentRun</t>
  </si>
  <si>
    <t>Output Electricity Generation by Type[lignite es] : MostRecentRun</t>
  </si>
  <si>
    <t>Output Electricity Generation by Type[offshore wind es] : MostRecentRun</t>
  </si>
  <si>
    <t>Output Electricity Generation by Type[crude oil es] : MostRecentRun</t>
  </si>
  <si>
    <t>Output Electricity Generation by Type[heavy or residual fuel oil es] : MostRecentRun</t>
  </si>
  <si>
    <t>Output Electricity Generation by Type[municipal solid waste es] : MostRecentRun</t>
  </si>
  <si>
    <t xml:space="preserve">Qualifying RPS </t>
  </si>
  <si>
    <t>anaerobic digestion</t>
  </si>
  <si>
    <t>methane capture</t>
  </si>
  <si>
    <t>biomass</t>
  </si>
  <si>
    <t>solar</t>
  </si>
  <si>
    <t>wind</t>
  </si>
  <si>
    <t>hydro</t>
  </si>
  <si>
    <t>https://energyoffice.colorado.gov/renewable-energy-standard</t>
  </si>
  <si>
    <t>RPS</t>
  </si>
  <si>
    <t>Non-RPS</t>
  </si>
  <si>
    <t>Policy Schedule</t>
  </si>
  <si>
    <t>BAU RPS %</t>
  </si>
  <si>
    <t>Non-renewable energy</t>
  </si>
  <si>
    <t>Renewable BAU</t>
  </si>
  <si>
    <t>Policy schedule</t>
  </si>
  <si>
    <t>BAU RPS</t>
  </si>
  <si>
    <t>commercial cooking is 20% of appliance energy use, took 20% of .38 (max eff)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</si>
</sst>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.000_);_(* \(#,##0.000\);_(* &quot;-&quot;??_);_(@_)"/>
    <numFmt numFmtId="167" formatCode="_(* #,##0.0000_);_(* \(#,##0.0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00507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3" borderId="0" xfId="0" applyFont="1" applyFill="1"/>
    <xf numFmtId="14" fontId="3" fillId="3" borderId="0" xfId="0" applyNumberFormat="1" applyFont="1" applyFill="1"/>
    <xf numFmtId="0" fontId="3" fillId="0" borderId="2" xfId="0" applyFont="1" applyBorder="1" applyAlignment="1">
      <alignment horizontal="center" vertical="center"/>
    </xf>
    <xf numFmtId="14" fontId="3" fillId="0" borderId="0" xfId="0" applyNumberFormat="1" applyFont="1"/>
    <xf numFmtId="0" fontId="3" fillId="4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5" borderId="4" xfId="0" applyFont="1" applyFill="1" applyBorder="1"/>
    <xf numFmtId="0" fontId="6" fillId="5" borderId="5" xfId="0" applyFont="1" applyFill="1" applyBorder="1" applyAlignment="1">
      <alignment horizontal="right"/>
    </xf>
    <xf numFmtId="0" fontId="6" fillId="5" borderId="6" xfId="0" applyFont="1" applyFill="1" applyBorder="1" applyAlignment="1">
      <alignment horizontal="right"/>
    </xf>
    <xf numFmtId="0" fontId="5" fillId="5" borderId="7" xfId="0" applyFont="1" applyFill="1" applyBorder="1"/>
    <xf numFmtId="0" fontId="7" fillId="0" borderId="8" xfId="0" applyFont="1" applyBorder="1"/>
    <xf numFmtId="0" fontId="8" fillId="0" borderId="9" xfId="0" applyFont="1" applyBorder="1" applyAlignment="1">
      <alignment horizontal="right"/>
    </xf>
    <xf numFmtId="0" fontId="8" fillId="0" borderId="0" xfId="0" applyFont="1" applyAlignment="1">
      <alignment horizontal="right"/>
    </xf>
    <xf numFmtId="9" fontId="7" fillId="6" borderId="0" xfId="3" applyFont="1" applyFill="1"/>
    <xf numFmtId="0" fontId="7" fillId="0" borderId="10" xfId="0" applyFont="1" applyBorder="1"/>
    <xf numFmtId="0" fontId="8" fillId="0" borderId="11" xfId="0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164" fontId="7" fillId="6" borderId="12" xfId="2" applyNumberFormat="1" applyFont="1" applyFill="1" applyBorder="1"/>
    <xf numFmtId="0" fontId="7" fillId="0" borderId="0" xfId="0" applyFont="1" applyFill="1" applyBorder="1"/>
    <xf numFmtId="0" fontId="9" fillId="0" borderId="0" xfId="0" applyFont="1" applyFill="1" applyBorder="1"/>
    <xf numFmtId="9" fontId="0" fillId="0" borderId="0" xfId="3" applyFont="1"/>
    <xf numFmtId="165" fontId="0" fillId="0" borderId="0" xfId="3" applyNumberFormat="1" applyFont="1"/>
    <xf numFmtId="165" fontId="0" fillId="0" borderId="0" xfId="0" applyNumberFormat="1"/>
    <xf numFmtId="167" fontId="0" fillId="0" borderId="0" xfId="1" applyNumberFormat="1" applyFont="1"/>
    <xf numFmtId="0" fontId="0" fillId="0" borderId="0" xfId="0" applyFont="1"/>
    <xf numFmtId="9" fontId="0" fillId="7" borderId="0" xfId="3" applyFont="1" applyFill="1"/>
    <xf numFmtId="165" fontId="0" fillId="7" borderId="0" xfId="3" applyNumberFormat="1" applyFont="1" applyFill="1"/>
    <xf numFmtId="9" fontId="0" fillId="8" borderId="0" xfId="3" applyFont="1" applyFill="1"/>
    <xf numFmtId="43" fontId="0" fillId="8" borderId="0" xfId="1" applyFont="1" applyFill="1"/>
    <xf numFmtId="165" fontId="0" fillId="8" borderId="0" xfId="3" applyNumberFormat="1" applyFont="1" applyFill="1"/>
    <xf numFmtId="165" fontId="2" fillId="0" borderId="0" xfId="3" applyNumberFormat="1" applyFont="1"/>
    <xf numFmtId="43" fontId="2" fillId="8" borderId="0" xfId="1" applyFont="1" applyFill="1"/>
    <xf numFmtId="11" fontId="0" fillId="0" borderId="0" xfId="0" applyNumberFormat="1"/>
    <xf numFmtId="167" fontId="0" fillId="0" borderId="0" xfId="0" applyNumberFormat="1"/>
    <xf numFmtId="9" fontId="2" fillId="8" borderId="0" xfId="3" applyFont="1" applyFill="1"/>
    <xf numFmtId="9" fontId="10" fillId="8" borderId="0" xfId="3" applyFont="1" applyFill="1"/>
    <xf numFmtId="166" fontId="10" fillId="8" borderId="0" xfId="1" applyNumberFormat="1" applyFont="1" applyFill="1"/>
    <xf numFmtId="43" fontId="0" fillId="2" borderId="0" xfId="1" applyFont="1" applyFill="1"/>
    <xf numFmtId="43" fontId="2" fillId="2" borderId="0" xfId="1" applyFont="1" applyFill="1"/>
    <xf numFmtId="43" fontId="10" fillId="2" borderId="0" xfId="1" applyFont="1" applyFill="1"/>
    <xf numFmtId="43" fontId="11" fillId="2" borderId="0" xfId="1" applyFont="1" applyFill="1"/>
    <xf numFmtId="166" fontId="11" fillId="8" borderId="0" xfId="1" applyNumberFormat="1" applyFont="1" applyFill="1"/>
    <xf numFmtId="9" fontId="2" fillId="8" borderId="0" xfId="1" applyNumberFormat="1" applyFont="1" applyFill="1"/>
    <xf numFmtId="9" fontId="11" fillId="8" borderId="0" xfId="3" applyFont="1" applyFill="1"/>
    <xf numFmtId="167" fontId="0" fillId="2" borderId="0" xfId="1" applyNumberFormat="1" applyFont="1" applyFill="1"/>
    <xf numFmtId="167" fontId="0" fillId="2" borderId="0" xfId="0" applyNumberFormat="1" applyFill="1"/>
    <xf numFmtId="11" fontId="0" fillId="2" borderId="0" xfId="0" applyNumberFormat="1" applyFill="1"/>
    <xf numFmtId="10" fontId="0" fillId="7" borderId="0" xfId="3" applyNumberFormat="1" applyFont="1" applyFill="1"/>
    <xf numFmtId="10" fontId="2" fillId="7" borderId="0" xfId="0" applyNumberFormat="1" applyFont="1" applyFill="1"/>
    <xf numFmtId="10" fontId="0" fillId="0" borderId="0" xfId="0" applyNumberFormat="1"/>
    <xf numFmtId="9" fontId="0" fillId="2" borderId="0" xfId="3" applyFont="1" applyFill="1"/>
    <xf numFmtId="9" fontId="0" fillId="0" borderId="0" xfId="0" applyNumberFormat="1"/>
    <xf numFmtId="43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14</xdr:row>
      <xdr:rowOff>9525</xdr:rowOff>
    </xdr:from>
    <xdr:to>
      <xdr:col>3</xdr:col>
      <xdr:colOff>1094587</xdr:colOff>
      <xdr:row>56</xdr:row>
      <xdr:rowOff>94239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DCF428-1438-4266-A9CB-2E7E85495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3057525"/>
          <a:ext cx="6304762" cy="8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64D8-D11C-4A02-817E-EACECA0D8923}">
  <dimension ref="A1:E12"/>
  <sheetViews>
    <sheetView tabSelected="1" workbookViewId="0">
      <selection activeCell="E8" sqref="E8"/>
    </sheetView>
  </sheetViews>
  <sheetFormatPr defaultRowHeight="15" x14ac:dyDescent="0.25"/>
  <cols>
    <col min="2" max="2" width="18.85546875" customWidth="1"/>
    <col min="3" max="3" width="56.140625" customWidth="1"/>
    <col min="4" max="4" width="46" customWidth="1"/>
  </cols>
  <sheetData>
    <row r="1" spans="1:5" x14ac:dyDescent="0.25">
      <c r="A1" t="s">
        <v>0</v>
      </c>
    </row>
    <row r="4" spans="1:5" x14ac:dyDescent="0.25">
      <c r="B4" s="2" t="s">
        <v>1</v>
      </c>
      <c r="C4" s="2" t="s">
        <v>9</v>
      </c>
      <c r="D4" s="3"/>
    </row>
    <row r="5" spans="1:5" x14ac:dyDescent="0.25">
      <c r="B5" s="3" t="s">
        <v>2</v>
      </c>
      <c r="C5" s="3" t="s">
        <v>10</v>
      </c>
      <c r="D5" s="3" t="s">
        <v>15</v>
      </c>
    </row>
    <row r="6" spans="1:5" x14ac:dyDescent="0.25">
      <c r="B6" s="3"/>
      <c r="C6" s="3"/>
      <c r="D6" s="3"/>
    </row>
    <row r="7" spans="1:5" ht="30" x14ac:dyDescent="0.25">
      <c r="B7" s="3" t="s">
        <v>3</v>
      </c>
      <c r="C7" s="3" t="s">
        <v>11</v>
      </c>
      <c r="D7" s="3" t="s">
        <v>16</v>
      </c>
      <c r="E7" s="62" t="s">
        <v>81</v>
      </c>
    </row>
    <row r="8" spans="1:5" x14ac:dyDescent="0.25">
      <c r="B8" s="3" t="s">
        <v>4</v>
      </c>
      <c r="C8" s="3" t="s">
        <v>12</v>
      </c>
      <c r="D8" s="3"/>
    </row>
    <row r="9" spans="1:5" ht="30" x14ac:dyDescent="0.25">
      <c r="B9" s="2" t="s">
        <v>5</v>
      </c>
      <c r="C9" s="61" t="s">
        <v>13</v>
      </c>
      <c r="D9" s="61" t="s">
        <v>17</v>
      </c>
    </row>
    <row r="10" spans="1:5" x14ac:dyDescent="0.25">
      <c r="B10" s="3" t="s">
        <v>6</v>
      </c>
      <c r="C10" s="3" t="s">
        <v>14</v>
      </c>
      <c r="D10" s="3"/>
    </row>
    <row r="11" spans="1:5" x14ac:dyDescent="0.25">
      <c r="B11" s="3" t="s">
        <v>7</v>
      </c>
      <c r="C11" s="3" t="s">
        <v>12</v>
      </c>
      <c r="D11" s="3"/>
    </row>
    <row r="12" spans="1:5" x14ac:dyDescent="0.25">
      <c r="B12" s="3" t="s">
        <v>8</v>
      </c>
      <c r="C12" s="3" t="s">
        <v>12</v>
      </c>
      <c r="D12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2004E-314C-4011-BF04-25D3C739DDC8}">
  <dimension ref="B1:I15"/>
  <sheetViews>
    <sheetView zoomScale="130" zoomScaleNormal="130" workbookViewId="0">
      <selection activeCell="G17" sqref="G17"/>
    </sheetView>
  </sheetViews>
  <sheetFormatPr defaultRowHeight="15" x14ac:dyDescent="0.25"/>
  <cols>
    <col min="2" max="2" width="31" customWidth="1"/>
    <col min="4" max="4" width="19.28515625" customWidth="1"/>
    <col min="5" max="5" width="18.42578125" customWidth="1"/>
    <col min="6" max="6" width="14.85546875" bestFit="1" customWidth="1"/>
    <col min="7" max="7" width="18.42578125" customWidth="1"/>
    <col min="8" max="8" width="20.5703125" customWidth="1"/>
    <col min="9" max="9" width="21.85546875" customWidth="1"/>
  </cols>
  <sheetData>
    <row r="1" spans="2:9" ht="15.75" thickBot="1" x14ac:dyDescent="0.3"/>
    <row r="2" spans="2:9" ht="75" x14ac:dyDescent="0.25">
      <c r="B2" s="5" t="s">
        <v>18</v>
      </c>
      <c r="C2" s="5" t="s">
        <v>19</v>
      </c>
      <c r="D2" s="5" t="s">
        <v>20</v>
      </c>
      <c r="E2" s="5" t="s">
        <v>9</v>
      </c>
      <c r="F2" s="5" t="s">
        <v>21</v>
      </c>
      <c r="G2" s="6" t="s">
        <v>22</v>
      </c>
      <c r="H2" s="7" t="s">
        <v>23</v>
      </c>
      <c r="I2" s="7" t="s">
        <v>24</v>
      </c>
    </row>
    <row r="3" spans="2:9" x14ac:dyDescent="0.25">
      <c r="B3" s="8" t="s">
        <v>25</v>
      </c>
      <c r="C3" s="8">
        <v>325</v>
      </c>
      <c r="D3" s="9">
        <v>44926</v>
      </c>
      <c r="E3" s="9">
        <v>44926</v>
      </c>
      <c r="F3" s="9">
        <v>44926</v>
      </c>
      <c r="G3" s="10">
        <v>2022</v>
      </c>
      <c r="H3" s="10">
        <v>2022</v>
      </c>
      <c r="I3" s="10"/>
    </row>
    <row r="4" spans="2:9" x14ac:dyDescent="0.25">
      <c r="B4" s="8" t="s">
        <v>26</v>
      </c>
      <c r="C4" s="8">
        <v>335</v>
      </c>
      <c r="D4" s="9">
        <v>46022</v>
      </c>
      <c r="E4" s="9">
        <v>46022</v>
      </c>
      <c r="F4" s="9">
        <v>46022</v>
      </c>
      <c r="G4" s="10">
        <v>2025</v>
      </c>
      <c r="H4" s="10">
        <v>2025</v>
      </c>
      <c r="I4" s="10"/>
    </row>
    <row r="5" spans="2:9" x14ac:dyDescent="0.25">
      <c r="B5" s="5" t="s">
        <v>27</v>
      </c>
      <c r="C5" s="5">
        <v>766</v>
      </c>
      <c r="D5" s="11">
        <v>62093</v>
      </c>
      <c r="E5" s="11">
        <v>62093</v>
      </c>
      <c r="F5" s="11">
        <v>62093</v>
      </c>
      <c r="G5" s="12">
        <v>2069</v>
      </c>
      <c r="H5" s="12" t="s">
        <v>28</v>
      </c>
      <c r="I5" s="12">
        <v>750</v>
      </c>
    </row>
    <row r="6" spans="2:9" x14ac:dyDescent="0.25">
      <c r="B6" s="8" t="s">
        <v>29</v>
      </c>
      <c r="C6" s="8">
        <v>428</v>
      </c>
      <c r="D6" s="9">
        <v>46022</v>
      </c>
      <c r="E6" s="9">
        <v>46022</v>
      </c>
      <c r="F6" s="9">
        <v>46022</v>
      </c>
      <c r="G6" s="10">
        <v>2025</v>
      </c>
      <c r="H6" s="10">
        <v>2025</v>
      </c>
      <c r="I6" s="10"/>
    </row>
    <row r="7" spans="2:9" x14ac:dyDescent="0.25">
      <c r="B7" s="8" t="s">
        <v>30</v>
      </c>
      <c r="C7" s="8">
        <v>428</v>
      </c>
      <c r="D7" s="9">
        <v>49309</v>
      </c>
      <c r="E7" s="9">
        <v>47026</v>
      </c>
      <c r="F7" s="9">
        <v>47026</v>
      </c>
      <c r="G7" s="10">
        <v>2034</v>
      </c>
      <c r="H7" s="10">
        <v>2028</v>
      </c>
      <c r="I7" s="10"/>
    </row>
    <row r="8" spans="2:9" x14ac:dyDescent="0.25">
      <c r="B8" s="8" t="s">
        <v>31</v>
      </c>
      <c r="C8" s="8">
        <v>448</v>
      </c>
      <c r="D8" s="9">
        <v>52962</v>
      </c>
      <c r="E8" s="9">
        <v>47483</v>
      </c>
      <c r="F8" s="9">
        <v>47483</v>
      </c>
      <c r="G8" s="10">
        <v>2044</v>
      </c>
      <c r="H8" s="10">
        <v>2030</v>
      </c>
      <c r="I8" s="10"/>
    </row>
    <row r="9" spans="2:9" x14ac:dyDescent="0.25">
      <c r="B9" s="5" t="s">
        <v>32</v>
      </c>
      <c r="C9" s="5">
        <v>212</v>
      </c>
      <c r="D9" s="11">
        <v>47848</v>
      </c>
      <c r="E9" s="11">
        <v>47848</v>
      </c>
      <c r="F9" s="11">
        <v>47848</v>
      </c>
      <c r="G9" s="12">
        <v>2030</v>
      </c>
      <c r="H9" s="12" t="s">
        <v>28</v>
      </c>
      <c r="I9" s="12">
        <v>179</v>
      </c>
    </row>
    <row r="10" spans="2:9" x14ac:dyDescent="0.25">
      <c r="B10" s="5" t="s">
        <v>33</v>
      </c>
      <c r="C10" s="5">
        <v>286</v>
      </c>
      <c r="D10" s="11">
        <v>50040</v>
      </c>
      <c r="E10" s="11">
        <v>50040</v>
      </c>
      <c r="F10" s="11">
        <v>50040</v>
      </c>
      <c r="G10" s="12">
        <v>2036</v>
      </c>
      <c r="H10" s="12" t="s">
        <v>28</v>
      </c>
      <c r="I10" s="12">
        <v>262</v>
      </c>
    </row>
    <row r="11" spans="2:9" x14ac:dyDescent="0.25">
      <c r="B11" s="8" t="s">
        <v>34</v>
      </c>
      <c r="C11" s="8">
        <v>83</v>
      </c>
      <c r="D11" s="9">
        <v>49674</v>
      </c>
      <c r="E11" s="9">
        <v>44926</v>
      </c>
      <c r="F11" s="9">
        <v>44926</v>
      </c>
      <c r="G11" s="10">
        <v>2035</v>
      </c>
      <c r="H11" s="10">
        <v>2022</v>
      </c>
      <c r="I11" s="10"/>
    </row>
    <row r="12" spans="2:9" x14ac:dyDescent="0.25">
      <c r="B12" s="8" t="s">
        <v>35</v>
      </c>
      <c r="C12" s="8">
        <v>141</v>
      </c>
      <c r="D12" s="9">
        <v>49674</v>
      </c>
      <c r="E12" s="9">
        <v>44926</v>
      </c>
      <c r="F12" s="9">
        <v>44926</v>
      </c>
      <c r="G12" s="10">
        <v>2035</v>
      </c>
      <c r="H12" s="10">
        <v>2022</v>
      </c>
      <c r="I12" s="10"/>
    </row>
    <row r="13" spans="2:9" x14ac:dyDescent="0.25">
      <c r="B13" s="5" t="s">
        <v>36</v>
      </c>
      <c r="C13" s="5">
        <v>505</v>
      </c>
      <c r="D13" s="11">
        <v>51866</v>
      </c>
      <c r="E13" s="11">
        <v>51866</v>
      </c>
      <c r="F13" s="11">
        <v>51866</v>
      </c>
      <c r="G13" s="12">
        <v>2041</v>
      </c>
      <c r="H13" s="12" t="s">
        <v>28</v>
      </c>
      <c r="I13" s="12">
        <v>505</v>
      </c>
    </row>
    <row r="14" spans="2:9" x14ac:dyDescent="0.25">
      <c r="B14" s="8" t="s">
        <v>37</v>
      </c>
      <c r="C14" s="8">
        <v>280</v>
      </c>
      <c r="D14" s="9">
        <v>55153</v>
      </c>
      <c r="E14" s="9">
        <v>47483</v>
      </c>
      <c r="F14" s="9">
        <v>47483</v>
      </c>
      <c r="G14" s="10">
        <v>2050</v>
      </c>
      <c r="H14" s="10">
        <v>2030</v>
      </c>
      <c r="I14" s="10"/>
    </row>
    <row r="15" spans="2:9" ht="15.75" thickBot="1" x14ac:dyDescent="0.3">
      <c r="B15" s="8" t="s">
        <v>38</v>
      </c>
      <c r="C15" s="8">
        <v>208</v>
      </c>
      <c r="D15" s="9">
        <v>55153</v>
      </c>
      <c r="E15" s="9">
        <v>47483</v>
      </c>
      <c r="F15" s="9">
        <v>47483</v>
      </c>
      <c r="G15" s="13">
        <v>2050</v>
      </c>
      <c r="H15" s="13">
        <v>2029</v>
      </c>
      <c r="I1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4F47-08D8-4DED-871F-1C39F5B7C4DF}">
  <dimension ref="A1:AK72"/>
  <sheetViews>
    <sheetView topLeftCell="A41" zoomScaleNormal="100" workbookViewId="0">
      <selection activeCell="AK53" sqref="AK53"/>
    </sheetView>
  </sheetViews>
  <sheetFormatPr defaultRowHeight="15" x14ac:dyDescent="0.25"/>
  <cols>
    <col min="2" max="2" width="57.28515625" customWidth="1"/>
    <col min="3" max="3" width="19.42578125" bestFit="1" customWidth="1"/>
    <col min="5" max="13" width="0" hidden="1" customWidth="1"/>
    <col min="15" max="23" width="0" hidden="1" customWidth="1"/>
    <col min="25" max="33" width="0" hidden="1" customWidth="1"/>
  </cols>
  <sheetData>
    <row r="1" spans="1:9" x14ac:dyDescent="0.25">
      <c r="A1" t="s">
        <v>47</v>
      </c>
    </row>
    <row r="2" spans="1:9" x14ac:dyDescent="0.25">
      <c r="B2" s="14" t="s">
        <v>39</v>
      </c>
      <c r="C2" s="15" t="s">
        <v>40</v>
      </c>
      <c r="D2" s="16"/>
      <c r="E2" s="17">
        <v>2015</v>
      </c>
      <c r="F2" s="17">
        <v>2020</v>
      </c>
      <c r="G2" s="17">
        <v>2030</v>
      </c>
      <c r="H2" s="17">
        <v>2040</v>
      </c>
      <c r="I2" s="17">
        <v>2050</v>
      </c>
    </row>
    <row r="3" spans="1:9" x14ac:dyDescent="0.25">
      <c r="B3" s="18" t="s">
        <v>41</v>
      </c>
      <c r="C3" s="19" t="s">
        <v>42</v>
      </c>
      <c r="D3" s="20"/>
      <c r="E3" s="21">
        <v>0.17561537606833652</v>
      </c>
      <c r="F3" s="21">
        <v>0.23718698780728284</v>
      </c>
      <c r="G3" s="21">
        <v>0.23393347423166941</v>
      </c>
      <c r="H3" s="21">
        <v>0.23488852255042228</v>
      </c>
      <c r="I3" s="21">
        <v>0.25086980386263452</v>
      </c>
    </row>
    <row r="4" spans="1:9" x14ac:dyDescent="0.25">
      <c r="B4" s="18" t="s">
        <v>43</v>
      </c>
      <c r="C4" s="19" t="s">
        <v>42</v>
      </c>
      <c r="D4" s="20"/>
      <c r="E4" s="21">
        <v>0.18014464353203125</v>
      </c>
      <c r="F4" s="21">
        <v>0.25829961462079903</v>
      </c>
      <c r="G4" s="21">
        <v>0.68786810969227652</v>
      </c>
      <c r="H4" s="21">
        <v>0.88035797174059049</v>
      </c>
      <c r="I4" s="21">
        <v>0.97453255538632311</v>
      </c>
    </row>
    <row r="5" spans="1:9" x14ac:dyDescent="0.25">
      <c r="B5" s="18" t="s">
        <v>44</v>
      </c>
      <c r="C5" s="19" t="s">
        <v>42</v>
      </c>
      <c r="D5" s="20"/>
      <c r="E5" s="21">
        <v>1.1735285180093334E-2</v>
      </c>
      <c r="F5" s="21">
        <v>6.1112286291904938E-3</v>
      </c>
      <c r="G5" s="21">
        <v>2.7243063253489633E-2</v>
      </c>
      <c r="H5" s="21">
        <v>0.11827569344291351</v>
      </c>
      <c r="I5" s="21">
        <v>0.14286428428668041</v>
      </c>
    </row>
    <row r="6" spans="1:9" x14ac:dyDescent="0.25">
      <c r="B6" s="22" t="s">
        <v>45</v>
      </c>
      <c r="C6" s="23" t="s">
        <v>46</v>
      </c>
      <c r="D6" s="24"/>
      <c r="E6" s="25">
        <v>0</v>
      </c>
      <c r="F6" s="25">
        <v>0</v>
      </c>
      <c r="G6" s="25">
        <v>0</v>
      </c>
      <c r="H6" s="25">
        <v>0</v>
      </c>
      <c r="I6" s="25">
        <v>0</v>
      </c>
    </row>
    <row r="8" spans="1:9" x14ac:dyDescent="0.25">
      <c r="B8" s="27" t="s">
        <v>65</v>
      </c>
      <c r="C8" t="s">
        <v>72</v>
      </c>
    </row>
    <row r="9" spans="1:9" x14ac:dyDescent="0.25">
      <c r="B9" s="26" t="s">
        <v>66</v>
      </c>
    </row>
    <row r="10" spans="1:9" x14ac:dyDescent="0.25">
      <c r="B10" s="26" t="s">
        <v>67</v>
      </c>
    </row>
    <row r="11" spans="1:9" x14ac:dyDescent="0.25">
      <c r="B11" s="26" t="s">
        <v>68</v>
      </c>
    </row>
    <row r="12" spans="1:9" x14ac:dyDescent="0.25">
      <c r="B12" s="26" t="s">
        <v>69</v>
      </c>
    </row>
    <row r="13" spans="1:9" x14ac:dyDescent="0.25">
      <c r="B13" s="26" t="s">
        <v>70</v>
      </c>
    </row>
    <row r="14" spans="1:9" x14ac:dyDescent="0.25">
      <c r="B14" s="26" t="s">
        <v>71</v>
      </c>
    </row>
    <row r="17" spans="2:34" x14ac:dyDescent="0.25">
      <c r="B17" t="s">
        <v>48</v>
      </c>
      <c r="C17">
        <v>2019</v>
      </c>
      <c r="D17">
        <v>2020</v>
      </c>
      <c r="E17">
        <v>2021</v>
      </c>
      <c r="F17">
        <v>2022</v>
      </c>
      <c r="G17">
        <v>2023</v>
      </c>
      <c r="H17">
        <v>2024</v>
      </c>
      <c r="I17">
        <v>2025</v>
      </c>
      <c r="J17">
        <v>2026</v>
      </c>
      <c r="K17">
        <v>2027</v>
      </c>
      <c r="L17">
        <v>2028</v>
      </c>
      <c r="M17">
        <v>2029</v>
      </c>
      <c r="N17">
        <v>2030</v>
      </c>
      <c r="O17">
        <v>2031</v>
      </c>
      <c r="P17">
        <v>2032</v>
      </c>
      <c r="Q17">
        <v>2033</v>
      </c>
      <c r="R17">
        <v>2034</v>
      </c>
      <c r="S17">
        <v>2035</v>
      </c>
      <c r="T17">
        <v>2036</v>
      </c>
      <c r="U17">
        <v>2037</v>
      </c>
      <c r="V17">
        <v>2038</v>
      </c>
      <c r="W17">
        <v>2039</v>
      </c>
      <c r="X17">
        <v>2040</v>
      </c>
      <c r="Y17">
        <v>2041</v>
      </c>
      <c r="Z17">
        <v>2042</v>
      </c>
      <c r="AA17">
        <v>2043</v>
      </c>
      <c r="AB17">
        <v>2044</v>
      </c>
      <c r="AC17">
        <v>2045</v>
      </c>
      <c r="AD17">
        <v>2046</v>
      </c>
      <c r="AE17">
        <v>2047</v>
      </c>
      <c r="AF17">
        <v>2048</v>
      </c>
      <c r="AG17">
        <v>2049</v>
      </c>
      <c r="AH17">
        <v>2050</v>
      </c>
    </row>
    <row r="18" spans="2:34" x14ac:dyDescent="0.25">
      <c r="B18" t="s">
        <v>49</v>
      </c>
      <c r="C18">
        <v>20.622699999999998</v>
      </c>
      <c r="D18">
        <v>15.799099999999999</v>
      </c>
      <c r="E18">
        <v>18.8748</v>
      </c>
      <c r="F18">
        <v>18.617100000000001</v>
      </c>
      <c r="G18">
        <v>19.971900000000002</v>
      </c>
      <c r="H18">
        <v>21.967400000000001</v>
      </c>
      <c r="I18">
        <v>22.091799999999999</v>
      </c>
      <c r="J18">
        <v>23.559100000000001</v>
      </c>
      <c r="K18">
        <v>24.3428</v>
      </c>
      <c r="L18">
        <v>23.1496</v>
      </c>
      <c r="M18">
        <v>23.0791</v>
      </c>
      <c r="N18" s="1">
        <v>17.453499999999998</v>
      </c>
      <c r="O18">
        <v>17.419899999999998</v>
      </c>
      <c r="P18">
        <v>17.509799999999998</v>
      </c>
      <c r="Q18">
        <v>17.7714</v>
      </c>
      <c r="R18">
        <v>18.020399999999999</v>
      </c>
      <c r="S18">
        <v>18.1129</v>
      </c>
      <c r="T18">
        <v>16.2836</v>
      </c>
      <c r="U18">
        <v>16.3431</v>
      </c>
      <c r="V18">
        <v>16.462900000000001</v>
      </c>
      <c r="W18">
        <v>16.540900000000001</v>
      </c>
      <c r="X18" s="1">
        <v>14.682600000000001</v>
      </c>
      <c r="Y18">
        <v>14.660399999999999</v>
      </c>
      <c r="Z18">
        <v>14.6861</v>
      </c>
      <c r="AA18">
        <v>14.6747</v>
      </c>
      <c r="AB18">
        <v>14.7471</v>
      </c>
      <c r="AC18">
        <v>14.7685</v>
      </c>
      <c r="AD18">
        <v>14.892300000000001</v>
      </c>
      <c r="AE18">
        <v>15.073399999999999</v>
      </c>
      <c r="AF18">
        <v>15.1976</v>
      </c>
      <c r="AG18">
        <v>15.2402</v>
      </c>
      <c r="AH18" s="1">
        <v>15.385199999999999</v>
      </c>
    </row>
    <row r="19" spans="2:34" x14ac:dyDescent="0.25">
      <c r="B19" t="s">
        <v>50</v>
      </c>
      <c r="C19">
        <v>17.4665</v>
      </c>
      <c r="D19">
        <v>18.376899999999999</v>
      </c>
      <c r="E19">
        <v>16.193300000000001</v>
      </c>
      <c r="F19">
        <v>17.1586</v>
      </c>
      <c r="G19">
        <v>16.1343</v>
      </c>
      <c r="H19">
        <v>14.4861</v>
      </c>
      <c r="I19">
        <v>11.7258</v>
      </c>
      <c r="J19">
        <v>10.1799</v>
      </c>
      <c r="K19">
        <v>9.3603900000000007</v>
      </c>
      <c r="L19">
        <v>9.0608799999999992</v>
      </c>
      <c r="M19">
        <v>9.1048600000000004</v>
      </c>
      <c r="N19" s="1">
        <v>10.2294</v>
      </c>
      <c r="O19">
        <v>10.341699999999999</v>
      </c>
      <c r="P19">
        <v>10.1934</v>
      </c>
      <c r="Q19">
        <v>9.9246700000000008</v>
      </c>
      <c r="R19">
        <v>9.6659299999999995</v>
      </c>
      <c r="S19">
        <v>9.5665999999999993</v>
      </c>
      <c r="T19">
        <v>9.8842999999999996</v>
      </c>
      <c r="U19">
        <v>9.8634599999999999</v>
      </c>
      <c r="V19">
        <v>9.6979900000000008</v>
      </c>
      <c r="W19">
        <v>9.6165699999999994</v>
      </c>
      <c r="X19" s="1">
        <v>9.9569600000000005</v>
      </c>
      <c r="Y19">
        <v>10.021599999999999</v>
      </c>
      <c r="Z19">
        <v>9.9581900000000001</v>
      </c>
      <c r="AA19">
        <v>9.7804000000000002</v>
      </c>
      <c r="AB19">
        <v>9.71889</v>
      </c>
      <c r="AC19">
        <v>9.6471</v>
      </c>
      <c r="AD19">
        <v>9.4944600000000001</v>
      </c>
      <c r="AE19">
        <v>9.3125099999999996</v>
      </c>
      <c r="AF19">
        <v>9.2359200000000001</v>
      </c>
      <c r="AG19">
        <v>9.1494099999999996</v>
      </c>
      <c r="AH19" s="1">
        <v>8.9735899999999997</v>
      </c>
    </row>
    <row r="20" spans="2:34" x14ac:dyDescent="0.25">
      <c r="B20" t="s">
        <v>51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1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1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s="1">
        <v>0</v>
      </c>
    </row>
    <row r="21" spans="2:34" x14ac:dyDescent="0.25">
      <c r="B21" t="s">
        <v>52</v>
      </c>
      <c r="C21">
        <v>1.81271</v>
      </c>
      <c r="D21">
        <v>1.81853</v>
      </c>
      <c r="E21">
        <v>1.8272600000000001</v>
      </c>
      <c r="F21">
        <v>1.83599</v>
      </c>
      <c r="G21">
        <v>1.8420799999999999</v>
      </c>
      <c r="H21">
        <v>1.8508100000000001</v>
      </c>
      <c r="I21">
        <v>1.8653599999999999</v>
      </c>
      <c r="J21">
        <v>1.87991</v>
      </c>
      <c r="K21">
        <v>1.89446</v>
      </c>
      <c r="L21">
        <v>1.9090100000000001</v>
      </c>
      <c r="M21">
        <v>1.92065</v>
      </c>
      <c r="N21" s="1">
        <v>1.9352</v>
      </c>
      <c r="O21">
        <v>1.9468399999999999</v>
      </c>
      <c r="P21">
        <v>1.95848</v>
      </c>
      <c r="Q21">
        <v>1.9701200000000001</v>
      </c>
      <c r="R21">
        <v>1.98176</v>
      </c>
      <c r="S21">
        <v>1.9934000000000001</v>
      </c>
      <c r="T21">
        <v>2.0050400000000002</v>
      </c>
      <c r="U21">
        <v>2.01668</v>
      </c>
      <c r="V21">
        <v>2.0283199999999999</v>
      </c>
      <c r="W21">
        <v>2.0399600000000002</v>
      </c>
      <c r="X21" s="1">
        <v>2.0516000000000001</v>
      </c>
      <c r="Y21">
        <v>2.06324</v>
      </c>
      <c r="Z21">
        <v>2.0748799999999998</v>
      </c>
      <c r="AA21">
        <v>2.0865200000000002</v>
      </c>
      <c r="AB21">
        <v>2.09816</v>
      </c>
      <c r="AC21">
        <v>2.1097999999999999</v>
      </c>
      <c r="AD21">
        <v>2.1214400000000002</v>
      </c>
      <c r="AE21">
        <v>2.1330800000000001</v>
      </c>
      <c r="AF21">
        <v>2.14181</v>
      </c>
      <c r="AG21">
        <v>2.1505399999999999</v>
      </c>
      <c r="AH21" s="1">
        <v>2.1592699999999998</v>
      </c>
    </row>
    <row r="22" spans="2:34" x14ac:dyDescent="0.25">
      <c r="B22" t="s">
        <v>53</v>
      </c>
      <c r="C22">
        <v>11.370100000000001</v>
      </c>
      <c r="D22">
        <v>12.0121</v>
      </c>
      <c r="E22">
        <v>12.363799999999999</v>
      </c>
      <c r="F22">
        <v>12.6891</v>
      </c>
      <c r="G22">
        <v>12.985300000000001</v>
      </c>
      <c r="H22">
        <v>13.251099999999999</v>
      </c>
      <c r="I22">
        <v>13.9628</v>
      </c>
      <c r="J22">
        <v>14.3375</v>
      </c>
      <c r="K22">
        <v>14.664099999999999</v>
      </c>
      <c r="L22">
        <v>15.0236</v>
      </c>
      <c r="M22">
        <v>15.239800000000001</v>
      </c>
      <c r="N22" s="1">
        <v>15.6714</v>
      </c>
      <c r="O22">
        <v>15.7967</v>
      </c>
      <c r="P22">
        <v>15.924899999999999</v>
      </c>
      <c r="Q22">
        <v>16.036000000000001</v>
      </c>
      <c r="R22">
        <v>16.147500000000001</v>
      </c>
      <c r="S22">
        <v>16.2592</v>
      </c>
      <c r="T22">
        <v>16.4255</v>
      </c>
      <c r="U22">
        <v>16.519600000000001</v>
      </c>
      <c r="V22">
        <v>16.6145</v>
      </c>
      <c r="W22">
        <v>16.709599999999998</v>
      </c>
      <c r="X22" s="1">
        <v>16.857800000000001</v>
      </c>
      <c r="Y22">
        <v>16.9526</v>
      </c>
      <c r="Z22">
        <v>17.0303</v>
      </c>
      <c r="AA22">
        <v>17.108000000000001</v>
      </c>
      <c r="AB22">
        <v>17.173500000000001</v>
      </c>
      <c r="AC22">
        <v>17.237100000000002</v>
      </c>
      <c r="AD22">
        <v>17.303599999999999</v>
      </c>
      <c r="AE22">
        <v>17.368300000000001</v>
      </c>
      <c r="AF22">
        <v>17.432700000000001</v>
      </c>
      <c r="AG22">
        <v>17.4956</v>
      </c>
      <c r="AH22" s="1">
        <v>17.559699999999999</v>
      </c>
    </row>
    <row r="23" spans="2:34" x14ac:dyDescent="0.25">
      <c r="B23" t="s">
        <v>54</v>
      </c>
      <c r="C23">
        <v>1.2610699999999999</v>
      </c>
      <c r="D23">
        <v>1.2618</v>
      </c>
      <c r="E23">
        <v>1.585</v>
      </c>
      <c r="F23">
        <v>1.9758100000000001</v>
      </c>
      <c r="G23">
        <v>2.4251399999999999</v>
      </c>
      <c r="H23">
        <v>2.9386299999999999</v>
      </c>
      <c r="I23">
        <v>6.0636200000000002</v>
      </c>
      <c r="J23">
        <v>7.1430699999999998</v>
      </c>
      <c r="K23">
        <v>8.2889499999999998</v>
      </c>
      <c r="L23">
        <v>10.6045</v>
      </c>
      <c r="M23">
        <v>11.5763</v>
      </c>
      <c r="N23" s="1">
        <v>16.744299999999999</v>
      </c>
      <c r="O23">
        <v>17.821100000000001</v>
      </c>
      <c r="P23">
        <v>18.998699999999999</v>
      </c>
      <c r="Q23">
        <v>20.0489</v>
      </c>
      <c r="R23">
        <v>21.074400000000001</v>
      </c>
      <c r="S23">
        <v>22.101800000000001</v>
      </c>
      <c r="T23">
        <v>24.546500000000002</v>
      </c>
      <c r="U23">
        <v>25.570799999999998</v>
      </c>
      <c r="V23">
        <v>26.650500000000001</v>
      </c>
      <c r="W23">
        <v>27.632400000000001</v>
      </c>
      <c r="X23" s="1">
        <v>30.070599999999999</v>
      </c>
      <c r="Y23">
        <v>31.006799999999998</v>
      </c>
      <c r="Z23">
        <v>32.009799999999998</v>
      </c>
      <c r="AA23">
        <v>32.945</v>
      </c>
      <c r="AB23">
        <v>33.724299999999999</v>
      </c>
      <c r="AC23">
        <v>34.504600000000003</v>
      </c>
      <c r="AD23">
        <v>35.257199999999997</v>
      </c>
      <c r="AE23">
        <v>36.011000000000003</v>
      </c>
      <c r="AF23">
        <v>36.755299999999998</v>
      </c>
      <c r="AG23">
        <v>37.531500000000001</v>
      </c>
      <c r="AH23" s="1">
        <v>38.289499999999997</v>
      </c>
    </row>
    <row r="24" spans="2:34" x14ac:dyDescent="0.25">
      <c r="B24" t="s">
        <v>55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1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s="1">
        <v>0</v>
      </c>
    </row>
    <row r="25" spans="2:34" x14ac:dyDescent="0.25">
      <c r="B25" t="s">
        <v>56</v>
      </c>
      <c r="C25">
        <v>6.4451700000000001E-2</v>
      </c>
      <c r="D25">
        <v>4.6557800000000003E-2</v>
      </c>
      <c r="E25">
        <v>5.3531599999999999E-2</v>
      </c>
      <c r="F25">
        <v>5.7232100000000001E-2</v>
      </c>
      <c r="G25">
        <v>5.96678E-2</v>
      </c>
      <c r="H25">
        <v>6.7422099999999999E-2</v>
      </c>
      <c r="I25">
        <v>8.3090300000000006E-2</v>
      </c>
      <c r="J25">
        <v>9.7446099999999994E-2</v>
      </c>
      <c r="K25">
        <v>0.106916</v>
      </c>
      <c r="L25">
        <v>0.11179699999999999</v>
      </c>
      <c r="M25">
        <v>0.110984</v>
      </c>
      <c r="N25" s="1">
        <v>0.111737</v>
      </c>
      <c r="O25">
        <v>0.108836</v>
      </c>
      <c r="P25">
        <v>0.11021</v>
      </c>
      <c r="Q25">
        <v>0.11680400000000001</v>
      </c>
      <c r="R25">
        <v>0.120987</v>
      </c>
      <c r="S25">
        <v>0.120104</v>
      </c>
      <c r="T25">
        <v>0.122918</v>
      </c>
      <c r="U25">
        <v>0.126584</v>
      </c>
      <c r="V25">
        <v>0.129106</v>
      </c>
      <c r="W25">
        <v>0.12837200000000001</v>
      </c>
      <c r="X25" s="1">
        <v>0.132663</v>
      </c>
      <c r="Y25">
        <v>0.13200100000000001</v>
      </c>
      <c r="Z25">
        <v>0.13267300000000001</v>
      </c>
      <c r="AA25">
        <v>0.13231399999999999</v>
      </c>
      <c r="AB25">
        <v>0.13436400000000001</v>
      </c>
      <c r="AC25">
        <v>0.13494100000000001</v>
      </c>
      <c r="AD25">
        <v>0.138738</v>
      </c>
      <c r="AE25">
        <v>0.14461399999999999</v>
      </c>
      <c r="AF25">
        <v>0.14899200000000001</v>
      </c>
      <c r="AG25">
        <v>0.150563</v>
      </c>
      <c r="AH25" s="1">
        <v>0.15638099999999999</v>
      </c>
    </row>
    <row r="26" spans="2:34" x14ac:dyDescent="0.25">
      <c r="B26" t="s">
        <v>57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1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s="1">
        <v>0</v>
      </c>
    </row>
    <row r="27" spans="2:34" x14ac:dyDescent="0.25">
      <c r="B27" t="s">
        <v>58</v>
      </c>
      <c r="C27">
        <v>4.3099200000000001E-3</v>
      </c>
      <c r="D27">
        <v>4.3099200000000001E-3</v>
      </c>
      <c r="E27">
        <v>4.3099200000000001E-3</v>
      </c>
      <c r="F27">
        <v>4.3099200000000001E-3</v>
      </c>
      <c r="G27">
        <v>4.3099200000000001E-3</v>
      </c>
      <c r="H27">
        <v>4.3099200000000001E-3</v>
      </c>
      <c r="I27">
        <v>4.3099200000000001E-3</v>
      </c>
      <c r="J27">
        <v>4.3099200000000001E-3</v>
      </c>
      <c r="K27">
        <v>4.3099200000000001E-3</v>
      </c>
      <c r="L27">
        <v>4.3099200000000001E-3</v>
      </c>
      <c r="M27">
        <v>4.3099200000000001E-3</v>
      </c>
      <c r="N27" s="1">
        <v>4.3099200000000001E-3</v>
      </c>
      <c r="O27">
        <v>4.3099200000000001E-3</v>
      </c>
      <c r="P27">
        <v>4.3099200000000001E-3</v>
      </c>
      <c r="Q27">
        <v>4.3099200000000001E-3</v>
      </c>
      <c r="R27">
        <v>4.3099200000000001E-3</v>
      </c>
      <c r="S27">
        <v>4.3099200000000001E-3</v>
      </c>
      <c r="T27">
        <v>4.3099200000000001E-3</v>
      </c>
      <c r="U27">
        <v>4.3099200000000001E-3</v>
      </c>
      <c r="V27">
        <v>4.3099200000000001E-3</v>
      </c>
      <c r="W27">
        <v>4.3099200000000001E-3</v>
      </c>
      <c r="X27" s="1">
        <v>4.3099200000000001E-3</v>
      </c>
      <c r="Y27">
        <v>4.3099200000000001E-3</v>
      </c>
      <c r="Z27">
        <v>4.3099200000000001E-3</v>
      </c>
      <c r="AA27">
        <v>4.3099200000000001E-3</v>
      </c>
      <c r="AB27">
        <v>4.3099200000000001E-3</v>
      </c>
      <c r="AC27">
        <v>4.3099200000000001E-3</v>
      </c>
      <c r="AD27">
        <v>4.3099200000000001E-3</v>
      </c>
      <c r="AE27">
        <v>4.3099200000000001E-3</v>
      </c>
      <c r="AF27">
        <v>4.3099200000000001E-3</v>
      </c>
      <c r="AG27">
        <v>4.3099200000000001E-3</v>
      </c>
      <c r="AH27" s="1">
        <v>4.3099200000000001E-3</v>
      </c>
    </row>
    <row r="28" spans="2:34" x14ac:dyDescent="0.25">
      <c r="B28" t="s">
        <v>59</v>
      </c>
      <c r="C28">
        <v>3.7025399999999999</v>
      </c>
      <c r="D28">
        <v>3.7025399999999999</v>
      </c>
      <c r="E28">
        <v>3.7025399999999999</v>
      </c>
      <c r="F28">
        <v>3.7025399999999999</v>
      </c>
      <c r="G28">
        <v>3.7025399999999999</v>
      </c>
      <c r="H28">
        <v>3.7025399999999999</v>
      </c>
      <c r="I28">
        <v>3.7025399999999999</v>
      </c>
      <c r="J28">
        <v>3.5290900000000001</v>
      </c>
      <c r="K28">
        <v>3.1821899999999999</v>
      </c>
      <c r="L28">
        <v>3.1821899999999999</v>
      </c>
      <c r="M28">
        <v>3.1821899999999999</v>
      </c>
      <c r="N28" s="1">
        <v>3.1821899999999999</v>
      </c>
      <c r="O28">
        <v>3.1821899999999999</v>
      </c>
      <c r="P28">
        <v>3.1821899999999999</v>
      </c>
      <c r="Q28">
        <v>3.1821899999999999</v>
      </c>
      <c r="R28">
        <v>3.1821899999999999</v>
      </c>
      <c r="S28">
        <v>3.1821899999999999</v>
      </c>
      <c r="T28">
        <v>3.1821899999999999</v>
      </c>
      <c r="U28">
        <v>3.1821899999999999</v>
      </c>
      <c r="V28">
        <v>3.1821899999999999</v>
      </c>
      <c r="W28">
        <v>3.1821899999999999</v>
      </c>
      <c r="X28" s="1">
        <v>3.1821899999999999</v>
      </c>
      <c r="Y28">
        <v>3.1821899999999999</v>
      </c>
      <c r="Z28">
        <v>3.1821899999999999</v>
      </c>
      <c r="AA28">
        <v>3.3729900000000002</v>
      </c>
      <c r="AB28">
        <v>3.5001799999999998</v>
      </c>
      <c r="AC28">
        <v>3.6909700000000001</v>
      </c>
      <c r="AD28">
        <v>3.8817699999999999</v>
      </c>
      <c r="AE28">
        <v>4.0725600000000002</v>
      </c>
      <c r="AF28">
        <v>4.1997499999999999</v>
      </c>
      <c r="AG28">
        <v>4.3905500000000002</v>
      </c>
      <c r="AH28" s="1">
        <v>4.58134</v>
      </c>
    </row>
    <row r="29" spans="2:34" x14ac:dyDescent="0.25">
      <c r="B29" t="s">
        <v>60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1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s="1">
        <v>0</v>
      </c>
    </row>
    <row r="30" spans="2:34" x14ac:dyDescent="0.25">
      <c r="B30" t="s">
        <v>61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1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s="1">
        <v>0</v>
      </c>
    </row>
    <row r="31" spans="2:34" x14ac:dyDescent="0.25">
      <c r="B31" t="s">
        <v>62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s="1">
        <v>0</v>
      </c>
    </row>
    <row r="32" spans="2:34" x14ac:dyDescent="0.25">
      <c r="B32" t="s">
        <v>63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1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s="1">
        <v>0</v>
      </c>
    </row>
    <row r="33" spans="2:37" x14ac:dyDescent="0.25">
      <c r="B33" t="s">
        <v>64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1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s="1">
        <v>0</v>
      </c>
    </row>
    <row r="34" spans="2:37" x14ac:dyDescent="0.25">
      <c r="N34" s="1"/>
      <c r="X34" s="1"/>
      <c r="AH34" s="1"/>
    </row>
    <row r="35" spans="2:37" x14ac:dyDescent="0.25">
      <c r="B35" t="s">
        <v>73</v>
      </c>
      <c r="C35">
        <f>SUM(C21:C25)</f>
        <v>14.508331699999999</v>
      </c>
      <c r="D35">
        <f t="shared" ref="D35:AH35" si="0">SUM(D21:D25)</f>
        <v>15.138987800000001</v>
      </c>
      <c r="E35">
        <f t="shared" si="0"/>
        <v>15.829591600000001</v>
      </c>
      <c r="F35">
        <f t="shared" si="0"/>
        <v>16.558132100000002</v>
      </c>
      <c r="G35">
        <f>SUM(G21:G25)</f>
        <v>17.3121878</v>
      </c>
      <c r="H35">
        <f t="shared" si="0"/>
        <v>18.107962100000002</v>
      </c>
      <c r="I35">
        <f t="shared" si="0"/>
        <v>21.974870299999999</v>
      </c>
      <c r="J35">
        <f t="shared" si="0"/>
        <v>23.457926100000002</v>
      </c>
      <c r="K35">
        <f t="shared" si="0"/>
        <v>24.954425999999998</v>
      </c>
      <c r="L35">
        <f t="shared" si="0"/>
        <v>27.648906999999998</v>
      </c>
      <c r="M35">
        <f t="shared" si="0"/>
        <v>28.847733999999999</v>
      </c>
      <c r="N35" s="1">
        <f t="shared" si="0"/>
        <v>34.462636999999994</v>
      </c>
      <c r="O35">
        <f t="shared" si="0"/>
        <v>35.673475999999994</v>
      </c>
      <c r="P35">
        <f t="shared" si="0"/>
        <v>36.992290000000004</v>
      </c>
      <c r="Q35">
        <f t="shared" si="0"/>
        <v>38.171824000000001</v>
      </c>
      <c r="R35">
        <f t="shared" si="0"/>
        <v>39.324646999999999</v>
      </c>
      <c r="S35">
        <f t="shared" si="0"/>
        <v>40.474503999999996</v>
      </c>
      <c r="T35">
        <f t="shared" si="0"/>
        <v>43.099958000000001</v>
      </c>
      <c r="U35">
        <f t="shared" si="0"/>
        <v>44.233663999999997</v>
      </c>
      <c r="V35">
        <f t="shared" si="0"/>
        <v>45.422426000000002</v>
      </c>
      <c r="W35">
        <f t="shared" si="0"/>
        <v>46.510331999999998</v>
      </c>
      <c r="X35" s="1">
        <f t="shared" si="0"/>
        <v>49.112663000000005</v>
      </c>
      <c r="Y35">
        <f t="shared" si="0"/>
        <v>50.154640999999998</v>
      </c>
      <c r="Z35">
        <f t="shared" si="0"/>
        <v>51.247653</v>
      </c>
      <c r="AA35">
        <f t="shared" si="0"/>
        <v>52.271834000000005</v>
      </c>
      <c r="AB35">
        <f t="shared" si="0"/>
        <v>53.130323999999995</v>
      </c>
      <c r="AC35">
        <f t="shared" si="0"/>
        <v>53.986440999999999</v>
      </c>
      <c r="AD35">
        <f t="shared" si="0"/>
        <v>54.82097799999999</v>
      </c>
      <c r="AE35">
        <f t="shared" si="0"/>
        <v>55.656994000000005</v>
      </c>
      <c r="AF35">
        <f t="shared" si="0"/>
        <v>56.478801999999995</v>
      </c>
      <c r="AG35">
        <f t="shared" si="0"/>
        <v>57.328202999999995</v>
      </c>
      <c r="AH35" s="1">
        <f t="shared" si="0"/>
        <v>58.164850999999999</v>
      </c>
    </row>
    <row r="36" spans="2:37" x14ac:dyDescent="0.25">
      <c r="B36" t="s">
        <v>74</v>
      </c>
      <c r="C36">
        <f>SUM(C18:C33)</f>
        <v>56.304381619999994</v>
      </c>
      <c r="D36">
        <f t="shared" ref="D36:AH36" si="1">SUM(D18:D33)</f>
        <v>53.021837720000001</v>
      </c>
      <c r="E36">
        <f t="shared" si="1"/>
        <v>54.604541519999998</v>
      </c>
      <c r="F36">
        <f t="shared" si="1"/>
        <v>56.040682020000006</v>
      </c>
      <c r="G36">
        <f t="shared" si="1"/>
        <v>57.125237720000001</v>
      </c>
      <c r="H36">
        <f t="shared" si="1"/>
        <v>58.26831202000001</v>
      </c>
      <c r="I36">
        <f t="shared" si="1"/>
        <v>59.499320220000001</v>
      </c>
      <c r="J36">
        <f t="shared" si="1"/>
        <v>60.730326020000007</v>
      </c>
      <c r="K36">
        <f t="shared" si="1"/>
        <v>61.844115919999993</v>
      </c>
      <c r="L36">
        <f t="shared" si="1"/>
        <v>63.045886920000001</v>
      </c>
      <c r="M36">
        <f t="shared" si="1"/>
        <v>64.218193920000004</v>
      </c>
      <c r="N36" s="1">
        <f t="shared" si="1"/>
        <v>65.332036919999993</v>
      </c>
      <c r="O36">
        <f t="shared" si="1"/>
        <v>66.621575919999998</v>
      </c>
      <c r="P36">
        <f t="shared" si="1"/>
        <v>67.881989919999995</v>
      </c>
      <c r="Q36">
        <f t="shared" si="1"/>
        <v>69.05439392000001</v>
      </c>
      <c r="R36">
        <f t="shared" si="1"/>
        <v>70.19747692</v>
      </c>
      <c r="S36">
        <f t="shared" si="1"/>
        <v>71.340503920000003</v>
      </c>
      <c r="T36">
        <f t="shared" si="1"/>
        <v>72.454357919999993</v>
      </c>
      <c r="U36">
        <f t="shared" si="1"/>
        <v>73.626723919999989</v>
      </c>
      <c r="V36">
        <f t="shared" si="1"/>
        <v>74.769815919999999</v>
      </c>
      <c r="W36">
        <f t="shared" si="1"/>
        <v>75.854301919999997</v>
      </c>
      <c r="X36" s="1">
        <f t="shared" si="1"/>
        <v>76.938722920000004</v>
      </c>
      <c r="Y36">
        <f t="shared" si="1"/>
        <v>78.023140920000003</v>
      </c>
      <c r="Z36">
        <f t="shared" si="1"/>
        <v>79.078442920000001</v>
      </c>
      <c r="AA36">
        <f t="shared" si="1"/>
        <v>80.104233919999984</v>
      </c>
      <c r="AB36">
        <f t="shared" si="1"/>
        <v>81.100803920000004</v>
      </c>
      <c r="AC36">
        <f t="shared" si="1"/>
        <v>82.097320919999987</v>
      </c>
      <c r="AD36">
        <f t="shared" si="1"/>
        <v>83.093817920000006</v>
      </c>
      <c r="AE36">
        <f t="shared" si="1"/>
        <v>84.11977392</v>
      </c>
      <c r="AF36">
        <f t="shared" si="1"/>
        <v>85.116381919999995</v>
      </c>
      <c r="AG36">
        <f t="shared" si="1"/>
        <v>86.112672920000009</v>
      </c>
      <c r="AH36" s="1">
        <f t="shared" si="1"/>
        <v>87.109290919999978</v>
      </c>
    </row>
    <row r="37" spans="2:37" x14ac:dyDescent="0.25">
      <c r="B37" s="28" t="s">
        <v>76</v>
      </c>
      <c r="C37" s="29">
        <f>C35/C36</f>
        <v>0.25767677901015196</v>
      </c>
      <c r="D37" s="29">
        <f t="shared" ref="D37:AH37" si="2">D35/D36</f>
        <v>0.28552363424192534</v>
      </c>
      <c r="E37" s="29">
        <f t="shared" si="2"/>
        <v>0.28989514716833759</v>
      </c>
      <c r="F37" s="29">
        <f t="shared" si="2"/>
        <v>0.29546628454826218</v>
      </c>
      <c r="G37" s="29">
        <f t="shared" si="2"/>
        <v>0.30305673098212538</v>
      </c>
      <c r="H37" s="29">
        <f t="shared" si="2"/>
        <v>0.310768605992647</v>
      </c>
      <c r="I37" s="29">
        <f t="shared" si="2"/>
        <v>0.36932977080658147</v>
      </c>
      <c r="J37" s="29">
        <f t="shared" si="2"/>
        <v>0.38626379335218325</v>
      </c>
      <c r="K37" s="29">
        <f t="shared" si="2"/>
        <v>0.40350525880716642</v>
      </c>
      <c r="L37" s="29">
        <f t="shared" si="2"/>
        <v>0.43855211419397061</v>
      </c>
      <c r="M37" s="29">
        <f t="shared" si="2"/>
        <v>0.44921434626357049</v>
      </c>
      <c r="N37" s="38">
        <f t="shared" si="2"/>
        <v>0.52749980904774152</v>
      </c>
      <c r="O37" s="29">
        <f t="shared" si="2"/>
        <v>0.53546430728142991</v>
      </c>
      <c r="P37" s="29">
        <f t="shared" si="2"/>
        <v>0.54494999400571498</v>
      </c>
      <c r="Q37" s="29">
        <f t="shared" si="2"/>
        <v>0.5527790750610645</v>
      </c>
      <c r="R37" s="29">
        <f t="shared" si="2"/>
        <v>0.56020029102778179</v>
      </c>
      <c r="S37" s="29">
        <f t="shared" si="2"/>
        <v>0.5673425582385484</v>
      </c>
      <c r="T37" s="29">
        <f t="shared" si="2"/>
        <v>0.59485666890580324</v>
      </c>
      <c r="U37" s="29">
        <f t="shared" si="2"/>
        <v>0.60078272731600313</v>
      </c>
      <c r="V37" s="29">
        <f t="shared" si="2"/>
        <v>0.60749682797935134</v>
      </c>
      <c r="W37" s="29">
        <f t="shared" si="2"/>
        <v>0.61315351697590315</v>
      </c>
      <c r="X37" s="38">
        <f t="shared" si="2"/>
        <v>0.63833478300733926</v>
      </c>
      <c r="Y37" s="29">
        <f t="shared" si="2"/>
        <v>0.64281750783944214</v>
      </c>
      <c r="Z37" s="29">
        <f t="shared" si="2"/>
        <v>0.64806097727347611</v>
      </c>
      <c r="AA37" s="29">
        <f t="shared" si="2"/>
        <v>0.65254770493409664</v>
      </c>
      <c r="AB37" s="29">
        <f t="shared" si="2"/>
        <v>0.6551146404468341</v>
      </c>
      <c r="AC37" s="29">
        <f t="shared" si="2"/>
        <v>0.65759077634953844</v>
      </c>
      <c r="AD37" s="29">
        <f t="shared" si="2"/>
        <v>0.65974797370340865</v>
      </c>
      <c r="AE37" s="29">
        <f t="shared" si="2"/>
        <v>0.6616398428855883</v>
      </c>
      <c r="AF37" s="29">
        <f t="shared" si="2"/>
        <v>0.66354796486866463</v>
      </c>
      <c r="AG37" s="29">
        <f t="shared" si="2"/>
        <v>0.66573479902614074</v>
      </c>
      <c r="AH37" s="38">
        <f t="shared" si="2"/>
        <v>0.66772270082439111</v>
      </c>
    </row>
    <row r="38" spans="2:37" s="57" customFormat="1" x14ac:dyDescent="0.25">
      <c r="B38" s="55" t="s">
        <v>41</v>
      </c>
      <c r="C38" s="55">
        <f>C37</f>
        <v>0.25767677901015196</v>
      </c>
      <c r="D38" s="55">
        <f t="shared" ref="D38:E38" si="3">D37</f>
        <v>0.28552363424192534</v>
      </c>
      <c r="E38" s="55">
        <f t="shared" si="3"/>
        <v>0.28989514716833759</v>
      </c>
      <c r="F38" s="55"/>
      <c r="G38" s="55"/>
      <c r="H38" s="55"/>
      <c r="I38" s="55"/>
      <c r="J38" s="55"/>
      <c r="K38" s="55"/>
      <c r="L38" s="55"/>
      <c r="M38" s="55"/>
      <c r="N38" s="56">
        <f>$G$4</f>
        <v>0.68786810969227652</v>
      </c>
      <c r="O38" s="55"/>
      <c r="P38" s="55"/>
      <c r="Q38" s="55"/>
      <c r="R38" s="55"/>
      <c r="S38" s="55"/>
      <c r="T38" s="55"/>
      <c r="U38" s="55"/>
      <c r="V38" s="55"/>
      <c r="W38" s="55"/>
      <c r="X38" s="56">
        <f>H4</f>
        <v>0.88035797174059049</v>
      </c>
      <c r="Y38" s="55"/>
      <c r="Z38" s="55"/>
      <c r="AA38" s="55"/>
      <c r="AB38" s="55"/>
      <c r="AC38" s="55"/>
      <c r="AD38" s="55"/>
      <c r="AE38" s="55"/>
      <c r="AF38" s="55"/>
      <c r="AG38" s="55"/>
      <c r="AH38" s="56">
        <f>I4</f>
        <v>0.97453255538632311</v>
      </c>
    </row>
    <row r="39" spans="2:37" x14ac:dyDescent="0.25">
      <c r="B39" t="s">
        <v>75</v>
      </c>
      <c r="N39" s="1"/>
      <c r="X39" s="1"/>
    </row>
    <row r="40" spans="2:37" x14ac:dyDescent="0.25"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38"/>
      <c r="O40" s="29"/>
      <c r="P40" s="29"/>
      <c r="Q40" s="29"/>
      <c r="R40" s="29"/>
      <c r="S40" s="29"/>
      <c r="T40" s="29"/>
      <c r="U40" s="29"/>
      <c r="V40" s="29"/>
      <c r="W40" s="29"/>
      <c r="X40" s="38"/>
      <c r="Y40" s="29"/>
      <c r="Z40" s="29"/>
      <c r="AA40" s="29"/>
      <c r="AB40" s="29"/>
      <c r="AC40" s="29"/>
      <c r="AD40" s="29"/>
      <c r="AE40" s="29"/>
      <c r="AF40" s="29"/>
      <c r="AG40" s="29"/>
      <c r="AH40" s="38"/>
    </row>
    <row r="41" spans="2:37" x14ac:dyDescent="0.25">
      <c r="B41" s="35" t="s">
        <v>77</v>
      </c>
      <c r="C41" s="45">
        <f>C36</f>
        <v>56.304381619999994</v>
      </c>
      <c r="D41" s="45">
        <f t="shared" ref="D41:AH41" si="4">D36</f>
        <v>53.021837720000001</v>
      </c>
      <c r="E41" s="45">
        <f t="shared" si="4"/>
        <v>54.604541519999998</v>
      </c>
      <c r="F41" s="45">
        <f t="shared" si="4"/>
        <v>56.040682020000006</v>
      </c>
      <c r="G41" s="45">
        <f t="shared" si="4"/>
        <v>57.125237720000001</v>
      </c>
      <c r="H41" s="45">
        <f t="shared" si="4"/>
        <v>58.26831202000001</v>
      </c>
      <c r="I41" s="45">
        <f t="shared" si="4"/>
        <v>59.499320220000001</v>
      </c>
      <c r="J41" s="45">
        <f t="shared" si="4"/>
        <v>60.730326020000007</v>
      </c>
      <c r="K41" s="45">
        <f t="shared" si="4"/>
        <v>61.844115919999993</v>
      </c>
      <c r="L41" s="45">
        <f t="shared" si="4"/>
        <v>63.045886920000001</v>
      </c>
      <c r="M41" s="45">
        <f t="shared" si="4"/>
        <v>64.218193920000004</v>
      </c>
      <c r="N41" s="46">
        <f t="shared" si="4"/>
        <v>65.332036919999993</v>
      </c>
      <c r="O41" s="45">
        <f t="shared" si="4"/>
        <v>66.621575919999998</v>
      </c>
      <c r="P41" s="45">
        <f t="shared" si="4"/>
        <v>67.881989919999995</v>
      </c>
      <c r="Q41" s="45">
        <f t="shared" si="4"/>
        <v>69.05439392000001</v>
      </c>
      <c r="R41" s="45">
        <f t="shared" si="4"/>
        <v>70.19747692</v>
      </c>
      <c r="S41" s="45">
        <f t="shared" si="4"/>
        <v>71.340503920000003</v>
      </c>
      <c r="T41" s="45">
        <f t="shared" si="4"/>
        <v>72.454357919999993</v>
      </c>
      <c r="U41" s="45">
        <f t="shared" si="4"/>
        <v>73.626723919999989</v>
      </c>
      <c r="V41" s="45">
        <f t="shared" si="4"/>
        <v>74.769815919999999</v>
      </c>
      <c r="W41" s="45">
        <f t="shared" si="4"/>
        <v>75.854301919999997</v>
      </c>
      <c r="X41" s="46">
        <f t="shared" si="4"/>
        <v>76.938722920000004</v>
      </c>
      <c r="Y41" s="45">
        <f t="shared" si="4"/>
        <v>78.023140920000003</v>
      </c>
      <c r="Z41" s="45">
        <f t="shared" si="4"/>
        <v>79.078442920000001</v>
      </c>
      <c r="AA41" s="45">
        <f t="shared" si="4"/>
        <v>80.104233919999984</v>
      </c>
      <c r="AB41" s="45">
        <f t="shared" si="4"/>
        <v>81.100803920000004</v>
      </c>
      <c r="AC41" s="45">
        <f t="shared" si="4"/>
        <v>82.097320919999987</v>
      </c>
      <c r="AD41" s="45">
        <f t="shared" si="4"/>
        <v>83.093817920000006</v>
      </c>
      <c r="AE41" s="45">
        <f t="shared" si="4"/>
        <v>84.11977392</v>
      </c>
      <c r="AF41" s="45">
        <f t="shared" si="4"/>
        <v>85.116381919999995</v>
      </c>
      <c r="AG41" s="45">
        <f t="shared" si="4"/>
        <v>86.112672920000009</v>
      </c>
      <c r="AH41" s="46">
        <f t="shared" si="4"/>
        <v>87.109290919999978</v>
      </c>
    </row>
    <row r="42" spans="2:37" x14ac:dyDescent="0.25">
      <c r="B42" s="35" t="s">
        <v>78</v>
      </c>
      <c r="C42" s="47">
        <f>C35</f>
        <v>14.508331699999999</v>
      </c>
      <c r="D42" s="47">
        <f t="shared" ref="D42:AH42" si="5">D35</f>
        <v>15.138987800000001</v>
      </c>
      <c r="E42" s="47">
        <f t="shared" si="5"/>
        <v>15.829591600000001</v>
      </c>
      <c r="F42" s="47">
        <f t="shared" si="5"/>
        <v>16.558132100000002</v>
      </c>
      <c r="G42" s="47">
        <f t="shared" si="5"/>
        <v>17.3121878</v>
      </c>
      <c r="H42" s="47">
        <f t="shared" si="5"/>
        <v>18.107962100000002</v>
      </c>
      <c r="I42" s="47">
        <f t="shared" si="5"/>
        <v>21.974870299999999</v>
      </c>
      <c r="J42" s="47">
        <f t="shared" si="5"/>
        <v>23.457926100000002</v>
      </c>
      <c r="K42" s="47">
        <f t="shared" si="5"/>
        <v>24.954425999999998</v>
      </c>
      <c r="L42" s="47">
        <f t="shared" si="5"/>
        <v>27.648906999999998</v>
      </c>
      <c r="M42" s="47">
        <f t="shared" si="5"/>
        <v>28.847733999999999</v>
      </c>
      <c r="N42" s="48">
        <f t="shared" si="5"/>
        <v>34.462636999999994</v>
      </c>
      <c r="O42" s="47">
        <f t="shared" si="5"/>
        <v>35.673475999999994</v>
      </c>
      <c r="P42" s="47">
        <f t="shared" si="5"/>
        <v>36.992290000000004</v>
      </c>
      <c r="Q42" s="47">
        <f t="shared" si="5"/>
        <v>38.171824000000001</v>
      </c>
      <c r="R42" s="47">
        <f t="shared" si="5"/>
        <v>39.324646999999999</v>
      </c>
      <c r="S42" s="47">
        <f t="shared" si="5"/>
        <v>40.474503999999996</v>
      </c>
      <c r="T42" s="47">
        <f t="shared" si="5"/>
        <v>43.099958000000001</v>
      </c>
      <c r="U42" s="47">
        <f t="shared" si="5"/>
        <v>44.233663999999997</v>
      </c>
      <c r="V42" s="47">
        <f t="shared" si="5"/>
        <v>45.422426000000002</v>
      </c>
      <c r="W42" s="47">
        <f t="shared" si="5"/>
        <v>46.510331999999998</v>
      </c>
      <c r="X42" s="48">
        <f t="shared" si="5"/>
        <v>49.112663000000005</v>
      </c>
      <c r="Y42" s="47">
        <f t="shared" si="5"/>
        <v>50.154640999999998</v>
      </c>
      <c r="Z42" s="47">
        <f t="shared" si="5"/>
        <v>51.247653</v>
      </c>
      <c r="AA42" s="47">
        <f t="shared" si="5"/>
        <v>52.271834000000005</v>
      </c>
      <c r="AB42" s="47">
        <f t="shared" si="5"/>
        <v>53.130323999999995</v>
      </c>
      <c r="AC42" s="47">
        <f t="shared" si="5"/>
        <v>53.986440999999999</v>
      </c>
      <c r="AD42" s="47">
        <f t="shared" si="5"/>
        <v>54.82097799999999</v>
      </c>
      <c r="AE42" s="47">
        <f t="shared" si="5"/>
        <v>55.656994000000005</v>
      </c>
      <c r="AF42" s="47">
        <f t="shared" si="5"/>
        <v>56.478801999999995</v>
      </c>
      <c r="AG42" s="47">
        <f t="shared" si="5"/>
        <v>57.328202999999995</v>
      </c>
      <c r="AH42" s="48">
        <f t="shared" si="5"/>
        <v>58.164850999999999</v>
      </c>
    </row>
    <row r="43" spans="2:37" x14ac:dyDescent="0.25">
      <c r="B43" s="43" t="s">
        <v>80</v>
      </c>
      <c r="C43" s="44">
        <f>C42/C41</f>
        <v>0.25767677901015196</v>
      </c>
      <c r="D43" s="44">
        <f t="shared" ref="D43:AH43" si="6">D42/D41</f>
        <v>0.28552363424192534</v>
      </c>
      <c r="E43" s="44">
        <f t="shared" si="6"/>
        <v>0.28989514716833759</v>
      </c>
      <c r="F43" s="44">
        <f t="shared" si="6"/>
        <v>0.29546628454826218</v>
      </c>
      <c r="G43" s="44">
        <f t="shared" si="6"/>
        <v>0.30305673098212538</v>
      </c>
      <c r="H43" s="44">
        <f t="shared" si="6"/>
        <v>0.310768605992647</v>
      </c>
      <c r="I43" s="44">
        <f t="shared" si="6"/>
        <v>0.36932977080658147</v>
      </c>
      <c r="J43" s="44">
        <f t="shared" si="6"/>
        <v>0.38626379335218325</v>
      </c>
      <c r="K43" s="44">
        <f t="shared" si="6"/>
        <v>0.40350525880716642</v>
      </c>
      <c r="L43" s="44">
        <f t="shared" si="6"/>
        <v>0.43855211419397061</v>
      </c>
      <c r="M43" s="44">
        <f t="shared" si="6"/>
        <v>0.44921434626357049</v>
      </c>
      <c r="N43" s="51">
        <f>N42/N41</f>
        <v>0.52749980904774152</v>
      </c>
      <c r="O43" s="44">
        <f t="shared" si="6"/>
        <v>0.53546430728142991</v>
      </c>
      <c r="P43" s="44">
        <f t="shared" si="6"/>
        <v>0.54494999400571498</v>
      </c>
      <c r="Q43" s="44">
        <f t="shared" si="6"/>
        <v>0.5527790750610645</v>
      </c>
      <c r="R43" s="44">
        <f t="shared" si="6"/>
        <v>0.56020029102778179</v>
      </c>
      <c r="S43" s="44">
        <f t="shared" si="6"/>
        <v>0.5673425582385484</v>
      </c>
      <c r="T43" s="44">
        <f t="shared" si="6"/>
        <v>0.59485666890580324</v>
      </c>
      <c r="U43" s="44">
        <f t="shared" si="6"/>
        <v>0.60078272731600313</v>
      </c>
      <c r="V43" s="44">
        <f t="shared" si="6"/>
        <v>0.60749682797935134</v>
      </c>
      <c r="W43" s="44">
        <f t="shared" si="6"/>
        <v>0.61315351697590315</v>
      </c>
      <c r="X43" s="51">
        <f t="shared" si="6"/>
        <v>0.63833478300733926</v>
      </c>
      <c r="Y43" s="44">
        <f t="shared" si="6"/>
        <v>0.64281750783944214</v>
      </c>
      <c r="Z43" s="44">
        <f t="shared" si="6"/>
        <v>0.64806097727347611</v>
      </c>
      <c r="AA43" s="44">
        <f t="shared" si="6"/>
        <v>0.65254770493409664</v>
      </c>
      <c r="AB43" s="44">
        <f t="shared" si="6"/>
        <v>0.6551146404468341</v>
      </c>
      <c r="AC43" s="44">
        <f t="shared" si="6"/>
        <v>0.65759077634953844</v>
      </c>
      <c r="AD43" s="44">
        <f t="shared" si="6"/>
        <v>0.65974797370340865</v>
      </c>
      <c r="AE43" s="44">
        <f t="shared" si="6"/>
        <v>0.6616398428855883</v>
      </c>
      <c r="AF43" s="44">
        <f t="shared" si="6"/>
        <v>0.66354796486866463</v>
      </c>
      <c r="AG43" s="44">
        <f t="shared" si="6"/>
        <v>0.66573479902614074</v>
      </c>
      <c r="AH43" s="49">
        <f t="shared" si="6"/>
        <v>0.66772270082439111</v>
      </c>
      <c r="AI43" s="59"/>
    </row>
    <row r="44" spans="2:37" x14ac:dyDescent="0.25">
      <c r="B44" s="35" t="s">
        <v>41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50">
        <f>N38</f>
        <v>0.68786810969227652</v>
      </c>
      <c r="O44" s="37"/>
      <c r="P44" s="37"/>
      <c r="Q44" s="37"/>
      <c r="R44" s="37"/>
      <c r="S44" s="37"/>
      <c r="T44" s="37"/>
      <c r="U44" s="37"/>
      <c r="V44" s="37"/>
      <c r="W44" s="37"/>
      <c r="X44" s="50">
        <f>X38</f>
        <v>0.88035797174059049</v>
      </c>
      <c r="Y44" s="37"/>
      <c r="Z44" s="37"/>
      <c r="AA44" s="37"/>
      <c r="AB44" s="37"/>
      <c r="AC44" s="37"/>
      <c r="AD44" s="37"/>
      <c r="AE44" s="37"/>
      <c r="AF44" s="37"/>
      <c r="AG44" s="37"/>
      <c r="AH44" s="50">
        <f>AH38</f>
        <v>0.97453255538632311</v>
      </c>
      <c r="AJ44" s="60"/>
      <c r="AK44" s="28"/>
    </row>
    <row r="45" spans="2:37" x14ac:dyDescent="0.25"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9">
        <f>SUM(N41:N42)*N44</f>
        <v>68.645573706707509</v>
      </c>
      <c r="O45" s="37"/>
      <c r="P45" s="37"/>
      <c r="Q45" s="37"/>
      <c r="R45" s="37"/>
      <c r="S45" s="37"/>
      <c r="T45" s="37"/>
      <c r="U45" s="37"/>
      <c r="V45" s="37"/>
      <c r="W45" s="37"/>
      <c r="X45" s="39">
        <f>SUM(X41:X42)*X44</f>
        <v>110.97034244362163</v>
      </c>
      <c r="Y45" s="37"/>
      <c r="Z45" s="37"/>
      <c r="AA45" s="37"/>
      <c r="AB45" s="37"/>
      <c r="AC45" s="37"/>
      <c r="AD45" s="37"/>
      <c r="AE45" s="37"/>
      <c r="AF45" s="37"/>
      <c r="AG45" s="37"/>
      <c r="AH45" s="39">
        <f>SUM(AH41:AH42)*AH44</f>
        <v>141.57438075685295</v>
      </c>
    </row>
    <row r="46" spans="2:37" x14ac:dyDescent="0.25">
      <c r="B46" s="35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9">
        <f>N45-N42</f>
        <v>34.182936706707515</v>
      </c>
      <c r="O46" s="37"/>
      <c r="P46" s="37"/>
      <c r="Q46" s="37"/>
      <c r="R46" s="37"/>
      <c r="S46" s="37"/>
      <c r="T46" s="37"/>
      <c r="U46" s="37"/>
      <c r="V46" s="37"/>
      <c r="W46" s="37"/>
      <c r="X46" s="39">
        <f>X45-X42</f>
        <v>61.857679443621628</v>
      </c>
      <c r="Y46" s="37"/>
      <c r="Z46" s="37"/>
      <c r="AA46" s="37"/>
      <c r="AB46" s="37"/>
      <c r="AC46" s="37"/>
      <c r="AD46" s="37"/>
      <c r="AE46" s="37"/>
      <c r="AF46" s="37"/>
      <c r="AG46" s="37"/>
      <c r="AH46" s="39">
        <f>AH45-AH42</f>
        <v>83.409529756852947</v>
      </c>
    </row>
    <row r="47" spans="2:37" x14ac:dyDescent="0.25">
      <c r="B47" s="35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42">
        <f>N46/N41</f>
        <v>0.52321859715724162</v>
      </c>
      <c r="O47" s="37"/>
      <c r="P47" s="37"/>
      <c r="Q47" s="37"/>
      <c r="R47" s="37"/>
      <c r="S47" s="37"/>
      <c r="T47" s="37"/>
      <c r="U47" s="37"/>
      <c r="V47" s="37"/>
      <c r="W47" s="37"/>
      <c r="X47" s="42">
        <f>X46/X41</f>
        <v>0.80398630359306233</v>
      </c>
      <c r="Y47" s="37"/>
      <c r="Z47" s="37"/>
      <c r="AA47" s="37"/>
      <c r="AB47" s="37"/>
      <c r="AC47" s="37"/>
      <c r="AD47" s="37"/>
      <c r="AE47" s="37"/>
      <c r="AF47" s="37"/>
      <c r="AG47" s="37"/>
      <c r="AH47" s="42">
        <f>AH46/AH41</f>
        <v>0.95752736448578324</v>
      </c>
    </row>
    <row r="48" spans="2:37" x14ac:dyDescent="0.25">
      <c r="B48" s="35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9"/>
      <c r="O48" s="37"/>
      <c r="P48" s="37"/>
      <c r="Q48" s="37"/>
      <c r="R48" s="37"/>
      <c r="S48" s="37"/>
      <c r="T48" s="37"/>
      <c r="U48" s="37"/>
      <c r="V48" s="37"/>
      <c r="W48" s="37"/>
      <c r="X48" s="39"/>
      <c r="Y48" s="37"/>
      <c r="Z48" s="37"/>
      <c r="AA48" s="37"/>
      <c r="AB48" s="37"/>
      <c r="AC48" s="37"/>
      <c r="AD48" s="37"/>
      <c r="AE48" s="37"/>
      <c r="AF48" s="37"/>
      <c r="AG48" s="37"/>
      <c r="AH48" s="39"/>
    </row>
    <row r="49" spans="2:34" x14ac:dyDescent="0.25">
      <c r="B49" s="33" t="s">
        <v>79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3"/>
    </row>
    <row r="50" spans="2:34" x14ac:dyDescent="0.25">
      <c r="B50" s="32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</row>
    <row r="51" spans="2:34" x14ac:dyDescent="0.25">
      <c r="B51" s="28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</row>
    <row r="52" spans="2:34" x14ac:dyDescent="0.25">
      <c r="B52" t="s">
        <v>48</v>
      </c>
      <c r="C52">
        <v>2019</v>
      </c>
      <c r="D52">
        <v>2020</v>
      </c>
      <c r="E52">
        <v>2021</v>
      </c>
      <c r="F52">
        <v>2022</v>
      </c>
      <c r="G52">
        <v>2023</v>
      </c>
      <c r="H52">
        <v>2024</v>
      </c>
      <c r="I52">
        <v>2025</v>
      </c>
      <c r="J52">
        <v>2026</v>
      </c>
      <c r="K52">
        <v>2027</v>
      </c>
      <c r="L52">
        <v>2028</v>
      </c>
      <c r="M52">
        <v>2029</v>
      </c>
      <c r="N52" s="4">
        <v>2030</v>
      </c>
      <c r="O52">
        <v>2031</v>
      </c>
      <c r="P52">
        <v>2032</v>
      </c>
      <c r="Q52">
        <v>2033</v>
      </c>
      <c r="R52">
        <v>2034</v>
      </c>
      <c r="S52">
        <v>2035</v>
      </c>
      <c r="T52">
        <v>2036</v>
      </c>
      <c r="U52">
        <v>2037</v>
      </c>
      <c r="V52">
        <v>2038</v>
      </c>
      <c r="W52">
        <v>2039</v>
      </c>
      <c r="X52" s="4">
        <v>2040</v>
      </c>
      <c r="Y52">
        <v>2041</v>
      </c>
      <c r="Z52">
        <v>2042</v>
      </c>
      <c r="AA52">
        <v>2043</v>
      </c>
      <c r="AB52">
        <v>2044</v>
      </c>
      <c r="AC52">
        <v>2045</v>
      </c>
      <c r="AD52">
        <v>2046</v>
      </c>
      <c r="AE52">
        <v>2047</v>
      </c>
      <c r="AF52">
        <v>2048</v>
      </c>
      <c r="AG52">
        <v>2049</v>
      </c>
      <c r="AH52" s="4">
        <v>2050</v>
      </c>
    </row>
    <row r="53" spans="2:34" x14ac:dyDescent="0.25">
      <c r="B53" s="1" t="s">
        <v>49</v>
      </c>
      <c r="C53" s="31">
        <v>20.639199999999999</v>
      </c>
      <c r="D53" s="31">
        <v>15.831099999999999</v>
      </c>
      <c r="E53">
        <v>17.997499999999999</v>
      </c>
      <c r="F53">
        <v>16.942699999999999</v>
      </c>
      <c r="G53">
        <v>17.251300000000001</v>
      </c>
      <c r="H53">
        <v>18.107500000000002</v>
      </c>
      <c r="I53">
        <v>18.707699999999999</v>
      </c>
      <c r="J53">
        <v>18.9786</v>
      </c>
      <c r="K53">
        <v>18.626100000000001</v>
      </c>
      <c r="L53">
        <v>17.058800000000002</v>
      </c>
      <c r="M53">
        <v>15.269299999999999</v>
      </c>
      <c r="N53" s="52">
        <v>11.9246</v>
      </c>
      <c r="O53">
        <v>11.365399999999999</v>
      </c>
      <c r="P53">
        <v>10.852499999999999</v>
      </c>
      <c r="Q53">
        <v>10.301299999999999</v>
      </c>
      <c r="R53">
        <v>9.6113900000000001</v>
      </c>
      <c r="S53">
        <v>8.8021499999999993</v>
      </c>
      <c r="T53">
        <v>7.4007399999999999</v>
      </c>
      <c r="U53">
        <v>6.3123100000000001</v>
      </c>
      <c r="V53">
        <v>5.3742200000000002</v>
      </c>
      <c r="W53">
        <v>4.2530400000000004</v>
      </c>
      <c r="X53" s="52">
        <v>2.7306400000000002</v>
      </c>
      <c r="Y53">
        <v>2.0177</v>
      </c>
      <c r="Z53">
        <v>1.3909800000000001</v>
      </c>
      <c r="AA53">
        <v>0.68717499999999998</v>
      </c>
      <c r="AB53" s="40">
        <v>6.1886200000000001E-6</v>
      </c>
      <c r="AC53" s="40">
        <v>1.12161E-6</v>
      </c>
      <c r="AD53" s="40">
        <v>7.5968500000000002E-7</v>
      </c>
      <c r="AE53" s="40">
        <v>5.9447100000000003E-7</v>
      </c>
      <c r="AF53" s="40">
        <v>4.8721300000000001E-7</v>
      </c>
      <c r="AG53" s="40">
        <v>4.1808899999999998E-7</v>
      </c>
      <c r="AH53" s="52">
        <v>3.6800800000000002E-7</v>
      </c>
    </row>
    <row r="54" spans="2:34" x14ac:dyDescent="0.25">
      <c r="B54" t="s">
        <v>50</v>
      </c>
      <c r="C54">
        <v>17.479299999999999</v>
      </c>
      <c r="D54">
        <v>18.403400000000001</v>
      </c>
      <c r="E54">
        <v>15.487299999999999</v>
      </c>
      <c r="F54">
        <v>15.664300000000001</v>
      </c>
      <c r="G54">
        <v>13.7196</v>
      </c>
      <c r="H54">
        <v>11.172800000000001</v>
      </c>
      <c r="I54">
        <v>8.5390099999999993</v>
      </c>
      <c r="J54">
        <v>6.2377700000000003</v>
      </c>
      <c r="K54">
        <v>4.8483700000000001</v>
      </c>
      <c r="L54">
        <v>4.0806399999999998</v>
      </c>
      <c r="M54">
        <v>3.2917399999999999</v>
      </c>
      <c r="N54" s="4">
        <v>4.0776399999999997</v>
      </c>
      <c r="O54">
        <v>3.7914099999999999</v>
      </c>
      <c r="P54">
        <v>3.323</v>
      </c>
      <c r="Q54">
        <v>2.7038099999999998</v>
      </c>
      <c r="R54">
        <v>2.1253099999999998</v>
      </c>
      <c r="S54">
        <v>1.7284900000000001</v>
      </c>
      <c r="T54">
        <v>1.5540400000000001</v>
      </c>
      <c r="U54">
        <v>1.14917</v>
      </c>
      <c r="V54">
        <v>0.81595099999999998</v>
      </c>
      <c r="W54">
        <v>0.53674999999999995</v>
      </c>
      <c r="X54" s="4">
        <v>0.32720700000000003</v>
      </c>
      <c r="Y54">
        <v>0.21713299999999999</v>
      </c>
      <c r="Z54">
        <v>0.127249</v>
      </c>
      <c r="AA54">
        <v>4.9742500000000002E-2</v>
      </c>
      <c r="AB54" s="40">
        <v>2.7906200000000001E-7</v>
      </c>
      <c r="AC54" s="40">
        <v>5.6390200000000002E-8</v>
      </c>
      <c r="AD54" s="40">
        <v>3.86034E-8</v>
      </c>
      <c r="AE54" s="40">
        <v>2.9839599999999999E-8</v>
      </c>
      <c r="AF54" s="40">
        <v>2.43997E-8</v>
      </c>
      <c r="AG54" s="40">
        <v>2.1069799999999999E-8</v>
      </c>
      <c r="AH54" s="54">
        <v>1.8354099999999999E-8</v>
      </c>
    </row>
    <row r="55" spans="2:34" x14ac:dyDescent="0.25">
      <c r="B55" t="s">
        <v>51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4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4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s="4">
        <v>0</v>
      </c>
    </row>
    <row r="56" spans="2:34" x14ac:dyDescent="0.25">
      <c r="B56" t="s">
        <v>52</v>
      </c>
      <c r="C56">
        <v>1.81271</v>
      </c>
      <c r="D56">
        <v>1.81853</v>
      </c>
      <c r="E56">
        <v>1.8272600000000001</v>
      </c>
      <c r="F56">
        <v>1.83599</v>
      </c>
      <c r="G56">
        <v>1.8420799999999999</v>
      </c>
      <c r="H56">
        <v>1.8508100000000001</v>
      </c>
      <c r="I56">
        <v>1.85954</v>
      </c>
      <c r="J56">
        <v>1.8682700000000001</v>
      </c>
      <c r="K56">
        <v>1.877</v>
      </c>
      <c r="L56">
        <v>1.8857299999999999</v>
      </c>
      <c r="M56">
        <v>1.89446</v>
      </c>
      <c r="N56" s="4">
        <v>1.9031899999999999</v>
      </c>
      <c r="O56">
        <v>1.9090100000000001</v>
      </c>
      <c r="P56">
        <v>1.91483</v>
      </c>
      <c r="Q56">
        <v>1.92065</v>
      </c>
      <c r="R56">
        <v>1.9264699999999999</v>
      </c>
      <c r="S56">
        <v>1.9322900000000001</v>
      </c>
      <c r="T56">
        <v>1.92753</v>
      </c>
      <c r="U56">
        <v>1.9333499999999999</v>
      </c>
      <c r="V56">
        <v>1.9179999999999999</v>
      </c>
      <c r="W56">
        <v>1.90795</v>
      </c>
      <c r="X56" s="4">
        <v>1.8978999999999999</v>
      </c>
      <c r="Y56">
        <v>1.9037200000000001</v>
      </c>
      <c r="Z56">
        <v>1.8989499999999999</v>
      </c>
      <c r="AA56">
        <v>1.8994800000000001</v>
      </c>
      <c r="AB56">
        <v>1.89737</v>
      </c>
      <c r="AC56">
        <v>1.8978999999999999</v>
      </c>
      <c r="AD56">
        <v>1.9037200000000001</v>
      </c>
      <c r="AE56">
        <v>1.90954</v>
      </c>
      <c r="AF56">
        <v>1.91536</v>
      </c>
      <c r="AG56">
        <v>1.9211800000000001</v>
      </c>
      <c r="AH56" s="4">
        <v>1.927</v>
      </c>
    </row>
    <row r="57" spans="2:34" x14ac:dyDescent="0.25">
      <c r="B57" t="s">
        <v>53</v>
      </c>
      <c r="C57">
        <v>11.370100000000001</v>
      </c>
      <c r="D57">
        <v>12.0121</v>
      </c>
      <c r="E57">
        <v>13.9191</v>
      </c>
      <c r="F57">
        <v>16.040099999999999</v>
      </c>
      <c r="G57">
        <v>18.1995</v>
      </c>
      <c r="H57">
        <v>20.5139</v>
      </c>
      <c r="I57">
        <v>23.2925</v>
      </c>
      <c r="J57">
        <v>26.087900000000001</v>
      </c>
      <c r="K57">
        <v>29.234100000000002</v>
      </c>
      <c r="L57">
        <v>32.272500000000001</v>
      </c>
      <c r="M57">
        <v>35.374099999999999</v>
      </c>
      <c r="N57" s="4">
        <v>38.711300000000001</v>
      </c>
      <c r="O57">
        <v>40.1372</v>
      </c>
      <c r="P57">
        <v>42.365099999999998</v>
      </c>
      <c r="Q57">
        <v>44.155500000000004</v>
      </c>
      <c r="R57">
        <v>45.900799999999997</v>
      </c>
      <c r="S57">
        <v>47.682099999999998</v>
      </c>
      <c r="T57">
        <v>49.455800000000004</v>
      </c>
      <c r="U57">
        <v>51.378999999999998</v>
      </c>
      <c r="V57">
        <v>53.345500000000001</v>
      </c>
      <c r="W57">
        <v>55.200699999999998</v>
      </c>
      <c r="X57" s="4">
        <v>57.095999999999997</v>
      </c>
      <c r="Y57">
        <v>58.279899999999998</v>
      </c>
      <c r="Z57">
        <v>59.538600000000002</v>
      </c>
      <c r="AA57">
        <v>60.797499999999999</v>
      </c>
      <c r="AB57">
        <v>61.898699999999998</v>
      </c>
      <c r="AC57">
        <v>62.446199999999997</v>
      </c>
      <c r="AD57">
        <v>62.988199999999999</v>
      </c>
      <c r="AE57">
        <v>63.561599999999999</v>
      </c>
      <c r="AF57">
        <v>64.088200000000001</v>
      </c>
      <c r="AG57">
        <v>64.616699999999994</v>
      </c>
      <c r="AH57" s="4">
        <v>65.201700000000002</v>
      </c>
    </row>
    <row r="58" spans="2:34" x14ac:dyDescent="0.25">
      <c r="B58" t="s">
        <v>54</v>
      </c>
      <c r="C58">
        <v>1.2610699999999999</v>
      </c>
      <c r="D58">
        <v>1.2618</v>
      </c>
      <c r="E58">
        <v>1.6748499999999999</v>
      </c>
      <c r="F58">
        <v>2.0077099999999999</v>
      </c>
      <c r="G58">
        <v>2.38768</v>
      </c>
      <c r="H58">
        <v>2.80945</v>
      </c>
      <c r="I58">
        <v>3.2530100000000002</v>
      </c>
      <c r="J58">
        <v>3.7065000000000001</v>
      </c>
      <c r="K58">
        <v>4.1645500000000002</v>
      </c>
      <c r="L58">
        <v>4.6258400000000002</v>
      </c>
      <c r="M58">
        <v>5.0942299999999996</v>
      </c>
      <c r="N58" s="4">
        <v>5.5663200000000002</v>
      </c>
      <c r="O58">
        <v>6.0373200000000002</v>
      </c>
      <c r="P58">
        <v>6.5104100000000003</v>
      </c>
      <c r="Q58">
        <v>6.9892000000000003</v>
      </c>
      <c r="R58">
        <v>7.4703299999999997</v>
      </c>
      <c r="S58">
        <v>7.9415899999999997</v>
      </c>
      <c r="T58">
        <v>8.4273299999999995</v>
      </c>
      <c r="U58">
        <v>8.9214900000000004</v>
      </c>
      <c r="V58">
        <v>9.4110800000000001</v>
      </c>
      <c r="W58">
        <v>9.9015000000000004</v>
      </c>
      <c r="X58" s="4">
        <v>10.398300000000001</v>
      </c>
      <c r="Y58">
        <v>10.907500000000001</v>
      </c>
      <c r="Z58">
        <v>11.416399999999999</v>
      </c>
      <c r="AA58">
        <v>11.930899999999999</v>
      </c>
      <c r="AB58">
        <v>12.4442</v>
      </c>
      <c r="AC58">
        <v>12.8292</v>
      </c>
      <c r="AD58">
        <v>13.219200000000001</v>
      </c>
      <c r="AE58">
        <v>13.6023</v>
      </c>
      <c r="AF58">
        <v>13.9735</v>
      </c>
      <c r="AG58">
        <v>14.3428</v>
      </c>
      <c r="AH58" s="4">
        <v>14.719200000000001</v>
      </c>
    </row>
    <row r="59" spans="2:34" x14ac:dyDescent="0.25">
      <c r="B59" t="s">
        <v>55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4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4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s="4">
        <v>0</v>
      </c>
    </row>
    <row r="60" spans="2:34" x14ac:dyDescent="0.25">
      <c r="B60" t="s">
        <v>56</v>
      </c>
      <c r="C60">
        <v>6.4521700000000001E-2</v>
      </c>
      <c r="D60">
        <v>4.6674100000000003E-2</v>
      </c>
      <c r="E60">
        <v>5.0262800000000003E-2</v>
      </c>
      <c r="F60">
        <v>1.9014E-2</v>
      </c>
      <c r="G60">
        <v>1.82615E-2</v>
      </c>
      <c r="H60">
        <v>1.8978800000000001E-2</v>
      </c>
      <c r="I60">
        <v>2.3423200000000002E-2</v>
      </c>
      <c r="J60">
        <v>2.4797E-2</v>
      </c>
      <c r="K60">
        <v>2.4686900000000001E-2</v>
      </c>
      <c r="L60">
        <v>2.3680699999999999E-2</v>
      </c>
      <c r="M60">
        <v>1.9924899999999999E-2</v>
      </c>
      <c r="N60" s="4">
        <v>2.1009699999999999E-2</v>
      </c>
      <c r="O60">
        <v>1.8968800000000001E-2</v>
      </c>
      <c r="P60">
        <v>1.7711000000000001E-2</v>
      </c>
      <c r="Q60">
        <v>1.6930799999999999E-2</v>
      </c>
      <c r="R60">
        <v>1.53519E-2</v>
      </c>
      <c r="S60">
        <v>1.31872E-2</v>
      </c>
      <c r="T60">
        <v>1.21925E-2</v>
      </c>
      <c r="U60">
        <v>1.02661E-2</v>
      </c>
      <c r="V60">
        <v>8.4195599999999995E-3</v>
      </c>
      <c r="W60">
        <v>6.1833299999999999E-3</v>
      </c>
      <c r="X60" s="4">
        <v>4.3588100000000003E-3</v>
      </c>
      <c r="Y60">
        <v>3.15321E-3</v>
      </c>
      <c r="Z60">
        <v>2.1504699999999998E-3</v>
      </c>
      <c r="AA60">
        <v>1.07744E-3</v>
      </c>
      <c r="AB60" s="40">
        <v>8.6014299999999995E-8</v>
      </c>
      <c r="AC60" s="40">
        <v>2.4045499999999998E-8</v>
      </c>
      <c r="AD60" s="40">
        <v>1.8103500000000001E-8</v>
      </c>
      <c r="AE60" s="40">
        <v>1.5105300000000002E-8</v>
      </c>
      <c r="AF60" s="40">
        <v>1.3029499999999999E-8</v>
      </c>
      <c r="AG60" s="40">
        <v>1.16276E-8</v>
      </c>
      <c r="AH60" s="54">
        <v>1.06092E-8</v>
      </c>
    </row>
    <row r="61" spans="2:34" x14ac:dyDescent="0.25">
      <c r="B61" t="s">
        <v>57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4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4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s="4">
        <v>0</v>
      </c>
    </row>
    <row r="62" spans="2:34" x14ac:dyDescent="0.25">
      <c r="B62" t="s">
        <v>58</v>
      </c>
      <c r="C62">
        <v>4.3099200000000001E-3</v>
      </c>
      <c r="D62">
        <v>4.3099200000000001E-3</v>
      </c>
      <c r="E62">
        <v>4.3099200000000001E-3</v>
      </c>
      <c r="F62">
        <v>4.3099200000000001E-3</v>
      </c>
      <c r="G62">
        <v>4.3099200000000001E-3</v>
      </c>
      <c r="H62">
        <v>4.3099200000000001E-3</v>
      </c>
      <c r="I62">
        <v>4.3099200000000001E-3</v>
      </c>
      <c r="J62">
        <v>4.3099200000000001E-3</v>
      </c>
      <c r="K62">
        <v>4.3099200000000001E-3</v>
      </c>
      <c r="L62">
        <v>4.3099200000000001E-3</v>
      </c>
      <c r="M62">
        <v>4.3099200000000001E-3</v>
      </c>
      <c r="N62" s="4">
        <v>4.3099200000000001E-3</v>
      </c>
      <c r="O62">
        <v>4.3099200000000001E-3</v>
      </c>
      <c r="P62">
        <v>4.3099200000000001E-3</v>
      </c>
      <c r="Q62">
        <v>4.3099200000000001E-3</v>
      </c>
      <c r="R62">
        <v>4.3099200000000001E-3</v>
      </c>
      <c r="S62">
        <v>4.3099200000000001E-3</v>
      </c>
      <c r="T62">
        <v>5.0037099999999998E-3</v>
      </c>
      <c r="U62">
        <v>5.0037099999999998E-3</v>
      </c>
      <c r="V62">
        <v>5.0037099999999998E-3</v>
      </c>
      <c r="W62">
        <v>5.0037099999999998E-3</v>
      </c>
      <c r="X62" s="4">
        <v>5.4662399999999998E-3</v>
      </c>
      <c r="Y62">
        <v>5.4662399999999998E-3</v>
      </c>
      <c r="Z62">
        <v>5.4662399999999998E-3</v>
      </c>
      <c r="AA62">
        <v>5.4662399999999998E-3</v>
      </c>
      <c r="AB62">
        <v>5.4662399999999998E-3</v>
      </c>
      <c r="AC62">
        <v>5.4662399999999998E-3</v>
      </c>
      <c r="AD62">
        <v>5.4662399999999998E-3</v>
      </c>
      <c r="AE62">
        <v>5.4662399999999998E-3</v>
      </c>
      <c r="AF62">
        <v>5.4662399999999998E-3</v>
      </c>
      <c r="AG62">
        <v>5.4662399999999998E-3</v>
      </c>
      <c r="AH62" s="4">
        <v>5.4662399999999998E-3</v>
      </c>
    </row>
    <row r="63" spans="2:34" x14ac:dyDescent="0.25">
      <c r="B63" t="s">
        <v>59</v>
      </c>
      <c r="C63">
        <v>3.7025399999999999</v>
      </c>
      <c r="D63">
        <v>3.7025399999999999</v>
      </c>
      <c r="E63">
        <v>3.7025399999999999</v>
      </c>
      <c r="F63">
        <v>3.7025399999999999</v>
      </c>
      <c r="G63">
        <v>3.7025399999999999</v>
      </c>
      <c r="H63">
        <v>3.7025399999999999</v>
      </c>
      <c r="I63">
        <v>3.7025399999999999</v>
      </c>
      <c r="J63">
        <v>3.5290900000000001</v>
      </c>
      <c r="K63">
        <v>3.1821899999999999</v>
      </c>
      <c r="L63">
        <v>3.1821899999999999</v>
      </c>
      <c r="M63">
        <v>3.1821899999999999</v>
      </c>
      <c r="N63" s="4">
        <v>3.1821899999999999</v>
      </c>
      <c r="O63">
        <v>3.1821899999999999</v>
      </c>
      <c r="P63">
        <v>3.24579</v>
      </c>
      <c r="Q63">
        <v>3.3729900000000002</v>
      </c>
      <c r="R63">
        <v>3.4365800000000002</v>
      </c>
      <c r="S63">
        <v>3.5001799999999998</v>
      </c>
      <c r="T63">
        <v>3.8181699999999998</v>
      </c>
      <c r="U63">
        <v>3.94536</v>
      </c>
      <c r="V63">
        <v>4.0089600000000001</v>
      </c>
      <c r="W63">
        <v>4.0725600000000002</v>
      </c>
      <c r="X63" s="4">
        <v>4.3905500000000002</v>
      </c>
      <c r="Y63">
        <v>4.4541399999999998</v>
      </c>
      <c r="Z63">
        <v>4.58134</v>
      </c>
      <c r="AA63">
        <v>4.6449400000000001</v>
      </c>
      <c r="AB63">
        <v>4.7085400000000002</v>
      </c>
      <c r="AC63">
        <v>4.7721299999999998</v>
      </c>
      <c r="AD63">
        <v>4.7721299999999998</v>
      </c>
      <c r="AE63">
        <v>4.8357299999999999</v>
      </c>
      <c r="AF63">
        <v>4.89933</v>
      </c>
      <c r="AG63">
        <v>4.9629300000000001</v>
      </c>
      <c r="AH63" s="4">
        <v>4.9629300000000001</v>
      </c>
    </row>
    <row r="64" spans="2:34" x14ac:dyDescent="0.25">
      <c r="B64" t="s">
        <v>60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s="4">
        <v>0</v>
      </c>
    </row>
    <row r="65" spans="2:34" x14ac:dyDescent="0.25">
      <c r="B65" t="s">
        <v>61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4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4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s="4">
        <v>0</v>
      </c>
    </row>
    <row r="66" spans="2:34" x14ac:dyDescent="0.25">
      <c r="B66" t="s">
        <v>62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4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4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s="4">
        <v>0</v>
      </c>
    </row>
    <row r="67" spans="2:34" x14ac:dyDescent="0.25">
      <c r="B67" t="s">
        <v>63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4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s="4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s="4">
        <v>0</v>
      </c>
    </row>
    <row r="68" spans="2:34" x14ac:dyDescent="0.25">
      <c r="B68" t="s">
        <v>64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4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4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s="4">
        <v>0</v>
      </c>
    </row>
    <row r="69" spans="2:34" x14ac:dyDescent="0.25">
      <c r="N69" s="4"/>
      <c r="X69" s="4"/>
      <c r="AH69" s="4"/>
    </row>
    <row r="70" spans="2:34" x14ac:dyDescent="0.25">
      <c r="B70" t="s">
        <v>73</v>
      </c>
      <c r="C70">
        <f>SUM(C56:C60)</f>
        <v>14.5084017</v>
      </c>
      <c r="D70">
        <f t="shared" ref="D70:AG70" si="7">SUM(D56:D60)</f>
        <v>15.139104100000001</v>
      </c>
      <c r="E70">
        <f t="shared" si="7"/>
        <v>17.471472800000001</v>
      </c>
      <c r="F70">
        <f t="shared" si="7"/>
        <v>19.902813999999996</v>
      </c>
      <c r="G70">
        <f t="shared" si="7"/>
        <v>22.447521500000001</v>
      </c>
      <c r="H70">
        <f t="shared" si="7"/>
        <v>25.1931388</v>
      </c>
      <c r="I70">
        <f t="shared" si="7"/>
        <v>28.428473199999999</v>
      </c>
      <c r="J70">
        <f t="shared" si="7"/>
        <v>31.687466999999998</v>
      </c>
      <c r="K70">
        <f t="shared" si="7"/>
        <v>35.300336899999998</v>
      </c>
      <c r="L70">
        <f t="shared" si="7"/>
        <v>38.8077507</v>
      </c>
      <c r="M70">
        <f t="shared" si="7"/>
        <v>42.382714900000003</v>
      </c>
      <c r="N70" s="4">
        <f t="shared" si="7"/>
        <v>46.201819700000001</v>
      </c>
      <c r="O70">
        <f t="shared" si="7"/>
        <v>48.102498800000006</v>
      </c>
      <c r="P70">
        <f t="shared" si="7"/>
        <v>50.808050999999999</v>
      </c>
      <c r="Q70">
        <f t="shared" si="7"/>
        <v>53.082280800000007</v>
      </c>
      <c r="R70">
        <f t="shared" si="7"/>
        <v>55.312951899999995</v>
      </c>
      <c r="S70">
        <f t="shared" si="7"/>
        <v>57.569167199999995</v>
      </c>
      <c r="T70">
        <f t="shared" si="7"/>
        <v>59.822852499999996</v>
      </c>
      <c r="U70">
        <f t="shared" si="7"/>
        <v>62.244106099999996</v>
      </c>
      <c r="V70">
        <f t="shared" si="7"/>
        <v>64.682999559999999</v>
      </c>
      <c r="W70">
        <f t="shared" si="7"/>
        <v>67.016333329999995</v>
      </c>
      <c r="X70" s="4">
        <f t="shared" si="7"/>
        <v>69.396558810000002</v>
      </c>
      <c r="Y70">
        <f t="shared" si="7"/>
        <v>71.094273209999997</v>
      </c>
      <c r="Z70">
        <f t="shared" si="7"/>
        <v>72.856100470000001</v>
      </c>
      <c r="AA70">
        <f t="shared" si="7"/>
        <v>74.628957439999994</v>
      </c>
      <c r="AB70">
        <f t="shared" si="7"/>
        <v>76.240270086014291</v>
      </c>
      <c r="AC70">
        <f t="shared" si="7"/>
        <v>77.173300024045503</v>
      </c>
      <c r="AD70">
        <f t="shared" si="7"/>
        <v>78.111120018103506</v>
      </c>
      <c r="AE70">
        <f t="shared" si="7"/>
        <v>79.073440015105305</v>
      </c>
      <c r="AF70">
        <f t="shared" si="7"/>
        <v>79.977060013029515</v>
      </c>
      <c r="AG70">
        <f t="shared" si="7"/>
        <v>80.880680011627604</v>
      </c>
      <c r="AH70" s="4">
        <f>SUM(AH56:AH60)</f>
        <v>81.847900010609209</v>
      </c>
    </row>
    <row r="71" spans="2:34" x14ac:dyDescent="0.25">
      <c r="B71" t="s">
        <v>74</v>
      </c>
      <c r="C71" s="41">
        <f>SUM(C53:C68)</f>
        <v>56.333751619999994</v>
      </c>
      <c r="D71" s="41">
        <f t="shared" ref="D71:AG71" si="8">SUM(D53:D68)</f>
        <v>53.080454019999991</v>
      </c>
      <c r="E71" s="41">
        <f t="shared" si="8"/>
        <v>54.663122719999997</v>
      </c>
      <c r="F71" s="41">
        <f t="shared" si="8"/>
        <v>56.216663920000002</v>
      </c>
      <c r="G71" s="41">
        <f t="shared" si="8"/>
        <v>57.125271420000004</v>
      </c>
      <c r="H71" s="41">
        <f t="shared" si="8"/>
        <v>58.180288719999993</v>
      </c>
      <c r="I71" s="41">
        <f t="shared" si="8"/>
        <v>59.382033120000003</v>
      </c>
      <c r="J71" s="41">
        <f t="shared" si="8"/>
        <v>60.437236919999989</v>
      </c>
      <c r="K71" s="41">
        <f t="shared" si="8"/>
        <v>61.961306819999997</v>
      </c>
      <c r="L71" s="41">
        <f t="shared" si="8"/>
        <v>63.133690619999989</v>
      </c>
      <c r="M71" s="41">
        <f>SUM(M53:M68)</f>
        <v>64.13025481999999</v>
      </c>
      <c r="N71" s="53">
        <f t="shared" si="8"/>
        <v>65.390559620000005</v>
      </c>
      <c r="O71" s="41">
        <f t="shared" si="8"/>
        <v>66.445808720000002</v>
      </c>
      <c r="P71" s="41">
        <f t="shared" si="8"/>
        <v>68.233650919999988</v>
      </c>
      <c r="Q71" s="41">
        <f t="shared" si="8"/>
        <v>69.464690719999993</v>
      </c>
      <c r="R71" s="41">
        <f t="shared" si="8"/>
        <v>70.490541820000004</v>
      </c>
      <c r="S71" s="41">
        <f t="shared" si="8"/>
        <v>71.604297119999998</v>
      </c>
      <c r="T71" s="41">
        <f t="shared" si="8"/>
        <v>72.600806209999988</v>
      </c>
      <c r="U71" s="41">
        <f t="shared" si="8"/>
        <v>73.655949809999981</v>
      </c>
      <c r="V71" s="41">
        <f t="shared" si="8"/>
        <v>74.88713426999999</v>
      </c>
      <c r="W71" s="41">
        <f t="shared" si="8"/>
        <v>75.883687039999984</v>
      </c>
      <c r="X71" s="53">
        <f t="shared" si="8"/>
        <v>76.850422050000006</v>
      </c>
      <c r="Y71" s="41">
        <f t="shared" si="8"/>
        <v>77.788712449999991</v>
      </c>
      <c r="Z71" s="41">
        <f t="shared" si="8"/>
        <v>78.961135710000008</v>
      </c>
      <c r="AA71" s="41">
        <f t="shared" si="8"/>
        <v>80.016281180000007</v>
      </c>
      <c r="AB71" s="41">
        <f t="shared" si="8"/>
        <v>80.954282793696294</v>
      </c>
      <c r="AC71" s="41">
        <f t="shared" si="8"/>
        <v>81.950897442045715</v>
      </c>
      <c r="AD71" s="41">
        <f t="shared" si="8"/>
        <v>82.888717056391911</v>
      </c>
      <c r="AE71" s="41">
        <f t="shared" si="8"/>
        <v>83.914636879415895</v>
      </c>
      <c r="AF71" s="41">
        <f t="shared" si="8"/>
        <v>84.881856764642222</v>
      </c>
      <c r="AG71" s="41">
        <f t="shared" si="8"/>
        <v>85.849076690786404</v>
      </c>
      <c r="AH71" s="53">
        <f>SUM(AH53:AH68)</f>
        <v>86.816296636971302</v>
      </c>
    </row>
    <row r="72" spans="2:34" s="28" customFormat="1" x14ac:dyDescent="0.25">
      <c r="B72" s="28" t="s">
        <v>76</v>
      </c>
      <c r="C72" s="28">
        <f>C70/C71</f>
        <v>0.25754367999253097</v>
      </c>
      <c r="D72" s="28">
        <f t="shared" ref="D72:AG72" si="9">D70/D71</f>
        <v>0.28521052390199586</v>
      </c>
      <c r="E72" s="28">
        <f t="shared" si="9"/>
        <v>0.31962083266800972</v>
      </c>
      <c r="F72" s="28">
        <f t="shared" si="9"/>
        <v>0.35403762180415055</v>
      </c>
      <c r="G72" s="28">
        <f t="shared" si="9"/>
        <v>0.39295255745850072</v>
      </c>
      <c r="H72" s="28">
        <f t="shared" si="9"/>
        <v>0.43301845615179346</v>
      </c>
      <c r="I72" s="28">
        <f t="shared" si="9"/>
        <v>0.47873863029498104</v>
      </c>
      <c r="J72" s="28">
        <f t="shared" si="9"/>
        <v>0.52430370107661106</v>
      </c>
      <c r="K72" s="28">
        <f t="shared" si="9"/>
        <v>0.56971582285294353</v>
      </c>
      <c r="L72" s="28">
        <f t="shared" si="9"/>
        <v>0.61469162215753903</v>
      </c>
      <c r="M72" s="28">
        <f t="shared" si="9"/>
        <v>0.66088486657287249</v>
      </c>
      <c r="N72" s="58">
        <f t="shared" si="9"/>
        <v>0.70655183207621552</v>
      </c>
      <c r="O72" s="28">
        <f t="shared" si="9"/>
        <v>0.72393578657010593</v>
      </c>
      <c r="P72" s="28">
        <f t="shared" si="9"/>
        <v>0.74461867883296329</v>
      </c>
      <c r="Q72" s="28">
        <f t="shared" si="9"/>
        <v>0.76416205484834576</v>
      </c>
      <c r="R72" s="28">
        <f t="shared" si="9"/>
        <v>0.78468615039509126</v>
      </c>
      <c r="S72" s="28">
        <f t="shared" si="9"/>
        <v>0.80399039604454392</v>
      </c>
      <c r="T72" s="28">
        <f t="shared" si="9"/>
        <v>0.8239970824423164</v>
      </c>
      <c r="U72" s="28">
        <f t="shared" si="9"/>
        <v>0.84506555492886137</v>
      </c>
      <c r="V72" s="28">
        <f t="shared" si="9"/>
        <v>0.86373981579786796</v>
      </c>
      <c r="W72" s="28">
        <f t="shared" si="9"/>
        <v>0.88314545515789433</v>
      </c>
      <c r="X72" s="58">
        <f t="shared" si="9"/>
        <v>0.90300816779964577</v>
      </c>
      <c r="Y72" s="28">
        <f t="shared" si="9"/>
        <v>0.91394073729780578</v>
      </c>
      <c r="Z72" s="28">
        <f t="shared" si="9"/>
        <v>0.92268303659635897</v>
      </c>
      <c r="AA72" s="28">
        <f t="shared" si="9"/>
        <v>0.93267215545944959</v>
      </c>
      <c r="AB72" s="28">
        <f t="shared" si="9"/>
        <v>0.94176944634670923</v>
      </c>
      <c r="AC72" s="28">
        <f t="shared" si="9"/>
        <v>0.94170170715483803</v>
      </c>
      <c r="AD72" s="28">
        <f t="shared" si="9"/>
        <v>0.94236131034531456</v>
      </c>
      <c r="AE72" s="28">
        <f t="shared" si="9"/>
        <v>0.94230807586920362</v>
      </c>
      <c r="AF72" s="28">
        <f t="shared" si="9"/>
        <v>0.94221619391276301</v>
      </c>
      <c r="AG72" s="28">
        <f t="shared" si="9"/>
        <v>0.94212638189395892</v>
      </c>
      <c r="AH72" s="58">
        <f>AH70/AH71</f>
        <v>0.94277115220500818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D9E5-E5A6-458E-B053-0F7182955E6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coal retirements</vt:lpstr>
      <vt:lpstr>rps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2020-12-01T21:55:07Z</dcterms:created>
  <dcterms:modified xsi:type="dcterms:W3CDTF">2020-12-02T02:07:32Z</dcterms:modified>
</cp:coreProperties>
</file>