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DF387EF1-31AD-4E88-9AB1-507B8DABE00B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308" r:id="rId38"/>
    <pivotCache cacheId="1312" r:id="rId39"/>
    <pivotCache cacheId="1317" r:id="rId40"/>
    <pivotCache cacheId="1322" r:id="rId41"/>
    <pivotCache cacheId="1328" r:id="rId42"/>
    <pivotCache cacheId="1333" r:id="rId43"/>
    <pivotCache cacheId="1338" r:id="rId44"/>
    <pivotCache cacheId="134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34" l="1"/>
  <c r="D18" i="34"/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282" i="72" s="1" a="1"/>
  <c r="D282" i="72" s="1"/>
  <c r="D283" i="72" s="1" a="1"/>
  <c r="D283" i="72" s="1"/>
  <c r="D34" i="72" a="1"/>
  <c r="D34" i="72" s="1"/>
  <c r="D35" i="72" s="1" a="1"/>
  <c r="D35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E4" i="34" s="1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58" i="72"/>
  <c r="G127" i="72"/>
  <c r="H128" i="72" l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8" i="72" l="1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97" i="72"/>
  <c r="F97" i="72" s="1"/>
  <c r="E221" i="72"/>
  <c r="F221" i="72" s="1"/>
  <c r="J4" i="37"/>
  <c r="J4" i="58"/>
  <c r="E66" i="72"/>
  <c r="F66" i="72" s="1"/>
  <c r="E4" i="72"/>
  <c r="F4" i="72" s="1"/>
  <c r="E190" i="72"/>
  <c r="F190" i="72" s="1"/>
  <c r="E159" i="72"/>
  <c r="F159" i="72" s="1"/>
  <c r="E283" i="72"/>
  <c r="F283" i="72" s="1"/>
  <c r="E35" i="72"/>
  <c r="F35" i="72" s="1"/>
  <c r="E252" i="72"/>
  <c r="F252" i="72" s="1"/>
  <c r="I4" i="58"/>
  <c r="I4" i="37"/>
  <c r="H4" i="37" l="1"/>
  <c r="H4" i="5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29" i="72"/>
  <c r="F129" i="72" s="1"/>
  <c r="O4" i="58"/>
  <c r="E37" i="53"/>
  <c r="F245" i="66"/>
  <c r="I4" i="41"/>
  <c r="D45" i="39" s="1"/>
  <c r="F53" i="66"/>
  <c r="E19" i="53"/>
  <c r="J4" i="41"/>
  <c r="E45" i="39" s="1"/>
  <c r="F101" i="66"/>
  <c r="E31" i="53"/>
  <c r="F197" i="66"/>
  <c r="E25" i="53"/>
  <c r="N4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5" i="72"/>
  <c r="F5" i="72" s="1"/>
  <c r="E191" i="72"/>
  <c r="F191" i="72" s="1"/>
  <c r="E160" i="72"/>
  <c r="F160" i="72" s="1"/>
  <c r="D59" i="39"/>
  <c r="D60" i="39" s="1"/>
  <c r="E107" i="38"/>
  <c r="D56" i="39"/>
  <c r="M45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84" i="72"/>
  <c r="F284" i="72" s="1"/>
  <c r="E56" i="39"/>
  <c r="E124" i="38"/>
  <c r="E59" i="39"/>
  <c r="E60" i="39" s="1"/>
  <c r="L45" i="39"/>
  <c r="E36" i="72"/>
  <c r="F36" i="72" s="1"/>
  <c r="F149" i="66"/>
  <c r="E13" i="53"/>
  <c r="M4" i="58"/>
  <c r="E7" i="53"/>
  <c r="H4" i="41"/>
  <c r="K45" i="39" s="1"/>
  <c r="F5" i="66"/>
  <c r="C45" i="39" l="1"/>
  <c r="C56" i="39" s="1"/>
  <c r="E175" i="38"/>
  <c r="M56" i="39"/>
  <c r="M59" i="39"/>
  <c r="M60" i="39" s="1"/>
  <c r="L59" i="39"/>
  <c r="L60" i="39" s="1"/>
  <c r="E158" i="38"/>
  <c r="L56" i="39"/>
  <c r="D57" i="39"/>
  <c r="D58" i="39"/>
  <c r="E223" i="72"/>
  <c r="F223" i="72" s="1"/>
  <c r="I474" i="37"/>
  <c r="I466" i="37"/>
  <c r="J53" i="66"/>
  <c r="D19" i="53"/>
  <c r="F19" i="53" s="1"/>
  <c r="H25" i="53" s="1"/>
  <c r="K56" i="39"/>
  <c r="E141" i="38"/>
  <c r="K59" i="39"/>
  <c r="K60" i="39" s="1"/>
  <c r="E254" i="72"/>
  <c r="F254" i="72" s="1"/>
  <c r="J101" i="66"/>
  <c r="D31" i="53"/>
  <c r="F31" i="53" s="1"/>
  <c r="H37" i="53" s="1"/>
  <c r="J466" i="37"/>
  <c r="J474" i="37"/>
  <c r="E99" i="72"/>
  <c r="F99" i="72" s="1"/>
  <c r="E58" i="39"/>
  <c r="E57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8" i="72"/>
  <c r="F68" i="72" s="1"/>
  <c r="E130" i="72"/>
  <c r="F130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7" i="72" l="1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C59" i="39"/>
  <c r="C60" i="39" s="1"/>
  <c r="E90" i="38"/>
  <c r="H474" i="37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85" i="72"/>
  <c r="F285" i="72" s="1"/>
  <c r="J489" i="37"/>
  <c r="F102" i="66"/>
  <c r="I489" i="37"/>
  <c r="F54" i="66"/>
  <c r="I479" i="37"/>
  <c r="F55" i="66"/>
  <c r="W101" i="66"/>
  <c r="S101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6" i="72"/>
  <c r="F6" i="72" s="1"/>
  <c r="C57" i="39"/>
  <c r="C58" i="39"/>
  <c r="L58" i="39"/>
  <c r="L57" i="39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I466" i="58"/>
  <c r="D25" i="53"/>
  <c r="F25" i="53" s="1"/>
  <c r="I474" i="58"/>
  <c r="I474" i="41" s="1"/>
  <c r="J197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J149" i="66"/>
  <c r="H474" i="58"/>
  <c r="D13" i="53"/>
  <c r="F13" i="53" s="1"/>
  <c r="H7" i="53" s="1"/>
  <c r="H466" i="58"/>
  <c r="K58" i="39"/>
  <c r="K57" i="39"/>
  <c r="E192" i="72"/>
  <c r="F192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M58" i="39"/>
  <c r="M57" i="39"/>
  <c r="J479" i="37"/>
  <c r="F103" i="66"/>
  <c r="S53" i="66"/>
  <c r="W53" i="66"/>
  <c r="D37" i="53"/>
  <c r="F37" i="53" s="1"/>
  <c r="J466" i="58"/>
  <c r="J245" i="66"/>
  <c r="J474" i="58"/>
  <c r="J474" i="41" s="1"/>
  <c r="D7" i="53" l="1"/>
  <c r="F7" i="53" s="1"/>
  <c r="G7" i="53" s="1"/>
  <c r="J5" i="66"/>
  <c r="W5" i="66" s="1"/>
  <c r="H466" i="37"/>
  <c r="F6" i="66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F246" i="66"/>
  <c r="J489" i="58"/>
  <c r="J489" i="41" s="1"/>
  <c r="G25" i="53"/>
  <c r="H19" i="53"/>
  <c r="G19" i="53" s="1"/>
  <c r="H31" i="53"/>
  <c r="G31" i="53" s="1"/>
  <c r="G37" i="53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F198" i="66"/>
  <c r="I489" i="58"/>
  <c r="I489" i="41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55" i="72"/>
  <c r="F255" i="72" s="1"/>
  <c r="E360" i="38"/>
  <c r="K55" i="66" s="1"/>
  <c r="N55" i="66" s="1"/>
  <c r="I480" i="37"/>
  <c r="H489" i="58"/>
  <c r="F150" i="66"/>
  <c r="I466" i="41"/>
  <c r="L54" i="66"/>
  <c r="P54" i="66" s="1"/>
  <c r="H479" i="58"/>
  <c r="F151" i="66"/>
  <c r="E366" i="38"/>
  <c r="K103" i="66" s="1"/>
  <c r="N103" i="66" s="1"/>
  <c r="J480" i="37"/>
  <c r="W149" i="66"/>
  <c r="S149" i="66"/>
  <c r="L102" i="66"/>
  <c r="P102" i="66" s="1"/>
  <c r="S5" i="66"/>
  <c r="J466" i="41"/>
  <c r="H479" i="37"/>
  <c r="H474" i="41"/>
  <c r="F7" i="66"/>
  <c r="J479" i="58"/>
  <c r="J479" i="41" s="1"/>
  <c r="F247" i="66"/>
  <c r="W197" i="66"/>
  <c r="S197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W245" i="66"/>
  <c r="S245" i="66"/>
  <c r="E100" i="72"/>
  <c r="F100" i="72" s="1"/>
  <c r="I479" i="58"/>
  <c r="F199" i="66"/>
  <c r="E38" i="72"/>
  <c r="F38" i="72" s="1"/>
  <c r="H13" i="53" l="1"/>
  <c r="G13" i="53" s="1"/>
  <c r="H489" i="37"/>
  <c r="H466" i="41"/>
  <c r="N54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L6" i="66"/>
  <c r="P6" i="66" s="1"/>
  <c r="V6" i="66" s="1"/>
  <c r="X6" i="66" s="1"/>
  <c r="E378" i="38"/>
  <c r="K199" i="66" s="1"/>
  <c r="N199" i="66" s="1"/>
  <c r="Z55" i="66" s="1"/>
  <c r="I480" i="58"/>
  <c r="E379" i="38" s="1"/>
  <c r="K218" i="66" s="1"/>
  <c r="N218" i="66" s="1"/>
  <c r="E367" i="38"/>
  <c r="K122" i="66" s="1"/>
  <c r="N122" i="66" s="1"/>
  <c r="E361" i="38"/>
  <c r="K74" i="66" s="1"/>
  <c r="N74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L198" i="66"/>
  <c r="P198" i="66" s="1"/>
  <c r="E70" i="72"/>
  <c r="F70" i="72" s="1"/>
  <c r="I479" i="41"/>
  <c r="E193" i="72"/>
  <c r="F193" i="72" s="1"/>
  <c r="J480" i="58"/>
  <c r="E385" i="38" s="1"/>
  <c r="K266" i="66" s="1"/>
  <c r="N266" i="66" s="1"/>
  <c r="E384" i="38"/>
  <c r="K247" i="66" s="1"/>
  <c r="N247" i="66" s="1"/>
  <c r="Y103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N102" i="66"/>
  <c r="H480" i="58"/>
  <c r="E373" i="38" s="1"/>
  <c r="K170" i="66" s="1"/>
  <c r="N170" i="66" s="1"/>
  <c r="E372" i="38"/>
  <c r="K151" i="66" s="1"/>
  <c r="N151" i="66" s="1"/>
  <c r="E349" i="38"/>
  <c r="M245" i="66" s="1"/>
  <c r="E343" i="38"/>
  <c r="E337" i="38"/>
  <c r="E331" i="38"/>
  <c r="E163" i="72"/>
  <c r="F163" i="72" s="1"/>
  <c r="H489" i="41"/>
  <c r="E301" i="38"/>
  <c r="M149" i="66" s="1"/>
  <c r="E295" i="38"/>
  <c r="E307" i="38"/>
  <c r="E313" i="38"/>
  <c r="E325" i="38"/>
  <c r="M197" i="66" s="1"/>
  <c r="E319" i="38"/>
  <c r="L150" i="66"/>
  <c r="P150" i="66" s="1"/>
  <c r="V150" i="66" s="1"/>
  <c r="X150" i="66" s="1"/>
  <c r="E132" i="72"/>
  <c r="F132" i="72" s="1"/>
  <c r="H479" i="41"/>
  <c r="H480" i="37"/>
  <c r="E354" i="38"/>
  <c r="K7" i="66" s="1"/>
  <c r="N7" i="66" s="1"/>
  <c r="E289" i="38"/>
  <c r="E283" i="38"/>
  <c r="L246" i="66"/>
  <c r="P246" i="66" s="1"/>
  <c r="N150" i="66" l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N198" i="66"/>
  <c r="Y198" i="66" s="1"/>
  <c r="N6" i="66"/>
  <c r="Y199" i="66"/>
  <c r="Y55" i="66"/>
  <c r="N246" i="66"/>
  <c r="O246" i="66" s="1"/>
  <c r="H486" i="37"/>
  <c r="L5" i="66"/>
  <c r="Y218" i="66"/>
  <c r="Z74" i="66"/>
  <c r="Z218" i="66"/>
  <c r="Y74" i="66"/>
  <c r="B20" i="8"/>
  <c r="M5" i="66"/>
  <c r="C20" i="8"/>
  <c r="M53" i="66"/>
  <c r="F18" i="39" s="1"/>
  <c r="E256" i="72"/>
  <c r="F256" i="72" s="1"/>
  <c r="Z199" i="66"/>
  <c r="I480" i="41"/>
  <c r="I486" i="58"/>
  <c r="L197" i="66"/>
  <c r="E226" i="72"/>
  <c r="F226" i="72" s="1"/>
  <c r="I486" i="37"/>
  <c r="L53" i="66"/>
  <c r="J480" i="41"/>
  <c r="E8" i="72"/>
  <c r="F8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Z247" i="66"/>
  <c r="Y266" i="66"/>
  <c r="Z122" i="66"/>
  <c r="Z266" i="66"/>
  <c r="Y122" i="66"/>
  <c r="Z151" i="66"/>
  <c r="Y151" i="66"/>
  <c r="Y7" i="66"/>
  <c r="Z7" i="66"/>
  <c r="L101" i="66"/>
  <c r="J486" i="37"/>
  <c r="Y247" i="66"/>
  <c r="E355" i="38"/>
  <c r="K26" i="66" s="1"/>
  <c r="N26" i="66" s="1"/>
  <c r="H480" i="41"/>
  <c r="L149" i="66"/>
  <c r="H486" i="58"/>
  <c r="D20" i="8"/>
  <c r="M101" i="66"/>
  <c r="G18" i="39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Z103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L245" i="66"/>
  <c r="J486" i="58"/>
  <c r="E101" i="72"/>
  <c r="F101" i="72" s="1"/>
  <c r="E287" i="72"/>
  <c r="F28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Z102" i="66" l="1"/>
  <c r="O102" i="66"/>
  <c r="V102" i="66" s="1"/>
  <c r="X102" i="66" s="1"/>
  <c r="Z6" i="66"/>
  <c r="Y246" i="66"/>
  <c r="Y6" i="66"/>
  <c r="O54" i="66"/>
  <c r="U54" i="66" s="1"/>
  <c r="Z198" i="66"/>
  <c r="Y102" i="66"/>
  <c r="Z246" i="66"/>
  <c r="J486" i="41"/>
  <c r="I486" i="41"/>
  <c r="Z150" i="66"/>
  <c r="O6" i="66"/>
  <c r="Q6" i="66" s="1"/>
  <c r="Y150" i="66"/>
  <c r="O150" i="66"/>
  <c r="U150" i="66" s="1"/>
  <c r="Z54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O198" i="66"/>
  <c r="Y54" i="66"/>
  <c r="P5" i="66"/>
  <c r="V5" i="66" s="1"/>
  <c r="X5" i="66" s="1"/>
  <c r="R5" i="66"/>
  <c r="T5" i="66" s="1"/>
  <c r="N5" i="66"/>
  <c r="E133" i="72"/>
  <c r="F133" i="72" s="1"/>
  <c r="H486" i="41"/>
  <c r="P197" i="66"/>
  <c r="N197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P101" i="66"/>
  <c r="N101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V246" i="66"/>
  <c r="X246" i="66" s="1"/>
  <c r="U246" i="66"/>
  <c r="Q246" i="66"/>
  <c r="E194" i="72"/>
  <c r="F194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40" i="72"/>
  <c r="F40" i="72" s="1"/>
  <c r="Z170" i="66"/>
  <c r="Y26" i="66"/>
  <c r="Z26" i="66"/>
  <c r="Y170" i="66"/>
  <c r="P245" i="66"/>
  <c r="N245" i="66"/>
  <c r="P53" i="66"/>
  <c r="N53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R149" i="66"/>
  <c r="T149" i="66" s="1"/>
  <c r="P149" i="66"/>
  <c r="V149" i="66" s="1"/>
  <c r="X149" i="66" s="1"/>
  <c r="N149" i="66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U102" i="66" l="1"/>
  <c r="Q102" i="66"/>
  <c r="U6" i="66"/>
  <c r="Q54" i="66"/>
  <c r="V54" i="66"/>
  <c r="X54" i="66" s="1"/>
  <c r="O245" i="66"/>
  <c r="U245" i="66" s="1"/>
  <c r="O149" i="66"/>
  <c r="Q149" i="66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Q150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V198" i="66"/>
  <c r="X198" i="66" s="1"/>
  <c r="U198" i="66"/>
  <c r="Q198" i="66"/>
  <c r="O197" i="66"/>
  <c r="E165" i="72"/>
  <c r="F165" i="72" s="1"/>
  <c r="E72" i="72"/>
  <c r="F72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2" i="72"/>
  <c r="F102" i="72" s="1"/>
  <c r="Y149" i="66"/>
  <c r="O5" i="66"/>
  <c r="Z149" i="66"/>
  <c r="Z5" i="66"/>
  <c r="Y5" i="66"/>
  <c r="Z101" i="66"/>
  <c r="Z245" i="66"/>
  <c r="Y245" i="66"/>
  <c r="Y101" i="66"/>
  <c r="O101" i="66"/>
  <c r="Y197" i="66"/>
  <c r="O53" i="66"/>
  <c r="Z197" i="66"/>
  <c r="Y53" i="66"/>
  <c r="Z53" i="66"/>
  <c r="E257" i="72"/>
  <c r="F257" i="72" s="1"/>
  <c r="E288" i="72"/>
  <c r="F288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V245" i="66" l="1"/>
  <c r="X245" i="66" s="1"/>
  <c r="Q245" i="66"/>
  <c r="R245" i="66" s="1"/>
  <c r="T245" i="66" s="1"/>
  <c r="U149" i="66"/>
  <c r="E228" i="72"/>
  <c r="F228" i="72" s="1"/>
  <c r="E10" i="72"/>
  <c r="F10" i="72" s="1"/>
  <c r="E41" i="72"/>
  <c r="F41" i="72" s="1"/>
  <c r="E134" i="72"/>
  <c r="F134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Q101" i="66"/>
  <c r="R101" i="66" s="1"/>
  <c r="T101" i="66" s="1"/>
  <c r="U101" i="66"/>
  <c r="V101" i="66"/>
  <c r="X101" i="66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95" i="72"/>
  <c r="F195" i="72" s="1"/>
  <c r="U5" i="66"/>
  <c r="Q5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Q53" i="66"/>
  <c r="R53" i="66" s="1"/>
  <c r="T53" i="66" s="1"/>
  <c r="U53" i="66"/>
  <c r="V53" i="66"/>
  <c r="X53" i="66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U197" i="66"/>
  <c r="Q197" i="66"/>
  <c r="R197" i="66" s="1"/>
  <c r="T197" i="66" s="1"/>
  <c r="V197" i="66"/>
  <c r="X197" i="66" s="1"/>
  <c r="G229" i="72" l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3" i="72"/>
  <c r="F103" i="72" s="1"/>
  <c r="E258" i="72"/>
  <c r="F258" i="72" s="1"/>
  <c r="E166" i="72"/>
  <c r="F166" i="72" s="1"/>
  <c r="E73" i="72"/>
  <c r="F73" i="72" s="1"/>
  <c r="E289" i="72"/>
  <c r="F28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1" i="72"/>
  <c r="F11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/>
  <c r="F13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2" i="72" l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4" i="72"/>
  <c r="F74" i="72" s="1"/>
  <c r="E104" i="72"/>
  <c r="F104" i="72" s="1"/>
  <c r="E259" i="72"/>
  <c r="F259" i="72" s="1"/>
  <c r="E167" i="72"/>
  <c r="F167" i="72" s="1"/>
  <c r="E44" i="72" l="1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91" i="72"/>
  <c r="F29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0" i="72"/>
  <c r="F260" i="72" s="1"/>
  <c r="E168" i="72"/>
  <c r="F168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00" i="72"/>
  <c r="F200" i="72" s="1"/>
  <c r="E106" i="72"/>
  <c r="F106" i="72" s="1"/>
  <c r="E292" i="72"/>
  <c r="F29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8" i="72"/>
  <c r="F138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4" i="72"/>
  <c r="F234" i="72" s="1"/>
  <c r="E77" i="72"/>
  <c r="F77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47" i="72"/>
  <c r="F4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1" i="72"/>
  <c r="F26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07" i="72"/>
  <c r="F107" i="72" s="1"/>
  <c r="E139" i="72"/>
  <c r="F13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3" i="72"/>
  <c r="F293" i="72" s="1"/>
  <c r="E170" i="72"/>
  <c r="F170" i="72" s="1"/>
  <c r="E16" i="72"/>
  <c r="F16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62" i="72"/>
  <c r="F262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8" i="72"/>
  <c r="F7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02" i="72"/>
  <c r="F202" i="72" s="1"/>
  <c r="E48" i="72"/>
  <c r="F48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" i="72"/>
  <c r="F1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4" i="72"/>
  <c r="F294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7" i="72"/>
  <c r="F237" i="72" s="1"/>
  <c r="E172" i="72"/>
  <c r="F17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3" i="72"/>
  <c r="F263" i="72" s="1"/>
  <c r="E109" i="72"/>
  <c r="F109" i="72" s="1"/>
  <c r="E141" i="72"/>
  <c r="F141" i="72" s="1"/>
  <c r="E203" i="72"/>
  <c r="F203" i="72" s="1"/>
  <c r="E79" i="72"/>
  <c r="F79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80" i="72" l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95" i="72"/>
  <c r="F295" i="72" s="1"/>
  <c r="E50" i="72"/>
  <c r="F5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8" i="72"/>
  <c r="F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10" i="72"/>
  <c r="F110" i="72" s="1"/>
  <c r="E238" i="72"/>
  <c r="F238" i="72" s="1"/>
  <c r="E142" i="72"/>
  <c r="F142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3" i="72"/>
  <c r="F173" i="72" s="1"/>
  <c r="E204" i="72"/>
  <c r="F20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0" i="72"/>
  <c r="F80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6" i="72"/>
  <c r="F29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5" i="72"/>
  <c r="F265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3" i="72"/>
  <c r="F143" i="72" s="1"/>
  <c r="E205" i="72"/>
  <c r="F205" i="72" s="1"/>
  <c r="E81" i="72"/>
  <c r="F8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4" i="72"/>
  <c r="F174" i="72" s="1"/>
  <c r="E52" i="72"/>
  <c r="F52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6" i="72"/>
  <c r="F266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1" i="72"/>
  <c r="F21" i="72" s="1"/>
  <c r="E297" i="72"/>
  <c r="F297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13" i="72"/>
  <c r="F11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3" i="72"/>
  <c r="F53" i="72" s="1"/>
  <c r="E241" i="72"/>
  <c r="F241" i="72" s="1"/>
  <c r="E144" i="72"/>
  <c r="F144" i="72" s="1"/>
  <c r="E22" i="72" l="1"/>
  <c r="F22" i="72" s="1"/>
  <c r="G23" i="72" s="1"/>
  <c r="G242" i="72"/>
  <c r="H243" i="72" s="1"/>
  <c r="I244" i="72" s="1"/>
  <c r="J245" i="72" s="1"/>
  <c r="K246" i="72" s="1"/>
  <c r="L247" i="72" s="1"/>
  <c r="M248" i="72" s="1"/>
  <c r="N249" i="72" s="1"/>
  <c r="E83" i="72"/>
  <c r="F8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7" i="72"/>
  <c r="F207" i="72" s="1"/>
  <c r="E267" i="72"/>
  <c r="F267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76" i="72"/>
  <c r="F176" i="72" s="1"/>
  <c r="E298" i="72"/>
  <c r="F298" i="72" s="1"/>
  <c r="H24" i="72" l="1"/>
  <c r="I25" i="72" s="1"/>
  <c r="J26" i="72" s="1"/>
  <c r="K27" i="72" s="1"/>
  <c r="L28" i="72" s="1"/>
  <c r="M29" i="72" s="1"/>
  <c r="N30" i="72" s="1"/>
  <c r="O31" i="72" s="1"/>
  <c r="P32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45" i="72"/>
  <c r="F14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42" i="72"/>
  <c r="F242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43" i="72"/>
  <c r="H244" i="72" s="1"/>
  <c r="I245" i="72" s="1"/>
  <c r="J246" i="72" s="1"/>
  <c r="K247" i="72" s="1"/>
  <c r="L248" i="72" s="1"/>
  <c r="M249" i="72" s="1"/>
  <c r="E177" i="72"/>
  <c r="F177" i="72" s="1"/>
  <c r="E84" i="72"/>
  <c r="F84" i="72" s="1"/>
  <c r="E299" i="72"/>
  <c r="F299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5" i="72"/>
  <c r="F115" i="72" s="1"/>
  <c r="E24" i="72"/>
  <c r="F24" i="72" s="1"/>
  <c r="E55" i="72"/>
  <c r="F55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56" i="72"/>
  <c r="H57" i="72" s="1"/>
  <c r="I58" i="72" s="1"/>
  <c r="J59" i="72" s="1"/>
  <c r="K60" i="72" s="1"/>
  <c r="L61" i="72" s="1"/>
  <c r="M62" i="72" s="1"/>
  <c r="N63" i="72" s="1"/>
  <c r="G25" i="72"/>
  <c r="H26" i="72" s="1"/>
  <c r="I27" i="72" s="1"/>
  <c r="J28" i="72" s="1"/>
  <c r="K29" i="72" s="1"/>
  <c r="L30" i="72" s="1"/>
  <c r="M31" i="72" s="1"/>
  <c r="N3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69" i="72"/>
  <c r="F26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09" i="72"/>
  <c r="F209" i="72" s="1"/>
  <c r="E243" i="72"/>
  <c r="F243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44" i="72"/>
  <c r="H245" i="72" s="1"/>
  <c r="I246" i="72" s="1"/>
  <c r="J247" i="72" s="1"/>
  <c r="K248" i="72" s="1"/>
  <c r="L249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5" i="72"/>
  <c r="F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7" i="72"/>
  <c r="F147" i="72" s="1"/>
  <c r="E56" i="72"/>
  <c r="F56" i="72" s="1"/>
  <c r="E116" i="72"/>
  <c r="F116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G57" i="72"/>
  <c r="H58" i="72" s="1"/>
  <c r="I59" i="72" s="1"/>
  <c r="J60" i="72" s="1"/>
  <c r="K61" i="72" s="1"/>
  <c r="L62" i="72" s="1"/>
  <c r="M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70" i="72"/>
  <c r="F270" i="72" s="1"/>
  <c r="G26" i="72"/>
  <c r="H27" i="72" s="1"/>
  <c r="I28" i="72" s="1"/>
  <c r="J29" i="72" s="1"/>
  <c r="K30" i="72" s="1"/>
  <c r="L31" i="72" s="1"/>
  <c r="M32" i="72" s="1"/>
  <c r="E244" i="72"/>
  <c r="F24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79" i="72"/>
  <c r="F179" i="72" s="1"/>
  <c r="E301" i="72"/>
  <c r="F301" i="72" s="1"/>
  <c r="E117" i="72" l="1"/>
  <c r="F117" i="72" s="1"/>
  <c r="G118" i="72" s="1"/>
  <c r="H119" i="72" s="1"/>
  <c r="I120" i="72" s="1"/>
  <c r="J121" i="72" s="1"/>
  <c r="K122" i="72" s="1"/>
  <c r="L123" i="72" s="1"/>
  <c r="M124" i="72" s="1"/>
  <c r="N125" i="72" s="1"/>
  <c r="E26" i="72"/>
  <c r="F26" i="72" s="1"/>
  <c r="G27" i="72" s="1"/>
  <c r="H28" i="72" s="1"/>
  <c r="I29" i="72" s="1"/>
  <c r="J30" i="72" s="1"/>
  <c r="K31" i="72" s="1"/>
  <c r="L32" i="72" s="1"/>
  <c r="E87" i="72"/>
  <c r="F87" i="72" s="1"/>
  <c r="G88" i="72" s="1"/>
  <c r="H89" i="72" s="1"/>
  <c r="I90" i="72" s="1"/>
  <c r="J91" i="72" s="1"/>
  <c r="K92" i="72" s="1"/>
  <c r="L93" i="72" s="1"/>
  <c r="M9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45" i="72"/>
  <c r="H246" i="72" s="1"/>
  <c r="I247" i="72" s="1"/>
  <c r="J248" i="72" s="1"/>
  <c r="K249" i="72" s="1"/>
  <c r="E211" i="72"/>
  <c r="F211" i="72" s="1"/>
  <c r="E148" i="72"/>
  <c r="F148" i="72" s="1"/>
  <c r="E57" i="72"/>
  <c r="F57" i="72" s="1"/>
  <c r="G180" i="72"/>
  <c r="H181" i="72" s="1"/>
  <c r="I182" i="72" s="1"/>
  <c r="J183" i="72" s="1"/>
  <c r="K184" i="72" s="1"/>
  <c r="L185" i="72" s="1"/>
  <c r="M186" i="72" s="1"/>
  <c r="N187" i="72" s="1"/>
  <c r="E245" i="72" l="1"/>
  <c r="F245" i="72" s="1"/>
  <c r="G246" i="72" s="1"/>
  <c r="H247" i="72" s="1"/>
  <c r="I248" i="72" s="1"/>
  <c r="J249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7" i="72"/>
  <c r="F27" i="72" s="1"/>
  <c r="G28" i="72" s="1"/>
  <c r="H29" i="72" s="1"/>
  <c r="I30" i="72" s="1"/>
  <c r="J31" i="72" s="1"/>
  <c r="K32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58" i="72"/>
  <c r="H59" i="72" s="1"/>
  <c r="I60" i="72" s="1"/>
  <c r="J61" i="72" s="1"/>
  <c r="K62" i="72" s="1"/>
  <c r="L63" i="72" s="1"/>
  <c r="E118" i="72"/>
  <c r="F118" i="72" s="1"/>
  <c r="G212" i="72"/>
  <c r="H213" i="72" s="1"/>
  <c r="I214" i="72" s="1"/>
  <c r="J215" i="72" s="1"/>
  <c r="K216" i="72" s="1"/>
  <c r="L217" i="72" s="1"/>
  <c r="M218" i="72" s="1"/>
  <c r="E271" i="72"/>
  <c r="F271" i="72" s="1"/>
  <c r="E88" i="72"/>
  <c r="F88" i="72" s="1"/>
  <c r="G149" i="72"/>
  <c r="H150" i="72" s="1"/>
  <c r="I151" i="72" s="1"/>
  <c r="J152" i="72" s="1"/>
  <c r="K153" i="72" s="1"/>
  <c r="L154" i="72" s="1"/>
  <c r="M155" i="72" s="1"/>
  <c r="N156" i="72" s="1"/>
  <c r="E212" i="72" l="1"/>
  <c r="F212" i="72" s="1"/>
  <c r="G213" i="72" s="1"/>
  <c r="H214" i="72" s="1"/>
  <c r="I215" i="72" s="1"/>
  <c r="J216" i="72" s="1"/>
  <c r="K217" i="72" s="1"/>
  <c r="L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46" i="72"/>
  <c r="F246" i="72" s="1"/>
  <c r="G247" i="72" s="1"/>
  <c r="H248" i="72" s="1"/>
  <c r="I249" i="72" s="1"/>
  <c r="G119" i="72"/>
  <c r="H120" i="72" s="1"/>
  <c r="I121" i="72" s="1"/>
  <c r="J122" i="72" s="1"/>
  <c r="K123" i="72" s="1"/>
  <c r="L124" i="72" s="1"/>
  <c r="M125" i="72" s="1"/>
  <c r="G89" i="72"/>
  <c r="H90" i="72" s="1"/>
  <c r="I91" i="72" s="1"/>
  <c r="J92" i="72" s="1"/>
  <c r="K93" i="72" s="1"/>
  <c r="L94" i="72" s="1"/>
  <c r="E58" i="72"/>
  <c r="F58" i="72" s="1"/>
  <c r="E181" i="72"/>
  <c r="F181" i="72" s="1"/>
  <c r="E28" i="72"/>
  <c r="F2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9" i="72"/>
  <c r="F149" i="72" s="1"/>
  <c r="E213" i="72" l="1"/>
  <c r="F213" i="72" s="1"/>
  <c r="G214" i="72" s="1"/>
  <c r="G182" i="72"/>
  <c r="H183" i="72" s="1"/>
  <c r="I184" i="72" s="1"/>
  <c r="J185" i="72" s="1"/>
  <c r="K186" i="72" s="1"/>
  <c r="L187" i="72" s="1"/>
  <c r="G29" i="72"/>
  <c r="H30" i="72" s="1"/>
  <c r="I31" i="72" s="1"/>
  <c r="J32" i="72" s="1"/>
  <c r="E304" i="72"/>
  <c r="F304" i="72" s="1"/>
  <c r="G59" i="72"/>
  <c r="H60" i="72" s="1"/>
  <c r="I61" i="72" s="1"/>
  <c r="J62" i="72" s="1"/>
  <c r="K63" i="72" s="1"/>
  <c r="E89" i="72"/>
  <c r="F89" i="72" s="1"/>
  <c r="G150" i="72"/>
  <c r="H151" i="72" s="1"/>
  <c r="I152" i="72" s="1"/>
  <c r="J153" i="72" s="1"/>
  <c r="K154" i="72" s="1"/>
  <c r="L155" i="72" s="1"/>
  <c r="M156" i="72" s="1"/>
  <c r="E119" i="72"/>
  <c r="F119" i="72" s="1"/>
  <c r="E247" i="72"/>
  <c r="F247" i="72" s="1"/>
  <c r="E272" i="72"/>
  <c r="F272" i="72" s="1"/>
  <c r="E150" i="72" l="1"/>
  <c r="F150" i="72" s="1"/>
  <c r="G151" i="72" s="1"/>
  <c r="H152" i="72" s="1"/>
  <c r="I153" i="72" s="1"/>
  <c r="J154" i="72" s="1"/>
  <c r="K155" i="72" s="1"/>
  <c r="L156" i="72" s="1"/>
  <c r="H215" i="72"/>
  <c r="I216" i="72" s="1"/>
  <c r="J217" i="72" s="1"/>
  <c r="K218" i="72" s="1"/>
  <c r="E214" i="72"/>
  <c r="F214" i="72" s="1"/>
  <c r="G215" i="72" s="1"/>
  <c r="H216" i="72" s="1"/>
  <c r="I217" i="72" s="1"/>
  <c r="J218" i="72" s="1"/>
  <c r="G248" i="72"/>
  <c r="H249" i="72" s="1"/>
  <c r="E59" i="72"/>
  <c r="F59" i="72" s="1"/>
  <c r="G305" i="72"/>
  <c r="H306" i="72" s="1"/>
  <c r="I307" i="72" s="1"/>
  <c r="J308" i="72" s="1"/>
  <c r="K309" i="72" s="1"/>
  <c r="L310" i="72" s="1"/>
  <c r="M311" i="72" s="1"/>
  <c r="G273" i="72"/>
  <c r="H274" i="72" s="1"/>
  <c r="I275" i="72" s="1"/>
  <c r="J276" i="72" s="1"/>
  <c r="K277" i="72" s="1"/>
  <c r="L278" i="72" s="1"/>
  <c r="M279" i="72" s="1"/>
  <c r="N280" i="72" s="1"/>
  <c r="G120" i="72"/>
  <c r="H121" i="72" s="1"/>
  <c r="I122" i="72" s="1"/>
  <c r="J123" i="72" s="1"/>
  <c r="K124" i="72" s="1"/>
  <c r="L125" i="72" s="1"/>
  <c r="E29" i="72"/>
  <c r="F29" i="72" s="1"/>
  <c r="E182" i="72"/>
  <c r="F182" i="72" s="1"/>
  <c r="G90" i="72"/>
  <c r="H91" i="72" s="1"/>
  <c r="I92" i="72" s="1"/>
  <c r="J93" i="72" s="1"/>
  <c r="K94" i="72" s="1"/>
  <c r="E120" i="72" l="1"/>
  <c r="F120" i="72" s="1"/>
  <c r="G121" i="72" s="1"/>
  <c r="H122" i="72" s="1"/>
  <c r="I123" i="72" s="1"/>
  <c r="J124" i="72" s="1"/>
  <c r="K125" i="72" s="1"/>
  <c r="E90" i="72"/>
  <c r="F90" i="72" s="1"/>
  <c r="G91" i="72" s="1"/>
  <c r="H92" i="72" s="1"/>
  <c r="I93" i="72" s="1"/>
  <c r="J94" i="72" s="1"/>
  <c r="E151" i="72"/>
  <c r="F151" i="72" s="1"/>
  <c r="G30" i="72"/>
  <c r="H31" i="72" s="1"/>
  <c r="I32" i="72" s="1"/>
  <c r="E273" i="72"/>
  <c r="F273" i="72" s="1"/>
  <c r="E305" i="72"/>
  <c r="F305" i="72" s="1"/>
  <c r="G60" i="72"/>
  <c r="H61" i="72" s="1"/>
  <c r="I62" i="72" s="1"/>
  <c r="J63" i="72" s="1"/>
  <c r="E215" i="72"/>
  <c r="F215" i="72" s="1"/>
  <c r="E248" i="72"/>
  <c r="F248" i="72" s="1"/>
  <c r="G183" i="72"/>
  <c r="H184" i="72" s="1"/>
  <c r="I185" i="72" s="1"/>
  <c r="J186" i="72" s="1"/>
  <c r="K187" i="72" s="1"/>
  <c r="E121" i="72" l="1"/>
  <c r="F121" i="72" s="1"/>
  <c r="G122" i="72" s="1"/>
  <c r="H123" i="72" s="1"/>
  <c r="I124" i="72" s="1"/>
  <c r="J125" i="72" s="1"/>
  <c r="G152" i="72"/>
  <c r="H153" i="72" s="1"/>
  <c r="I154" i="72" s="1"/>
  <c r="J155" i="72" s="1"/>
  <c r="K156" i="72" s="1"/>
  <c r="E60" i="72"/>
  <c r="F60" i="72" s="1"/>
  <c r="G61" i="72" s="1"/>
  <c r="H62" i="72" s="1"/>
  <c r="I63" i="72" s="1"/>
  <c r="G306" i="72"/>
  <c r="H307" i="72" s="1"/>
  <c r="I308" i="72" s="1"/>
  <c r="J309" i="72" s="1"/>
  <c r="K310" i="72" s="1"/>
  <c r="L311" i="72" s="1"/>
  <c r="E91" i="72"/>
  <c r="F91" i="72" s="1"/>
  <c r="G274" i="72"/>
  <c r="H275" i="72" s="1"/>
  <c r="I276" i="72" s="1"/>
  <c r="J277" i="72" s="1"/>
  <c r="K278" i="72" s="1"/>
  <c r="L279" i="72" s="1"/>
  <c r="M280" i="72" s="1"/>
  <c r="G216" i="72"/>
  <c r="H217" i="72" s="1"/>
  <c r="I218" i="72" s="1"/>
  <c r="E183" i="72"/>
  <c r="F183" i="72" s="1"/>
  <c r="G249" i="72"/>
  <c r="E249" i="72" s="1"/>
  <c r="F249" i="72" s="1"/>
  <c r="E30" i="72"/>
  <c r="F30" i="72" s="1"/>
  <c r="E152" i="72" l="1"/>
  <c r="F152" i="72" s="1"/>
  <c r="G153" i="72" s="1"/>
  <c r="H154" i="72" s="1"/>
  <c r="I155" i="72" s="1"/>
  <c r="J156" i="72" s="1"/>
  <c r="E61" i="72"/>
  <c r="F61" i="72" s="1"/>
  <c r="G62" i="72" s="1"/>
  <c r="H63" i="72" s="1"/>
  <c r="E122" i="72"/>
  <c r="F122" i="72" s="1"/>
  <c r="G184" i="72"/>
  <c r="H185" i="72" s="1"/>
  <c r="I186" i="72" s="1"/>
  <c r="J187" i="72" s="1"/>
  <c r="E216" i="72"/>
  <c r="F216" i="72" s="1"/>
  <c r="G31" i="72"/>
  <c r="H32" i="72" s="1"/>
  <c r="E274" i="72"/>
  <c r="F274" i="72" s="1"/>
  <c r="G92" i="72"/>
  <c r="H93" i="72" s="1"/>
  <c r="I94" i="72" s="1"/>
  <c r="E306" i="72"/>
  <c r="F306" i="72" s="1"/>
  <c r="E153" i="72" l="1"/>
  <c r="F153" i="72" s="1"/>
  <c r="G154" i="72" s="1"/>
  <c r="H155" i="72" s="1"/>
  <c r="I156" i="72" s="1"/>
  <c r="E92" i="72"/>
  <c r="F92" i="72" s="1"/>
  <c r="G93" i="72" s="1"/>
  <c r="H94" i="72" s="1"/>
  <c r="G307" i="72"/>
  <c r="H308" i="72" s="1"/>
  <c r="I309" i="72" s="1"/>
  <c r="J310" i="72" s="1"/>
  <c r="K311" i="72" s="1"/>
  <c r="E31" i="72"/>
  <c r="F31" i="72" s="1"/>
  <c r="G275" i="72"/>
  <c r="H276" i="72" s="1"/>
  <c r="I277" i="72" s="1"/>
  <c r="J278" i="72" s="1"/>
  <c r="K279" i="72" s="1"/>
  <c r="L280" i="72" s="1"/>
  <c r="G217" i="72"/>
  <c r="H218" i="72" s="1"/>
  <c r="E62" i="72"/>
  <c r="F62" i="72" s="1"/>
  <c r="G63" i="72" s="1"/>
  <c r="E63" i="72" s="1"/>
  <c r="F63" i="72" s="1"/>
  <c r="AL63" i="72" s="1"/>
  <c r="E184" i="72"/>
  <c r="F184" i="72" s="1"/>
  <c r="G123" i="72"/>
  <c r="H124" i="72" s="1"/>
  <c r="I125" i="72" s="1"/>
  <c r="E154" i="72" l="1"/>
  <c r="F154" i="72" s="1"/>
  <c r="G155" i="72" s="1"/>
  <c r="H156" i="72" s="1"/>
  <c r="E217" i="72"/>
  <c r="F217" i="72" s="1"/>
  <c r="G218" i="72" s="1"/>
  <c r="E218" i="72" s="1"/>
  <c r="F218" i="72" s="1"/>
  <c r="E275" i="72"/>
  <c r="F275" i="72" s="1"/>
  <c r="G276" i="72" s="1"/>
  <c r="H277" i="72" s="1"/>
  <c r="I278" i="72" s="1"/>
  <c r="J279" i="72" s="1"/>
  <c r="K280" i="72" s="1"/>
  <c r="E123" i="72"/>
  <c r="F123" i="72" s="1"/>
  <c r="G124" i="72" s="1"/>
  <c r="H125" i="72" s="1"/>
  <c r="G32" i="72"/>
  <c r="E32" i="72" s="1"/>
  <c r="F32" i="72" s="1"/>
  <c r="AL32" i="72" s="1"/>
  <c r="E307" i="72"/>
  <c r="F307" i="72" s="1"/>
  <c r="E93" i="72"/>
  <c r="F93" i="72" s="1"/>
  <c r="G185" i="72"/>
  <c r="H186" i="72" s="1"/>
  <c r="I187" i="72" s="1"/>
  <c r="E155" i="72" l="1"/>
  <c r="F155" i="72" s="1"/>
  <c r="G156" i="72" s="1"/>
  <c r="E156" i="72" s="1"/>
  <c r="F156" i="72" s="1"/>
  <c r="G308" i="72"/>
  <c r="H309" i="72" s="1"/>
  <c r="I310" i="72" s="1"/>
  <c r="J311" i="72" s="1"/>
  <c r="G94" i="72"/>
  <c r="E94" i="72" s="1"/>
  <c r="F94" i="72" s="1"/>
  <c r="E185" i="72"/>
  <c r="F185" i="72" s="1"/>
  <c r="E276" i="72"/>
  <c r="F276" i="72" s="1"/>
  <c r="E124" i="72"/>
  <c r="F124" i="72" s="1"/>
  <c r="AL94" i="72" l="1"/>
  <c r="G277" i="72"/>
  <c r="H278" i="72" s="1"/>
  <c r="I279" i="72" s="1"/>
  <c r="J280" i="72" s="1"/>
  <c r="G186" i="72"/>
  <c r="H187" i="72" s="1"/>
  <c r="G125" i="72"/>
  <c r="E125" i="72" s="1"/>
  <c r="F125" i="72" s="1"/>
  <c r="AL125" i="72" s="1"/>
  <c r="E308" i="72"/>
  <c r="F308" i="72" s="1"/>
  <c r="E186" i="72" l="1"/>
  <c r="F186" i="72" s="1"/>
  <c r="G187" i="72" s="1"/>
  <c r="E187" i="72" s="1"/>
  <c r="F187" i="72" s="1"/>
  <c r="E277" i="72"/>
  <c r="F277" i="72" s="1"/>
  <c r="G278" i="72" s="1"/>
  <c r="H279" i="72" s="1"/>
  <c r="I280" i="72" s="1"/>
  <c r="G309" i="72"/>
  <c r="H310" i="72" s="1"/>
  <c r="I311" i="72" s="1"/>
  <c r="AL127" i="72"/>
  <c r="E309" i="72" l="1"/>
  <c r="F309" i="72" s="1"/>
  <c r="G310" i="72" s="1"/>
  <c r="H311" i="72" s="1"/>
  <c r="E278" i="72"/>
  <c r="F278" i="72" s="1"/>
  <c r="G279" i="72" s="1"/>
  <c r="H280" i="72" s="1"/>
  <c r="E279" i="72" l="1"/>
  <c r="F279" i="72" s="1"/>
  <c r="G280" i="72" s="1"/>
  <c r="E280" i="72" s="1"/>
  <c r="F280" i="72" s="1"/>
  <c r="E310" i="72"/>
  <c r="F310" i="72" s="1"/>
  <c r="G311" i="72" s="1"/>
  <c r="E311" i="72" l="1"/>
  <c r="F311" i="72" s="1"/>
  <c r="F25" i="26" s="1" a="1"/>
  <c r="F25" i="26" s="1"/>
  <c r="G209" i="35" s="1"/>
  <c r="D28" i="26" l="1" a="1"/>
  <c r="D28" i="26" s="1"/>
  <c r="H191" i="35" s="1"/>
  <c r="H41" i="26" a="1"/>
  <c r="H41" i="26" s="1"/>
  <c r="I225" i="35" s="1"/>
  <c r="H26" i="26" a="1"/>
  <c r="H26" i="26" s="1"/>
  <c r="I210" i="35" s="1"/>
  <c r="J27" i="58" s="1"/>
  <c r="F35" i="26" a="1"/>
  <c r="F35" i="26" s="1"/>
  <c r="G219" i="35" s="1"/>
  <c r="H33" i="26" a="1"/>
  <c r="H33" i="26" s="1"/>
  <c r="I217" i="35" s="1"/>
  <c r="J57" i="58" s="1"/>
  <c r="E41" i="26" a="1"/>
  <c r="E41" i="26" s="1"/>
  <c r="I204" i="35" s="1"/>
  <c r="D25" i="26" a="1"/>
  <c r="D25" i="26" s="1"/>
  <c r="H188" i="35" s="1"/>
  <c r="I24" i="37" s="1"/>
  <c r="H39" i="26" a="1"/>
  <c r="H39" i="26" s="1"/>
  <c r="I223" i="35" s="1"/>
  <c r="F28" i="26" a="1"/>
  <c r="F28" i="26" s="1"/>
  <c r="G212" i="35" s="1"/>
  <c r="H35" i="58" s="1"/>
  <c r="H35" i="41" s="1"/>
  <c r="H36" i="26" a="1"/>
  <c r="H36" i="26" s="1"/>
  <c r="I220" i="35" s="1"/>
  <c r="J70" i="58" s="1"/>
  <c r="D36" i="26" a="1"/>
  <c r="D36" i="26" s="1"/>
  <c r="H199" i="35" s="1"/>
  <c r="I67" i="37" s="1"/>
  <c r="G26" i="26" a="1"/>
  <c r="G26" i="26" s="1"/>
  <c r="H210" i="35" s="1"/>
  <c r="I29" i="58" s="1"/>
  <c r="G31" i="26" a="1"/>
  <c r="G31" i="26" s="1"/>
  <c r="H215" i="35" s="1"/>
  <c r="F37" i="26" a="1"/>
  <c r="F37" i="26" s="1"/>
  <c r="G221" i="35" s="1"/>
  <c r="H71" i="58" s="1"/>
  <c r="H71" i="41" s="1"/>
  <c r="H42" i="26" a="1"/>
  <c r="H42" i="26" s="1"/>
  <c r="I226" i="35" s="1"/>
  <c r="J92" i="58" s="1"/>
  <c r="G42" i="26" a="1"/>
  <c r="G42" i="26" s="1"/>
  <c r="H226" i="35" s="1"/>
  <c r="I91" i="58" s="1"/>
  <c r="D23" i="26" a="1"/>
  <c r="D23" i="26" s="1"/>
  <c r="H186" i="35" s="1"/>
  <c r="D32" i="26" a="1"/>
  <c r="D32" i="26" s="1"/>
  <c r="H195" i="35" s="1"/>
  <c r="I54" i="37" s="1"/>
  <c r="E40" i="26" a="1"/>
  <c r="E40" i="26" s="1"/>
  <c r="I203" i="35" s="1"/>
  <c r="J83" i="37" s="1"/>
  <c r="D39" i="26" a="1"/>
  <c r="D39" i="26" s="1"/>
  <c r="H202" i="35" s="1"/>
  <c r="H32" i="26" a="1"/>
  <c r="H32" i="26" s="1"/>
  <c r="I216" i="35" s="1"/>
  <c r="E39" i="26" a="1"/>
  <c r="E39" i="26" s="1"/>
  <c r="I202" i="35" s="1"/>
  <c r="H31" i="26" a="1"/>
  <c r="H31" i="26" s="1"/>
  <c r="I215" i="35" s="1"/>
  <c r="F29" i="26" a="1"/>
  <c r="F29" i="26" s="1"/>
  <c r="G213" i="35" s="1"/>
  <c r="H40" i="58" s="1"/>
  <c r="H40" i="41" s="1"/>
  <c r="F32" i="26" a="1"/>
  <c r="F32" i="26" s="1"/>
  <c r="G216" i="35" s="1"/>
  <c r="H53" i="58" s="1"/>
  <c r="H53" i="41" s="1"/>
  <c r="E26" i="26" a="1"/>
  <c r="E26" i="26" s="1"/>
  <c r="I189" i="35" s="1"/>
  <c r="J28" i="37" s="1"/>
  <c r="F36" i="26" a="1"/>
  <c r="F36" i="26" s="1"/>
  <c r="G220" i="35" s="1"/>
  <c r="H69" i="58" s="1"/>
  <c r="H69" i="41" s="1"/>
  <c r="F24" i="26" a="1"/>
  <c r="F24" i="26" s="1"/>
  <c r="G208" i="35" s="1"/>
  <c r="H19" i="58" s="1"/>
  <c r="H19" i="41" s="1"/>
  <c r="G40" i="26" a="1"/>
  <c r="G40" i="26" s="1"/>
  <c r="H224" i="35" s="1"/>
  <c r="I83" i="58" s="1"/>
  <c r="E30" i="26" a="1"/>
  <c r="E30" i="26" s="1"/>
  <c r="I193" i="35" s="1"/>
  <c r="J43" i="37" s="1"/>
  <c r="G23" i="26" a="1"/>
  <c r="G23" i="26" s="1"/>
  <c r="H207" i="35" s="1"/>
  <c r="J28" i="58"/>
  <c r="J88" i="58"/>
  <c r="J87" i="58"/>
  <c r="J89" i="58"/>
  <c r="J90" i="58"/>
  <c r="H25" i="26" a="1"/>
  <c r="H25" i="26" s="1"/>
  <c r="I209" i="35" s="1"/>
  <c r="E36" i="26" a="1"/>
  <c r="E36" i="26" s="1"/>
  <c r="I199" i="35" s="1"/>
  <c r="D41" i="26" a="1"/>
  <c r="D41" i="26" s="1"/>
  <c r="H204" i="35" s="1"/>
  <c r="D38" i="26" a="1"/>
  <c r="D38" i="26" s="1"/>
  <c r="H201" i="35" s="1"/>
  <c r="D30" i="26" a="1"/>
  <c r="D30" i="26" s="1"/>
  <c r="H193" i="35" s="1"/>
  <c r="H40" i="26" a="1"/>
  <c r="H40" i="26" s="1"/>
  <c r="I224" i="35" s="1"/>
  <c r="H38" i="26" a="1"/>
  <c r="H38" i="26" s="1"/>
  <c r="I222" i="35" s="1"/>
  <c r="D35" i="26" a="1"/>
  <c r="D35" i="26" s="1"/>
  <c r="F40" i="26" a="1"/>
  <c r="F40" i="26" s="1"/>
  <c r="G224" i="35" s="1"/>
  <c r="G36" i="26" a="1"/>
  <c r="G36" i="26" s="1"/>
  <c r="H220" i="35" s="1"/>
  <c r="D27" i="26" a="1"/>
  <c r="D27" i="26" s="1"/>
  <c r="G34" i="26" a="1"/>
  <c r="G34" i="26" s="1"/>
  <c r="H218" i="35" s="1"/>
  <c r="F23" i="26" a="1"/>
  <c r="F23" i="26" s="1"/>
  <c r="G29" i="26" a="1"/>
  <c r="G29" i="26" s="1"/>
  <c r="H213" i="35" s="1"/>
  <c r="G37" i="26" a="1"/>
  <c r="G37" i="26" s="1"/>
  <c r="H221" i="35" s="1"/>
  <c r="G25" i="26" a="1"/>
  <c r="G25" i="26" s="1"/>
  <c r="H209" i="35" s="1"/>
  <c r="H28" i="26" a="1"/>
  <c r="H28" i="26" s="1"/>
  <c r="I212" i="35" s="1"/>
  <c r="H35" i="26" a="1"/>
  <c r="H35" i="26" s="1"/>
  <c r="H37" i="26" a="1"/>
  <c r="H37" i="26" s="1"/>
  <c r="I221" i="35" s="1"/>
  <c r="E24" i="26" a="1"/>
  <c r="E24" i="26" s="1"/>
  <c r="I187" i="35" s="1"/>
  <c r="F33" i="26" a="1"/>
  <c r="F33" i="26" s="1"/>
  <c r="G217" i="35" s="1"/>
  <c r="D24" i="26" a="1"/>
  <c r="D24" i="26" s="1"/>
  <c r="H187" i="35" s="1"/>
  <c r="F39" i="26" a="1"/>
  <c r="F39" i="26" s="1"/>
  <c r="E27" i="26" a="1"/>
  <c r="E27" i="26" s="1"/>
  <c r="E25" i="26" a="1"/>
  <c r="E25" i="26" s="1"/>
  <c r="I188" i="35" s="1"/>
  <c r="D40" i="26" a="1"/>
  <c r="D40" i="26" s="1"/>
  <c r="H203" i="35" s="1"/>
  <c r="E35" i="26" a="1"/>
  <c r="E35" i="26" s="1"/>
  <c r="F38" i="26" a="1"/>
  <c r="F38" i="26" s="1"/>
  <c r="G222" i="35" s="1"/>
  <c r="G24" i="26" a="1"/>
  <c r="G24" i="26" s="1"/>
  <c r="H208" i="35" s="1"/>
  <c r="D42" i="26" a="1"/>
  <c r="D42" i="26" s="1"/>
  <c r="H205" i="35" s="1"/>
  <c r="E38" i="26" a="1"/>
  <c r="E38" i="26" s="1"/>
  <c r="I201" i="35" s="1"/>
  <c r="F30" i="26" a="1"/>
  <c r="F30" i="26" s="1"/>
  <c r="G214" i="35" s="1"/>
  <c r="E29" i="26" a="1"/>
  <c r="E29" i="26" s="1"/>
  <c r="I192" i="35" s="1"/>
  <c r="E28" i="26" a="1"/>
  <c r="E28" i="26" s="1"/>
  <c r="I191" i="35" s="1"/>
  <c r="G38" i="26" a="1"/>
  <c r="G38" i="26" s="1"/>
  <c r="H222" i="35" s="1"/>
  <c r="D33" i="26" a="1"/>
  <c r="D33" i="26" s="1"/>
  <c r="H196" i="35" s="1"/>
  <c r="G32" i="26" a="1"/>
  <c r="G32" i="26" s="1"/>
  <c r="H216" i="35" s="1"/>
  <c r="G39" i="26" a="1"/>
  <c r="G39" i="26" s="1"/>
  <c r="G41" i="26" a="1"/>
  <c r="G41" i="26" s="1"/>
  <c r="H225" i="35" s="1"/>
  <c r="H34" i="26" a="1"/>
  <c r="H34" i="26" s="1"/>
  <c r="I218" i="35" s="1"/>
  <c r="G33" i="26" a="1"/>
  <c r="G33" i="26" s="1"/>
  <c r="H217" i="35" s="1"/>
  <c r="G30" i="26" a="1"/>
  <c r="G30" i="26" s="1"/>
  <c r="H214" i="35" s="1"/>
  <c r="E42" i="26" a="1"/>
  <c r="E42" i="26" s="1"/>
  <c r="I205" i="35" s="1"/>
  <c r="G28" i="26" a="1"/>
  <c r="G28" i="26" s="1"/>
  <c r="H212" i="35" s="1"/>
  <c r="G27" i="26" a="1"/>
  <c r="G27" i="26" s="1"/>
  <c r="G35" i="26" a="1"/>
  <c r="G35" i="26" s="1"/>
  <c r="E33" i="26" a="1"/>
  <c r="E33" i="26" s="1"/>
  <c r="I196" i="35" s="1"/>
  <c r="H27" i="26" a="1"/>
  <c r="H27" i="26" s="1"/>
  <c r="D34" i="26" a="1"/>
  <c r="D34" i="26" s="1"/>
  <c r="H197" i="35" s="1"/>
  <c r="E23" i="26" a="1"/>
  <c r="E23" i="26" s="1"/>
  <c r="F26" i="26" a="1"/>
  <c r="F26" i="26" s="1"/>
  <c r="G210" i="35" s="1"/>
  <c r="F41" i="26" a="1"/>
  <c r="F41" i="26" s="1"/>
  <c r="G225" i="35" s="1"/>
  <c r="D37" i="26" a="1"/>
  <c r="D37" i="26" s="1"/>
  <c r="H200" i="35" s="1"/>
  <c r="H29" i="26" a="1"/>
  <c r="H29" i="26" s="1"/>
  <c r="I213" i="35" s="1"/>
  <c r="E31" i="26" a="1"/>
  <c r="E31" i="26" s="1"/>
  <c r="D31" i="26" a="1"/>
  <c r="D31" i="26" s="1"/>
  <c r="E37" i="26" a="1"/>
  <c r="E37" i="26" s="1"/>
  <c r="I200" i="35" s="1"/>
  <c r="E32" i="26" a="1"/>
  <c r="E32" i="26" s="1"/>
  <c r="I195" i="35" s="1"/>
  <c r="H23" i="26" a="1"/>
  <c r="H23" i="26" s="1"/>
  <c r="E34" i="26" a="1"/>
  <c r="E34" i="26" s="1"/>
  <c r="I197" i="35" s="1"/>
  <c r="H30" i="26" a="1"/>
  <c r="H30" i="26" s="1"/>
  <c r="I214" i="35" s="1"/>
  <c r="F31" i="26" a="1"/>
  <c r="F31" i="26" s="1"/>
  <c r="F34" i="26" a="1"/>
  <c r="F34" i="26" s="1"/>
  <c r="G218" i="35" s="1"/>
  <c r="D29" i="26" a="1"/>
  <c r="D29" i="26" s="1"/>
  <c r="H192" i="35" s="1"/>
  <c r="F42" i="26" a="1"/>
  <c r="F42" i="26" s="1"/>
  <c r="G226" i="35" s="1"/>
  <c r="D26" i="26" a="1"/>
  <c r="D26" i="26" s="1"/>
  <c r="H189" i="35" s="1"/>
  <c r="H24" i="26" a="1"/>
  <c r="H24" i="26" s="1"/>
  <c r="I208" i="35" s="1"/>
  <c r="F27" i="26" a="1"/>
  <c r="F27" i="26" s="1"/>
  <c r="J88" i="37"/>
  <c r="J87" i="37"/>
  <c r="J89" i="37"/>
  <c r="J90" i="37"/>
  <c r="I35" i="37"/>
  <c r="I38" i="37"/>
  <c r="I37" i="37"/>
  <c r="I36" i="37"/>
  <c r="J52" i="58"/>
  <c r="J54" i="58"/>
  <c r="J53" i="58"/>
  <c r="J51" i="58"/>
  <c r="H23" i="58"/>
  <c r="H23" i="41" s="1"/>
  <c r="H24" i="58"/>
  <c r="H24" i="41" s="1"/>
  <c r="H25" i="58"/>
  <c r="H25" i="41" s="1"/>
  <c r="H26" i="58"/>
  <c r="H26" i="41" s="1"/>
  <c r="J94" i="58"/>
  <c r="J93" i="58"/>
  <c r="J29" i="58" l="1"/>
  <c r="J30" i="58"/>
  <c r="J67" i="58"/>
  <c r="J69" i="58"/>
  <c r="J68" i="58"/>
  <c r="I26" i="37"/>
  <c r="I23" i="37"/>
  <c r="I25" i="37"/>
  <c r="I92" i="58"/>
  <c r="J91" i="58"/>
  <c r="J90" i="41"/>
  <c r="H36" i="58"/>
  <c r="H36" i="41" s="1"/>
  <c r="H37" i="58"/>
  <c r="H37" i="41" s="1"/>
  <c r="I94" i="58"/>
  <c r="I93" i="58"/>
  <c r="H73" i="58"/>
  <c r="H73" i="41" s="1"/>
  <c r="J85" i="37"/>
  <c r="I30" i="58"/>
  <c r="H21" i="58"/>
  <c r="H21" i="41" s="1"/>
  <c r="J56" i="58"/>
  <c r="J45" i="37"/>
  <c r="J58" i="58"/>
  <c r="I70" i="37"/>
  <c r="J55" i="58"/>
  <c r="I68" i="37"/>
  <c r="H22" i="58"/>
  <c r="H22" i="41" s="1"/>
  <c r="J88" i="41"/>
  <c r="I69" i="37"/>
  <c r="H20" i="58"/>
  <c r="H20" i="41" s="1"/>
  <c r="J84" i="37"/>
  <c r="I27" i="58"/>
  <c r="I28" i="58"/>
  <c r="J87" i="41"/>
  <c r="H70" i="58"/>
  <c r="H70" i="41" s="1"/>
  <c r="H38" i="58"/>
  <c r="H38" i="41" s="1"/>
  <c r="H41" i="58"/>
  <c r="H41" i="41" s="1"/>
  <c r="H42" i="58"/>
  <c r="H42" i="41" s="1"/>
  <c r="J86" i="37"/>
  <c r="I52" i="37"/>
  <c r="H39" i="58"/>
  <c r="H39" i="41" s="1"/>
  <c r="H54" i="58"/>
  <c r="H54" i="41" s="1"/>
  <c r="H51" i="58"/>
  <c r="H51" i="41" s="1"/>
  <c r="H52" i="58"/>
  <c r="H52" i="41" s="1"/>
  <c r="H74" i="58"/>
  <c r="H74" i="41" s="1"/>
  <c r="H68" i="58"/>
  <c r="H68" i="41" s="1"/>
  <c r="H72" i="58"/>
  <c r="H72" i="41" s="1"/>
  <c r="H67" i="58"/>
  <c r="H67" i="41" s="1"/>
  <c r="I53" i="37"/>
  <c r="I51" i="37"/>
  <c r="I85" i="58"/>
  <c r="J89" i="41"/>
  <c r="J30" i="37"/>
  <c r="J30" i="41" s="1"/>
  <c r="J29" i="37"/>
  <c r="J29" i="41" s="1"/>
  <c r="J27" i="37"/>
  <c r="J27" i="41" s="1"/>
  <c r="I86" i="58"/>
  <c r="J46" i="37"/>
  <c r="I84" i="58"/>
  <c r="J44" i="37"/>
  <c r="J28" i="41"/>
  <c r="I59" i="37"/>
  <c r="I62" i="37"/>
  <c r="I60" i="37"/>
  <c r="I61" i="37"/>
  <c r="I53" i="58"/>
  <c r="I51" i="58"/>
  <c r="I52" i="58"/>
  <c r="I54" i="58"/>
  <c r="I54" i="41" s="1"/>
  <c r="J25" i="37"/>
  <c r="J23" i="37"/>
  <c r="J24" i="37"/>
  <c r="J26" i="37"/>
  <c r="E50" i="26"/>
  <c r="H50" i="26" s="1"/>
  <c r="G207" i="35"/>
  <c r="J23" i="58"/>
  <c r="J25" i="58"/>
  <c r="J24" i="58"/>
  <c r="J26" i="58"/>
  <c r="I57" i="37"/>
  <c r="I55" i="37"/>
  <c r="I56" i="37"/>
  <c r="I58" i="37"/>
  <c r="D51" i="26"/>
  <c r="I190" i="35"/>
  <c r="I60" i="58"/>
  <c r="I62" i="58"/>
  <c r="I59" i="58"/>
  <c r="I61" i="58"/>
  <c r="J80" i="58"/>
  <c r="J81" i="58"/>
  <c r="J79" i="58"/>
  <c r="J82" i="58"/>
  <c r="I207" i="35"/>
  <c r="G50" i="26"/>
  <c r="J57" i="37"/>
  <c r="J57" i="41" s="1"/>
  <c r="J56" i="37"/>
  <c r="J55" i="37"/>
  <c r="J58" i="37"/>
  <c r="I75" i="58"/>
  <c r="I76" i="58"/>
  <c r="I77" i="58"/>
  <c r="I78" i="58"/>
  <c r="G223" i="35"/>
  <c r="E54" i="26"/>
  <c r="H54" i="26" s="1"/>
  <c r="H190" i="35"/>
  <c r="C51" i="26"/>
  <c r="G54" i="26"/>
  <c r="G51" i="26"/>
  <c r="I211" i="35"/>
  <c r="J53" i="37"/>
  <c r="J53" i="41" s="1"/>
  <c r="J54" i="37"/>
  <c r="J54" i="41" s="1"/>
  <c r="J52" i="37"/>
  <c r="J52" i="41" s="1"/>
  <c r="J51" i="37"/>
  <c r="J51" i="41" s="1"/>
  <c r="F53" i="26"/>
  <c r="H219" i="35"/>
  <c r="J37" i="37"/>
  <c r="J35" i="37"/>
  <c r="J36" i="37"/>
  <c r="J38" i="37"/>
  <c r="I21" i="37"/>
  <c r="I19" i="37"/>
  <c r="I20" i="37"/>
  <c r="I22" i="37"/>
  <c r="I67" i="58"/>
  <c r="I67" i="41" s="1"/>
  <c r="I69" i="58"/>
  <c r="I68" i="58"/>
  <c r="I70" i="58"/>
  <c r="C54" i="26"/>
  <c r="J60" i="37"/>
  <c r="J61" i="37"/>
  <c r="J59" i="37"/>
  <c r="J62" i="37"/>
  <c r="J72" i="37"/>
  <c r="J74" i="37"/>
  <c r="J73" i="37"/>
  <c r="J71" i="37"/>
  <c r="H211" i="35"/>
  <c r="F51" i="26"/>
  <c r="J39" i="37"/>
  <c r="J42" i="37"/>
  <c r="J41" i="37"/>
  <c r="J40" i="37"/>
  <c r="H57" i="58"/>
  <c r="H57" i="41" s="1"/>
  <c r="H56" i="58"/>
  <c r="H56" i="41" s="1"/>
  <c r="H58" i="58"/>
  <c r="H58" i="41" s="1"/>
  <c r="H55" i="58"/>
  <c r="H55" i="41" s="1"/>
  <c r="H83" i="58"/>
  <c r="H83" i="41" s="1"/>
  <c r="H84" i="58"/>
  <c r="H84" i="41" s="1"/>
  <c r="H85" i="58"/>
  <c r="H85" i="41" s="1"/>
  <c r="H86" i="58"/>
  <c r="H86" i="41" s="1"/>
  <c r="H64" i="58"/>
  <c r="H64" i="41" s="1"/>
  <c r="H63" i="58"/>
  <c r="H63" i="41" s="1"/>
  <c r="H66" i="58"/>
  <c r="H66" i="41" s="1"/>
  <c r="H65" i="58"/>
  <c r="H65" i="41" s="1"/>
  <c r="G52" i="26"/>
  <c r="I79" i="37"/>
  <c r="I81" i="37"/>
  <c r="I80" i="37"/>
  <c r="I82" i="37"/>
  <c r="J45" i="58"/>
  <c r="J44" i="58"/>
  <c r="J43" i="58"/>
  <c r="J43" i="41" s="1"/>
  <c r="J46" i="58"/>
  <c r="E51" i="26"/>
  <c r="H51" i="26" s="1"/>
  <c r="G211" i="35"/>
  <c r="H194" i="35"/>
  <c r="C52" i="26"/>
  <c r="I37" i="58"/>
  <c r="I37" i="41" s="1"/>
  <c r="I35" i="58"/>
  <c r="I35" i="41" s="1"/>
  <c r="I36" i="58"/>
  <c r="I36" i="41" s="1"/>
  <c r="I38" i="58"/>
  <c r="I38" i="41" s="1"/>
  <c r="H43" i="58"/>
  <c r="H43" i="41" s="1"/>
  <c r="H46" i="58"/>
  <c r="H46" i="41" s="1"/>
  <c r="H44" i="58"/>
  <c r="H44" i="41" s="1"/>
  <c r="H45" i="58"/>
  <c r="H45" i="41" s="1"/>
  <c r="J20" i="37"/>
  <c r="J22" i="37"/>
  <c r="J21" i="37"/>
  <c r="J19" i="37"/>
  <c r="H198" i="35"/>
  <c r="C53" i="26"/>
  <c r="E53" i="26"/>
  <c r="H53" i="26" s="1"/>
  <c r="J50" i="58"/>
  <c r="J49" i="58"/>
  <c r="J48" i="58"/>
  <c r="J47" i="58"/>
  <c r="J20" i="58"/>
  <c r="J22" i="58"/>
  <c r="J19" i="58"/>
  <c r="J21" i="58"/>
  <c r="D52" i="26"/>
  <c r="I194" i="35"/>
  <c r="J93" i="37"/>
  <c r="J93" i="41" s="1"/>
  <c r="J92" i="37"/>
  <c r="J92" i="41" s="1"/>
  <c r="J91" i="37"/>
  <c r="J94" i="37"/>
  <c r="J94" i="41" s="1"/>
  <c r="J77" i="37"/>
  <c r="J75" i="37"/>
  <c r="J76" i="37"/>
  <c r="J78" i="37"/>
  <c r="J73" i="58"/>
  <c r="J71" i="58"/>
  <c r="J72" i="58"/>
  <c r="J74" i="58"/>
  <c r="J77" i="58"/>
  <c r="J75" i="58"/>
  <c r="J76" i="58"/>
  <c r="J78" i="58"/>
  <c r="I15" i="58"/>
  <c r="I17" i="58"/>
  <c r="I16" i="58"/>
  <c r="I18" i="58"/>
  <c r="I28" i="37"/>
  <c r="I28" i="41" s="1"/>
  <c r="I29" i="37"/>
  <c r="I29" i="41" s="1"/>
  <c r="I27" i="37"/>
  <c r="I30" i="37"/>
  <c r="I30" i="41" s="1"/>
  <c r="J40" i="58"/>
  <c r="J39" i="58"/>
  <c r="J41" i="58"/>
  <c r="J42" i="58"/>
  <c r="I44" i="58"/>
  <c r="I43" i="58"/>
  <c r="I45" i="58"/>
  <c r="I46" i="58"/>
  <c r="I93" i="37"/>
  <c r="I91" i="37"/>
  <c r="I91" i="41" s="1"/>
  <c r="I92" i="37"/>
  <c r="I94" i="37"/>
  <c r="I219" i="35"/>
  <c r="G53" i="26"/>
  <c r="J85" i="58"/>
  <c r="J84" i="58"/>
  <c r="J84" i="41" s="1"/>
  <c r="J83" i="58"/>
  <c r="J83" i="41" s="1"/>
  <c r="J86" i="58"/>
  <c r="F50" i="26"/>
  <c r="C50" i="26"/>
  <c r="H92" i="58"/>
  <c r="H92" i="41" s="1"/>
  <c r="H93" i="58"/>
  <c r="H93" i="41" s="1"/>
  <c r="H91" i="58"/>
  <c r="H91" i="41" s="1"/>
  <c r="H94" i="58"/>
  <c r="H94" i="41" s="1"/>
  <c r="I73" i="37"/>
  <c r="I72" i="37"/>
  <c r="I71" i="37"/>
  <c r="I74" i="37"/>
  <c r="I57" i="58"/>
  <c r="I55" i="58"/>
  <c r="I56" i="58"/>
  <c r="I58" i="58"/>
  <c r="I21" i="58"/>
  <c r="I19" i="58"/>
  <c r="I20" i="58"/>
  <c r="I22" i="58"/>
  <c r="J35" i="58"/>
  <c r="J38" i="58"/>
  <c r="J37" i="58"/>
  <c r="J36" i="58"/>
  <c r="I44" i="37"/>
  <c r="I46" i="37"/>
  <c r="I45" i="37"/>
  <c r="I43" i="37"/>
  <c r="I15" i="37"/>
  <c r="I17" i="37"/>
  <c r="I16" i="37"/>
  <c r="I18" i="37"/>
  <c r="I39" i="37"/>
  <c r="I42" i="37"/>
  <c r="I41" i="37"/>
  <c r="I40" i="37"/>
  <c r="H88" i="58"/>
  <c r="H88" i="41" s="1"/>
  <c r="H87" i="58"/>
  <c r="H87" i="41" s="1"/>
  <c r="H89" i="58"/>
  <c r="H89" i="41" s="1"/>
  <c r="H90" i="58"/>
  <c r="H90" i="41" s="1"/>
  <c r="J60" i="58"/>
  <c r="J61" i="58"/>
  <c r="J59" i="58"/>
  <c r="J62" i="58"/>
  <c r="H77" i="58"/>
  <c r="H77" i="41" s="1"/>
  <c r="H76" i="58"/>
  <c r="H76" i="41" s="1"/>
  <c r="H75" i="58"/>
  <c r="H75" i="41" s="1"/>
  <c r="H78" i="58"/>
  <c r="H78" i="41" s="1"/>
  <c r="I24" i="58"/>
  <c r="I24" i="41" s="1"/>
  <c r="I26" i="58"/>
  <c r="I26" i="41" s="1"/>
  <c r="I25" i="58"/>
  <c r="I25" i="41" s="1"/>
  <c r="I23" i="58"/>
  <c r="I23" i="41" s="1"/>
  <c r="I77" i="37"/>
  <c r="I76" i="37"/>
  <c r="I75" i="37"/>
  <c r="I78" i="37"/>
  <c r="D54" i="26"/>
  <c r="H61" i="58"/>
  <c r="H61" i="41" s="1"/>
  <c r="H60" i="58"/>
  <c r="H60" i="41" s="1"/>
  <c r="H59" i="58"/>
  <c r="H59" i="41" s="1"/>
  <c r="H62" i="58"/>
  <c r="H62" i="41" s="1"/>
  <c r="H29" i="58"/>
  <c r="H29" i="41" s="1"/>
  <c r="H28" i="58"/>
  <c r="H28" i="41" s="1"/>
  <c r="H27" i="58"/>
  <c r="H27" i="41" s="1"/>
  <c r="H30" i="58"/>
  <c r="H30" i="41" s="1"/>
  <c r="I88" i="58"/>
  <c r="I89" i="58"/>
  <c r="I90" i="58"/>
  <c r="I87" i="58"/>
  <c r="D53" i="26"/>
  <c r="I198" i="35"/>
  <c r="I72" i="58"/>
  <c r="I74" i="58"/>
  <c r="I71" i="58"/>
  <c r="I73" i="58"/>
  <c r="I89" i="37"/>
  <c r="I87" i="37"/>
  <c r="I88" i="37"/>
  <c r="I90" i="37"/>
  <c r="J82" i="37"/>
  <c r="J81" i="37"/>
  <c r="J80" i="37"/>
  <c r="J79" i="37"/>
  <c r="I48" i="58"/>
  <c r="I50" i="58"/>
  <c r="I49" i="58"/>
  <c r="I47" i="58"/>
  <c r="E52" i="26"/>
  <c r="H52" i="26" s="1"/>
  <c r="G215" i="35"/>
  <c r="D50" i="26"/>
  <c r="I186" i="35"/>
  <c r="F54" i="26"/>
  <c r="H223" i="35"/>
  <c r="I84" i="37"/>
  <c r="I86" i="37"/>
  <c r="I83" i="37"/>
  <c r="I83" i="41" s="1"/>
  <c r="I85" i="37"/>
  <c r="I41" i="58"/>
  <c r="I42" i="58"/>
  <c r="I40" i="58"/>
  <c r="I39" i="58"/>
  <c r="J69" i="37"/>
  <c r="J69" i="41" s="1"/>
  <c r="J67" i="37"/>
  <c r="J67" i="41" s="1"/>
  <c r="J68" i="37"/>
  <c r="J68" i="41" s="1"/>
  <c r="J70" i="37"/>
  <c r="J70" i="41" s="1"/>
  <c r="F52" i="26"/>
  <c r="I88" i="41" l="1"/>
  <c r="J91" i="41"/>
  <c r="J58" i="41"/>
  <c r="I51" i="41"/>
  <c r="I84" i="41"/>
  <c r="I92" i="41"/>
  <c r="J45" i="41"/>
  <c r="J55" i="41"/>
  <c r="I94" i="41"/>
  <c r="J56" i="41"/>
  <c r="I27" i="41"/>
  <c r="I85" i="41"/>
  <c r="I70" i="41"/>
  <c r="J86" i="41"/>
  <c r="I68" i="41"/>
  <c r="I69" i="41"/>
  <c r="I86" i="41"/>
  <c r="J85" i="41"/>
  <c r="I93" i="41"/>
  <c r="J46" i="41"/>
  <c r="I52" i="41"/>
  <c r="I53" i="41"/>
  <c r="I18" i="41"/>
  <c r="J44" i="41"/>
  <c r="J79" i="41"/>
  <c r="J24" i="41"/>
  <c r="I77" i="41"/>
  <c r="J81" i="41"/>
  <c r="I90" i="41"/>
  <c r="I78" i="41"/>
  <c r="I75" i="41"/>
  <c r="I53" i="26"/>
  <c r="I89" i="41"/>
  <c r="I76" i="41"/>
  <c r="J21" i="41"/>
  <c r="J80" i="41"/>
  <c r="I46" i="41"/>
  <c r="J22" i="41"/>
  <c r="J53" i="26"/>
  <c r="J82" i="41"/>
  <c r="J54" i="26"/>
  <c r="I74" i="41"/>
  <c r="J50" i="26"/>
  <c r="J77" i="41"/>
  <c r="I81" i="58"/>
  <c r="I81" i="41" s="1"/>
  <c r="I80" i="58"/>
  <c r="I80" i="41" s="1"/>
  <c r="I79" i="58"/>
  <c r="I79" i="41" s="1"/>
  <c r="I82" i="58"/>
  <c r="I82" i="41" s="1"/>
  <c r="J65" i="37"/>
  <c r="J66" i="37"/>
  <c r="J64" i="37"/>
  <c r="J63" i="37"/>
  <c r="I40" i="41"/>
  <c r="J19" i="41"/>
  <c r="I52" i="26"/>
  <c r="J72" i="41"/>
  <c r="I58" i="41"/>
  <c r="J26" i="41"/>
  <c r="I41" i="41"/>
  <c r="I44" i="41"/>
  <c r="J78" i="41"/>
  <c r="I50" i="37"/>
  <c r="I50" i="41" s="1"/>
  <c r="I49" i="37"/>
  <c r="I49" i="41" s="1"/>
  <c r="I47" i="37"/>
  <c r="I47" i="41" s="1"/>
  <c r="I48" i="37"/>
  <c r="I48" i="41" s="1"/>
  <c r="I22" i="41"/>
  <c r="H79" i="58"/>
  <c r="H79" i="41" s="1"/>
  <c r="H80" i="58"/>
  <c r="H80" i="41" s="1"/>
  <c r="H82" i="58"/>
  <c r="H82" i="41" s="1"/>
  <c r="H81" i="58"/>
  <c r="H81" i="41" s="1"/>
  <c r="I56" i="41"/>
  <c r="J17" i="37"/>
  <c r="J15" i="37"/>
  <c r="J16" i="37"/>
  <c r="J18" i="37"/>
  <c r="I42" i="41"/>
  <c r="J76" i="41"/>
  <c r="H31" i="58"/>
  <c r="H31" i="41" s="1"/>
  <c r="H33" i="58"/>
  <c r="H33" i="41" s="1"/>
  <c r="H32" i="58"/>
  <c r="H32" i="41" s="1"/>
  <c r="H34" i="58"/>
  <c r="H34" i="41" s="1"/>
  <c r="J62" i="41"/>
  <c r="I20" i="41"/>
  <c r="I55" i="41"/>
  <c r="J23" i="41"/>
  <c r="I39" i="41"/>
  <c r="I71" i="41"/>
  <c r="J75" i="41"/>
  <c r="J20" i="41"/>
  <c r="J40" i="41"/>
  <c r="J59" i="41"/>
  <c r="I19" i="41"/>
  <c r="I57" i="41"/>
  <c r="J25" i="41"/>
  <c r="H49" i="58"/>
  <c r="H49" i="41" s="1"/>
  <c r="H50" i="58"/>
  <c r="H50" i="41" s="1"/>
  <c r="H48" i="58"/>
  <c r="H48" i="41" s="1"/>
  <c r="H47" i="58"/>
  <c r="H47" i="41" s="1"/>
  <c r="I72" i="41"/>
  <c r="J41" i="41"/>
  <c r="J61" i="41"/>
  <c r="I21" i="41"/>
  <c r="J32" i="58"/>
  <c r="J34" i="58"/>
  <c r="J31" i="58"/>
  <c r="J33" i="58"/>
  <c r="I73" i="41"/>
  <c r="J42" i="41"/>
  <c r="J60" i="41"/>
  <c r="J38" i="41"/>
  <c r="I87" i="41"/>
  <c r="I16" i="41"/>
  <c r="J65" i="58"/>
  <c r="J63" i="58"/>
  <c r="J66" i="58"/>
  <c r="J64" i="58"/>
  <c r="J39" i="41"/>
  <c r="J36" i="41"/>
  <c r="I17" i="41"/>
  <c r="J35" i="41"/>
  <c r="I15" i="41"/>
  <c r="I33" i="58"/>
  <c r="I31" i="58"/>
  <c r="I32" i="58"/>
  <c r="I34" i="58"/>
  <c r="I54" i="26"/>
  <c r="J37" i="41"/>
  <c r="I61" i="41"/>
  <c r="J49" i="37"/>
  <c r="J49" i="41" s="1"/>
  <c r="J48" i="37"/>
  <c r="J48" i="41" s="1"/>
  <c r="J50" i="37"/>
  <c r="J50" i="41" s="1"/>
  <c r="J47" i="37"/>
  <c r="J47" i="41" s="1"/>
  <c r="J71" i="41"/>
  <c r="I64" i="58"/>
  <c r="I63" i="58"/>
  <c r="I65" i="58"/>
  <c r="I66" i="58"/>
  <c r="I60" i="41"/>
  <c r="I43" i="41"/>
  <c r="I50" i="26"/>
  <c r="J52" i="26"/>
  <c r="J73" i="41"/>
  <c r="I51" i="26"/>
  <c r="J34" i="37"/>
  <c r="J31" i="37"/>
  <c r="J33" i="37"/>
  <c r="J32" i="37"/>
  <c r="H18" i="58"/>
  <c r="H18" i="41" s="1"/>
  <c r="H16" i="58"/>
  <c r="H15" i="58"/>
  <c r="H17" i="58"/>
  <c r="I62" i="41"/>
  <c r="I45" i="41"/>
  <c r="I64" i="37"/>
  <c r="I63" i="37"/>
  <c r="I65" i="37"/>
  <c r="I66" i="37"/>
  <c r="J74" i="41"/>
  <c r="I31" i="37"/>
  <c r="I32" i="37"/>
  <c r="I33" i="37"/>
  <c r="I34" i="37"/>
  <c r="J17" i="58"/>
  <c r="J15" i="58"/>
  <c r="J16" i="58"/>
  <c r="J18" i="58"/>
  <c r="J51" i="26"/>
  <c r="I59" i="41"/>
  <c r="I33" i="41" l="1"/>
  <c r="C48" i="63"/>
  <c r="J33" i="41"/>
  <c r="J32" i="41"/>
  <c r="I424" i="58"/>
  <c r="F241" i="66" s="1"/>
  <c r="I31" i="41"/>
  <c r="I66" i="41"/>
  <c r="J31" i="41"/>
  <c r="I34" i="41"/>
  <c r="H17" i="41"/>
  <c r="C38" i="63"/>
  <c r="C18" i="63"/>
  <c r="H15" i="41"/>
  <c r="H424" i="58"/>
  <c r="H424" i="41" s="1"/>
  <c r="H423" i="58"/>
  <c r="I32" i="41"/>
  <c r="H16" i="41"/>
  <c r="J18" i="41"/>
  <c r="J16" i="41"/>
  <c r="J63" i="41"/>
  <c r="J423" i="37"/>
  <c r="J15" i="41"/>
  <c r="J424" i="37"/>
  <c r="E29" i="53" s="1"/>
  <c r="F29" i="53" s="1"/>
  <c r="J64" i="41"/>
  <c r="J17" i="41"/>
  <c r="C28" i="63"/>
  <c r="J66" i="41"/>
  <c r="I65" i="41"/>
  <c r="J34" i="41"/>
  <c r="I424" i="37"/>
  <c r="F97" i="66" s="1"/>
  <c r="J65" i="41"/>
  <c r="I63" i="41"/>
  <c r="I423" i="37"/>
  <c r="I64" i="41"/>
  <c r="J424" i="58"/>
  <c r="E35" i="53" s="1"/>
  <c r="F35" i="53" s="1"/>
  <c r="H29" i="53" s="1"/>
  <c r="J423" i="58"/>
  <c r="I423" i="58"/>
  <c r="C58" i="63"/>
  <c r="E23" i="53" l="1"/>
  <c r="F23" i="53" s="1"/>
  <c r="H17" i="53" s="1"/>
  <c r="F193" i="66"/>
  <c r="E11" i="53"/>
  <c r="F11" i="53" s="1"/>
  <c r="G11" i="53" s="1"/>
  <c r="E293" i="38" s="1"/>
  <c r="F289" i="66"/>
  <c r="H425" i="58"/>
  <c r="F194" i="66"/>
  <c r="H423" i="41"/>
  <c r="E299" i="38"/>
  <c r="M194" i="66" s="1"/>
  <c r="I423" i="41"/>
  <c r="F98" i="66"/>
  <c r="E311" i="38"/>
  <c r="M98" i="66" s="1"/>
  <c r="I425" i="37"/>
  <c r="F145" i="66"/>
  <c r="J424" i="41"/>
  <c r="J425" i="37"/>
  <c r="F146" i="66"/>
  <c r="J423" i="41"/>
  <c r="E335" i="38"/>
  <c r="M146" i="66" s="1"/>
  <c r="E17" i="53"/>
  <c r="F17" i="53" s="1"/>
  <c r="H23" i="53" s="1"/>
  <c r="I424" i="41"/>
  <c r="H35" i="53"/>
  <c r="G35" i="53" s="1"/>
  <c r="E341" i="38" s="1"/>
  <c r="G29" i="53"/>
  <c r="E329" i="38" s="1"/>
  <c r="I425" i="58"/>
  <c r="F242" i="66"/>
  <c r="E323" i="38"/>
  <c r="M242" i="66" s="1"/>
  <c r="E347" i="38"/>
  <c r="M290" i="66" s="1"/>
  <c r="J425" i="58"/>
  <c r="F290" i="66"/>
  <c r="G23" i="53" l="1"/>
  <c r="E317" i="38" s="1"/>
  <c r="I484" i="58" s="1"/>
  <c r="H5" i="53"/>
  <c r="G5" i="53" s="1"/>
  <c r="E281" i="38" s="1"/>
  <c r="H484" i="37" s="1"/>
  <c r="G17" i="53"/>
  <c r="E305" i="38" s="1"/>
  <c r="L97" i="66" s="1"/>
  <c r="N242" i="66"/>
  <c r="C49" i="63"/>
  <c r="C42" i="63"/>
  <c r="C19" i="63"/>
  <c r="I425" i="41"/>
  <c r="N3" i="41" s="1"/>
  <c r="C12" i="63"/>
  <c r="L145" i="66"/>
  <c r="P145" i="66" s="1"/>
  <c r="J484" i="37"/>
  <c r="L289" i="66"/>
  <c r="J484" i="58"/>
  <c r="N98" i="66"/>
  <c r="L193" i="66"/>
  <c r="H484" i="58"/>
  <c r="L49" i="66"/>
  <c r="N290" i="66"/>
  <c r="C59" i="63"/>
  <c r="C52" i="63"/>
  <c r="N146" i="66"/>
  <c r="N194" i="66"/>
  <c r="C29" i="63"/>
  <c r="J425" i="41"/>
  <c r="O3" i="41" s="1"/>
  <c r="C22" i="63"/>
  <c r="H425" i="41"/>
  <c r="M3" i="41" s="1"/>
  <c r="C39" i="63"/>
  <c r="C32" i="63"/>
  <c r="L241" i="66" l="1"/>
  <c r="N241" i="66" s="1"/>
  <c r="I484" i="37"/>
  <c r="I484" i="41" s="1"/>
  <c r="J484" i="41"/>
  <c r="P97" i="66"/>
  <c r="N97" i="66"/>
  <c r="P49" i="66"/>
  <c r="V49" i="66" s="1"/>
  <c r="X49" i="66" s="1"/>
  <c r="R49" i="66"/>
  <c r="T49" i="66" s="1"/>
  <c r="N49" i="66"/>
  <c r="H484" i="41"/>
  <c r="R193" i="66"/>
  <c r="T193" i="66" s="1"/>
  <c r="P193" i="66"/>
  <c r="V193" i="66" s="1"/>
  <c r="X193" i="66" s="1"/>
  <c r="N193" i="66"/>
  <c r="Z242" i="66"/>
  <c r="Y98" i="66"/>
  <c r="Z98" i="66"/>
  <c r="Y242" i="66"/>
  <c r="N145" i="66"/>
  <c r="P289" i="66"/>
  <c r="N289" i="66"/>
  <c r="Y50" i="66"/>
  <c r="Y194" i="66"/>
  <c r="Z50" i="66"/>
  <c r="Z194" i="66"/>
  <c r="Z146" i="66"/>
  <c r="Z290" i="66"/>
  <c r="Y146" i="66"/>
  <c r="Y290" i="66"/>
  <c r="O241" i="66" l="1"/>
  <c r="Q241" i="66" s="1"/>
  <c r="R241" i="66" s="1"/>
  <c r="T241" i="66" s="1"/>
  <c r="P241" i="66"/>
  <c r="O193" i="66"/>
  <c r="Q193" i="66" s="1"/>
  <c r="O289" i="66"/>
  <c r="U289" i="66" s="1"/>
  <c r="O49" i="66"/>
  <c r="Z49" i="66"/>
  <c r="Y49" i="66"/>
  <c r="Z193" i="66"/>
  <c r="Y193" i="66"/>
  <c r="O145" i="66"/>
  <c r="Y145" i="66"/>
  <c r="Z145" i="66"/>
  <c r="Z289" i="66"/>
  <c r="Y289" i="66"/>
  <c r="O97" i="66"/>
  <c r="Z97" i="66"/>
  <c r="Y241" i="66"/>
  <c r="Y97" i="66"/>
  <c r="Z241" i="66"/>
  <c r="V241" i="66" l="1"/>
  <c r="X241" i="66" s="1"/>
  <c r="U241" i="66"/>
  <c r="U193" i="66"/>
  <c r="Q289" i="66"/>
  <c r="R289" i="66" s="1"/>
  <c r="T289" i="66" s="1"/>
  <c r="V289" i="66"/>
  <c r="X289" i="66" s="1"/>
  <c r="Q97" i="66"/>
  <c r="R97" i="66" s="1"/>
  <c r="T97" i="66" s="1"/>
  <c r="V97" i="66"/>
  <c r="X97" i="66" s="1"/>
  <c r="U97" i="66"/>
  <c r="U49" i="66"/>
  <c r="Q49" i="66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<sst xmlns="http://schemas.openxmlformats.org/spreadsheetml/2006/main" count="4745" uniqueCount="339">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</sst>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56.732155126411541</c:v>
                </c:pt>
                <c:pt idx="2">
                  <c:v>58.436392756918984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21.548922103944079</c:v>
                </c:pt>
                <c:pt idx="2">
                  <c:v>19.314302108865967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7592324.1368307825</c:v>
                </c:pt>
                <c:pt idx="2">
                  <c:v>7817879.1223499402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1838255.0202506275</c:v>
                </c:pt>
                <c:pt idx="2">
                  <c:v>1655588.670760924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218475.89285786889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219701.78669330367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56.732155126411541</c:v>
                </c:pt>
                <c:pt idx="2">
                  <c:v>58.436392756918984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21.548922103944079</c:v>
                </c:pt>
                <c:pt idx="2">
                  <c:v>19.314302108865967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7592324.1368307825</c:v>
                </c:pt>
                <c:pt idx="2">
                  <c:v>7817879.1223499402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1838255.0202506275</c:v>
                </c:pt>
                <c:pt idx="2">
                  <c:v>1655588.670760924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439814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532407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567129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13426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48147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71296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94444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717592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</r>
  <r>
    <x v="4"/>
    <x v="10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</r>
  <r>
    <x v="23"/>
    <x v="10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</r>
  <r>
    <x v="4"/>
    <x v="10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</r>
  <r>
    <x v="23"/>
    <x v="10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861946.0644870233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597518.3264972446"/>
    <s v="CO2 - atmosfære"/>
    <x v="0"/>
  </r>
  <r>
    <s v="Vestdanmark"/>
    <x v="2"/>
    <n v="5037270.6270728866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2418.9094520225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05858.9410900571"/>
    <s v="CO2 - atmosfære"/>
    <x v="0"/>
  </r>
  <r>
    <s v="Østdanmark"/>
    <x v="2"/>
    <n v="447960.28277222451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  <n v="0"/>
    <x v="0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n v="0"/>
    <x v="1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  <n v="0"/>
    <x v="0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  <n v="0"/>
    <x v="0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n v="0"/>
    <x v="1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  <n v="0"/>
    <x v="0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  <x v="0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x v="0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  <x v="0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  <x v="0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x v="0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  <x v="0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417.775626022732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516.22437397728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18311.2555674212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792000.0223123315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718311.2555674212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1792000.0223123315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1872.0730281085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19952.13522212644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01872.0730281084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219952.13522212638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11417.9819934666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39794.07763228088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507483.3175881065"/>
  </r>
  <r>
    <x v="5"/>
    <s v="Vestdanmark"/>
    <x v="15"/>
    <x v="1"/>
    <n v="1298349.6711335778"/>
  </r>
  <r>
    <x v="5"/>
    <s v="Vestdanmark"/>
    <x v="16"/>
    <x v="1"/>
    <n v="834.27261355454812"/>
  </r>
  <r>
    <x v="5"/>
    <s v="Vestdanmark"/>
    <x v="20"/>
    <x v="1"/>
    <n v="502160.95849399589"/>
  </r>
  <r>
    <x v="5"/>
    <s v="Vestdanmark"/>
    <x v="38"/>
    <x v="1"/>
    <n v="24535385.043044623"/>
  </r>
  <r>
    <x v="5"/>
    <s v="Vestdanmark"/>
    <x v="39"/>
    <x v="1"/>
    <n v="508128.5927608643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525831.49845533748"/>
  </r>
  <r>
    <x v="5"/>
    <s v="Vestdanmark"/>
    <x v="38"/>
    <x v="2"/>
    <n v="23797437.054137114"/>
  </r>
  <r>
    <x v="5"/>
    <s v="Vestdanmark"/>
    <x v="39"/>
    <x v="2"/>
    <n v="426682.895144263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18429.98380428454"/>
  </r>
  <r>
    <x v="5"/>
    <s v="Østdanmark"/>
    <x v="15"/>
    <x v="1"/>
    <n v="92278.917266620876"/>
  </r>
  <r>
    <x v="5"/>
    <s v="Østdanmark"/>
    <x v="16"/>
    <x v="1"/>
    <n v="70.020192515285444"/>
  </r>
  <r>
    <x v="5"/>
    <s v="Østdanmark"/>
    <x v="20"/>
    <x v="1"/>
    <n v="67774.717172805787"/>
  </r>
  <r>
    <x v="5"/>
    <s v="Østdanmark"/>
    <x v="38"/>
    <x v="1"/>
    <n v="3986542.8719658842"/>
  </r>
  <r>
    <x v="5"/>
    <s v="Østdanmark"/>
    <x v="39"/>
    <x v="1"/>
    <n v="324351.05894135404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71371.713113742837"/>
  </r>
  <r>
    <x v="5"/>
    <s v="Østdanmark"/>
    <x v="38"/>
    <x v="2"/>
    <n v="3939872.1411374575"/>
  </r>
  <r>
    <x v="5"/>
    <s v="Østdanmark"/>
    <x v="39"/>
    <x v="2"/>
    <n v="309821.8055710834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32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1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30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3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3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3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3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3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3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3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269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3" zoomScale="70" zoomScaleNormal="70" workbookViewId="0">
      <selection activeCell="A7" sqref="A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11404364.973939046</v>
      </c>
      <c r="R37" s="342">
        <f t="shared" ref="R37:R38" si="0">1-Q37/$Q$35</f>
        <v>0.42978175130304763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8803377.2675873023</v>
      </c>
      <c r="R38" s="342">
        <f t="shared" si="0"/>
        <v>0.55983113662063488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3030352.3130941689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5" zoomScale="85" zoomScaleNormal="85" workbookViewId="0">
      <selection activeCell="D28" sqref="D2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45538.812624915096</v>
      </c>
      <c r="E28" s="231">
        <f>SUM(E24:E25)</f>
        <v>45538.812624915096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241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78924.79538836432</v>
      </c>
      <c r="D51" s="109">
        <f t="shared" ca="1" si="0"/>
        <v>219266.62459958059</v>
      </c>
      <c r="E51" s="109">
        <f t="shared" ca="1" si="0"/>
        <v>0</v>
      </c>
      <c r="F51" s="109">
        <f t="shared" ca="1" si="0"/>
        <v>12818.566214461984</v>
      </c>
      <c r="G51" s="109">
        <f t="shared" ca="1" si="0"/>
        <v>35200.747350735815</v>
      </c>
      <c r="H51" s="109">
        <f t="shared" ca="1" si="2"/>
        <v>0</v>
      </c>
      <c r="I51" s="109">
        <f t="shared" ca="1" si="1"/>
        <v>91743.361602826306</v>
      </c>
      <c r="J51" s="109">
        <f t="shared" ca="1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8">
        <f ca="1">IF($C65-G$1&lt;År1,0,F64*(1-VLOOKUP($A65,[1]Hugst!$R$5:$W$9,MATCH(ROUNDUP((G$1)/10,0)*10,[1]Hugst!$R$4:$W$4,0))))</f>
        <v>7228.5082359884873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8">
        <f ca="1">IF($C66-G$1&lt;År1,0,F65*(1-VLOOKUP($A66,[1]Hugst!$R$5:$W$9,MATCH(ROUNDUP((G$1)/10,0)*10,[1]Hugst!$R$4:$W$4,0))))</f>
        <v>7217.6414859885008</v>
      </c>
      <c r="H66" s="168">
        <f ca="1">IF($C66-H$1&lt;År1,0,G65*(1-VLOOKUP($A66,[1]Hugst!$R$5:$W$9,MATCH(ROUNDUP((H$1)/10,0)*10,[1]Hugst!$R$4:$W$4,0))))</f>
        <v>7228.5082359884873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8">
        <f ca="1">IF($C67-G$1&lt;År1,0,F66*(1-VLOOKUP($A67,[1]Hugst!$R$5:$W$9,MATCH(ROUNDUP((G$1)/10,0)*10,[1]Hugst!$R$4:$W$4,0))))</f>
        <v>7206.8290697385564</v>
      </c>
      <c r="H67" s="168">
        <f ca="1">IF($C67-H$1&lt;År1,0,G66*(1-VLOOKUP($A67,[1]Hugst!$R$5:$W$9,MATCH(ROUNDUP((H$1)/10,0)*10,[1]Hugst!$R$4:$W$4,0))))</f>
        <v>7217.6414859885008</v>
      </c>
      <c r="I67" s="168">
        <f ca="1">IF($C67-I$1&lt;År1,0,H66*(1-VLOOKUP($A67,[1]Hugst!$R$5:$W$9,MATCH(ROUNDUP((I$1)/10,0)*10,[1]Hugst!$R$4:$W$4,0))))</f>
        <v>7228.5082359884873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8">
        <f ca="1">IF($C68-G$1&lt;År1,0,F67*(1-VLOOKUP($A68,[1]Hugst!$R$5:$W$9,MATCH(ROUNDUP((G$1)/10,0)*10,[1]Hugst!$R$4:$W$4,0))))</f>
        <v>7196.0707155697055</v>
      </c>
      <c r="H68" s="168">
        <f ca="1">IF($C68-H$1&lt;År1,0,G67*(1-VLOOKUP($A68,[1]Hugst!$R$5:$W$9,MATCH(ROUNDUP((H$1)/10,0)*10,[1]Hugst!$R$4:$W$4,0))))</f>
        <v>7206.8290697385564</v>
      </c>
      <c r="I68" s="168">
        <f ca="1">IF($C68-I$1&lt;År1,0,H67*(1-VLOOKUP($A68,[1]Hugst!$R$5:$W$9,MATCH(ROUNDUP((I$1)/10,0)*10,[1]Hugst!$R$4:$W$4,0))))</f>
        <v>7217.6414859885008</v>
      </c>
      <c r="J68" s="168">
        <f ca="1">IF($C68-J$1&lt;År1,0,I67*(1-VLOOKUP($A68,[1]Hugst!$R$5:$W$9,MATCH(ROUNDUP((J$1)/10,0)*10,[1]Hugst!$R$4:$W$4,0))))</f>
        <v>7228.5082359884873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8">
        <f ca="1">IF($C69-G$1&lt;År1,0,F68*(1-VLOOKUP($A69,[1]Hugst!$R$5:$W$9,MATCH(ROUNDUP((G$1)/10,0)*10,[1]Hugst!$R$4:$W$4,0))))</f>
        <v>7185.3661531718571</v>
      </c>
      <c r="H69" s="168">
        <f ca="1">IF($C69-H$1&lt;År1,0,G68*(1-VLOOKUP($A69,[1]Hugst!$R$5:$W$9,MATCH(ROUNDUP((H$1)/10,0)*10,[1]Hugst!$R$4:$W$4,0))))</f>
        <v>7196.0707155697055</v>
      </c>
      <c r="I69" s="168">
        <f ca="1">IF($C69-I$1&lt;År1,0,H68*(1-VLOOKUP($A69,[1]Hugst!$R$5:$W$9,MATCH(ROUNDUP((I$1)/10,0)*10,[1]Hugst!$R$4:$W$4,0))))</f>
        <v>7206.8290697385564</v>
      </c>
      <c r="J69" s="168">
        <f ca="1">IF($C69-J$1&lt;År1,0,I68*(1-VLOOKUP($A69,[1]Hugst!$R$5:$W$9,MATCH(ROUNDUP((J$1)/10,0)*10,[1]Hugst!$R$4:$W$4,0))))</f>
        <v>7217.6414859885008</v>
      </c>
      <c r="K69" s="168">
        <f ca="1">IF($C69-K$1&lt;År1,0,J68*(1-VLOOKUP($A69,[1]Hugst!$R$5:$W$9,MATCH(ROUNDUP((K$1)/10,0)*10,[1]Hugst!$R$4:$W$4,0))))</f>
        <v>7228.5082359884873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8">
        <f ca="1">IF($C70-G$1&lt;År1,0,F69*(1-VLOOKUP($A70,[1]Hugst!$R$5:$W$9,MATCH(ROUNDUP((G$1)/10,0)*10,[1]Hugst!$R$4:$W$4,0))))</f>
        <v>7174.7151135859203</v>
      </c>
      <c r="H70" s="168">
        <f ca="1">IF($C70-H$1&lt;År1,0,G69*(1-VLOOKUP($A70,[1]Hugst!$R$5:$W$9,MATCH(ROUNDUP((H$1)/10,0)*10,[1]Hugst!$R$4:$W$4,0))))</f>
        <v>7185.3661531718571</v>
      </c>
      <c r="I70" s="168">
        <f ca="1">IF($C70-I$1&lt;År1,0,H69*(1-VLOOKUP($A70,[1]Hugst!$R$5:$W$9,MATCH(ROUNDUP((I$1)/10,0)*10,[1]Hugst!$R$4:$W$4,0))))</f>
        <v>7196.0707155697055</v>
      </c>
      <c r="J70" s="168">
        <f ca="1">IF($C70-J$1&lt;År1,0,I69*(1-VLOOKUP($A70,[1]Hugst!$R$5:$W$9,MATCH(ROUNDUP((J$1)/10,0)*10,[1]Hugst!$R$4:$W$4,0))))</f>
        <v>7206.8290697385564</v>
      </c>
      <c r="K70" s="168">
        <f ca="1">IF($C70-K$1&lt;År1,0,J69*(1-VLOOKUP($A70,[1]Hugst!$R$5:$W$9,MATCH(ROUNDUP((K$1)/10,0)*10,[1]Hugst!$R$4:$W$4,0))))</f>
        <v>7217.6414859885008</v>
      </c>
      <c r="L70" s="168">
        <f ca="1">IF($C70-L$1&lt;År1,0,K69*(1-VLOOKUP($A70,[1]Hugst!$R$5:$W$9,MATCH(ROUNDUP((L$1)/10,0)*10,[1]Hugst!$R$4:$W$4,0))))</f>
        <v>7228.5082359884873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8">
        <f ca="1">IF($C71-G$1&lt;År1,0,F70*(1-VLOOKUP($A71,[1]Hugst!$R$5:$W$9,MATCH(ROUNDUP((G$1)/10,0)*10,[1]Hugst!$R$4:$W$4,0))))</f>
        <v>7164.1173291979831</v>
      </c>
      <c r="H71" s="168">
        <f ca="1">IF($C71-H$1&lt;År1,0,G70*(1-VLOOKUP($A71,[1]Hugst!$R$5:$W$9,MATCH(ROUNDUP((H$1)/10,0)*10,[1]Hugst!$R$4:$W$4,0))))</f>
        <v>7174.7151135859203</v>
      </c>
      <c r="I71" s="168">
        <f ca="1">IF($C71-I$1&lt;År1,0,H70*(1-VLOOKUP($A71,[1]Hugst!$R$5:$W$9,MATCH(ROUNDUP((I$1)/10,0)*10,[1]Hugst!$R$4:$W$4,0))))</f>
        <v>7185.3661531718571</v>
      </c>
      <c r="J71" s="168">
        <f ca="1">IF($C71-J$1&lt;År1,0,I70*(1-VLOOKUP($A71,[1]Hugst!$R$5:$W$9,MATCH(ROUNDUP((J$1)/10,0)*10,[1]Hugst!$R$4:$W$4,0))))</f>
        <v>7196.0707155697055</v>
      </c>
      <c r="K71" s="168">
        <f ca="1">IF($C71-K$1&lt;År1,0,J70*(1-VLOOKUP($A71,[1]Hugst!$R$5:$W$9,MATCH(ROUNDUP((K$1)/10,0)*10,[1]Hugst!$R$4:$W$4,0))))</f>
        <v>7206.8290697385564</v>
      </c>
      <c r="L71" s="168">
        <f ca="1">IF($C71-L$1&lt;År1,0,K70*(1-VLOOKUP($A71,[1]Hugst!$R$5:$W$9,MATCH(ROUNDUP((L$1)/10,0)*10,[1]Hugst!$R$4:$W$4,0))))</f>
        <v>7217.6414859885008</v>
      </c>
      <c r="M71" s="168">
        <f ca="1">IF($C71-M$1&lt;År1,0,L70*(1-VLOOKUP($A71,[1]Hugst!$R$5:$W$9,MATCH(ROUNDUP((M$1)/10,0)*10,[1]Hugst!$R$4:$W$4,0))))</f>
        <v>7228.5082359884873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8">
        <f ca="1">IF($C72-G$1&lt;År1,0,F71*(1-VLOOKUP($A72,[1]Hugst!$R$5:$W$9,MATCH(ROUNDUP((G$1)/10,0)*10,[1]Hugst!$R$4:$W$4,0))))</f>
        <v>7153.57253373192</v>
      </c>
      <c r="H72" s="168">
        <f ca="1">IF($C72-H$1&lt;År1,0,G71*(1-VLOOKUP($A72,[1]Hugst!$R$5:$W$9,MATCH(ROUNDUP((H$1)/10,0)*10,[1]Hugst!$R$4:$W$4,0))))</f>
        <v>7164.1173291979831</v>
      </c>
      <c r="I72" s="168">
        <f ca="1">IF($C72-I$1&lt;År1,0,H71*(1-VLOOKUP($A72,[1]Hugst!$R$5:$W$9,MATCH(ROUNDUP((I$1)/10,0)*10,[1]Hugst!$R$4:$W$4,0))))</f>
        <v>7174.7151135859203</v>
      </c>
      <c r="J72" s="168">
        <f ca="1">IF($C72-J$1&lt;År1,0,I71*(1-VLOOKUP($A72,[1]Hugst!$R$5:$W$9,MATCH(ROUNDUP((J$1)/10,0)*10,[1]Hugst!$R$4:$W$4,0))))</f>
        <v>7185.3661531718571</v>
      </c>
      <c r="K72" s="168">
        <f ca="1">IF($C72-K$1&lt;År1,0,J71*(1-VLOOKUP($A72,[1]Hugst!$R$5:$W$9,MATCH(ROUNDUP((K$1)/10,0)*10,[1]Hugst!$R$4:$W$4,0))))</f>
        <v>7196.0707155697055</v>
      </c>
      <c r="L72" s="168">
        <f ca="1">IF($C72-L$1&lt;År1,0,K71*(1-VLOOKUP($A72,[1]Hugst!$R$5:$W$9,MATCH(ROUNDUP((L$1)/10,0)*10,[1]Hugst!$R$4:$W$4,0))))</f>
        <v>7206.8290697385564</v>
      </c>
      <c r="M72" s="168">
        <f ca="1">IF($C72-M$1&lt;År1,0,L71*(1-VLOOKUP($A72,[1]Hugst!$R$5:$W$9,MATCH(ROUNDUP((M$1)/10,0)*10,[1]Hugst!$R$4:$W$4,0))))</f>
        <v>7217.6414859885008</v>
      </c>
      <c r="N72" s="168">
        <f ca="1">IF($C72-N$1&lt;År1,0,M71*(1-VLOOKUP($A72,[1]Hugst!$R$5:$W$9,MATCH(ROUNDUP((N$1)/10,0)*10,[1]Hugst!$R$4:$W$4,0))))</f>
        <v>7228.5082359884873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8">
        <f ca="1">IF($C73-G$1&lt;År1,0,F72*(1-VLOOKUP($A73,[1]Hugst!$R$5:$W$9,MATCH(ROUNDUP((G$1)/10,0)*10,[1]Hugst!$R$4:$W$4,0))))</f>
        <v>7143.0804622431642</v>
      </c>
      <c r="H73" s="168">
        <f ca="1">IF($C73-H$1&lt;År1,0,G72*(1-VLOOKUP($A73,[1]Hugst!$R$5:$W$9,MATCH(ROUNDUP((H$1)/10,0)*10,[1]Hugst!$R$4:$W$4,0))))</f>
        <v>7153.57253373192</v>
      </c>
      <c r="I73" s="168">
        <f ca="1">IF($C73-I$1&lt;År1,0,H72*(1-VLOOKUP($A73,[1]Hugst!$R$5:$W$9,MATCH(ROUNDUP((I$1)/10,0)*10,[1]Hugst!$R$4:$W$4,0))))</f>
        <v>7164.1173291979831</v>
      </c>
      <c r="J73" s="168">
        <f ca="1">IF($C73-J$1&lt;År1,0,I72*(1-VLOOKUP($A73,[1]Hugst!$R$5:$W$9,MATCH(ROUNDUP((J$1)/10,0)*10,[1]Hugst!$R$4:$W$4,0))))</f>
        <v>7174.7151135859203</v>
      </c>
      <c r="K73" s="168">
        <f ca="1">IF($C73-K$1&lt;År1,0,J72*(1-VLOOKUP($A73,[1]Hugst!$R$5:$W$9,MATCH(ROUNDUP((K$1)/10,0)*10,[1]Hugst!$R$4:$W$4,0))))</f>
        <v>7185.3661531718571</v>
      </c>
      <c r="L73" s="168">
        <f ca="1">IF($C73-L$1&lt;År1,0,K72*(1-VLOOKUP($A73,[1]Hugst!$R$5:$W$9,MATCH(ROUNDUP((L$1)/10,0)*10,[1]Hugst!$R$4:$W$4,0))))</f>
        <v>7196.0707155697055</v>
      </c>
      <c r="M73" s="168">
        <f ca="1">IF($C73-M$1&lt;År1,0,L72*(1-VLOOKUP($A73,[1]Hugst!$R$5:$W$9,MATCH(ROUNDUP((M$1)/10,0)*10,[1]Hugst!$R$4:$W$4,0))))</f>
        <v>7206.8290697385564</v>
      </c>
      <c r="N73" s="168">
        <f ca="1">IF($C73-N$1&lt;År1,0,M72*(1-VLOOKUP($A73,[1]Hugst!$R$5:$W$9,MATCH(ROUNDUP((N$1)/10,0)*10,[1]Hugst!$R$4:$W$4,0))))</f>
        <v>7217.6414859885008</v>
      </c>
      <c r="O73" s="168">
        <f ca="1">IF($C73-O$1&lt;År1,0,N72*(1-VLOOKUP($A73,[1]Hugst!$R$5:$W$9,MATCH(ROUNDUP((O$1)/10,0)*10,[1]Hugst!$R$4:$W$4,0))))</f>
        <v>7228.5082359884873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8">
        <f t="shared" ca="1" si="1"/>
        <v>11.026537987097981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8">
        <f ca="1">IF($C74-G$1&lt;År1,0,F73*(1-VLOOKUP($A74,[1]Hugst!$R$5:$W$9,MATCH(ROUNDUP((G$1)/10,0)*10,[1]Hugst!$R$4:$W$4,0))))</f>
        <v>7132.6408511118971</v>
      </c>
      <c r="H74" s="168">
        <f ca="1">IF($C74-H$1&lt;År1,0,G73*(1-VLOOKUP($A74,[1]Hugst!$R$5:$W$9,MATCH(ROUNDUP((H$1)/10,0)*10,[1]Hugst!$R$4:$W$4,0))))</f>
        <v>7143.0804622431642</v>
      </c>
      <c r="I74" s="168">
        <f ca="1">IF($C74-I$1&lt;År1,0,H73*(1-VLOOKUP($A74,[1]Hugst!$R$5:$W$9,MATCH(ROUNDUP((I$1)/10,0)*10,[1]Hugst!$R$4:$W$4,0))))</f>
        <v>7153.57253373192</v>
      </c>
      <c r="J74" s="168">
        <f ca="1">IF($C74-J$1&lt;År1,0,I73*(1-VLOOKUP($A74,[1]Hugst!$R$5:$W$9,MATCH(ROUNDUP((J$1)/10,0)*10,[1]Hugst!$R$4:$W$4,0))))</f>
        <v>7164.1173291979831</v>
      </c>
      <c r="K74" s="168">
        <f ca="1">IF($C74-K$1&lt;År1,0,J73*(1-VLOOKUP($A74,[1]Hugst!$R$5:$W$9,MATCH(ROUNDUP((K$1)/10,0)*10,[1]Hugst!$R$4:$W$4,0))))</f>
        <v>7174.7151135859203</v>
      </c>
      <c r="L74" s="168">
        <f ca="1">IF($C74-L$1&lt;År1,0,K73*(1-VLOOKUP($A74,[1]Hugst!$R$5:$W$9,MATCH(ROUNDUP((L$1)/10,0)*10,[1]Hugst!$R$4:$W$4,0))))</f>
        <v>7185.3661531718571</v>
      </c>
      <c r="M74" s="168">
        <f ca="1">IF($C74-M$1&lt;År1,0,L73*(1-VLOOKUP($A74,[1]Hugst!$R$5:$W$9,MATCH(ROUNDUP((M$1)/10,0)*10,[1]Hugst!$R$4:$W$4,0))))</f>
        <v>7196.0707155697055</v>
      </c>
      <c r="N74" s="168">
        <f ca="1">IF($C74-N$1&lt;År1,0,M73*(1-VLOOKUP($A74,[1]Hugst!$R$5:$W$9,MATCH(ROUNDUP((N$1)/10,0)*10,[1]Hugst!$R$4:$W$4,0))))</f>
        <v>7206.8290697385564</v>
      </c>
      <c r="O74" s="168">
        <f ca="1">IF($C74-O$1&lt;År1,0,N73*(1-VLOOKUP($A74,[1]Hugst!$R$5:$W$9,MATCH(ROUNDUP((O$1)/10,0)*10,[1]Hugst!$R$4:$W$4,0))))</f>
        <v>7217.6414859885008</v>
      </c>
      <c r="P74" s="168">
        <f ca="1">IF($C74-P$1&lt;År1,0,O73*(1-VLOOKUP($A74,[1]Hugst!$R$5:$W$9,MATCH(ROUNDUP((P$1)/10,0)*10,[1]Hugst!$R$4:$W$4,0))))</f>
        <v>7217.4816980013857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8">
        <f t="shared" ca="1" si="1"/>
        <v>22.019679433200508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8">
        <f ca="1">IF($C75-G$1&lt;År1,0,F74*(1-VLOOKUP($A75,[1]Hugst!$R$5:$W$9,MATCH(ROUNDUP((G$1)/10,0)*10,[1]Hugst!$R$4:$W$4,0))))</f>
        <v>7133.279976023452</v>
      </c>
      <c r="H75" s="168">
        <f ca="1">IF($C75-H$1&lt;År1,0,G74*(1-VLOOKUP($A75,[1]Hugst!$R$5:$W$9,MATCH(ROUNDUP((H$1)/10,0)*10,[1]Hugst!$R$4:$W$4,0))))</f>
        <v>7132.6408511118971</v>
      </c>
      <c r="I75" s="168">
        <f ca="1">IF($C75-I$1&lt;År1,0,H74*(1-VLOOKUP($A75,[1]Hugst!$R$5:$W$9,MATCH(ROUNDUP((I$1)/10,0)*10,[1]Hugst!$R$4:$W$4,0))))</f>
        <v>7143.0804622431642</v>
      </c>
      <c r="J75" s="168">
        <f ca="1">IF($C75-J$1&lt;År1,0,I74*(1-VLOOKUP($A75,[1]Hugst!$R$5:$W$9,MATCH(ROUNDUP((J$1)/10,0)*10,[1]Hugst!$R$4:$W$4,0))))</f>
        <v>7153.57253373192</v>
      </c>
      <c r="K75" s="168">
        <f ca="1">IF($C75-K$1&lt;År1,0,J74*(1-VLOOKUP($A75,[1]Hugst!$R$5:$W$9,MATCH(ROUNDUP((K$1)/10,0)*10,[1]Hugst!$R$4:$W$4,0))))</f>
        <v>7164.1173291979831</v>
      </c>
      <c r="L75" s="168">
        <f ca="1">IF($C75-L$1&lt;År1,0,K74*(1-VLOOKUP($A75,[1]Hugst!$R$5:$W$9,MATCH(ROUNDUP((L$1)/10,0)*10,[1]Hugst!$R$4:$W$4,0))))</f>
        <v>7174.7151135859203</v>
      </c>
      <c r="M75" s="168">
        <f ca="1">IF($C75-M$1&lt;År1,0,L74*(1-VLOOKUP($A75,[1]Hugst!$R$5:$W$9,MATCH(ROUNDUP((M$1)/10,0)*10,[1]Hugst!$R$4:$W$4,0))))</f>
        <v>7185.3661531718571</v>
      </c>
      <c r="N75" s="168">
        <f ca="1">IF($C75-N$1&lt;År1,0,M74*(1-VLOOKUP($A75,[1]Hugst!$R$5:$W$9,MATCH(ROUNDUP((N$1)/10,0)*10,[1]Hugst!$R$4:$W$4,0))))</f>
        <v>7196.0707155697055</v>
      </c>
      <c r="O75" s="168">
        <f ca="1">IF($C75-O$1&lt;År1,0,N74*(1-VLOOKUP($A75,[1]Hugst!$R$5:$W$9,MATCH(ROUNDUP((O$1)/10,0)*10,[1]Hugst!$R$4:$W$4,0))))</f>
        <v>7206.8290697385564</v>
      </c>
      <c r="P75" s="168">
        <f ca="1">IF($C75-P$1&lt;År1,0,O74*(1-VLOOKUP($A75,[1]Hugst!$R$5:$W$9,MATCH(ROUNDUP((P$1)/10,0)*10,[1]Hugst!$R$4:$W$4,0))))</f>
        <v>7206.6315243997042</v>
      </c>
      <c r="Q75" s="168">
        <f ca="1">IF($C75-Q$1&lt;År1,0,P74*(1-VLOOKUP($A75,[1]Hugst!$R$5:$W$9,MATCH(ROUNDUP((Q$1)/10,0)*10,[1]Hugst!$R$4:$W$4,0))))</f>
        <v>7206.4719801569763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8">
        <f t="shared" ca="1" si="1"/>
        <v>32.979558164181071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8">
        <f ca="1">IF($C76-G$1&lt;År1,0,F75*(1-VLOOKUP($A76,[1]Hugst!$R$5:$W$9,MATCH(ROUNDUP((G$1)/10,0)*10,[1]Hugst!$R$4:$W$4,0))))</f>
        <v>7133.937641459217</v>
      </c>
      <c r="H76" s="168">
        <f ca="1">IF($C76-H$1&lt;År1,0,G75*(1-VLOOKUP($A76,[1]Hugst!$R$5:$W$9,MATCH(ROUNDUP((H$1)/10,0)*10,[1]Hugst!$R$4:$W$4,0))))</f>
        <v>7133.279976023452</v>
      </c>
      <c r="I76" s="168">
        <f ca="1">IF($C76-I$1&lt;År1,0,H75*(1-VLOOKUP($A76,[1]Hugst!$R$5:$W$9,MATCH(ROUNDUP((I$1)/10,0)*10,[1]Hugst!$R$4:$W$4,0))))</f>
        <v>7132.6408511118971</v>
      </c>
      <c r="J76" s="168">
        <f ca="1">IF($C76-J$1&lt;År1,0,I75*(1-VLOOKUP($A76,[1]Hugst!$R$5:$W$9,MATCH(ROUNDUP((J$1)/10,0)*10,[1]Hugst!$R$4:$W$4,0))))</f>
        <v>7143.0804622431642</v>
      </c>
      <c r="K76" s="168">
        <f ca="1">IF($C76-K$1&lt;År1,0,J75*(1-VLOOKUP($A76,[1]Hugst!$R$5:$W$9,MATCH(ROUNDUP((K$1)/10,0)*10,[1]Hugst!$R$4:$W$4,0))))</f>
        <v>7153.57253373192</v>
      </c>
      <c r="L76" s="168">
        <f ca="1">IF($C76-L$1&lt;År1,0,K75*(1-VLOOKUP($A76,[1]Hugst!$R$5:$W$9,MATCH(ROUNDUP((L$1)/10,0)*10,[1]Hugst!$R$4:$W$4,0))))</f>
        <v>7164.1173291979831</v>
      </c>
      <c r="M76" s="168">
        <f ca="1">IF($C76-M$1&lt;År1,0,L75*(1-VLOOKUP($A76,[1]Hugst!$R$5:$W$9,MATCH(ROUNDUP((M$1)/10,0)*10,[1]Hugst!$R$4:$W$4,0))))</f>
        <v>7174.7151135859203</v>
      </c>
      <c r="N76" s="168">
        <f ca="1">IF($C76-N$1&lt;År1,0,M75*(1-VLOOKUP($A76,[1]Hugst!$R$5:$W$9,MATCH(ROUNDUP((N$1)/10,0)*10,[1]Hugst!$R$4:$W$4,0))))</f>
        <v>7185.3661531718571</v>
      </c>
      <c r="O76" s="168">
        <f ca="1">IF($C76-O$1&lt;År1,0,N75*(1-VLOOKUP($A76,[1]Hugst!$R$5:$W$9,MATCH(ROUNDUP((O$1)/10,0)*10,[1]Hugst!$R$4:$W$4,0))))</f>
        <v>7196.0707155697055</v>
      </c>
      <c r="P76" s="168">
        <f ca="1">IF($C76-P$1&lt;År1,0,O75*(1-VLOOKUP($A76,[1]Hugst!$R$5:$W$9,MATCH(ROUNDUP((P$1)/10,0)*10,[1]Hugst!$R$4:$W$4,0))))</f>
        <v>7195.8356016660737</v>
      </c>
      <c r="Q76" s="168">
        <f ca="1">IF($C76-Q$1&lt;År1,0,P75*(1-VLOOKUP($A76,[1]Hugst!$R$5:$W$9,MATCH(ROUNDUP((Q$1)/10,0)*10,[1]Hugst!$R$4:$W$4,0))))</f>
        <v>7195.6383576675689</v>
      </c>
      <c r="R76" s="168">
        <f ca="1">IF($C76-R$1&lt;År1,0,Q75*(1-VLOOKUP($A76,[1]Hugst!$R$5:$W$9,MATCH(ROUNDUP((R$1)/10,0)*10,[1]Hugst!$R$4:$W$4,0))))</f>
        <v>7195.4790567974142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8">
        <f t="shared" ca="1" si="1"/>
        <v>43.906307387340348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8">
        <f ca="1">IF($C77-G$1&lt;År1,0,F76*(1-VLOOKUP($A77,[1]Hugst!$R$5:$W$9,MATCH(ROUNDUP((G$1)/10,0)*10,[1]Hugst!$R$4:$W$4,0))))</f>
        <v>7134.6137215600229</v>
      </c>
      <c r="H77" s="168">
        <f ca="1">IF($C77-H$1&lt;År1,0,G76*(1-VLOOKUP($A77,[1]Hugst!$R$5:$W$9,MATCH(ROUNDUP((H$1)/10,0)*10,[1]Hugst!$R$4:$W$4,0))))</f>
        <v>7133.937641459217</v>
      </c>
      <c r="I77" s="168">
        <f ca="1">IF($C77-I$1&lt;År1,0,H76*(1-VLOOKUP($A77,[1]Hugst!$R$5:$W$9,MATCH(ROUNDUP((I$1)/10,0)*10,[1]Hugst!$R$4:$W$4,0))))</f>
        <v>7133.279976023452</v>
      </c>
      <c r="J77" s="168">
        <f ca="1">IF($C77-J$1&lt;År1,0,I76*(1-VLOOKUP($A77,[1]Hugst!$R$5:$W$9,MATCH(ROUNDUP((J$1)/10,0)*10,[1]Hugst!$R$4:$W$4,0))))</f>
        <v>7132.6408511118971</v>
      </c>
      <c r="K77" s="168">
        <f ca="1">IF($C77-K$1&lt;År1,0,J76*(1-VLOOKUP($A77,[1]Hugst!$R$5:$W$9,MATCH(ROUNDUP((K$1)/10,0)*10,[1]Hugst!$R$4:$W$4,0))))</f>
        <v>7143.0804622431642</v>
      </c>
      <c r="L77" s="168">
        <f ca="1">IF($C77-L$1&lt;År1,0,K76*(1-VLOOKUP($A77,[1]Hugst!$R$5:$W$9,MATCH(ROUNDUP((L$1)/10,0)*10,[1]Hugst!$R$4:$W$4,0))))</f>
        <v>7153.57253373192</v>
      </c>
      <c r="M77" s="168">
        <f ca="1">IF($C77-M$1&lt;År1,0,L76*(1-VLOOKUP($A77,[1]Hugst!$R$5:$W$9,MATCH(ROUNDUP((M$1)/10,0)*10,[1]Hugst!$R$4:$W$4,0))))</f>
        <v>7164.1173291979831</v>
      </c>
      <c r="N77" s="168">
        <f ca="1">IF($C77-N$1&lt;År1,0,M76*(1-VLOOKUP($A77,[1]Hugst!$R$5:$W$9,MATCH(ROUNDUP((N$1)/10,0)*10,[1]Hugst!$R$4:$W$4,0))))</f>
        <v>7174.7151135859203</v>
      </c>
      <c r="O77" s="168">
        <f ca="1">IF($C77-O$1&lt;År1,0,N76*(1-VLOOKUP($A77,[1]Hugst!$R$5:$W$9,MATCH(ROUNDUP((O$1)/10,0)*10,[1]Hugst!$R$4:$W$4,0))))</f>
        <v>7185.3661531718571</v>
      </c>
      <c r="P77" s="168">
        <f ca="1">IF($C77-P$1&lt;År1,0,O76*(1-VLOOKUP($A77,[1]Hugst!$R$5:$W$9,MATCH(ROUNDUP((P$1)/10,0)*10,[1]Hugst!$R$4:$W$4,0))))</f>
        <v>7185.0936585459549</v>
      </c>
      <c r="Q77" s="168">
        <f ca="1">IF($C77-Q$1&lt;År1,0,P76*(1-VLOOKUP($A77,[1]Hugst!$R$5:$W$9,MATCH(ROUNDUP((Q$1)/10,0)*10,[1]Hugst!$R$4:$W$4,0))))</f>
        <v>7184.8589032906502</v>
      </c>
      <c r="R77" s="168">
        <f ca="1">IF($C77-R$1&lt;År1,0,Q76*(1-VLOOKUP($A77,[1]Hugst!$R$5:$W$9,MATCH(ROUNDUP((R$1)/10,0)*10,[1]Hugst!$R$4:$W$4,0))))</f>
        <v>7184.6619601728216</v>
      </c>
      <c r="S77" s="168">
        <f ca="1">IF($C77-S$1&lt;År1,0,R76*(1-VLOOKUP($A77,[1]Hugst!$R$5:$W$9,MATCH(ROUNDUP((S$1)/10,0)*10,[1]Hugst!$R$4:$W$4,0))))</f>
        <v>7184.5029023039942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8">
        <f t="shared" ca="1" si="1"/>
        <v>54.800059694447555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8">
        <f ca="1">IF($C78-G$1&lt;År1,0,F77*(1-VLOOKUP($A78,[1]Hugst!$R$5:$W$9,MATCH(ROUNDUP((G$1)/10,0)*10,[1]Hugst!$R$4:$W$4,0))))</f>
        <v>7135.3080911461639</v>
      </c>
      <c r="H78" s="168">
        <f ca="1">IF($C78-H$1&lt;År1,0,G77*(1-VLOOKUP($A78,[1]Hugst!$R$5:$W$9,MATCH(ROUNDUP((H$1)/10,0)*10,[1]Hugst!$R$4:$W$4,0))))</f>
        <v>7134.6137215600229</v>
      </c>
      <c r="I78" s="168">
        <f ca="1">IF($C78-I$1&lt;År1,0,H77*(1-VLOOKUP($A78,[1]Hugst!$R$5:$W$9,MATCH(ROUNDUP((I$1)/10,0)*10,[1]Hugst!$R$4:$W$4,0))))</f>
        <v>7133.937641459217</v>
      </c>
      <c r="J78" s="168">
        <f ca="1">IF($C78-J$1&lt;År1,0,I77*(1-VLOOKUP($A78,[1]Hugst!$R$5:$W$9,MATCH(ROUNDUP((J$1)/10,0)*10,[1]Hugst!$R$4:$W$4,0))))</f>
        <v>7133.279976023452</v>
      </c>
      <c r="K78" s="168">
        <f ca="1">IF($C78-K$1&lt;År1,0,J77*(1-VLOOKUP($A78,[1]Hugst!$R$5:$W$9,MATCH(ROUNDUP((K$1)/10,0)*10,[1]Hugst!$R$4:$W$4,0))))</f>
        <v>7132.6408511118971</v>
      </c>
      <c r="L78" s="168">
        <f ca="1">IF($C78-L$1&lt;År1,0,K77*(1-VLOOKUP($A78,[1]Hugst!$R$5:$W$9,MATCH(ROUNDUP((L$1)/10,0)*10,[1]Hugst!$R$4:$W$4,0))))</f>
        <v>7143.0804622431642</v>
      </c>
      <c r="M78" s="168">
        <f ca="1">IF($C78-M$1&lt;År1,0,L77*(1-VLOOKUP($A78,[1]Hugst!$R$5:$W$9,MATCH(ROUNDUP((M$1)/10,0)*10,[1]Hugst!$R$4:$W$4,0))))</f>
        <v>7153.57253373192</v>
      </c>
      <c r="N78" s="168">
        <f ca="1">IF($C78-N$1&lt;År1,0,M77*(1-VLOOKUP($A78,[1]Hugst!$R$5:$W$9,MATCH(ROUNDUP((N$1)/10,0)*10,[1]Hugst!$R$4:$W$4,0))))</f>
        <v>7164.1173291979831</v>
      </c>
      <c r="O78" s="168">
        <f ca="1">IF($C78-O$1&lt;År1,0,N77*(1-VLOOKUP($A78,[1]Hugst!$R$5:$W$9,MATCH(ROUNDUP((O$1)/10,0)*10,[1]Hugst!$R$4:$W$4,0))))</f>
        <v>7174.7151135859203</v>
      </c>
      <c r="P78" s="168">
        <f ca="1">IF($C78-P$1&lt;År1,0,O77*(1-VLOOKUP($A78,[1]Hugst!$R$5:$W$9,MATCH(ROUNDUP((P$1)/10,0)*10,[1]Hugst!$R$4:$W$4,0))))</f>
        <v>7174.4054251415946</v>
      </c>
      <c r="Q78" s="168">
        <f ca="1">IF($C78-Q$1&lt;År1,0,P77*(1-VLOOKUP($A78,[1]Hugst!$R$5:$W$9,MATCH(ROUNDUP((Q$1)/10,0)*10,[1]Hugst!$R$4:$W$4,0))))</f>
        <v>7174.1333461854611</v>
      </c>
      <c r="R78" s="168">
        <f ca="1">IF($C78-R$1&lt;År1,0,Q77*(1-VLOOKUP($A78,[1]Hugst!$R$5:$W$9,MATCH(ROUNDUP((R$1)/10,0)*10,[1]Hugst!$R$4:$W$4,0))))</f>
        <v>7173.8989490313934</v>
      </c>
      <c r="S78" s="168">
        <f ca="1">IF($C78-S$1&lt;År1,0,R77*(1-VLOOKUP($A78,[1]Hugst!$R$5:$W$9,MATCH(ROUNDUP((S$1)/10,0)*10,[1]Hugst!$R$4:$W$4,0))))</f>
        <v>7173.7023063352699</v>
      </c>
      <c r="T78" s="168">
        <f ca="1">IF($C78-T$1&lt;År1,0,S77*(1-VLOOKUP($A78,[1]Hugst!$R$5:$W$9,MATCH(ROUNDUP((T$1)/10,0)*10,[1]Hugst!$R$4:$W$4,0))))</f>
        <v>7173.5434910970898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8">
        <f t="shared" ca="1" si="1"/>
        <v>65.660947064810898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8">
        <f ca="1">IF($C79-G$1&lt;År1,0,F78*(1-VLOOKUP($A79,[1]Hugst!$R$5:$W$9,MATCH(ROUNDUP((G$1)/10,0)*10,[1]Hugst!$R$4:$W$4,0))))</f>
        <v>7136.0206257144364</v>
      </c>
      <c r="H79" s="168">
        <f ca="1">IF($C79-H$1&lt;År1,0,G78*(1-VLOOKUP($A79,[1]Hugst!$R$5:$W$9,MATCH(ROUNDUP((H$1)/10,0)*10,[1]Hugst!$R$4:$W$4,0))))</f>
        <v>7135.3080911461639</v>
      </c>
      <c r="I79" s="168">
        <f ca="1">IF($C79-I$1&lt;År1,0,H78*(1-VLOOKUP($A79,[1]Hugst!$R$5:$W$9,MATCH(ROUNDUP((I$1)/10,0)*10,[1]Hugst!$R$4:$W$4,0))))</f>
        <v>7134.6137215600229</v>
      </c>
      <c r="J79" s="168">
        <f ca="1">IF($C79-J$1&lt;År1,0,I78*(1-VLOOKUP($A79,[1]Hugst!$R$5:$W$9,MATCH(ROUNDUP((J$1)/10,0)*10,[1]Hugst!$R$4:$W$4,0))))</f>
        <v>7133.937641459217</v>
      </c>
      <c r="K79" s="168">
        <f ca="1">IF($C79-K$1&lt;År1,0,J78*(1-VLOOKUP($A79,[1]Hugst!$R$5:$W$9,MATCH(ROUNDUP((K$1)/10,0)*10,[1]Hugst!$R$4:$W$4,0))))</f>
        <v>7133.279976023452</v>
      </c>
      <c r="L79" s="168">
        <f ca="1">IF($C79-L$1&lt;År1,0,K78*(1-VLOOKUP($A79,[1]Hugst!$R$5:$W$9,MATCH(ROUNDUP((L$1)/10,0)*10,[1]Hugst!$R$4:$W$4,0))))</f>
        <v>7132.6408511118971</v>
      </c>
      <c r="M79" s="168">
        <f ca="1">IF($C79-M$1&lt;År1,0,L78*(1-VLOOKUP($A79,[1]Hugst!$R$5:$W$9,MATCH(ROUNDUP((M$1)/10,0)*10,[1]Hugst!$R$4:$W$4,0))))</f>
        <v>7143.0804622431642</v>
      </c>
      <c r="N79" s="168">
        <f ca="1">IF($C79-N$1&lt;År1,0,M78*(1-VLOOKUP($A79,[1]Hugst!$R$5:$W$9,MATCH(ROUNDUP((N$1)/10,0)*10,[1]Hugst!$R$4:$W$4,0))))</f>
        <v>7153.57253373192</v>
      </c>
      <c r="O79" s="168">
        <f ca="1">IF($C79-O$1&lt;År1,0,N78*(1-VLOOKUP($A79,[1]Hugst!$R$5:$W$9,MATCH(ROUNDUP((O$1)/10,0)*10,[1]Hugst!$R$4:$W$4,0))))</f>
        <v>7164.1173291979831</v>
      </c>
      <c r="P79" s="168">
        <f ca="1">IF($C79-P$1&lt;År1,0,O78*(1-VLOOKUP($A79,[1]Hugst!$R$5:$W$9,MATCH(ROUNDUP((P$1)/10,0)*10,[1]Hugst!$R$4:$W$4,0))))</f>
        <v>7163.7706329041785</v>
      </c>
      <c r="Q79" s="168">
        <f ca="1">IF($C79-Q$1&lt;År1,0,P78*(1-VLOOKUP($A79,[1]Hugst!$R$5:$W$9,MATCH(ROUNDUP((Q$1)/10,0)*10,[1]Hugst!$R$4:$W$4,0))))</f>
        <v>7163.4614168659546</v>
      </c>
      <c r="R79" s="168">
        <f ca="1">IF($C79-R$1&lt;År1,0,Q78*(1-VLOOKUP($A79,[1]Hugst!$R$5:$W$9,MATCH(ROUNDUP((R$1)/10,0)*10,[1]Hugst!$R$4:$W$4,0))))</f>
        <v>7163.1897529455173</v>
      </c>
      <c r="S79" s="168">
        <f ca="1">IF($C79-S$1&lt;År1,0,R78*(1-VLOOKUP($A79,[1]Hugst!$R$5:$W$9,MATCH(ROUNDUP((S$1)/10,0)*10,[1]Hugst!$R$4:$W$4,0))))</f>
        <v>7162.9557133464305</v>
      </c>
      <c r="T79" s="168">
        <f ca="1">IF($C79-T$1&lt;År1,0,S78*(1-VLOOKUP($A79,[1]Hugst!$R$5:$W$9,MATCH(ROUNDUP((T$1)/10,0)*10,[1]Hugst!$R$4:$W$4,0))))</f>
        <v>7162.7593706137413</v>
      </c>
      <c r="U79" s="168">
        <f ca="1">IF($C79-U$1&lt;År1,0,T78*(1-VLOOKUP($A79,[1]Hugst!$R$5:$W$9,MATCH(ROUNDUP((U$1)/10,0)*10,[1]Hugst!$R$4:$W$4,0))))</f>
        <v>7162.6007976360943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8">
        <f t="shared" ca="1" si="1"/>
        <v>76.489100868086098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8">
        <f ca="1">IF($C80-G$1&lt;År1,0,F79*(1-VLOOKUP($A80,[1]Hugst!$R$5:$W$9,MATCH(ROUNDUP((G$1)/10,0)*10,[1]Hugst!$R$4:$W$4,0))))</f>
        <v>7136.7512014346339</v>
      </c>
      <c r="H80" s="168">
        <f ca="1">IF($C80-H$1&lt;År1,0,G79*(1-VLOOKUP($A80,[1]Hugst!$R$5:$W$9,MATCH(ROUNDUP((H$1)/10,0)*10,[1]Hugst!$R$4:$W$4,0))))</f>
        <v>7136.0206257144364</v>
      </c>
      <c r="I80" s="168">
        <f ca="1">IF($C80-I$1&lt;År1,0,H79*(1-VLOOKUP($A80,[1]Hugst!$R$5:$W$9,MATCH(ROUNDUP((I$1)/10,0)*10,[1]Hugst!$R$4:$W$4,0))))</f>
        <v>7135.3080911461639</v>
      </c>
      <c r="J80" s="168">
        <f ca="1">IF($C80-J$1&lt;År1,0,I79*(1-VLOOKUP($A80,[1]Hugst!$R$5:$W$9,MATCH(ROUNDUP((J$1)/10,0)*10,[1]Hugst!$R$4:$W$4,0))))</f>
        <v>7134.6137215600229</v>
      </c>
      <c r="K80" s="168">
        <f ca="1">IF($C80-K$1&lt;År1,0,J79*(1-VLOOKUP($A80,[1]Hugst!$R$5:$W$9,MATCH(ROUNDUP((K$1)/10,0)*10,[1]Hugst!$R$4:$W$4,0))))</f>
        <v>7133.937641459217</v>
      </c>
      <c r="L80" s="168">
        <f ca="1">IF($C80-L$1&lt;År1,0,K79*(1-VLOOKUP($A80,[1]Hugst!$R$5:$W$9,MATCH(ROUNDUP((L$1)/10,0)*10,[1]Hugst!$R$4:$W$4,0))))</f>
        <v>7133.279976023452</v>
      </c>
      <c r="M80" s="168">
        <f ca="1">IF($C80-M$1&lt;År1,0,L79*(1-VLOOKUP($A80,[1]Hugst!$R$5:$W$9,MATCH(ROUNDUP((M$1)/10,0)*10,[1]Hugst!$R$4:$W$4,0))))</f>
        <v>7132.6408511118971</v>
      </c>
      <c r="N80" s="168">
        <f ca="1">IF($C80-N$1&lt;År1,0,M79*(1-VLOOKUP($A80,[1]Hugst!$R$5:$W$9,MATCH(ROUNDUP((N$1)/10,0)*10,[1]Hugst!$R$4:$W$4,0))))</f>
        <v>7143.0804622431642</v>
      </c>
      <c r="O80" s="168">
        <f ca="1">IF($C80-O$1&lt;År1,0,N79*(1-VLOOKUP($A80,[1]Hugst!$R$5:$W$9,MATCH(ROUNDUP((O$1)/10,0)*10,[1]Hugst!$R$4:$W$4,0))))</f>
        <v>7153.57253373192</v>
      </c>
      <c r="P80" s="168">
        <f ca="1">IF($C80-P$1&lt;År1,0,O79*(1-VLOOKUP($A80,[1]Hugst!$R$5:$W$9,MATCH(ROUNDUP((P$1)/10,0)*10,[1]Hugst!$R$4:$W$4,0))))</f>
        <v>7153.1890146280202</v>
      </c>
      <c r="Q80" s="168">
        <f ca="1">IF($C80-Q$1&lt;År1,0,P79*(1-VLOOKUP($A80,[1]Hugst!$R$5:$W$9,MATCH(ROUNDUP((Q$1)/10,0)*10,[1]Hugst!$R$4:$W$4,0))))</f>
        <v>7152.8428471929683</v>
      </c>
      <c r="R80" s="168">
        <f ca="1">IF($C80-R$1&lt;År1,0,Q79*(1-VLOOKUP($A80,[1]Hugst!$R$5:$W$9,MATCH(ROUNDUP((R$1)/10,0)*10,[1]Hugst!$R$4:$W$4,0))))</f>
        <v>7152.5341028402263</v>
      </c>
      <c r="S80" s="168">
        <f ca="1">IF($C80-S$1&lt;År1,0,R79*(1-VLOOKUP($A80,[1]Hugst!$R$5:$W$9,MATCH(ROUNDUP((S$1)/10,0)*10,[1]Hugst!$R$4:$W$4,0))))</f>
        <v>7152.2628533223797</v>
      </c>
      <c r="T80" s="168">
        <f ca="1">IF($C80-T$1&lt;År1,0,S79*(1-VLOOKUP($A80,[1]Hugst!$R$5:$W$9,MATCH(ROUNDUP((T$1)/10,0)*10,[1]Hugst!$R$4:$W$4,0))))</f>
        <v>7152.0291707328506</v>
      </c>
      <c r="U80" s="168">
        <f ca="1">IF($C80-U$1&lt;År1,0,T79*(1-VLOOKUP($A80,[1]Hugst!$R$5:$W$9,MATCH(ROUNDUP((U$1)/10,0)*10,[1]Hugst!$R$4:$W$4,0))))</f>
        <v>7151.8331275060254</v>
      </c>
      <c r="V80" s="168">
        <f ca="1">IF($C80-V$1&lt;År1,0,U79*(1-VLOOKUP($A80,[1]Hugst!$R$5:$W$9,MATCH(ROUNDUP((V$1)/10,0)*10,[1]Hugst!$R$4:$W$4,0))))</f>
        <v>7151.674796419361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8">
        <f t="shared" ca="1" si="1"/>
        <v>87.284651867332286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8">
        <f ca="1">IF($C81-G$1&lt;År1,0,F80*(1-VLOOKUP($A81,[1]Hugst!$R$5:$W$9,MATCH(ROUNDUP((G$1)/10,0)*10,[1]Hugst!$R$4:$W$4,0))))</f>
        <v>7137.4996951460107</v>
      </c>
      <c r="H81" s="168">
        <f ca="1">IF($C81-H$1&lt;År1,0,G80*(1-VLOOKUP($A81,[1]Hugst!$R$5:$W$9,MATCH(ROUNDUP((H$1)/10,0)*10,[1]Hugst!$R$4:$W$4,0))))</f>
        <v>7136.7512014346339</v>
      </c>
      <c r="I81" s="168">
        <f ca="1">IF($C81-I$1&lt;År1,0,H80*(1-VLOOKUP($A81,[1]Hugst!$R$5:$W$9,MATCH(ROUNDUP((I$1)/10,0)*10,[1]Hugst!$R$4:$W$4,0))))</f>
        <v>7136.0206257144364</v>
      </c>
      <c r="J81" s="168">
        <f ca="1">IF($C81-J$1&lt;År1,0,I80*(1-VLOOKUP($A81,[1]Hugst!$R$5:$W$9,MATCH(ROUNDUP((J$1)/10,0)*10,[1]Hugst!$R$4:$W$4,0))))</f>
        <v>7135.3080911461639</v>
      </c>
      <c r="K81" s="168">
        <f ca="1">IF($C81-K$1&lt;År1,0,J80*(1-VLOOKUP($A81,[1]Hugst!$R$5:$W$9,MATCH(ROUNDUP((K$1)/10,0)*10,[1]Hugst!$R$4:$W$4,0))))</f>
        <v>7134.6137215600229</v>
      </c>
      <c r="L81" s="168">
        <f ca="1">IF($C81-L$1&lt;År1,0,K80*(1-VLOOKUP($A81,[1]Hugst!$R$5:$W$9,MATCH(ROUNDUP((L$1)/10,0)*10,[1]Hugst!$R$4:$W$4,0))))</f>
        <v>7133.937641459217</v>
      </c>
      <c r="M81" s="168">
        <f ca="1">IF($C81-M$1&lt;År1,0,L80*(1-VLOOKUP($A81,[1]Hugst!$R$5:$W$9,MATCH(ROUNDUP((M$1)/10,0)*10,[1]Hugst!$R$4:$W$4,0))))</f>
        <v>7133.279976023452</v>
      </c>
      <c r="N81" s="168">
        <f ca="1">IF($C81-N$1&lt;År1,0,M80*(1-VLOOKUP($A81,[1]Hugst!$R$5:$W$9,MATCH(ROUNDUP((N$1)/10,0)*10,[1]Hugst!$R$4:$W$4,0))))</f>
        <v>7132.6408511118971</v>
      </c>
      <c r="O81" s="168">
        <f ca="1">IF($C81-O$1&lt;År1,0,N80*(1-VLOOKUP($A81,[1]Hugst!$R$5:$W$9,MATCH(ROUNDUP((O$1)/10,0)*10,[1]Hugst!$R$4:$W$4,0))))</f>
        <v>7143.0804622431642</v>
      </c>
      <c r="P81" s="168">
        <f ca="1">IF($C81-P$1&lt;År1,0,O80*(1-VLOOKUP($A81,[1]Hugst!$R$5:$W$9,MATCH(ROUNDUP((P$1)/10,0)*10,[1]Hugst!$R$4:$W$4,0))))</f>
        <v>7142.6603044431758</v>
      </c>
      <c r="Q81" s="168">
        <f ca="1">IF($C81-Q$1&lt;År1,0,P80*(1-VLOOKUP($A81,[1]Hugst!$R$5:$W$9,MATCH(ROUNDUP((Q$1)/10,0)*10,[1]Hugst!$R$4:$W$4,0))))</f>
        <v>7142.2773703684179</v>
      </c>
      <c r="R81" s="168">
        <f ca="1">IF($C81-R$1&lt;År1,0,Q80*(1-VLOOKUP($A81,[1]Hugst!$R$5:$W$9,MATCH(ROUNDUP((R$1)/10,0)*10,[1]Hugst!$R$4:$W$4,0))))</f>
        <v>7141.9317309853859</v>
      </c>
      <c r="S81" s="168">
        <f ca="1">IF($C81-S$1&lt;År1,0,R80*(1-VLOOKUP($A81,[1]Hugst!$R$5:$W$9,MATCH(ROUNDUP((S$1)/10,0)*10,[1]Hugst!$R$4:$W$4,0))))</f>
        <v>7141.6234575986055</v>
      </c>
      <c r="T81" s="168">
        <f ca="1">IF($C81-T$1&lt;År1,0,S80*(1-VLOOKUP($A81,[1]Hugst!$R$5:$W$9,MATCH(ROUNDUP((T$1)/10,0)*10,[1]Hugst!$R$4:$W$4,0))))</f>
        <v>7141.3526218512097</v>
      </c>
      <c r="U81" s="168">
        <f ca="1">IF($C81-U$1&lt;År1,0,T80*(1-VLOOKUP($A81,[1]Hugst!$R$5:$W$9,MATCH(ROUNDUP((U$1)/10,0)*10,[1]Hugst!$R$4:$W$4,0))))</f>
        <v>7141.1192957266476</v>
      </c>
      <c r="V81" s="168">
        <f ca="1">IF($C81-V$1&lt;År1,0,U80*(1-VLOOKUP($A81,[1]Hugst!$R$5:$W$9,MATCH(ROUNDUP((V$1)/10,0)*10,[1]Hugst!$R$4:$W$4,0))))</f>
        <v>7140.9235515488126</v>
      </c>
      <c r="W81" s="168">
        <f ca="1">IF($C81-W$1&lt;År1,0,V80*(1-VLOOKUP($A81,[1]Hugst!$R$5:$W$9,MATCH(ROUNDUP((W$1)/10,0)*10,[1]Hugst!$R$4:$W$4,0))))</f>
        <v>7140.7654619841451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8">
        <f t="shared" ca="1" si="1"/>
        <v>98.047730222169776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8">
        <f ca="1">IF($C82-G$1&lt;År1,0,F81*(1-VLOOKUP($A82,[1]Hugst!$R$5:$W$9,MATCH(ROUNDUP((G$1)/10,0)*10,[1]Hugst!$R$4:$W$4,0))))</f>
        <v>7138.2659843538186</v>
      </c>
      <c r="H82" s="168">
        <f ca="1">IF($C82-H$1&lt;År1,0,G81*(1-VLOOKUP($A82,[1]Hugst!$R$5:$W$9,MATCH(ROUNDUP((H$1)/10,0)*10,[1]Hugst!$R$4:$W$4,0))))</f>
        <v>7137.4996951460107</v>
      </c>
      <c r="I82" s="168">
        <f ca="1">IF($C82-I$1&lt;År1,0,H81*(1-VLOOKUP($A82,[1]Hugst!$R$5:$W$9,MATCH(ROUNDUP((I$1)/10,0)*10,[1]Hugst!$R$4:$W$4,0))))</f>
        <v>7136.7512014346339</v>
      </c>
      <c r="J82" s="168">
        <f ca="1">IF($C82-J$1&lt;År1,0,I81*(1-VLOOKUP($A82,[1]Hugst!$R$5:$W$9,MATCH(ROUNDUP((J$1)/10,0)*10,[1]Hugst!$R$4:$W$4,0))))</f>
        <v>7136.0206257144364</v>
      </c>
      <c r="K82" s="168">
        <f ca="1">IF($C82-K$1&lt;År1,0,J81*(1-VLOOKUP($A82,[1]Hugst!$R$5:$W$9,MATCH(ROUNDUP((K$1)/10,0)*10,[1]Hugst!$R$4:$W$4,0))))</f>
        <v>7135.3080911461639</v>
      </c>
      <c r="L82" s="168">
        <f ca="1">IF($C82-L$1&lt;År1,0,K81*(1-VLOOKUP($A82,[1]Hugst!$R$5:$W$9,MATCH(ROUNDUP((L$1)/10,0)*10,[1]Hugst!$R$4:$W$4,0))))</f>
        <v>7134.6137215600229</v>
      </c>
      <c r="M82" s="168">
        <f ca="1">IF($C82-M$1&lt;År1,0,L81*(1-VLOOKUP($A82,[1]Hugst!$R$5:$W$9,MATCH(ROUNDUP((M$1)/10,0)*10,[1]Hugst!$R$4:$W$4,0))))</f>
        <v>7133.937641459217</v>
      </c>
      <c r="N82" s="168">
        <f ca="1">IF($C82-N$1&lt;År1,0,M81*(1-VLOOKUP($A82,[1]Hugst!$R$5:$W$9,MATCH(ROUNDUP((N$1)/10,0)*10,[1]Hugst!$R$4:$W$4,0))))</f>
        <v>7133.279976023452</v>
      </c>
      <c r="O82" s="168">
        <f ca="1">IF($C82-O$1&lt;År1,0,N81*(1-VLOOKUP($A82,[1]Hugst!$R$5:$W$9,MATCH(ROUNDUP((O$1)/10,0)*10,[1]Hugst!$R$4:$W$4,0))))</f>
        <v>7132.6408511118971</v>
      </c>
      <c r="P82" s="168">
        <f ca="1">IF($C82-P$1&lt;År1,0,O81*(1-VLOOKUP($A82,[1]Hugst!$R$5:$W$9,MATCH(ROUNDUP((P$1)/10,0)*10,[1]Hugst!$R$4:$W$4,0))))</f>
        <v>7132.1842378092333</v>
      </c>
      <c r="Q82" s="168">
        <f ca="1">IF($C82-Q$1&lt;År1,0,P81*(1-VLOOKUP($A82,[1]Hugst!$R$5:$W$9,MATCH(ROUNDUP((Q$1)/10,0)*10,[1]Hugst!$R$4:$W$4,0))))</f>
        <v>7131.764720927923</v>
      </c>
      <c r="R82" s="168">
        <f ca="1">IF($C82-R$1&lt;År1,0,Q81*(1-VLOOKUP($A82,[1]Hugst!$R$5:$W$9,MATCH(ROUNDUP((R$1)/10,0)*10,[1]Hugst!$R$4:$W$4,0))))</f>
        <v>7131.3823709898898</v>
      </c>
      <c r="S82" s="168">
        <f ca="1">IF($C82-S$1&lt;År1,0,R81*(1-VLOOKUP($A82,[1]Hugst!$R$5:$W$9,MATCH(ROUNDUP((S$1)/10,0)*10,[1]Hugst!$R$4:$W$4,0))))</f>
        <v>7131.0372588533737</v>
      </c>
      <c r="T82" s="168">
        <f ca="1">IF($C82-T$1&lt;År1,0,S81*(1-VLOOKUP($A82,[1]Hugst!$R$5:$W$9,MATCH(ROUNDUP((T$1)/10,0)*10,[1]Hugst!$R$4:$W$4,0))))</f>
        <v>7130.7294557141331</v>
      </c>
      <c r="U82" s="168">
        <f ca="1">IF($C82-U$1&lt;År1,0,T81*(1-VLOOKUP($A82,[1]Hugst!$R$5:$W$9,MATCH(ROUNDUP((U$1)/10,0)*10,[1]Hugst!$R$4:$W$4,0))))</f>
        <v>7130.4590331060126</v>
      </c>
      <c r="V82" s="168">
        <f ca="1">IF($C82-V$1&lt;År1,0,U81*(1-VLOOKUP($A82,[1]Hugst!$R$5:$W$9,MATCH(ROUNDUP((V$1)/10,0)*10,[1]Hugst!$R$4:$W$4,0))))</f>
        <v>7130.2260629026578</v>
      </c>
      <c r="W82" s="168">
        <f ca="1">IF($C82-W$1&lt;År1,0,V81*(1-VLOOKUP($A82,[1]Hugst!$R$5:$W$9,MATCH(ROUNDUP((W$1)/10,0)*10,[1]Hugst!$R$4:$W$4,0))))</f>
        <v>7130.0306173176359</v>
      </c>
      <c r="X82" s="168">
        <f ca="1">IF($C82-X$1&lt;År1,0,W81*(1-VLOOKUP($A82,[1]Hugst!$R$5:$W$9,MATCH(ROUNDUP((X$1)/10,0)*10,[1]Hugst!$R$4:$W$4,0))))</f>
        <v>7129.8727689065418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8">
        <f t="shared" ca="1" si="1"/>
        <v>108.77846549128299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8">
        <f ca="1">IF($C83-G$1&lt;År1,0,F82*(1-VLOOKUP($A83,[1]Hugst!$R$5:$W$9,MATCH(ROUNDUP((G$1)/10,0)*10,[1]Hugst!$R$4:$W$4,0))))</f>
        <v>7139.0499472261781</v>
      </c>
      <c r="H83" s="168">
        <f ca="1">IF($C83-H$1&lt;År1,0,G82*(1-VLOOKUP($A83,[1]Hugst!$R$5:$W$9,MATCH(ROUNDUP((H$1)/10,0)*10,[1]Hugst!$R$4:$W$4,0))))</f>
        <v>7138.2659843538186</v>
      </c>
      <c r="I83" s="168">
        <f ca="1">IF($C83-I$1&lt;År1,0,H82*(1-VLOOKUP($A83,[1]Hugst!$R$5:$W$9,MATCH(ROUNDUP((I$1)/10,0)*10,[1]Hugst!$R$4:$W$4,0))))</f>
        <v>7137.4996951460107</v>
      </c>
      <c r="J83" s="168">
        <f ca="1">IF($C83-J$1&lt;År1,0,I82*(1-VLOOKUP($A83,[1]Hugst!$R$5:$W$9,MATCH(ROUNDUP((J$1)/10,0)*10,[1]Hugst!$R$4:$W$4,0))))</f>
        <v>7136.7512014346339</v>
      </c>
      <c r="K83" s="168">
        <f ca="1">IF($C83-K$1&lt;År1,0,J82*(1-VLOOKUP($A83,[1]Hugst!$R$5:$W$9,MATCH(ROUNDUP((K$1)/10,0)*10,[1]Hugst!$R$4:$W$4,0))))</f>
        <v>7136.0206257144364</v>
      </c>
      <c r="L83" s="168">
        <f ca="1">IF($C83-L$1&lt;År1,0,K82*(1-VLOOKUP($A83,[1]Hugst!$R$5:$W$9,MATCH(ROUNDUP((L$1)/10,0)*10,[1]Hugst!$R$4:$W$4,0))))</f>
        <v>7135.3080911461639</v>
      </c>
      <c r="M83" s="168">
        <f ca="1">IF($C83-M$1&lt;År1,0,L82*(1-VLOOKUP($A83,[1]Hugst!$R$5:$W$9,MATCH(ROUNDUP((M$1)/10,0)*10,[1]Hugst!$R$4:$W$4,0))))</f>
        <v>7134.6137215600229</v>
      </c>
      <c r="N83" s="168">
        <f ca="1">IF($C83-N$1&lt;År1,0,M82*(1-VLOOKUP($A83,[1]Hugst!$R$5:$W$9,MATCH(ROUNDUP((N$1)/10,0)*10,[1]Hugst!$R$4:$W$4,0))))</f>
        <v>7133.937641459217</v>
      </c>
      <c r="O83" s="168">
        <f ca="1">IF($C83-O$1&lt;År1,0,N82*(1-VLOOKUP($A83,[1]Hugst!$R$5:$W$9,MATCH(ROUNDUP((O$1)/10,0)*10,[1]Hugst!$R$4:$W$4,0))))</f>
        <v>7133.279976023452</v>
      </c>
      <c r="P83" s="168">
        <f ca="1">IF($C83-P$1&lt;År1,0,O82*(1-VLOOKUP($A83,[1]Hugst!$R$5:$W$9,MATCH(ROUNDUP((P$1)/10,0)*10,[1]Hugst!$R$4:$W$4,0))))</f>
        <v>7121.7605515085061</v>
      </c>
      <c r="Q83" s="168">
        <f ca="1">IF($C83-Q$1&lt;År1,0,P82*(1-VLOOKUP($A83,[1]Hugst!$R$5:$W$9,MATCH(ROUNDUP((Q$1)/10,0)*10,[1]Hugst!$R$4:$W$4,0))))</f>
        <v>7121.304634734609</v>
      </c>
      <c r="R83" s="168">
        <f ca="1">IF($C83-R$1&lt;År1,0,Q82*(1-VLOOKUP($A83,[1]Hugst!$R$5:$W$9,MATCH(ROUNDUP((R$1)/10,0)*10,[1]Hugst!$R$4:$W$4,0))))</f>
        <v>7120.8857577943036</v>
      </c>
      <c r="S83" s="168">
        <f ca="1">IF($C83-S$1&lt;År1,0,R82*(1-VLOOKUP($A83,[1]Hugst!$R$5:$W$9,MATCH(ROUNDUP((S$1)/10,0)*10,[1]Hugst!$R$4:$W$4,0))))</f>
        <v>7120.5039911019385</v>
      </c>
      <c r="T83" s="168">
        <f ca="1">IF($C83-T$1&lt;År1,0,S82*(1-VLOOKUP($A83,[1]Hugst!$R$5:$W$9,MATCH(ROUNDUP((T$1)/10,0)*10,[1]Hugst!$R$4:$W$4,0))))</f>
        <v>7120.159405407665</v>
      </c>
      <c r="U83" s="168">
        <f ca="1">IF($C83-U$1&lt;År1,0,T82*(1-VLOOKUP($A83,[1]Hugst!$R$5:$W$9,MATCH(ROUNDUP((U$1)/10,0)*10,[1]Hugst!$R$4:$W$4,0))))</f>
        <v>7119.8520717986366</v>
      </c>
      <c r="V83" s="168">
        <f ca="1">IF($C83-V$1&lt;År1,0,U82*(1-VLOOKUP($A83,[1]Hugst!$R$5:$W$9,MATCH(ROUNDUP((V$1)/10,0)*10,[1]Hugst!$R$4:$W$4,0))))</f>
        <v>7119.5820616995798</v>
      </c>
      <c r="W83" s="168">
        <f ca="1">IF($C83-W$1&lt;År1,0,V82*(1-VLOOKUP($A83,[1]Hugst!$R$5:$W$9,MATCH(ROUNDUP((W$1)/10,0)*10,[1]Hugst!$R$4:$W$4,0))))</f>
        <v>7119.3494468745012</v>
      </c>
      <c r="X83" s="168">
        <f ca="1">IF($C83-X$1&lt;År1,0,W82*(1-VLOOKUP($A83,[1]Hugst!$R$5:$W$9,MATCH(ROUNDUP((X$1)/10,0)*10,[1]Hugst!$R$4:$W$4,0))))</f>
        <v>7119.154299426812</v>
      </c>
      <c r="Y83" s="168">
        <f ca="1">IF($C83-Y$1&lt;År1,0,X82*(1-VLOOKUP($A83,[1]Hugst!$R$5:$W$9,MATCH(ROUNDUP((Y$1)/10,0)*10,[1]Hugst!$R$4:$W$4,0))))</f>
        <v>7118.9966918014297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8">
        <f t="shared" ca="1" si="1"/>
        <v>121.00206878958852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8">
        <f ca="1">IF($C84-G$1&lt;År1,0,F83*(1-VLOOKUP($A84,[1]Hugst!$R$5:$W$9,MATCH(ROUNDUP((G$1)/10,0)*10,[1]Hugst!$R$4:$W$4,0))))</f>
        <v>7139.8514625901207</v>
      </c>
      <c r="H84" s="168">
        <f ca="1">IF($C84-H$1&lt;År1,0,G83*(1-VLOOKUP($A84,[1]Hugst!$R$5:$W$9,MATCH(ROUNDUP((H$1)/10,0)*10,[1]Hugst!$R$4:$W$4,0))))</f>
        <v>7139.0499472261781</v>
      </c>
      <c r="I84" s="168">
        <f ca="1">IF($C84-I$1&lt;År1,0,H83*(1-VLOOKUP($A84,[1]Hugst!$R$5:$W$9,MATCH(ROUNDUP((I$1)/10,0)*10,[1]Hugst!$R$4:$W$4,0))))</f>
        <v>7138.2659843538186</v>
      </c>
      <c r="J84" s="168">
        <f ca="1">IF($C84-J$1&lt;År1,0,I83*(1-VLOOKUP($A84,[1]Hugst!$R$5:$W$9,MATCH(ROUNDUP((J$1)/10,0)*10,[1]Hugst!$R$4:$W$4,0))))</f>
        <v>7137.4996951460107</v>
      </c>
      <c r="K84" s="168">
        <f ca="1">IF($C84-K$1&lt;År1,0,J83*(1-VLOOKUP($A84,[1]Hugst!$R$5:$W$9,MATCH(ROUNDUP((K$1)/10,0)*10,[1]Hugst!$R$4:$W$4,0))))</f>
        <v>7136.7512014346339</v>
      </c>
      <c r="L84" s="168">
        <f ca="1">IF($C84-L$1&lt;År1,0,K83*(1-VLOOKUP($A84,[1]Hugst!$R$5:$W$9,MATCH(ROUNDUP((L$1)/10,0)*10,[1]Hugst!$R$4:$W$4,0))))</f>
        <v>7136.0206257144364</v>
      </c>
      <c r="M84" s="168">
        <f ca="1">IF($C84-M$1&lt;År1,0,L83*(1-VLOOKUP($A84,[1]Hugst!$R$5:$W$9,MATCH(ROUNDUP((M$1)/10,0)*10,[1]Hugst!$R$4:$W$4,0))))</f>
        <v>7135.3080911461639</v>
      </c>
      <c r="N84" s="168">
        <f ca="1">IF($C84-N$1&lt;År1,0,M83*(1-VLOOKUP($A84,[1]Hugst!$R$5:$W$9,MATCH(ROUNDUP((N$1)/10,0)*10,[1]Hugst!$R$4:$W$4,0))))</f>
        <v>7134.6137215600229</v>
      </c>
      <c r="O84" s="168">
        <f ca="1">IF($C84-O$1&lt;År1,0,N83*(1-VLOOKUP($A84,[1]Hugst!$R$5:$W$9,MATCH(ROUNDUP((O$1)/10,0)*10,[1]Hugst!$R$4:$W$4,0))))</f>
        <v>7133.937641459217</v>
      </c>
      <c r="P84" s="168">
        <f ca="1">IF($C84-P$1&lt;År1,0,O83*(1-VLOOKUP($A84,[1]Hugst!$R$5:$W$9,MATCH(ROUNDUP((P$1)/10,0)*10,[1]Hugst!$R$4:$W$4,0))))</f>
        <v>7122.3987014837548</v>
      </c>
      <c r="Q84" s="168">
        <f ca="1">IF($C84-Q$1&lt;År1,0,P83*(1-VLOOKUP($A84,[1]Hugst!$R$5:$W$9,MATCH(ROUNDUP((Q$1)/10,0)*10,[1]Hugst!$R$4:$W$4,0))))</f>
        <v>7110.8968489723065</v>
      </c>
      <c r="R84" s="168">
        <f ca="1">IF($C84-R$1&lt;År1,0,Q83*(1-VLOOKUP($A84,[1]Hugst!$R$5:$W$9,MATCH(ROUNDUP((R$1)/10,0)*10,[1]Hugst!$R$4:$W$4,0))))</f>
        <v>7110.4416276646743</v>
      </c>
      <c r="S84" s="168">
        <f ca="1">IF($C84-S$1&lt;År1,0,R83*(1-VLOOKUP($A84,[1]Hugst!$R$5:$W$9,MATCH(ROUNDUP((S$1)/10,0)*10,[1]Hugst!$R$4:$W$4,0))))</f>
        <v>7110.0233896891932</v>
      </c>
      <c r="T84" s="168">
        <f ca="1">IF($C84-T$1&lt;År1,0,S83*(1-VLOOKUP($A84,[1]Hugst!$R$5:$W$9,MATCH(ROUNDUP((T$1)/10,0)*10,[1]Hugst!$R$4:$W$4,0))))</f>
        <v>7109.6422053527995</v>
      </c>
      <c r="U84" s="168">
        <f ca="1">IF($C84-U$1&lt;År1,0,T83*(1-VLOOKUP($A84,[1]Hugst!$R$5:$W$9,MATCH(ROUNDUP((U$1)/10,0)*10,[1]Hugst!$R$4:$W$4,0))))</f>
        <v>7109.298145297721</v>
      </c>
      <c r="V84" s="168">
        <f ca="1">IF($C84-V$1&lt;År1,0,U83*(1-VLOOKUP($A84,[1]Hugst!$R$5:$W$9,MATCH(ROUNDUP((V$1)/10,0)*10,[1]Hugst!$R$4:$W$4,0))))</f>
        <v>7108.9912805026725</v>
      </c>
      <c r="W84" s="168">
        <f ca="1">IF($C84-W$1&lt;År1,0,V83*(1-VLOOKUP($A84,[1]Hugst!$R$5:$W$9,MATCH(ROUNDUP((W$1)/10,0)*10,[1]Hugst!$R$4:$W$4,0))))</f>
        <v>7108.721682283428</v>
      </c>
      <c r="X84" s="168">
        <f ca="1">IF($C84-X$1&lt;År1,0,W83*(1-VLOOKUP($A84,[1]Hugst!$R$5:$W$9,MATCH(ROUNDUP((X$1)/10,0)*10,[1]Hugst!$R$4:$W$4,0))))</f>
        <v>7108.4894222945231</v>
      </c>
      <c r="Y84" s="168">
        <f ca="1">IF($C84-Y$1&lt;År1,0,X83*(1-VLOOKUP($A84,[1]Hugst!$R$5:$W$9,MATCH(ROUNDUP((Y$1)/10,0)*10,[1]Hugst!$R$4:$W$4,0))))</f>
        <v>7108.2945725293812</v>
      </c>
      <c r="Z84" s="168">
        <f ca="1">IF($C84-Z$1&lt;År1,0,Y83*(1-VLOOKUP($A84,[1]Hugst!$R$5:$W$9,MATCH(ROUNDUP((Z$1)/10,0)*10,[1]Hugst!$R$4:$W$4,0))))</f>
        <v>7106.6289433114353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8">
        <f t="shared" ca="1" si="1"/>
        <v>133.20314144785516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8">
        <f ca="1">IF($C85-G$1&lt;År1,0,F84*(1-VLOOKUP($A85,[1]Hugst!$R$5:$W$9,MATCH(ROUNDUP((G$1)/10,0)*10,[1]Hugst!$R$4:$W$4,0))))</f>
        <v>7142.1954920829357</v>
      </c>
      <c r="H85" s="168">
        <f ca="1">IF($C85-H$1&lt;År1,0,G84*(1-VLOOKUP($A85,[1]Hugst!$R$5:$W$9,MATCH(ROUNDUP((H$1)/10,0)*10,[1]Hugst!$R$4:$W$4,0))))</f>
        <v>7139.8514625901207</v>
      </c>
      <c r="I85" s="168">
        <f ca="1">IF($C85-I$1&lt;År1,0,H84*(1-VLOOKUP($A85,[1]Hugst!$R$5:$W$9,MATCH(ROUNDUP((I$1)/10,0)*10,[1]Hugst!$R$4:$W$4,0))))</f>
        <v>7139.0499472261781</v>
      </c>
      <c r="J85" s="168">
        <f ca="1">IF($C85-J$1&lt;År1,0,I84*(1-VLOOKUP($A85,[1]Hugst!$R$5:$W$9,MATCH(ROUNDUP((J$1)/10,0)*10,[1]Hugst!$R$4:$W$4,0))))</f>
        <v>7138.2659843538186</v>
      </c>
      <c r="K85" s="168">
        <f ca="1">IF($C85-K$1&lt;År1,0,J84*(1-VLOOKUP($A85,[1]Hugst!$R$5:$W$9,MATCH(ROUNDUP((K$1)/10,0)*10,[1]Hugst!$R$4:$W$4,0))))</f>
        <v>7137.4996951460107</v>
      </c>
      <c r="L85" s="168">
        <f ca="1">IF($C85-L$1&lt;År1,0,K84*(1-VLOOKUP($A85,[1]Hugst!$R$5:$W$9,MATCH(ROUNDUP((L$1)/10,0)*10,[1]Hugst!$R$4:$W$4,0))))</f>
        <v>7136.7512014346339</v>
      </c>
      <c r="M85" s="168">
        <f ca="1">IF($C85-M$1&lt;År1,0,L84*(1-VLOOKUP($A85,[1]Hugst!$R$5:$W$9,MATCH(ROUNDUP((M$1)/10,0)*10,[1]Hugst!$R$4:$W$4,0))))</f>
        <v>7136.0206257144364</v>
      </c>
      <c r="N85" s="168">
        <f ca="1">IF($C85-N$1&lt;År1,0,M84*(1-VLOOKUP($A85,[1]Hugst!$R$5:$W$9,MATCH(ROUNDUP((N$1)/10,0)*10,[1]Hugst!$R$4:$W$4,0))))</f>
        <v>7135.3080911461639</v>
      </c>
      <c r="O85" s="168">
        <f ca="1">IF($C85-O$1&lt;År1,0,N84*(1-VLOOKUP($A85,[1]Hugst!$R$5:$W$9,MATCH(ROUNDUP((O$1)/10,0)*10,[1]Hugst!$R$4:$W$4,0))))</f>
        <v>7134.6137215600229</v>
      </c>
      <c r="P85" s="168">
        <f ca="1">IF($C85-P$1&lt;År1,0,O84*(1-VLOOKUP($A85,[1]Hugst!$R$5:$W$9,MATCH(ROUNDUP((P$1)/10,0)*10,[1]Hugst!$R$4:$W$4,0))))</f>
        <v>7123.0553637010589</v>
      </c>
      <c r="Q85" s="168">
        <f ca="1">IF($C85-Q$1&lt;År1,0,P84*(1-VLOOKUP($A85,[1]Hugst!$R$5:$W$9,MATCH(ROUNDUP((Q$1)/10,0)*10,[1]Hugst!$R$4:$W$4,0))))</f>
        <v>7111.5340254984403</v>
      </c>
      <c r="R85" s="168">
        <f ca="1">IF($C85-R$1&lt;År1,0,Q84*(1-VLOOKUP($A85,[1]Hugst!$R$5:$W$9,MATCH(ROUNDUP((R$1)/10,0)*10,[1]Hugst!$R$4:$W$4,0))))</f>
        <v>7100.0497181857381</v>
      </c>
      <c r="S85" s="168">
        <f ca="1">IF($C85-S$1&lt;År1,0,R84*(1-VLOOKUP($A85,[1]Hugst!$R$5:$W$9,MATCH(ROUNDUP((S$1)/10,0)*10,[1]Hugst!$R$4:$W$4,0))))</f>
        <v>7099.5951912834907</v>
      </c>
      <c r="T85" s="168">
        <f ca="1">IF($C85-T$1&lt;År1,0,S84*(1-VLOOKUP($A85,[1]Hugst!$R$5:$W$9,MATCH(ROUNDUP((T$1)/10,0)*10,[1]Hugst!$R$4:$W$4,0))))</f>
        <v>7099.177591298142</v>
      </c>
      <c r="U85" s="168">
        <f ca="1">IF($C85-U$1&lt;År1,0,T84*(1-VLOOKUP($A85,[1]Hugst!$R$5:$W$9,MATCH(ROUNDUP((U$1)/10,0)*10,[1]Hugst!$R$4:$W$4,0))))</f>
        <v>7098.7969884293798</v>
      </c>
      <c r="V85" s="168">
        <f ca="1">IF($C85-V$1&lt;År1,0,U84*(1-VLOOKUP($A85,[1]Hugst!$R$5:$W$9,MATCH(ROUNDUP((V$1)/10,0)*10,[1]Hugst!$R$4:$W$4,0))))</f>
        <v>7098.4534532116731</v>
      </c>
      <c r="W85" s="168">
        <f ca="1">IF($C85-W$1&lt;År1,0,V84*(1-VLOOKUP($A85,[1]Hugst!$R$5:$W$9,MATCH(ROUNDUP((W$1)/10,0)*10,[1]Hugst!$R$4:$W$4,0))))</f>
        <v>7098.147056515465</v>
      </c>
      <c r="X85" s="168">
        <f ca="1">IF($C85-X$1&lt;År1,0,W84*(1-VLOOKUP($A85,[1]Hugst!$R$5:$W$9,MATCH(ROUNDUP((X$1)/10,0)*10,[1]Hugst!$R$4:$W$4,0))))</f>
        <v>7097.8778695477413</v>
      </c>
      <c r="Y85" s="168">
        <f ca="1">IF($C85-Y$1&lt;År1,0,X84*(1-VLOOKUP($A85,[1]Hugst!$R$5:$W$9,MATCH(ROUNDUP((Y$1)/10,0)*10,[1]Hugst!$R$4:$W$4,0))))</f>
        <v>7097.6459638537344</v>
      </c>
      <c r="Z85" s="168">
        <f ca="1">IF($C85-Z$1&lt;År1,0,Y84*(1-VLOOKUP($A85,[1]Hugst!$R$5:$W$9,MATCH(ROUNDUP((Z$1)/10,0)*10,[1]Hugst!$R$4:$W$4,0))))</f>
        <v>7095.945416704224</v>
      </c>
      <c r="AA85" s="168">
        <f ca="1">IF($C85-AA$1&lt;År1,0,Z84*(1-VLOOKUP($A85,[1]Hugst!$R$5:$W$9,MATCH(ROUNDUP((AA$1)/10,0)*10,[1]Hugst!$R$4:$W$4,0))))</f>
        <v>7094.2826811641562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8">
        <f t="shared" ca="1" si="1"/>
        <v>145.38176575352554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8">
        <f ca="1">IF($C86-G$1&lt;År1,0,F85*(1-VLOOKUP($A86,[1]Hugst!$R$5:$W$9,MATCH(ROUNDUP((G$1)/10,0)*10,[1]Hugst!$R$4:$W$4,0))))</f>
        <v>7144.5663888046893</v>
      </c>
      <c r="H86" s="168">
        <f ca="1">IF($C86-H$1&lt;År1,0,G85*(1-VLOOKUP($A86,[1]Hugst!$R$5:$W$9,MATCH(ROUNDUP((H$1)/10,0)*10,[1]Hugst!$R$4:$W$4,0))))</f>
        <v>7142.1954920829357</v>
      </c>
      <c r="I86" s="168">
        <f ca="1">IF($C86-I$1&lt;År1,0,H85*(1-VLOOKUP($A86,[1]Hugst!$R$5:$W$9,MATCH(ROUNDUP((I$1)/10,0)*10,[1]Hugst!$R$4:$W$4,0))))</f>
        <v>7139.8514625901207</v>
      </c>
      <c r="J86" s="168">
        <f ca="1">IF($C86-J$1&lt;År1,0,I85*(1-VLOOKUP($A86,[1]Hugst!$R$5:$W$9,MATCH(ROUNDUP((J$1)/10,0)*10,[1]Hugst!$R$4:$W$4,0))))</f>
        <v>7139.0499472261781</v>
      </c>
      <c r="K86" s="168">
        <f ca="1">IF($C86-K$1&lt;År1,0,J85*(1-VLOOKUP($A86,[1]Hugst!$R$5:$W$9,MATCH(ROUNDUP((K$1)/10,0)*10,[1]Hugst!$R$4:$W$4,0))))</f>
        <v>7138.2659843538186</v>
      </c>
      <c r="L86" s="168">
        <f ca="1">IF($C86-L$1&lt;År1,0,K85*(1-VLOOKUP($A86,[1]Hugst!$R$5:$W$9,MATCH(ROUNDUP((L$1)/10,0)*10,[1]Hugst!$R$4:$W$4,0))))</f>
        <v>7137.4996951460107</v>
      </c>
      <c r="M86" s="168">
        <f ca="1">IF($C86-M$1&lt;År1,0,L85*(1-VLOOKUP($A86,[1]Hugst!$R$5:$W$9,MATCH(ROUNDUP((M$1)/10,0)*10,[1]Hugst!$R$4:$W$4,0))))</f>
        <v>7136.7512014346339</v>
      </c>
      <c r="N86" s="168">
        <f ca="1">IF($C86-N$1&lt;År1,0,M85*(1-VLOOKUP($A86,[1]Hugst!$R$5:$W$9,MATCH(ROUNDUP((N$1)/10,0)*10,[1]Hugst!$R$4:$W$4,0))))</f>
        <v>7136.0206257144364</v>
      </c>
      <c r="O86" s="168">
        <f ca="1">IF($C86-O$1&lt;År1,0,N85*(1-VLOOKUP($A86,[1]Hugst!$R$5:$W$9,MATCH(ROUNDUP((O$1)/10,0)*10,[1]Hugst!$R$4:$W$4,0))))</f>
        <v>7135.3080911461639</v>
      </c>
      <c r="P86" s="168">
        <f ca="1">IF($C86-P$1&lt;År1,0,O85*(1-VLOOKUP($A86,[1]Hugst!$R$5:$W$9,MATCH(ROUNDUP((P$1)/10,0)*10,[1]Hugst!$R$4:$W$4,0))))</f>
        <v>7123.7304124932361</v>
      </c>
      <c r="Q86" s="168">
        <f ca="1">IF($C86-Q$1&lt;År1,0,P85*(1-VLOOKUP($A86,[1]Hugst!$R$5:$W$9,MATCH(ROUNDUP((Q$1)/10,0)*10,[1]Hugst!$R$4:$W$4,0))))</f>
        <v>7112.1896860276165</v>
      </c>
      <c r="R86" s="168">
        <f ca="1">IF($C86-R$1&lt;År1,0,Q85*(1-VLOOKUP($A86,[1]Hugst!$R$5:$W$9,MATCH(ROUNDUP((R$1)/10,0)*10,[1]Hugst!$R$4:$W$4,0))))</f>
        <v>7100.6859227476798</v>
      </c>
      <c r="S86" s="168">
        <f ca="1">IF($C86-S$1&lt;År1,0,R85*(1-VLOOKUP($A86,[1]Hugst!$R$5:$W$9,MATCH(ROUNDUP((S$1)/10,0)*10,[1]Hugst!$R$4:$W$4,0))))</f>
        <v>7089.2191338698613</v>
      </c>
      <c r="T86" s="168">
        <f ca="1">IF($C86-T$1&lt;År1,0,S85*(1-VLOOKUP($A86,[1]Hugst!$R$5:$W$9,MATCH(ROUNDUP((T$1)/10,0)*10,[1]Hugst!$R$4:$W$4,0))))</f>
        <v>7088.7653003137357</v>
      </c>
      <c r="U86" s="168">
        <f ca="1">IF($C86-U$1&lt;År1,0,T85*(1-VLOOKUP($A86,[1]Hugst!$R$5:$W$9,MATCH(ROUNDUP((U$1)/10,0)*10,[1]Hugst!$R$4:$W$4,0))))</f>
        <v>7088.3483373453146</v>
      </c>
      <c r="V86" s="168">
        <f ca="1">IF($C86-V$1&lt;År1,0,U85*(1-VLOOKUP($A86,[1]Hugst!$R$5:$W$9,MATCH(ROUNDUP((V$1)/10,0)*10,[1]Hugst!$R$4:$W$4,0))))</f>
        <v>7087.9683150571991</v>
      </c>
      <c r="W86" s="168">
        <f ca="1">IF($C86-W$1&lt;År1,0,V85*(1-VLOOKUP($A86,[1]Hugst!$R$5:$W$9,MATCH(ROUNDUP((W$1)/10,0)*10,[1]Hugst!$R$4:$W$4,0))))</f>
        <v>7087.6253038762652</v>
      </c>
      <c r="X86" s="168">
        <f ca="1">IF($C86-X$1&lt;År1,0,W85*(1-VLOOKUP($A86,[1]Hugst!$R$5:$W$9,MATCH(ROUNDUP((X$1)/10,0)*10,[1]Hugst!$R$4:$W$4,0))))</f>
        <v>7087.3193745648477</v>
      </c>
      <c r="Y86" s="168">
        <f ca="1">IF($C86-Y$1&lt;År1,0,X85*(1-VLOOKUP($A86,[1]Hugst!$R$5:$W$9,MATCH(ROUNDUP((Y$1)/10,0)*10,[1]Hugst!$R$4:$W$4,0))))</f>
        <v>7087.0505982213126</v>
      </c>
      <c r="Z86" s="168">
        <f ca="1">IF($C86-Z$1&lt;År1,0,Y85*(1-VLOOKUP($A86,[1]Hugst!$R$5:$W$9,MATCH(ROUNDUP((Z$1)/10,0)*10,[1]Hugst!$R$4:$W$4,0))))</f>
        <v>7085.3153077300904</v>
      </c>
      <c r="AA86" s="168">
        <f ca="1">IF($C86-AA$1&lt;År1,0,Z85*(1-VLOOKUP($A86,[1]Hugst!$R$5:$W$9,MATCH(ROUNDUP((AA$1)/10,0)*10,[1]Hugst!$R$4:$W$4,0))))</f>
        <v>7083.6177149209661</v>
      </c>
      <c r="AB86" s="168">
        <f ca="1">IF($C86-AB$1&lt;År1,0,AA85*(1-VLOOKUP($A86,[1]Hugst!$R$5:$W$9,MATCH(ROUNDUP((AB$1)/10,0)*10,[1]Hugst!$R$4:$W$4,0))))</f>
        <v>7081.9578680316254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8">
        <f t="shared" ca="1" si="1"/>
        <v>157.53802358621033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8">
        <f ca="1">IF($C87-G$1&lt;År1,0,F86*(1-VLOOKUP($A87,[1]Hugst!$R$5:$W$9,MATCH(ROUNDUP((G$1)/10,0)*10,[1]Hugst!$R$4:$W$4,0))))</f>
        <v>7146.9639880535742</v>
      </c>
      <c r="H87" s="168">
        <f ca="1">IF($C87-H$1&lt;År1,0,G86*(1-VLOOKUP($A87,[1]Hugst!$R$5:$W$9,MATCH(ROUNDUP((H$1)/10,0)*10,[1]Hugst!$R$4:$W$4,0))))</f>
        <v>7144.5663888046893</v>
      </c>
      <c r="I87" s="168">
        <f ca="1">IF($C87-I$1&lt;År1,0,H86*(1-VLOOKUP($A87,[1]Hugst!$R$5:$W$9,MATCH(ROUNDUP((I$1)/10,0)*10,[1]Hugst!$R$4:$W$4,0))))</f>
        <v>7142.1954920829357</v>
      </c>
      <c r="J87" s="168">
        <f ca="1">IF($C87-J$1&lt;År1,0,I86*(1-VLOOKUP($A87,[1]Hugst!$R$5:$W$9,MATCH(ROUNDUP((J$1)/10,0)*10,[1]Hugst!$R$4:$W$4,0))))</f>
        <v>7139.8514625901207</v>
      </c>
      <c r="K87" s="168">
        <f ca="1">IF($C87-K$1&lt;År1,0,J86*(1-VLOOKUP($A87,[1]Hugst!$R$5:$W$9,MATCH(ROUNDUP((K$1)/10,0)*10,[1]Hugst!$R$4:$W$4,0))))</f>
        <v>7139.0499472261781</v>
      </c>
      <c r="L87" s="168">
        <f ca="1">IF($C87-L$1&lt;År1,0,K86*(1-VLOOKUP($A87,[1]Hugst!$R$5:$W$9,MATCH(ROUNDUP((L$1)/10,0)*10,[1]Hugst!$R$4:$W$4,0))))</f>
        <v>7138.2659843538186</v>
      </c>
      <c r="M87" s="168">
        <f ca="1">IF($C87-M$1&lt;År1,0,L86*(1-VLOOKUP($A87,[1]Hugst!$R$5:$W$9,MATCH(ROUNDUP((M$1)/10,0)*10,[1]Hugst!$R$4:$W$4,0))))</f>
        <v>7137.4996951460107</v>
      </c>
      <c r="N87" s="168">
        <f ca="1">IF($C87-N$1&lt;År1,0,M86*(1-VLOOKUP($A87,[1]Hugst!$R$5:$W$9,MATCH(ROUNDUP((N$1)/10,0)*10,[1]Hugst!$R$4:$W$4,0))))</f>
        <v>7136.7512014346339</v>
      </c>
      <c r="O87" s="168">
        <f ca="1">IF($C87-O$1&lt;År1,0,N86*(1-VLOOKUP($A87,[1]Hugst!$R$5:$W$9,MATCH(ROUNDUP((O$1)/10,0)*10,[1]Hugst!$R$4:$W$4,0))))</f>
        <v>7136.0206257144364</v>
      </c>
      <c r="P87" s="168">
        <f ca="1">IF($C87-P$1&lt;År1,0,O86*(1-VLOOKUP($A87,[1]Hugst!$R$5:$W$9,MATCH(ROUNDUP((P$1)/10,0)*10,[1]Hugst!$R$4:$W$4,0))))</f>
        <v>7124.4237228715338</v>
      </c>
      <c r="Q87" s="168">
        <f ca="1">IF($C87-Q$1&lt;År1,0,P86*(1-VLOOKUP($A87,[1]Hugst!$R$5:$W$9,MATCH(ROUNDUP((Q$1)/10,0)*10,[1]Hugst!$R$4:$W$4,0))))</f>
        <v>7112.8637050843481</v>
      </c>
      <c r="R87" s="168">
        <f ca="1">IF($C87-R$1&lt;År1,0,Q86*(1-VLOOKUP($A87,[1]Hugst!$R$5:$W$9,MATCH(ROUNDUP((R$1)/10,0)*10,[1]Hugst!$R$4:$W$4,0))))</f>
        <v>7101.3405831167265</v>
      </c>
      <c r="S87" s="168">
        <f ca="1">IF($C87-S$1&lt;År1,0,R86*(1-VLOOKUP($A87,[1]Hugst!$R$5:$W$9,MATCH(ROUNDUP((S$1)/10,0)*10,[1]Hugst!$R$4:$W$4,0))))</f>
        <v>7089.8543679502682</v>
      </c>
      <c r="T87" s="168">
        <f ca="1">IF($C87-T$1&lt;År1,0,S86*(1-VLOOKUP($A87,[1]Hugst!$R$5:$W$9,MATCH(ROUNDUP((T$1)/10,0)*10,[1]Hugst!$R$4:$W$4,0))))</f>
        <v>7078.4050707842971</v>
      </c>
      <c r="U87" s="168">
        <f ca="1">IF($C87-U$1&lt;År1,0,T86*(1-VLOOKUP($A87,[1]Hugst!$R$5:$W$9,MATCH(ROUNDUP((U$1)/10,0)*10,[1]Hugst!$R$4:$W$4,0))))</f>
        <v>7077.9519295166465</v>
      </c>
      <c r="V87" s="168">
        <f ca="1">IF($C87-V$1&lt;År1,0,U86*(1-VLOOKUP($A87,[1]Hugst!$R$5:$W$9,MATCH(ROUNDUP((V$1)/10,0)*10,[1]Hugst!$R$4:$W$4,0))))</f>
        <v>7077.5356025934316</v>
      </c>
      <c r="W87" s="168">
        <f ca="1">IF($C87-W$1&lt;År1,0,V86*(1-VLOOKUP($A87,[1]Hugst!$R$5:$W$9,MATCH(ROUNDUP((W$1)/10,0)*10,[1]Hugst!$R$4:$W$4,0))))</f>
        <v>7077.1561600003324</v>
      </c>
      <c r="X87" s="168">
        <f ca="1">IF($C87-X$1&lt;År1,0,W86*(1-VLOOKUP($A87,[1]Hugst!$R$5:$W$9,MATCH(ROUNDUP((X$1)/10,0)*10,[1]Hugst!$R$4:$W$4,0))))</f>
        <v>7076.8136720567927</v>
      </c>
      <c r="Y87" s="168">
        <f ca="1">IF($C87-Y$1&lt;År1,0,X86*(1-VLOOKUP($A87,[1]Hugst!$R$5:$W$9,MATCH(ROUNDUP((Y$1)/10,0)*10,[1]Hugst!$R$4:$W$4,0))))</f>
        <v>7076.5082094172067</v>
      </c>
      <c r="Z87" s="168">
        <f ca="1">IF($C87-Z$1&lt;År1,0,Y86*(1-VLOOKUP($A87,[1]Hugst!$R$5:$W$9,MATCH(ROUNDUP((Z$1)/10,0)*10,[1]Hugst!$R$4:$W$4,0))))</f>
        <v>7074.7383493006737</v>
      </c>
      <c r="AA87" s="168">
        <f ca="1">IF($C87-AA$1&lt;År1,0,Z86*(1-VLOOKUP($A87,[1]Hugst!$R$5:$W$9,MATCH(ROUNDUP((AA$1)/10,0)*10,[1]Hugst!$R$4:$W$4,0))))</f>
        <v>7073.0060735090337</v>
      </c>
      <c r="AB87" s="168">
        <f ca="1">IF($C87-AB$1&lt;År1,0,AA86*(1-VLOOKUP($A87,[1]Hugst!$R$5:$W$9,MATCH(ROUNDUP((AB$1)/10,0)*10,[1]Hugst!$R$4:$W$4,0))))</f>
        <v>7071.3114299077561</v>
      </c>
      <c r="AC87" s="168">
        <f ca="1">IF($C87-AC$1&lt;År1,0,AB86*(1-VLOOKUP($A87,[1]Hugst!$R$5:$W$9,MATCH(ROUNDUP((AC$1)/10,0)*10,[1]Hugst!$R$4:$W$4,0))))</f>
        <v>7069.6544666507225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8">
        <f t="shared" ca="1" si="1"/>
        <v>169.67199641987099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8">
        <f ca="1">IF($C88-G$1&lt;År1,0,F87*(1-VLOOKUP($A88,[1]Hugst!$R$5:$W$9,MATCH(ROUNDUP((G$1)/10,0)*10,[1]Hugst!$R$4:$W$4,0))))</f>
        <v>7149.3881259545942</v>
      </c>
      <c r="H88" s="168">
        <f ca="1">IF($C88-H$1&lt;År1,0,G87*(1-VLOOKUP($A88,[1]Hugst!$R$5:$W$9,MATCH(ROUNDUP((H$1)/10,0)*10,[1]Hugst!$R$4:$W$4,0))))</f>
        <v>7146.9639880535742</v>
      </c>
      <c r="I88" s="168">
        <f ca="1">IF($C88-I$1&lt;År1,0,H87*(1-VLOOKUP($A88,[1]Hugst!$R$5:$W$9,MATCH(ROUNDUP((I$1)/10,0)*10,[1]Hugst!$R$4:$W$4,0))))</f>
        <v>7144.5663888046893</v>
      </c>
      <c r="J88" s="168">
        <f ca="1">IF($C88-J$1&lt;År1,0,I87*(1-VLOOKUP($A88,[1]Hugst!$R$5:$W$9,MATCH(ROUNDUP((J$1)/10,0)*10,[1]Hugst!$R$4:$W$4,0))))</f>
        <v>7142.1954920829357</v>
      </c>
      <c r="K88" s="168">
        <f ca="1">IF($C88-K$1&lt;År1,0,J87*(1-VLOOKUP($A88,[1]Hugst!$R$5:$W$9,MATCH(ROUNDUP((K$1)/10,0)*10,[1]Hugst!$R$4:$W$4,0))))</f>
        <v>7139.8514625901207</v>
      </c>
      <c r="L88" s="168">
        <f ca="1">IF($C88-L$1&lt;År1,0,K87*(1-VLOOKUP($A88,[1]Hugst!$R$5:$W$9,MATCH(ROUNDUP((L$1)/10,0)*10,[1]Hugst!$R$4:$W$4,0))))</f>
        <v>7139.0499472261781</v>
      </c>
      <c r="M88" s="168">
        <f ca="1">IF($C88-M$1&lt;År1,0,L87*(1-VLOOKUP($A88,[1]Hugst!$R$5:$W$9,MATCH(ROUNDUP((M$1)/10,0)*10,[1]Hugst!$R$4:$W$4,0))))</f>
        <v>7138.2659843538186</v>
      </c>
      <c r="N88" s="168">
        <f ca="1">IF($C88-N$1&lt;År1,0,M87*(1-VLOOKUP($A88,[1]Hugst!$R$5:$W$9,MATCH(ROUNDUP((N$1)/10,0)*10,[1]Hugst!$R$4:$W$4,0))))</f>
        <v>7137.4996951460107</v>
      </c>
      <c r="O88" s="168">
        <f ca="1">IF($C88-O$1&lt;År1,0,N87*(1-VLOOKUP($A88,[1]Hugst!$R$5:$W$9,MATCH(ROUNDUP((O$1)/10,0)*10,[1]Hugst!$R$4:$W$4,0))))</f>
        <v>7136.7512014346339</v>
      </c>
      <c r="P88" s="168">
        <f ca="1">IF($C88-P$1&lt;År1,0,O87*(1-VLOOKUP($A88,[1]Hugst!$R$5:$W$9,MATCH(ROUNDUP((P$1)/10,0)*10,[1]Hugst!$R$4:$W$4,0))))</f>
        <v>7125.135170522668</v>
      </c>
      <c r="Q88" s="168">
        <f ca="1">IF($C88-Q$1&lt;År1,0,P87*(1-VLOOKUP($A88,[1]Hugst!$R$5:$W$9,MATCH(ROUNDUP((Q$1)/10,0)*10,[1]Hugst!$R$4:$W$4,0))))</f>
        <v>7113.5559578705434</v>
      </c>
      <c r="R88" s="168">
        <f ca="1">IF($C88-R$1&lt;År1,0,Q87*(1-VLOOKUP($A88,[1]Hugst!$R$5:$W$9,MATCH(ROUNDUP((R$1)/10,0)*10,[1]Hugst!$R$4:$W$4,0))))</f>
        <v>7102.0135740087953</v>
      </c>
      <c r="S88" s="168">
        <f ca="1">IF($C88-S$1&lt;År1,0,R87*(1-VLOOKUP($A88,[1]Hugst!$R$5:$W$9,MATCH(ROUNDUP((S$1)/10,0)*10,[1]Hugst!$R$4:$W$4,0))))</f>
        <v>7090.5080296848537</v>
      </c>
      <c r="T88" s="168">
        <f ca="1">IF($C88-T$1&lt;År1,0,S87*(1-VLOOKUP($A88,[1]Hugst!$R$5:$W$9,MATCH(ROUNDUP((T$1)/10,0)*10,[1]Hugst!$R$4:$W$4,0))))</f>
        <v>7079.0393358635638</v>
      </c>
      <c r="U88" s="168">
        <f ca="1">IF($C88-U$1&lt;År1,0,T87*(1-VLOOKUP($A88,[1]Hugst!$R$5:$W$9,MATCH(ROUNDUP((U$1)/10,0)*10,[1]Hugst!$R$4:$W$4,0))))</f>
        <v>7067.6075037271685</v>
      </c>
      <c r="V88" s="168">
        <f ca="1">IF($C88-V$1&lt;År1,0,U87*(1-VLOOKUP($A88,[1]Hugst!$R$5:$W$9,MATCH(ROUNDUP((V$1)/10,0)*10,[1]Hugst!$R$4:$W$4,0))))</f>
        <v>7067.1550536919594</v>
      </c>
      <c r="W88" s="168">
        <f ca="1">IF($C88-W$1&lt;År1,0,V87*(1-VLOOKUP($A88,[1]Hugst!$R$5:$W$9,MATCH(ROUNDUP((W$1)/10,0)*10,[1]Hugst!$R$4:$W$4,0))))</f>
        <v>7066.7393618437127</v>
      </c>
      <c r="X88" s="168">
        <f ca="1">IF($C88-X$1&lt;År1,0,W87*(1-VLOOKUP($A88,[1]Hugst!$R$5:$W$9,MATCH(ROUNDUP((X$1)/10,0)*10,[1]Hugst!$R$4:$W$4,0))))</f>
        <v>7066.3604980613491</v>
      </c>
      <c r="Y88" s="168">
        <f ca="1">IF($C88-Y$1&lt;År1,0,X87*(1-VLOOKUP($A88,[1]Hugst!$R$5:$W$9,MATCH(ROUNDUP((Y$1)/10,0)*10,[1]Hugst!$R$4:$W$4,0))))</f>
        <v>7066.0185325570446</v>
      </c>
      <c r="Z88" s="168">
        <f ca="1">IF($C88-Z$1&lt;År1,0,Y87*(1-VLOOKUP($A88,[1]Hugst!$R$5:$W$9,MATCH(ROUNDUP((Z$1)/10,0)*10,[1]Hugst!$R$4:$W$4,0))))</f>
        <v>7064.2142756635576</v>
      </c>
      <c r="AA88" s="168">
        <f ca="1">IF($C88-AA$1&lt;År1,0,Z87*(1-VLOOKUP($A88,[1]Hugst!$R$5:$W$9,MATCH(ROUNDUP((AA$1)/10,0)*10,[1]Hugst!$R$4:$W$4,0))))</f>
        <v>7062.4474903040073</v>
      </c>
      <c r="AB88" s="168">
        <f ca="1">IF($C88-AB$1&lt;År1,0,AA87*(1-VLOOKUP($A88,[1]Hugst!$R$5:$W$9,MATCH(ROUNDUP((AB$1)/10,0)*10,[1]Hugst!$R$4:$W$4,0))))</f>
        <v>7060.7182239745471</v>
      </c>
      <c r="AC88" s="168">
        <f ca="1">IF($C88-AC$1&lt;År1,0,AB87*(1-VLOOKUP($A88,[1]Hugst!$R$5:$W$9,MATCH(ROUNDUP((AC$1)/10,0)*10,[1]Hugst!$R$4:$W$4,0))))</f>
        <v>7059.0265244574921</v>
      </c>
      <c r="AD88" s="168">
        <f ca="1">IF($C88-AD$1&lt;År1,0,AC87*(1-VLOOKUP($A88,[1]Hugst!$R$5:$W$9,MATCH(ROUNDUP((AD$1)/10,0)*10,[1]Hugst!$R$4:$W$4,0))))</f>
        <v>7057.3724398230661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8">
        <f t="shared" ca="1" si="1"/>
        <v>181.78376532538095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8">
        <f ca="1">IF($C89-G$1&lt;År1,0,F88*(1-VLOOKUP($A89,[1]Hugst!$R$5:$W$9,MATCH(ROUNDUP((G$1)/10,0)*10,[1]Hugst!$R$4:$W$4,0))))</f>
        <v>7151.8386394563913</v>
      </c>
      <c r="H89" s="168">
        <f ca="1">IF($C89-H$1&lt;År1,0,G88*(1-VLOOKUP($A89,[1]Hugst!$R$5:$W$9,MATCH(ROUNDUP((H$1)/10,0)*10,[1]Hugst!$R$4:$W$4,0))))</f>
        <v>7149.3881259545942</v>
      </c>
      <c r="I89" s="168">
        <f ca="1">IF($C89-I$1&lt;År1,0,H88*(1-VLOOKUP($A89,[1]Hugst!$R$5:$W$9,MATCH(ROUNDUP((I$1)/10,0)*10,[1]Hugst!$R$4:$W$4,0))))</f>
        <v>7146.9639880535742</v>
      </c>
      <c r="J89" s="168">
        <f ca="1">IF($C89-J$1&lt;År1,0,I88*(1-VLOOKUP($A89,[1]Hugst!$R$5:$W$9,MATCH(ROUNDUP((J$1)/10,0)*10,[1]Hugst!$R$4:$W$4,0))))</f>
        <v>7144.5663888046893</v>
      </c>
      <c r="K89" s="168">
        <f ca="1">IF($C89-K$1&lt;År1,0,J88*(1-VLOOKUP($A89,[1]Hugst!$R$5:$W$9,MATCH(ROUNDUP((K$1)/10,0)*10,[1]Hugst!$R$4:$W$4,0))))</f>
        <v>7142.1954920829357</v>
      </c>
      <c r="L89" s="168">
        <f ca="1">IF($C89-L$1&lt;År1,0,K88*(1-VLOOKUP($A89,[1]Hugst!$R$5:$W$9,MATCH(ROUNDUP((L$1)/10,0)*10,[1]Hugst!$R$4:$W$4,0))))</f>
        <v>7139.8514625901207</v>
      </c>
      <c r="M89" s="168">
        <f ca="1">IF($C89-M$1&lt;År1,0,L88*(1-VLOOKUP($A89,[1]Hugst!$R$5:$W$9,MATCH(ROUNDUP((M$1)/10,0)*10,[1]Hugst!$R$4:$W$4,0))))</f>
        <v>7139.0499472261781</v>
      </c>
      <c r="N89" s="168">
        <f ca="1">IF($C89-N$1&lt;År1,0,M88*(1-VLOOKUP($A89,[1]Hugst!$R$5:$W$9,MATCH(ROUNDUP((N$1)/10,0)*10,[1]Hugst!$R$4:$W$4,0))))</f>
        <v>7138.2659843538186</v>
      </c>
      <c r="O89" s="168">
        <f ca="1">IF($C89-O$1&lt;År1,0,N88*(1-VLOOKUP($A89,[1]Hugst!$R$5:$W$9,MATCH(ROUNDUP((O$1)/10,0)*10,[1]Hugst!$R$4:$W$4,0))))</f>
        <v>7137.4996951460107</v>
      </c>
      <c r="P89" s="168">
        <f ca="1">IF($C89-P$1&lt;År1,0,O88*(1-VLOOKUP($A89,[1]Hugst!$R$5:$W$9,MATCH(ROUNDUP((P$1)/10,0)*10,[1]Hugst!$R$4:$W$4,0))))</f>
        <v>7125.864631805327</v>
      </c>
      <c r="Q89" s="168">
        <f ca="1">IF($C89-Q$1&lt;År1,0,P88*(1-VLOOKUP($A89,[1]Hugst!$R$5:$W$9,MATCH(ROUNDUP((Q$1)/10,0)*10,[1]Hugst!$R$4:$W$4,0))))</f>
        <v>7114.2663202625481</v>
      </c>
      <c r="R89" s="168">
        <f ca="1">IF($C89-R$1&lt;År1,0,Q88*(1-VLOOKUP($A89,[1]Hugst!$R$5:$W$9,MATCH(ROUNDUP((R$1)/10,0)*10,[1]Hugst!$R$4:$W$4,0))))</f>
        <v>7102.7047708161645</v>
      </c>
      <c r="S89" s="168">
        <f ca="1">IF($C89-S$1&lt;År1,0,R88*(1-VLOOKUP($A89,[1]Hugst!$R$5:$W$9,MATCH(ROUNDUP((S$1)/10,0)*10,[1]Hugst!$R$4:$W$4,0))))</f>
        <v>7091.179993980646</v>
      </c>
      <c r="T89" s="168">
        <f ca="1">IF($C89-T$1&lt;År1,0,S88*(1-VLOOKUP($A89,[1]Hugst!$R$5:$W$9,MATCH(ROUNDUP((T$1)/10,0)*10,[1]Hugst!$R$4:$W$4,0))))</f>
        <v>7079.692000487029</v>
      </c>
      <c r="U89" s="168">
        <f ca="1">IF($C89-U$1&lt;År1,0,T88*(1-VLOOKUP($A89,[1]Hugst!$R$5:$W$9,MATCH(ROUNDUP((U$1)/10,0)*10,[1]Hugst!$R$4:$W$4,0))))</f>
        <v>7068.240801283433</v>
      </c>
      <c r="V89" s="168">
        <f ca="1">IF($C89-V$1&lt;År1,0,U88*(1-VLOOKUP($A89,[1]Hugst!$R$5:$W$9,MATCH(ROUNDUP((V$1)/10,0)*10,[1]Hugst!$R$4:$W$4,0))))</f>
        <v>7056.8264075350417</v>
      </c>
      <c r="W89" s="168">
        <f ca="1">IF($C89-W$1&lt;År1,0,V88*(1-VLOOKUP($A89,[1]Hugst!$R$5:$W$9,MATCH(ROUNDUP((W$1)/10,0)*10,[1]Hugst!$R$4:$W$4,0))))</f>
        <v>7056.3746476778524</v>
      </c>
      <c r="X89" s="168">
        <f ca="1">IF($C89-X$1&lt;År1,0,W88*(1-VLOOKUP($A89,[1]Hugst!$R$5:$W$9,MATCH(ROUNDUP((X$1)/10,0)*10,[1]Hugst!$R$4:$W$4,0))))</f>
        <v>7055.9595899358155</v>
      </c>
      <c r="Y89" s="168">
        <f ca="1">IF($C89-Y$1&lt;År1,0,X88*(1-VLOOKUP($A89,[1]Hugst!$R$5:$W$9,MATCH(ROUNDUP((Y$1)/10,0)*10,[1]Hugst!$R$4:$W$4,0))))</f>
        <v>7055.5813040812554</v>
      </c>
      <c r="Z89" s="168">
        <f ca="1">IF($C89-Z$1&lt;År1,0,Y88*(1-VLOOKUP($A89,[1]Hugst!$R$5:$W$9,MATCH(ROUNDUP((Z$1)/10,0)*10,[1]Hugst!$R$4:$W$4,0))))</f>
        <v>7053.7428223945508</v>
      </c>
      <c r="AA89" s="168">
        <f ca="1">IF($C89-AA$1&lt;År1,0,Z88*(1-VLOOKUP($A89,[1]Hugst!$R$5:$W$9,MATCH(ROUNDUP((AA$1)/10,0)*10,[1]Hugst!$R$4:$W$4,0))))</f>
        <v>7051.9417000151589</v>
      </c>
      <c r="AB89" s="168">
        <f ca="1">IF($C89-AB$1&lt;År1,0,AA88*(1-VLOOKUP($A89,[1]Hugst!$R$5:$W$9,MATCH(ROUNDUP((AB$1)/10,0)*10,[1]Hugst!$R$4:$W$4,0))))</f>
        <v>7050.1779840708514</v>
      </c>
      <c r="AC89" s="168">
        <f ca="1">IF($C89-AC$1&lt;År1,0,AB88*(1-VLOOKUP($A89,[1]Hugst!$R$5:$W$9,MATCH(ROUNDUP((AC$1)/10,0)*10,[1]Hugst!$R$4:$W$4,0))))</f>
        <v>7048.4517219752688</v>
      </c>
      <c r="AD89" s="168">
        <f ca="1">IF($C89-AD$1&lt;År1,0,AC88*(1-VLOOKUP($A89,[1]Hugst!$R$5:$W$9,MATCH(ROUNDUP((AD$1)/10,0)*10,[1]Hugst!$R$4:$W$4,0))))</f>
        <v>7046.7629614277139</v>
      </c>
      <c r="AE89" s="168">
        <f ca="1">IF($C89-AE$1&lt;År1,0,AD88*(1-VLOOKUP($A89,[1]Hugst!$R$5:$W$9,MATCH(ROUNDUP((AE$1)/10,0)*10,[1]Hugst!$R$4:$W$4,0))))</f>
        <v>7045.1117504148988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8">
        <f t="shared" ca="1" si="1"/>
        <v>193.87341097200988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8">
        <f ca="1">IF($C90-G$1&lt;År1,0,F89*(1-VLOOKUP($A90,[1]Hugst!$R$5:$W$9,MATCH(ROUNDUP((G$1)/10,0)*10,[1]Hugst!$R$4:$W$4,0))))</f>
        <v>7154.3153663266476</v>
      </c>
      <c r="H90" s="168">
        <f ca="1">IF($C90-H$1&lt;År1,0,G89*(1-VLOOKUP($A90,[1]Hugst!$R$5:$W$9,MATCH(ROUNDUP((H$1)/10,0)*10,[1]Hugst!$R$4:$W$4,0))))</f>
        <v>7151.8386394563913</v>
      </c>
      <c r="I90" s="168">
        <f ca="1">IF($C90-I$1&lt;År1,0,H89*(1-VLOOKUP($A90,[1]Hugst!$R$5:$W$9,MATCH(ROUNDUP((I$1)/10,0)*10,[1]Hugst!$R$4:$W$4,0))))</f>
        <v>7149.3881259545942</v>
      </c>
      <c r="J90" s="168">
        <f ca="1">IF($C90-J$1&lt;År1,0,I89*(1-VLOOKUP($A90,[1]Hugst!$R$5:$W$9,MATCH(ROUNDUP((J$1)/10,0)*10,[1]Hugst!$R$4:$W$4,0))))</f>
        <v>7146.9639880535742</v>
      </c>
      <c r="K90" s="168">
        <f ca="1">IF($C90-K$1&lt;År1,0,J89*(1-VLOOKUP($A90,[1]Hugst!$R$5:$W$9,MATCH(ROUNDUP((K$1)/10,0)*10,[1]Hugst!$R$4:$W$4,0))))</f>
        <v>7144.5663888046893</v>
      </c>
      <c r="L90" s="168">
        <f ca="1">IF($C90-L$1&lt;År1,0,K89*(1-VLOOKUP($A90,[1]Hugst!$R$5:$W$9,MATCH(ROUNDUP((L$1)/10,0)*10,[1]Hugst!$R$4:$W$4,0))))</f>
        <v>7142.1954920829357</v>
      </c>
      <c r="M90" s="168">
        <f ca="1">IF($C90-M$1&lt;År1,0,L89*(1-VLOOKUP($A90,[1]Hugst!$R$5:$W$9,MATCH(ROUNDUP((M$1)/10,0)*10,[1]Hugst!$R$4:$W$4,0))))</f>
        <v>7139.8514625901207</v>
      </c>
      <c r="N90" s="168">
        <f ca="1">IF($C90-N$1&lt;År1,0,M89*(1-VLOOKUP($A90,[1]Hugst!$R$5:$W$9,MATCH(ROUNDUP((N$1)/10,0)*10,[1]Hugst!$R$4:$W$4,0))))</f>
        <v>7139.0499472261781</v>
      </c>
      <c r="O90" s="168">
        <f ca="1">IF($C90-O$1&lt;År1,0,N89*(1-VLOOKUP($A90,[1]Hugst!$R$5:$W$9,MATCH(ROUNDUP((O$1)/10,0)*10,[1]Hugst!$R$4:$W$4,0))))</f>
        <v>7138.2659843538186</v>
      </c>
      <c r="P90" s="168">
        <f ca="1">IF($C90-P$1&lt;År1,0,O89*(1-VLOOKUP($A90,[1]Hugst!$R$5:$W$9,MATCH(ROUNDUP((P$1)/10,0)*10,[1]Hugst!$R$4:$W$4,0))))</f>
        <v>7126.6119837466349</v>
      </c>
      <c r="Q90" s="168">
        <f ca="1">IF($C90-Q$1&lt;År1,0,P89*(1-VLOOKUP($A90,[1]Hugst!$R$5:$W$9,MATCH(ROUNDUP((Q$1)/10,0)*10,[1]Hugst!$R$4:$W$4,0))))</f>
        <v>7114.9946688076579</v>
      </c>
      <c r="R90" s="168">
        <f ca="1">IF($C90-R$1&lt;År1,0,Q89*(1-VLOOKUP($A90,[1]Hugst!$R$5:$W$9,MATCH(ROUNDUP((R$1)/10,0)*10,[1]Hugst!$R$4:$W$4,0))))</f>
        <v>7103.4140496045202</v>
      </c>
      <c r="S90" s="168">
        <f ca="1">IF($C90-S$1&lt;År1,0,R89*(1-VLOOKUP($A90,[1]Hugst!$R$5:$W$9,MATCH(ROUNDUP((S$1)/10,0)*10,[1]Hugst!$R$4:$W$4,0))))</f>
        <v>7091.8701364200042</v>
      </c>
      <c r="T90" s="168">
        <f ca="1">IF($C90-T$1&lt;År1,0,S89*(1-VLOOKUP($A90,[1]Hugst!$R$5:$W$9,MATCH(ROUNDUP((T$1)/10,0)*10,[1]Hugst!$R$4:$W$4,0))))</f>
        <v>7080.3629397525401</v>
      </c>
      <c r="U90" s="168">
        <f ca="1">IF($C90-U$1&lt;År1,0,T89*(1-VLOOKUP($A90,[1]Hugst!$R$5:$W$9,MATCH(ROUNDUP((U$1)/10,0)*10,[1]Hugst!$R$4:$W$4,0))))</f>
        <v>7068.8924703167941</v>
      </c>
      <c r="V90" s="168">
        <f ca="1">IF($C90-V$1&lt;År1,0,U89*(1-VLOOKUP($A90,[1]Hugst!$R$5:$W$9,MATCH(ROUNDUP((V$1)/10,0)*10,[1]Hugst!$R$4:$W$4,0))))</f>
        <v>7057.4587390441866</v>
      </c>
      <c r="W90" s="168">
        <f ca="1">IF($C90-W$1&lt;År1,0,V89*(1-VLOOKUP($A90,[1]Hugst!$R$5:$W$9,MATCH(ROUNDUP((W$1)/10,0)*10,[1]Hugst!$R$4:$W$4,0))))</f>
        <v>7046.061757082869</v>
      </c>
      <c r="X90" s="168">
        <f ca="1">IF($C90-X$1&lt;År1,0,W89*(1-VLOOKUP($A90,[1]Hugst!$R$5:$W$9,MATCH(ROUNDUP((X$1)/10,0)*10,[1]Hugst!$R$4:$W$4,0))))</f>
        <v>7045.6106863508858</v>
      </c>
      <c r="Y90" s="168">
        <f ca="1">IF($C90-Y$1&lt;År1,0,X89*(1-VLOOKUP($A90,[1]Hugst!$R$5:$W$9,MATCH(ROUNDUP((Y$1)/10,0)*10,[1]Hugst!$R$4:$W$4,0))))</f>
        <v>7045.1962617477775</v>
      </c>
      <c r="Z90" s="168">
        <f ca="1">IF($C90-Z$1&lt;År1,0,Y89*(1-VLOOKUP($A90,[1]Hugst!$R$5:$W$9,MATCH(ROUNDUP((Z$1)/10,0)*10,[1]Hugst!$R$4:$W$4,0))))</f>
        <v>7043.3237263919618</v>
      </c>
      <c r="AA90" s="168">
        <f ca="1">IF($C90-AA$1&lt;År1,0,Z89*(1-VLOOKUP($A90,[1]Hugst!$R$5:$W$9,MATCH(ROUNDUP((AA$1)/10,0)*10,[1]Hugst!$R$4:$W$4,0))))</f>
        <v>7041.4884386776785</v>
      </c>
      <c r="AB90" s="168">
        <f ca="1">IF($C90-AB$1&lt;År1,0,AA89*(1-VLOOKUP($A90,[1]Hugst!$R$5:$W$9,MATCH(ROUNDUP((AB$1)/10,0)*10,[1]Hugst!$R$4:$W$4,0))))</f>
        <v>7039.6904453668276</v>
      </c>
      <c r="AC90" s="168">
        <f ca="1">IF($C90-AC$1&lt;År1,0,AB89*(1-VLOOKUP($A90,[1]Hugst!$R$5:$W$9,MATCH(ROUNDUP((AC$1)/10,0)*10,[1]Hugst!$R$4:$W$4,0))))</f>
        <v>7037.9297935053046</v>
      </c>
      <c r="AD90" s="168">
        <f ca="1">IF($C90-AD$1&lt;År1,0,AC89*(1-VLOOKUP($A90,[1]Hugst!$R$5:$W$9,MATCH(ROUNDUP((AD$1)/10,0)*10,[1]Hugst!$R$4:$W$4,0))))</f>
        <v>7036.2065304243797</v>
      </c>
      <c r="AE90" s="168">
        <f ca="1">IF($C90-AE$1&lt;År1,0,AD89*(1-VLOOKUP($A90,[1]Hugst!$R$5:$W$9,MATCH(ROUNDUP((AE$1)/10,0)*10,[1]Hugst!$R$4:$W$4,0))))</f>
        <v>7034.5207037404871</v>
      </c>
      <c r="AF90" s="168">
        <f ca="1">IF($C90-AF$1&lt;År1,0,AE89*(1-VLOOKUP($A90,[1]Hugst!$R$5:$W$9,MATCH(ROUNDUP((AF$1)/10,0)*10,[1]Hugst!$R$4:$W$4,0))))</f>
        <v>7032.8723613569746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8">
        <f t="shared" ca="1" si="1"/>
        <v>205.94101362995571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8">
        <f ca="1">IF($C91-G$1&lt;År1,0,F90*(1-VLOOKUP($A91,[1]Hugst!$R$5:$W$9,MATCH(ROUNDUP((G$1)/10,0)*10,[1]Hugst!$R$4:$W$4,0))))</f>
        <v>7156.8181451482724</v>
      </c>
      <c r="H91" s="168">
        <f ca="1">IF($C91-H$1&lt;År1,0,G90*(1-VLOOKUP($A91,[1]Hugst!$R$5:$W$9,MATCH(ROUNDUP((H$1)/10,0)*10,[1]Hugst!$R$4:$W$4,0))))</f>
        <v>7154.3153663266476</v>
      </c>
      <c r="I91" s="168">
        <f ca="1">IF($C91-I$1&lt;År1,0,H90*(1-VLOOKUP($A91,[1]Hugst!$R$5:$W$9,MATCH(ROUNDUP((I$1)/10,0)*10,[1]Hugst!$R$4:$W$4,0))))</f>
        <v>7151.8386394563913</v>
      </c>
      <c r="J91" s="168">
        <f ca="1">IF($C91-J$1&lt;År1,0,I90*(1-VLOOKUP($A91,[1]Hugst!$R$5:$W$9,MATCH(ROUNDUP((J$1)/10,0)*10,[1]Hugst!$R$4:$W$4,0))))</f>
        <v>7149.3881259545942</v>
      </c>
      <c r="K91" s="168">
        <f ca="1">IF($C91-K$1&lt;År1,0,J90*(1-VLOOKUP($A91,[1]Hugst!$R$5:$W$9,MATCH(ROUNDUP((K$1)/10,0)*10,[1]Hugst!$R$4:$W$4,0))))</f>
        <v>7146.9639880535742</v>
      </c>
      <c r="L91" s="168">
        <f ca="1">IF($C91-L$1&lt;År1,0,K90*(1-VLOOKUP($A91,[1]Hugst!$R$5:$W$9,MATCH(ROUNDUP((L$1)/10,0)*10,[1]Hugst!$R$4:$W$4,0))))</f>
        <v>7144.5663888046893</v>
      </c>
      <c r="M91" s="168">
        <f ca="1">IF($C91-M$1&lt;År1,0,L90*(1-VLOOKUP($A91,[1]Hugst!$R$5:$W$9,MATCH(ROUNDUP((M$1)/10,0)*10,[1]Hugst!$R$4:$W$4,0))))</f>
        <v>7142.1954920829357</v>
      </c>
      <c r="N91" s="168">
        <f ca="1">IF($C91-N$1&lt;År1,0,M90*(1-VLOOKUP($A91,[1]Hugst!$R$5:$W$9,MATCH(ROUNDUP((N$1)/10,0)*10,[1]Hugst!$R$4:$W$4,0))))</f>
        <v>7139.8514625901207</v>
      </c>
      <c r="O91" s="168">
        <f ca="1">IF($C91-O$1&lt;År1,0,N90*(1-VLOOKUP($A91,[1]Hugst!$R$5:$W$9,MATCH(ROUNDUP((O$1)/10,0)*10,[1]Hugst!$R$4:$W$4,0))))</f>
        <v>7139.0499472261781</v>
      </c>
      <c r="P91" s="168">
        <f ca="1">IF($C91-P$1&lt;År1,0,O90*(1-VLOOKUP($A91,[1]Hugst!$R$5:$W$9,MATCH(ROUNDUP((P$1)/10,0)*10,[1]Hugst!$R$4:$W$4,0))))</f>
        <v>7127.3771040387028</v>
      </c>
      <c r="Q91" s="168">
        <f ca="1">IF($C91-Q$1&lt;År1,0,P90*(1-VLOOKUP($A91,[1]Hugst!$R$5:$W$9,MATCH(ROUNDUP((Q$1)/10,0)*10,[1]Hugst!$R$4:$W$4,0))))</f>
        <v>7115.7408807205802</v>
      </c>
      <c r="R91" s="168">
        <f ca="1">IF($C91-R$1&lt;År1,0,Q90*(1-VLOOKUP($A91,[1]Hugst!$R$5:$W$9,MATCH(ROUNDUP((R$1)/10,0)*10,[1]Hugst!$R$4:$W$4,0))))</f>
        <v>7104.1412871094763</v>
      </c>
      <c r="S91" s="168">
        <f ca="1">IF($C91-S$1&lt;År1,0,R90*(1-VLOOKUP($A91,[1]Hugst!$R$5:$W$9,MATCH(ROUNDUP((S$1)/10,0)*10,[1]Hugst!$R$4:$W$4,0))))</f>
        <v>7092.5783332576657</v>
      </c>
      <c r="T91" s="168">
        <f ca="1">IF($C91-T$1&lt;År1,0,S90*(1-VLOOKUP($A91,[1]Hugst!$R$5:$W$9,MATCH(ROUNDUP((T$1)/10,0)*10,[1]Hugst!$R$4:$W$4,0))))</f>
        <v>7081.052029432245</v>
      </c>
      <c r="U91" s="168">
        <f ca="1">IF($C91-U$1&lt;År1,0,T90*(1-VLOOKUP($A91,[1]Hugst!$R$5:$W$9,MATCH(ROUNDUP((U$1)/10,0)*10,[1]Hugst!$R$4:$W$4,0))))</f>
        <v>7069.5623861156291</v>
      </c>
      <c r="V91" s="168">
        <f ca="1">IF($C91-V$1&lt;År1,0,U90*(1-VLOOKUP($A91,[1]Hugst!$R$5:$W$9,MATCH(ROUNDUP((V$1)/10,0)*10,[1]Hugst!$R$4:$W$4,0))))</f>
        <v>7058.1094140061414</v>
      </c>
      <c r="W91" s="168">
        <f ca="1">IF($C91-W$1&lt;År1,0,V90*(1-VLOOKUP($A91,[1]Hugst!$R$5:$W$9,MATCH(ROUNDUP((W$1)/10,0)*10,[1]Hugst!$R$4:$W$4,0))))</f>
        <v>7046.6931240185259</v>
      </c>
      <c r="X91" s="168">
        <f ca="1">IF($C91-X$1&lt;År1,0,W90*(1-VLOOKUP($A91,[1]Hugst!$R$5:$W$9,MATCH(ROUNDUP((X$1)/10,0)*10,[1]Hugst!$R$4:$W$4,0))))</f>
        <v>7035.313527283929</v>
      </c>
      <c r="Y91" s="168">
        <f ca="1">IF($C91-Y$1&lt;År1,0,X90*(1-VLOOKUP($A91,[1]Hugst!$R$5:$W$9,MATCH(ROUNDUP((Y$1)/10,0)*10,[1]Hugst!$R$4:$W$4,0))))</f>
        <v>7034.8631446259433</v>
      </c>
      <c r="Z91" s="168">
        <f ca="1">IF($C91-Z$1&lt;År1,0,Y90*(1-VLOOKUP($A91,[1]Hugst!$R$5:$W$9,MATCH(ROUNDUP((Z$1)/10,0)*10,[1]Hugst!$R$4:$W$4,0))))</f>
        <v>7032.9567258693169</v>
      </c>
      <c r="AA91" s="168">
        <f ca="1">IF($C91-AA$1&lt;År1,0,Z90*(1-VLOOKUP($A91,[1]Hugst!$R$5:$W$9,MATCH(ROUNDUP((AA$1)/10,0)*10,[1]Hugst!$R$4:$W$4,0))))</f>
        <v>7031.0874436469585</v>
      </c>
      <c r="AB91" s="168">
        <f ca="1">IF($C91-AB$1&lt;År1,0,AA90*(1-VLOOKUP($A91,[1]Hugst!$R$5:$W$9,MATCH(ROUNDUP((AB$1)/10,0)*10,[1]Hugst!$R$4:$W$4,0))))</f>
        <v>7029.2553443562465</v>
      </c>
      <c r="AC91" s="168">
        <f ca="1">IF($C91-AC$1&lt;År1,0,AB90*(1-VLOOKUP($A91,[1]Hugst!$R$5:$W$9,MATCH(ROUNDUP((AC$1)/10,0)*10,[1]Hugst!$R$4:$W$4,0))))</f>
        <v>7027.4604746778423</v>
      </c>
      <c r="AD91" s="168">
        <f ca="1">IF($C91-AD$1&lt;År1,0,AC90*(1-VLOOKUP($A91,[1]Hugst!$R$5:$W$9,MATCH(ROUNDUP((AD$1)/10,0)*10,[1]Hugst!$R$4:$W$4,0))))</f>
        <v>7025.7028815759095</v>
      </c>
      <c r="AE91" s="168">
        <f ca="1">IF($C91-AE$1&lt;År1,0,AD90*(1-VLOOKUP($A91,[1]Hugst!$R$5:$W$9,MATCH(ROUNDUP((AE$1)/10,0)*10,[1]Hugst!$R$4:$W$4,0))))</f>
        <v>7023.98261229949</v>
      </c>
      <c r="AF91" s="168">
        <f ca="1">IF($C91-AF$1&lt;År1,0,AE90*(1-VLOOKUP($A91,[1]Hugst!$R$5:$W$9,MATCH(ROUNDUP((AF$1)/10,0)*10,[1]Hugst!$R$4:$W$4,0))))</f>
        <v>7022.2997143822931</v>
      </c>
      <c r="AG91" s="168">
        <f ca="1">IF($C91-AG$1&lt;År1,0,AF90*(1-VLOOKUP($A91,[1]Hugst!$R$5:$W$9,MATCH(ROUNDUP((AG$1)/10,0)*10,[1]Hugst!$R$4:$W$4,0))))</f>
        <v>7020.654235644447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8">
        <f t="shared" ca="1" si="1"/>
        <v>217.98665317188716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8">
        <f ca="1">IF($C92-G$1&lt;År1,0,F91*(1-VLOOKUP($A92,[1]Hugst!$R$5:$W$9,MATCH(ROUNDUP((G$1)/10,0)*10,[1]Hugst!$R$4:$W$4,0))))</f>
        <v>7159.3468153151825</v>
      </c>
      <c r="H92" s="168">
        <f ca="1">IF($C92-H$1&lt;År1,0,G91*(1-VLOOKUP($A92,[1]Hugst!$R$5:$W$9,MATCH(ROUNDUP((H$1)/10,0)*10,[1]Hugst!$R$4:$W$4,0))))</f>
        <v>7156.8181451482724</v>
      </c>
      <c r="I92" s="168">
        <f ca="1">IF($C92-I$1&lt;År1,0,H91*(1-VLOOKUP($A92,[1]Hugst!$R$5:$W$9,MATCH(ROUNDUP((I$1)/10,0)*10,[1]Hugst!$R$4:$W$4,0))))</f>
        <v>7154.3153663266476</v>
      </c>
      <c r="J92" s="168">
        <f ca="1">IF($C92-J$1&lt;År1,0,I91*(1-VLOOKUP($A92,[1]Hugst!$R$5:$W$9,MATCH(ROUNDUP((J$1)/10,0)*10,[1]Hugst!$R$4:$W$4,0))))</f>
        <v>7151.8386394563913</v>
      </c>
      <c r="K92" s="168">
        <f ca="1">IF($C92-K$1&lt;År1,0,J91*(1-VLOOKUP($A92,[1]Hugst!$R$5:$W$9,MATCH(ROUNDUP((K$1)/10,0)*10,[1]Hugst!$R$4:$W$4,0))))</f>
        <v>7149.3881259545942</v>
      </c>
      <c r="L92" s="168">
        <f ca="1">IF($C92-L$1&lt;År1,0,K91*(1-VLOOKUP($A92,[1]Hugst!$R$5:$W$9,MATCH(ROUNDUP((L$1)/10,0)*10,[1]Hugst!$R$4:$W$4,0))))</f>
        <v>7146.9639880535742</v>
      </c>
      <c r="M92" s="168">
        <f ca="1">IF($C92-M$1&lt;År1,0,L91*(1-VLOOKUP($A92,[1]Hugst!$R$5:$W$9,MATCH(ROUNDUP((M$1)/10,0)*10,[1]Hugst!$R$4:$W$4,0))))</f>
        <v>7144.5663888046893</v>
      </c>
      <c r="N92" s="168">
        <f ca="1">IF($C92-N$1&lt;År1,0,M91*(1-VLOOKUP($A92,[1]Hugst!$R$5:$W$9,MATCH(ROUNDUP((N$1)/10,0)*10,[1]Hugst!$R$4:$W$4,0))))</f>
        <v>7142.1954920829357</v>
      </c>
      <c r="O92" s="168">
        <f ca="1">IF($C92-O$1&lt;År1,0,N91*(1-VLOOKUP($A92,[1]Hugst!$R$5:$W$9,MATCH(ROUNDUP((O$1)/10,0)*10,[1]Hugst!$R$4:$W$4,0))))</f>
        <v>7139.8514625901207</v>
      </c>
      <c r="P92" s="168">
        <f ca="1">IF($C92-P$1&lt;År1,0,O91*(1-VLOOKUP($A92,[1]Hugst!$R$5:$W$9,MATCH(ROUNDUP((P$1)/10,0)*10,[1]Hugst!$R$4:$W$4,0))))</f>
        <v>7128.1598710354938</v>
      </c>
      <c r="Q92" s="168">
        <f ca="1">IF($C92-Q$1&lt;År1,0,P91*(1-VLOOKUP($A92,[1]Hugst!$R$5:$W$9,MATCH(ROUNDUP((Q$1)/10,0)*10,[1]Hugst!$R$4:$W$4,0))))</f>
        <v>7116.5048338799998</v>
      </c>
      <c r="R92" s="168">
        <f ca="1">IF($C92-R$1&lt;År1,0,Q91*(1-VLOOKUP($A92,[1]Hugst!$R$5:$W$9,MATCH(ROUNDUP((R$1)/10,0)*10,[1]Hugst!$R$4:$W$4,0))))</f>
        <v>7104.8863607330404</v>
      </c>
      <c r="S92" s="168">
        <f ca="1">IF($C92-S$1&lt;År1,0,R91*(1-VLOOKUP($A92,[1]Hugst!$R$5:$W$9,MATCH(ROUNDUP((S$1)/10,0)*10,[1]Hugst!$R$4:$W$4,0))))</f>
        <v>7093.304461417275</v>
      </c>
      <c r="T92" s="168">
        <f ca="1">IF($C92-T$1&lt;År1,0,S91*(1-VLOOKUP($A92,[1]Hugst!$R$5:$W$9,MATCH(ROUNDUP((T$1)/10,0)*10,[1]Hugst!$R$4:$W$4,0))))</f>
        <v>7081.759145969645</v>
      </c>
      <c r="U92" s="168">
        <f ca="1">IF($C92-U$1&lt;År1,0,T91*(1-VLOOKUP($A92,[1]Hugst!$R$5:$W$9,MATCH(ROUNDUP((U$1)/10,0)*10,[1]Hugst!$R$4:$W$4,0))))</f>
        <v>7070.2504246415856</v>
      </c>
      <c r="V92" s="168">
        <f ca="1">IF($C92-V$1&lt;År1,0,U91*(1-VLOOKUP($A92,[1]Hugst!$R$5:$W$9,MATCH(ROUNDUP((V$1)/10,0)*10,[1]Hugst!$R$4:$W$4,0))))</f>
        <v>7058.7783078995208</v>
      </c>
      <c r="W92" s="168">
        <f ca="1">IF($C92-W$1&lt;År1,0,V91*(1-VLOOKUP($A92,[1]Hugst!$R$5:$W$9,MATCH(ROUNDUP((W$1)/10,0)*10,[1]Hugst!$R$4:$W$4,0))))</f>
        <v>7047.342806425454</v>
      </c>
      <c r="X92" s="168">
        <f ca="1">IF($C92-X$1&lt;År1,0,W91*(1-VLOOKUP($A92,[1]Hugst!$R$5:$W$9,MATCH(ROUNDUP((X$1)/10,0)*10,[1]Hugst!$R$4:$W$4,0))))</f>
        <v>7035.9439311174801</v>
      </c>
      <c r="Y92" s="168">
        <f ca="1">IF($C92-Y$1&lt;År1,0,X91*(1-VLOOKUP($A92,[1]Hugst!$R$5:$W$9,MATCH(ROUNDUP((Y$1)/10,0)*10,[1]Hugst!$R$4:$W$4,0))))</f>
        <v>7024.5816930897672</v>
      </c>
      <c r="Z92" s="168">
        <f ca="1">IF($C92-Z$1&lt;År1,0,Y91*(1-VLOOKUP($A92,[1]Hugst!$R$5:$W$9,MATCH(ROUNDUP((Z$1)/10,0)*10,[1]Hugst!$R$4:$W$4,0))))</f>
        <v>7022.6415603492624</v>
      </c>
      <c r="AA92" s="168">
        <f ca="1">IF($C92-AA$1&lt;År1,0,Z91*(1-VLOOKUP($A92,[1]Hugst!$R$5:$W$9,MATCH(ROUNDUP((AA$1)/10,0)*10,[1]Hugst!$R$4:$W$4,0))))</f>
        <v>7020.7384535913234</v>
      </c>
      <c r="AB92" s="168">
        <f ca="1">IF($C92-AB$1&lt;År1,0,AA91*(1-VLOOKUP($A92,[1]Hugst!$R$5:$W$9,MATCH(ROUNDUP((AB$1)/10,0)*10,[1]Hugst!$R$4:$W$4,0))))</f>
        <v>7018.8724188507922</v>
      </c>
      <c r="AC92" s="168">
        <f ca="1">IF($C92-AC$1&lt;År1,0,AB91*(1-VLOOKUP($A92,[1]Hugst!$R$5:$W$9,MATCH(ROUNDUP((AC$1)/10,0)*10,[1]Hugst!$R$4:$W$4,0))))</f>
        <v>7017.0435024444405</v>
      </c>
      <c r="AD92" s="168">
        <f ca="1">IF($C92-AD$1&lt;År1,0,AC91*(1-VLOOKUP($A92,[1]Hugst!$R$5:$W$9,MATCH(ROUNDUP((AD$1)/10,0)*10,[1]Hugst!$R$4:$W$4,0))))</f>
        <v>7015.2517509718336</v>
      </c>
      <c r="AE92" s="168">
        <f ca="1">IF($C92-AE$1&lt;År1,0,AD91*(1-VLOOKUP($A92,[1]Hugst!$R$5:$W$9,MATCH(ROUNDUP((AE$1)/10,0)*10,[1]Hugst!$R$4:$W$4,0))))</f>
        <v>7013.4972113155445</v>
      </c>
      <c r="AF92" s="168">
        <f ca="1">IF($C92-AF$1&lt;År1,0,AE91*(1-VLOOKUP($A92,[1]Hugst!$R$5:$W$9,MATCH(ROUNDUP((AF$1)/10,0)*10,[1]Hugst!$R$4:$W$4,0))))</f>
        <v>7011.7799306425286</v>
      </c>
      <c r="AG92" s="168">
        <f ca="1">IF($C92-AG$1&lt;År1,0,AF91*(1-VLOOKUP($A92,[1]Hugst!$R$5:$W$9,MATCH(ROUNDUP((AG$1)/10,0)*10,[1]Hugst!$R$4:$W$4,0))))</f>
        <v>7010.0999564039166</v>
      </c>
      <c r="AH92" s="168">
        <f ca="1">IF($C92-AH$1&lt;År1,0,AG91*(1-VLOOKUP($A92,[1]Hugst!$R$5:$W$9,MATCH(ROUNDUP((AH$1)/10,0)*10,[1]Hugst!$R$4:$W$4,0))))</f>
        <v>7008.457336336759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8">
        <f t="shared" ca="1" si="1"/>
        <v>230.01040907541756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8">
        <f ca="1">IF($C93-G$1&lt;År1,0,F92*(1-VLOOKUP($A93,[1]Hugst!$R$5:$W$9,MATCH(ROUNDUP((G$1)/10,0)*10,[1]Hugst!$R$4:$W$4,0))))</f>
        <v>7161.9012170286642</v>
      </c>
      <c r="H93" s="168">
        <f ca="1">IF($C93-H$1&lt;År1,0,G92*(1-VLOOKUP($A93,[1]Hugst!$R$5:$W$9,MATCH(ROUNDUP((H$1)/10,0)*10,[1]Hugst!$R$4:$W$4,0))))</f>
        <v>7159.3468153151825</v>
      </c>
      <c r="I93" s="168">
        <f ca="1">IF($C93-I$1&lt;År1,0,H92*(1-VLOOKUP($A93,[1]Hugst!$R$5:$W$9,MATCH(ROUNDUP((I$1)/10,0)*10,[1]Hugst!$R$4:$W$4,0))))</f>
        <v>7156.8181451482724</v>
      </c>
      <c r="J93" s="168">
        <f ca="1">IF($C93-J$1&lt;År1,0,I92*(1-VLOOKUP($A93,[1]Hugst!$R$5:$W$9,MATCH(ROUNDUP((J$1)/10,0)*10,[1]Hugst!$R$4:$W$4,0))))</f>
        <v>7154.3153663266476</v>
      </c>
      <c r="K93" s="168">
        <f ca="1">IF($C93-K$1&lt;År1,0,J92*(1-VLOOKUP($A93,[1]Hugst!$R$5:$W$9,MATCH(ROUNDUP((K$1)/10,0)*10,[1]Hugst!$R$4:$W$4,0))))</f>
        <v>7151.8386394563913</v>
      </c>
      <c r="L93" s="168">
        <f ca="1">IF($C93-L$1&lt;År1,0,K92*(1-VLOOKUP($A93,[1]Hugst!$R$5:$W$9,MATCH(ROUNDUP((L$1)/10,0)*10,[1]Hugst!$R$4:$W$4,0))))</f>
        <v>7149.3881259545942</v>
      </c>
      <c r="M93" s="168">
        <f ca="1">IF($C93-M$1&lt;År1,0,L92*(1-VLOOKUP($A93,[1]Hugst!$R$5:$W$9,MATCH(ROUNDUP((M$1)/10,0)*10,[1]Hugst!$R$4:$W$4,0))))</f>
        <v>7146.9639880535742</v>
      </c>
      <c r="N93" s="168">
        <f ca="1">IF($C93-N$1&lt;År1,0,M92*(1-VLOOKUP($A93,[1]Hugst!$R$5:$W$9,MATCH(ROUNDUP((N$1)/10,0)*10,[1]Hugst!$R$4:$W$4,0))))</f>
        <v>7144.5663888046893</v>
      </c>
      <c r="O93" s="168">
        <f ca="1">IF($C93-O$1&lt;År1,0,N92*(1-VLOOKUP($A93,[1]Hugst!$R$5:$W$9,MATCH(ROUNDUP((O$1)/10,0)*10,[1]Hugst!$R$4:$W$4,0))))</f>
        <v>7142.1954920829357</v>
      </c>
      <c r="P93" s="168">
        <f ca="1">IF($C93-P$1&lt;År1,0,O92*(1-VLOOKUP($A93,[1]Hugst!$R$5:$W$9,MATCH(ROUNDUP((P$1)/10,0)*10,[1]Hugst!$R$4:$W$4,0))))</f>
        <v>7128.9601637488813</v>
      </c>
      <c r="Q93" s="168">
        <f ca="1">IF($C93-Q$1&lt;År1,0,P92*(1-VLOOKUP($A93,[1]Hugst!$R$5:$W$9,MATCH(ROUNDUP((Q$1)/10,0)*10,[1]Hugst!$R$4:$W$4,0))))</f>
        <v>7117.2864068254394</v>
      </c>
      <c r="R93" s="168">
        <f ca="1">IF($C93-R$1&lt;År1,0,Q92*(1-VLOOKUP($A93,[1]Hugst!$R$5:$W$9,MATCH(ROUNDUP((R$1)/10,0)*10,[1]Hugst!$R$4:$W$4,0))))</f>
        <v>7105.649148540183</v>
      </c>
      <c r="S93" s="168">
        <f ca="1">IF($C93-S$1&lt;År1,0,R92*(1-VLOOKUP($A93,[1]Hugst!$R$5:$W$9,MATCH(ROUNDUP((S$1)/10,0)*10,[1]Hugst!$R$4:$W$4,0))))</f>
        <v>7094.0483984878538</v>
      </c>
      <c r="T93" s="168">
        <f ca="1">IF($C93-T$1&lt;År1,0,S92*(1-VLOOKUP($A93,[1]Hugst!$R$5:$W$9,MATCH(ROUNDUP((T$1)/10,0)*10,[1]Hugst!$R$4:$W$4,0))))</f>
        <v>7082.4841664761298</v>
      </c>
      <c r="U93" s="168">
        <f ca="1">IF($C93-U$1&lt;År1,0,T92*(1-VLOOKUP($A93,[1]Hugst!$R$5:$W$9,MATCH(ROUNDUP((U$1)/10,0)*10,[1]Hugst!$R$4:$W$4,0))))</f>
        <v>7070.9564625266403</v>
      </c>
      <c r="V93" s="168">
        <f ca="1">IF($C93-V$1&lt;År1,0,U92*(1-VLOOKUP($A93,[1]Hugst!$R$5:$W$9,MATCH(ROUNDUP((V$1)/10,0)*10,[1]Hugst!$R$4:$W$4,0))))</f>
        <v>7059.4652968751825</v>
      </c>
      <c r="W93" s="168">
        <f ca="1">IF($C93-W$1&lt;År1,0,V92*(1-VLOOKUP($A93,[1]Hugst!$R$5:$W$9,MATCH(ROUNDUP((W$1)/10,0)*10,[1]Hugst!$R$4:$W$4,0))))</f>
        <v>7048.0106799722162</v>
      </c>
      <c r="X93" s="168">
        <f ca="1">IF($C93-X$1&lt;År1,0,W92*(1-VLOOKUP($A93,[1]Hugst!$R$5:$W$9,MATCH(ROUNDUP((X$1)/10,0)*10,[1]Hugst!$R$4:$W$4,0))))</f>
        <v>7036.5926224834484</v>
      </c>
      <c r="Y93" s="168">
        <f ca="1">IF($C93-Y$1&lt;År1,0,X92*(1-VLOOKUP($A93,[1]Hugst!$R$5:$W$9,MATCH(ROUNDUP((Y$1)/10,0)*10,[1]Hugst!$R$4:$W$4,0))))</f>
        <v>7025.2111352903512</v>
      </c>
      <c r="Z93" s="168">
        <f ca="1">IF($C93-Z$1&lt;År1,0,Y92*(1-VLOOKUP($A93,[1]Hugst!$R$5:$W$9,MATCH(ROUNDUP((Z$1)/10,0)*10,[1]Hugst!$R$4:$W$4,0))))</f>
        <v>7012.3779706568566</v>
      </c>
      <c r="AA93" s="168">
        <f ca="1">IF($C93-AA$1&lt;År1,0,Z92*(1-VLOOKUP($A93,[1]Hugst!$R$5:$W$9,MATCH(ROUNDUP((AA$1)/10,0)*10,[1]Hugst!$R$4:$W$4,0))))</f>
        <v>7010.4412084859432</v>
      </c>
      <c r="AB93" s="168">
        <f ca="1">IF($C93-AB$1&lt;År1,0,AA92*(1-VLOOKUP($A93,[1]Hugst!$R$5:$W$9,MATCH(ROUNDUP((AB$1)/10,0)*10,[1]Hugst!$R$4:$W$4,0))))</f>
        <v>7008.5414079727962</v>
      </c>
      <c r="AC93" s="168">
        <f ca="1">IF($C93-AC$1&lt;År1,0,AB92*(1-VLOOKUP($A93,[1]Hugst!$R$5:$W$9,MATCH(ROUNDUP((AC$1)/10,0)*10,[1]Hugst!$R$4:$W$4,0))))</f>
        <v>7006.6786150722801</v>
      </c>
      <c r="AD93" s="168">
        <f ca="1">IF($C93-AD$1&lt;År1,0,AC92*(1-VLOOKUP($A93,[1]Hugst!$R$5:$W$9,MATCH(ROUNDUP((AD$1)/10,0)*10,[1]Hugst!$R$4:$W$4,0))))</f>
        <v>7004.8528760207018</v>
      </c>
      <c r="AE93" s="168">
        <f ca="1">IF($C93-AE$1&lt;År1,0,AD92*(1-VLOOKUP($A93,[1]Hugst!$R$5:$W$9,MATCH(ROUNDUP((AE$1)/10,0)*10,[1]Hugst!$R$4:$W$4,0))))</f>
        <v>7003.06423733667</v>
      </c>
      <c r="AF93" s="168">
        <f ca="1">IF($C93-AF$1&lt;År1,0,AE92*(1-VLOOKUP($A93,[1]Hugst!$R$5:$W$9,MATCH(ROUNDUP((AF$1)/10,0)*10,[1]Hugst!$R$4:$W$4,0))))</f>
        <v>7001.3127458213094</v>
      </c>
      <c r="AG93" s="168">
        <f ca="1">IF($C93-AG$1&lt;År1,0,AF92*(1-VLOOKUP($A93,[1]Hugst!$R$5:$W$9,MATCH(ROUNDUP((AG$1)/10,0)*10,[1]Hugst!$R$4:$W$4,0))))</f>
        <v>6999.5984485596327</v>
      </c>
      <c r="AH93" s="168">
        <f ca="1">IF($C93-AH$1&lt;År1,0,AG92*(1-VLOOKUP($A93,[1]Hugst!$R$5:$W$9,MATCH(ROUNDUP((AH$1)/10,0)*10,[1]Hugst!$R$4:$W$4,0))))</f>
        <v>6997.9213929203333</v>
      </c>
      <c r="AI93" s="168">
        <f ca="1">IF($C93-AI$1&lt;År1,0,AH92*(1-VLOOKUP($A93,[1]Hugst!$R$5:$W$9,MATCH(ROUNDUP((AI$1)/10,0)*10,[1]Hugst!$R$4:$W$4,0))))</f>
        <v>6996.2816265575293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8">
        <f t="shared" ca="1" si="1"/>
        <v>236.08793533436256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8">
        <f ca="1">IF($C94-G$1&lt;År1,0,F93*(1-VLOOKUP($A94,[1]Hugst!$R$5:$W$9,MATCH(ROUNDUP((G$1)/10,0)*10,[1]Hugst!$R$4:$W$4,0))))</f>
        <v>7164.4811912929199</v>
      </c>
      <c r="H94" s="168">
        <f ca="1">IF($C94-H$1&lt;År1,0,G93*(1-VLOOKUP($A94,[1]Hugst!$R$5:$W$9,MATCH(ROUNDUP((H$1)/10,0)*10,[1]Hugst!$R$4:$W$4,0))))</f>
        <v>7161.9012170286642</v>
      </c>
      <c r="I94" s="168">
        <f ca="1">IF($C94-I$1&lt;År1,0,H93*(1-VLOOKUP($A94,[1]Hugst!$R$5:$W$9,MATCH(ROUNDUP((I$1)/10,0)*10,[1]Hugst!$R$4:$W$4,0))))</f>
        <v>7159.3468153151825</v>
      </c>
      <c r="J94" s="168">
        <f ca="1">IF($C94-J$1&lt;År1,0,I93*(1-VLOOKUP($A94,[1]Hugst!$R$5:$W$9,MATCH(ROUNDUP((J$1)/10,0)*10,[1]Hugst!$R$4:$W$4,0))))</f>
        <v>7156.8181451482724</v>
      </c>
      <c r="K94" s="168">
        <f ca="1">IF($C94-K$1&lt;År1,0,J93*(1-VLOOKUP($A94,[1]Hugst!$R$5:$W$9,MATCH(ROUNDUP((K$1)/10,0)*10,[1]Hugst!$R$4:$W$4,0))))</f>
        <v>7154.3153663266476</v>
      </c>
      <c r="L94" s="168">
        <f ca="1">IF($C94-L$1&lt;År1,0,K93*(1-VLOOKUP($A94,[1]Hugst!$R$5:$W$9,MATCH(ROUNDUP((L$1)/10,0)*10,[1]Hugst!$R$4:$W$4,0))))</f>
        <v>7151.8386394563913</v>
      </c>
      <c r="M94" s="168">
        <f ca="1">IF($C94-M$1&lt;År1,0,L93*(1-VLOOKUP($A94,[1]Hugst!$R$5:$W$9,MATCH(ROUNDUP((M$1)/10,0)*10,[1]Hugst!$R$4:$W$4,0))))</f>
        <v>7149.3881259545942</v>
      </c>
      <c r="N94" s="168">
        <f ca="1">IF($C94-N$1&lt;År1,0,M93*(1-VLOOKUP($A94,[1]Hugst!$R$5:$W$9,MATCH(ROUNDUP((N$1)/10,0)*10,[1]Hugst!$R$4:$W$4,0))))</f>
        <v>7146.9639880535742</v>
      </c>
      <c r="O94" s="168">
        <f ca="1">IF($C94-O$1&lt;År1,0,N93*(1-VLOOKUP($A94,[1]Hugst!$R$5:$W$9,MATCH(ROUNDUP((O$1)/10,0)*10,[1]Hugst!$R$4:$W$4,0))))</f>
        <v>7144.5663888046893</v>
      </c>
      <c r="P94" s="168">
        <f ca="1">IF($C94-P$1&lt;År1,0,O93*(1-VLOOKUP($A94,[1]Hugst!$R$5:$W$9,MATCH(ROUNDUP((P$1)/10,0)*10,[1]Hugst!$R$4:$W$4,0))))</f>
        <v>7131.3006176034869</v>
      </c>
      <c r="Q94" s="168">
        <f ca="1">IF($C94-Q$1&lt;År1,0,P93*(1-VLOOKUP($A94,[1]Hugst!$R$5:$W$9,MATCH(ROUNDUP((Q$1)/10,0)*10,[1]Hugst!$R$4:$W$4,0))))</f>
        <v>7118.0854787533317</v>
      </c>
      <c r="R94" s="168">
        <f ca="1">IF($C94-R$1&lt;År1,0,Q93*(1-VLOOKUP($A94,[1]Hugst!$R$5:$W$9,MATCH(ROUNDUP((R$1)/10,0)*10,[1]Hugst!$R$4:$W$4,0))))</f>
        <v>7106.4295292557053</v>
      </c>
      <c r="S94" s="168">
        <f ca="1">IF($C94-S$1&lt;År1,0,R93*(1-VLOOKUP($A94,[1]Hugst!$R$5:$W$9,MATCH(ROUNDUP((S$1)/10,0)*10,[1]Hugst!$R$4:$W$4,0))))</f>
        <v>7094.8100227203759</v>
      </c>
      <c r="T94" s="168">
        <f ca="1">IF($C94-T$1&lt;År1,0,S93*(1-VLOOKUP($A94,[1]Hugst!$R$5:$W$9,MATCH(ROUNDUP((T$1)/10,0)*10,[1]Hugst!$R$4:$W$4,0))))</f>
        <v>7083.2269687274484</v>
      </c>
      <c r="U94" s="168">
        <f ca="1">IF($C94-U$1&lt;År1,0,T93*(1-VLOOKUP($A94,[1]Hugst!$R$5:$W$9,MATCH(ROUNDUP((U$1)/10,0)*10,[1]Hugst!$R$4:$W$4,0))))</f>
        <v>7071.6803770696406</v>
      </c>
      <c r="V94" s="168">
        <f ca="1">IF($C94-V$1&lt;År1,0,U93*(1-VLOOKUP($A94,[1]Hugst!$R$5:$W$9,MATCH(ROUNDUP((V$1)/10,0)*10,[1]Hugst!$R$4:$W$4,0))))</f>
        <v>7060.1702577532942</v>
      </c>
      <c r="W94" s="168">
        <f ca="1">IF($C94-W$1&lt;År1,0,V93*(1-VLOOKUP($A94,[1]Hugst!$R$5:$W$9,MATCH(ROUNDUP((W$1)/10,0)*10,[1]Hugst!$R$4:$W$4,0))))</f>
        <v>7048.6966209985931</v>
      </c>
      <c r="X94" s="168">
        <f ca="1">IF($C94-X$1&lt;År1,0,W93*(1-VLOOKUP($A94,[1]Hugst!$R$5:$W$9,MATCH(ROUNDUP((X$1)/10,0)*10,[1]Hugst!$R$4:$W$4,0))))</f>
        <v>7037.2594772400553</v>
      </c>
      <c r="Y94" s="168">
        <f ca="1">IF($C94-Y$1&lt;År1,0,X93*(1-VLOOKUP($A94,[1]Hugst!$R$5:$W$9,MATCH(ROUNDUP((Y$1)/10,0)*10,[1]Hugst!$R$4:$W$4,0))))</f>
        <v>7025.8588371271171</v>
      </c>
      <c r="Z94" s="168">
        <f ca="1">IF($C94-Z$1&lt;År1,0,Y93*(1-VLOOKUP($A94,[1]Hugst!$R$5:$W$9,MATCH(ROUNDUP((Z$1)/10,0)*10,[1]Hugst!$R$4:$W$4,0))))</f>
        <v>7013.0063193349733</v>
      </c>
      <c r="AA94" s="168">
        <f ca="1">IF($C94-AA$1&lt;År1,0,Z93*(1-VLOOKUP($A94,[1]Hugst!$R$5:$W$9,MATCH(ROUNDUP((AA$1)/10,0)*10,[1]Hugst!$R$4:$W$4,0))))</f>
        <v>7000.1954496061389</v>
      </c>
      <c r="AB94" s="168">
        <f ca="1">IF($C94-AB$1&lt;År1,0,AA93*(1-VLOOKUP($A94,[1]Hugst!$R$5:$W$9,MATCH(ROUNDUP((AB$1)/10,0)*10,[1]Hugst!$R$4:$W$4,0))))</f>
        <v>6998.2620521491663</v>
      </c>
      <c r="AC94" s="168">
        <f ca="1">IF($C94-AC$1&lt;År1,0,AB93*(1-VLOOKUP($A94,[1]Hugst!$R$5:$W$9,MATCH(ROUNDUP((AC$1)/10,0)*10,[1]Hugst!$R$4:$W$4,0))))</f>
        <v>6996.365552136911</v>
      </c>
      <c r="AD94" s="168">
        <f ca="1">IF($C94-AD$1&lt;År1,0,AC93*(1-VLOOKUP($A94,[1]Hugst!$R$5:$W$9,MATCH(ROUNDUP((AD$1)/10,0)*10,[1]Hugst!$R$4:$W$4,0))))</f>
        <v>6994.5059954443996</v>
      </c>
      <c r="AE94" s="168">
        <f ca="1">IF($C94-AE$1&lt;År1,0,AD93*(1-VLOOKUP($A94,[1]Hugst!$R$5:$W$9,MATCH(ROUNDUP((AE$1)/10,0)*10,[1]Hugst!$R$4:$W$4,0))))</f>
        <v>6992.683428227615</v>
      </c>
      <c r="AF94" s="168">
        <f ca="1">IF($C94-AF$1&lt;År1,0,AE93*(1-VLOOKUP($A94,[1]Hugst!$R$5:$W$9,MATCH(ROUNDUP((AF$1)/10,0)*10,[1]Hugst!$R$4:$W$4,0))))</f>
        <v>6990.8978969243472</v>
      </c>
      <c r="AG94" s="168">
        <f ca="1">IF($C94-AG$1&lt;År1,0,AF93*(1-VLOOKUP($A94,[1]Hugst!$R$5:$W$9,MATCH(ROUNDUP((AG$1)/10,0)*10,[1]Hugst!$R$4:$W$4,0))))</f>
        <v>6989.1494482544158</v>
      </c>
      <c r="AH94" s="168">
        <f ca="1">IF($C94-AH$1&lt;År1,0,AG93*(1-VLOOKUP($A94,[1]Hugst!$R$5:$W$9,MATCH(ROUNDUP((AH$1)/10,0)*10,[1]Hugst!$R$4:$W$4,0))))</f>
        <v>6987.4381292210328</v>
      </c>
      <c r="AI94" s="168">
        <f ca="1">IF($C94-AI$1&lt;År1,0,AH93*(1-VLOOKUP($A94,[1]Hugst!$R$5:$W$9,MATCH(ROUNDUP((AI$1)/10,0)*10,[1]Hugst!$R$4:$W$4,0))))</f>
        <v>6985.7639871105985</v>
      </c>
      <c r="AJ94" s="168">
        <f ca="1">IF($C94-AJ$1&lt;År1,0,AI93*(1-VLOOKUP($A94,[1]Hugst!$R$5:$W$9,MATCH(ROUNDUP((AJ$1)/10,0)*10,[1]Hugst!$R$4:$W$4,0))))</f>
        <v>6990.0561217203385</v>
      </c>
      <c r="AK94" s="168"/>
      <c r="AL94" s="168">
        <f ca="1">SUM(F94:AJ94)</f>
        <v>219266.62459958059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8">
        <f ca="1">IF($C96-G$1&lt;År1,0,F95*(1-VLOOKUP($A96,[1]Hugst!$R$5:$W$9,MATCH(ROUNDUP((G$1)/10,0)*10,[1]Hugst!$R$4:$W$4,0))))</f>
        <v>1180.9917640114807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8">
        <f ca="1">IF($C97-G$1&lt;År1,0,F96*(1-VLOOKUP($A97,[1]Hugst!$R$5:$W$9,MATCH(ROUNDUP((G$1)/10,0)*10,[1]Hugst!$R$4:$W$4,0))))</f>
        <v>1177.8110140114811</v>
      </c>
      <c r="H97" s="168">
        <f ca="1">IF($C97-H$1&lt;År1,0,G96*(1-VLOOKUP($A97,[1]Hugst!$R$5:$W$9,MATCH(ROUNDUP((H$1)/10,0)*10,[1]Hugst!$R$4:$W$4,0))))</f>
        <v>1180.9917640114807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8">
        <f ca="1">IF($C98-G$1&lt;År1,0,F97*(1-VLOOKUP($A98,[1]Hugst!$R$5:$W$9,MATCH(ROUNDUP((G$1)/10,0)*10,[1]Hugst!$R$4:$W$4,0))))</f>
        <v>1174.6461677614941</v>
      </c>
      <c r="H98" s="168">
        <f ca="1">IF($C98-H$1&lt;År1,0,G97*(1-VLOOKUP($A98,[1]Hugst!$R$5:$W$9,MATCH(ROUNDUP((H$1)/10,0)*10,[1]Hugst!$R$4:$W$4,0))))</f>
        <v>1177.8110140114811</v>
      </c>
      <c r="I98" s="168">
        <f ca="1">IF($C98-I$1&lt;År1,0,H97*(1-VLOOKUP($A98,[1]Hugst!$R$5:$W$9,MATCH(ROUNDUP((I$1)/10,0)*10,[1]Hugst!$R$4:$W$4,0))))</f>
        <v>1180.9917640114807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8">
        <f ca="1">IF($C99-G$1&lt;År1,0,F98*(1-VLOOKUP($A99,[1]Hugst!$R$5:$W$9,MATCH(ROUNDUP((G$1)/10,0)*10,[1]Hugst!$R$4:$W$4,0))))</f>
        <v>1171.4971457427389</v>
      </c>
      <c r="H99" s="168">
        <f ca="1">IF($C99-H$1&lt;År1,0,G98*(1-VLOOKUP($A99,[1]Hugst!$R$5:$W$9,MATCH(ROUNDUP((H$1)/10,0)*10,[1]Hugst!$R$4:$W$4,0))))</f>
        <v>1174.6461677614941</v>
      </c>
      <c r="I99" s="168">
        <f ca="1">IF($C99-I$1&lt;År1,0,H98*(1-VLOOKUP($A99,[1]Hugst!$R$5:$W$9,MATCH(ROUNDUP((I$1)/10,0)*10,[1]Hugst!$R$4:$W$4,0))))</f>
        <v>1177.8110140114811</v>
      </c>
      <c r="J99" s="168">
        <f ca="1">IF($C99-J$1&lt;År1,0,I98*(1-VLOOKUP($A99,[1]Hugst!$R$5:$W$9,MATCH(ROUNDUP((J$1)/10,0)*10,[1]Hugst!$R$4:$W$4,0))))</f>
        <v>1180.9917640114807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8">
        <f ca="1">IF($C100-G$1&lt;År1,0,F99*(1-VLOOKUP($A100,[1]Hugst!$R$5:$W$9,MATCH(ROUNDUP((G$1)/10,0)*10,[1]Hugst!$R$4:$W$4,0))))</f>
        <v>1168.3638688340659</v>
      </c>
      <c r="H100" s="168">
        <f ca="1">IF($C100-H$1&lt;År1,0,G99*(1-VLOOKUP($A100,[1]Hugst!$R$5:$W$9,MATCH(ROUNDUP((H$1)/10,0)*10,[1]Hugst!$R$4:$W$4,0))))</f>
        <v>1171.4971457427389</v>
      </c>
      <c r="I100" s="168">
        <f ca="1">IF($C100-I$1&lt;År1,0,H99*(1-VLOOKUP($A100,[1]Hugst!$R$5:$W$9,MATCH(ROUNDUP((I$1)/10,0)*10,[1]Hugst!$R$4:$W$4,0))))</f>
        <v>1174.6461677614941</v>
      </c>
      <c r="J100" s="168">
        <f ca="1">IF($C100-J$1&lt;År1,0,I99*(1-VLOOKUP($A100,[1]Hugst!$R$5:$W$9,MATCH(ROUNDUP((J$1)/10,0)*10,[1]Hugst!$R$4:$W$4,0))))</f>
        <v>1177.8110140114811</v>
      </c>
      <c r="K100" s="168">
        <f ca="1">IF($C100-K$1&lt;År1,0,J99*(1-VLOOKUP($A100,[1]Hugst!$R$5:$W$9,MATCH(ROUNDUP((K$1)/10,0)*10,[1]Hugst!$R$4:$W$4,0))))</f>
        <v>1180.9917640114807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8">
        <f ca="1">IF($C101-G$1&lt;År1,0,F100*(1-VLOOKUP($A101,[1]Hugst!$R$5:$W$9,MATCH(ROUNDUP((G$1)/10,0)*10,[1]Hugst!$R$4:$W$4,0))))</f>
        <v>1165.246258309963</v>
      </c>
      <c r="H101" s="168">
        <f ca="1">IF($C101-H$1&lt;År1,0,G100*(1-VLOOKUP($A101,[1]Hugst!$R$5:$W$9,MATCH(ROUNDUP((H$1)/10,0)*10,[1]Hugst!$R$4:$W$4,0))))</f>
        <v>1168.3638688340659</v>
      </c>
      <c r="I101" s="168">
        <f ca="1">IF($C101-I$1&lt;År1,0,H100*(1-VLOOKUP($A101,[1]Hugst!$R$5:$W$9,MATCH(ROUNDUP((I$1)/10,0)*10,[1]Hugst!$R$4:$W$4,0))))</f>
        <v>1171.4971457427389</v>
      </c>
      <c r="J101" s="168">
        <f ca="1">IF($C101-J$1&lt;År1,0,I100*(1-VLOOKUP($A101,[1]Hugst!$R$5:$W$9,MATCH(ROUNDUP((J$1)/10,0)*10,[1]Hugst!$R$4:$W$4,0))))</f>
        <v>1174.6461677614941</v>
      </c>
      <c r="K101" s="168">
        <f ca="1">IF($C101-K$1&lt;År1,0,J100*(1-VLOOKUP($A101,[1]Hugst!$R$5:$W$9,MATCH(ROUNDUP((K$1)/10,0)*10,[1]Hugst!$R$4:$W$4,0))))</f>
        <v>1177.8110140114811</v>
      </c>
      <c r="L101" s="168">
        <f ca="1">IF($C101-L$1&lt;År1,0,K100*(1-VLOOKUP($A101,[1]Hugst!$R$5:$W$9,MATCH(ROUNDUP((L$1)/10,0)*10,[1]Hugst!$R$4:$W$4,0))))</f>
        <v>1180.9917640114807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8">
        <f ca="1">IF($C102-G$1&lt;År1,0,F101*(1-VLOOKUP($A102,[1]Hugst!$R$5:$W$9,MATCH(ROUNDUP((G$1)/10,0)*10,[1]Hugst!$R$4:$W$4,0))))</f>
        <v>1162.1442358384891</v>
      </c>
      <c r="H102" s="168">
        <f ca="1">IF($C102-H$1&lt;År1,0,G101*(1-VLOOKUP($A102,[1]Hugst!$R$5:$W$9,MATCH(ROUNDUP((H$1)/10,0)*10,[1]Hugst!$R$4:$W$4,0))))</f>
        <v>1165.246258309963</v>
      </c>
      <c r="I102" s="168">
        <f ca="1">IF($C102-I$1&lt;År1,0,H101*(1-VLOOKUP($A102,[1]Hugst!$R$5:$W$9,MATCH(ROUNDUP((I$1)/10,0)*10,[1]Hugst!$R$4:$W$4,0))))</f>
        <v>1168.3638688340659</v>
      </c>
      <c r="J102" s="168">
        <f ca="1">IF($C102-J$1&lt;År1,0,I101*(1-VLOOKUP($A102,[1]Hugst!$R$5:$W$9,MATCH(ROUNDUP((J$1)/10,0)*10,[1]Hugst!$R$4:$W$4,0))))</f>
        <v>1171.4971457427389</v>
      </c>
      <c r="K102" s="168">
        <f ca="1">IF($C102-K$1&lt;År1,0,J101*(1-VLOOKUP($A102,[1]Hugst!$R$5:$W$9,MATCH(ROUNDUP((K$1)/10,0)*10,[1]Hugst!$R$4:$W$4,0))))</f>
        <v>1174.6461677614941</v>
      </c>
      <c r="L102" s="168">
        <f ca="1">IF($C102-L$1&lt;År1,0,K101*(1-VLOOKUP($A102,[1]Hugst!$R$5:$W$9,MATCH(ROUNDUP((L$1)/10,0)*10,[1]Hugst!$R$4:$W$4,0))))</f>
        <v>1177.8110140114811</v>
      </c>
      <c r="M102" s="168">
        <f ca="1">IF($C102-M$1&lt;År1,0,L101*(1-VLOOKUP($A102,[1]Hugst!$R$5:$W$9,MATCH(ROUNDUP((M$1)/10,0)*10,[1]Hugst!$R$4:$W$4,0))))</f>
        <v>1180.9917640114807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8">
        <f ca="1">IF($C103-G$1&lt;År1,0,F102*(1-VLOOKUP($A103,[1]Hugst!$R$5:$W$9,MATCH(ROUNDUP((G$1)/10,0)*10,[1]Hugst!$R$4:$W$4,0))))</f>
        <v>1159.0577234793388</v>
      </c>
      <c r="H103" s="168">
        <f ca="1">IF($C103-H$1&lt;År1,0,G102*(1-VLOOKUP($A103,[1]Hugst!$R$5:$W$9,MATCH(ROUNDUP((H$1)/10,0)*10,[1]Hugst!$R$4:$W$4,0))))</f>
        <v>1162.1442358384891</v>
      </c>
      <c r="I103" s="168">
        <f ca="1">IF($C103-I$1&lt;År1,0,H102*(1-VLOOKUP($A103,[1]Hugst!$R$5:$W$9,MATCH(ROUNDUP((I$1)/10,0)*10,[1]Hugst!$R$4:$W$4,0))))</f>
        <v>1165.246258309963</v>
      </c>
      <c r="J103" s="168">
        <f ca="1">IF($C103-J$1&lt;År1,0,I102*(1-VLOOKUP($A103,[1]Hugst!$R$5:$W$9,MATCH(ROUNDUP((J$1)/10,0)*10,[1]Hugst!$R$4:$W$4,0))))</f>
        <v>1168.3638688340659</v>
      </c>
      <c r="K103" s="168">
        <f ca="1">IF($C103-K$1&lt;År1,0,J102*(1-VLOOKUP($A103,[1]Hugst!$R$5:$W$9,MATCH(ROUNDUP((K$1)/10,0)*10,[1]Hugst!$R$4:$W$4,0))))</f>
        <v>1171.4971457427389</v>
      </c>
      <c r="L103" s="168">
        <f ca="1">IF($C103-L$1&lt;År1,0,K102*(1-VLOOKUP($A103,[1]Hugst!$R$5:$W$9,MATCH(ROUNDUP((L$1)/10,0)*10,[1]Hugst!$R$4:$W$4,0))))</f>
        <v>1174.6461677614941</v>
      </c>
      <c r="M103" s="168">
        <f ca="1">IF($C103-M$1&lt;År1,0,L102*(1-VLOOKUP($A103,[1]Hugst!$R$5:$W$9,MATCH(ROUNDUP((M$1)/10,0)*10,[1]Hugst!$R$4:$W$4,0))))</f>
        <v>1177.8110140114811</v>
      </c>
      <c r="N103" s="168">
        <f ca="1">IF($C103-N$1&lt;År1,0,M102*(1-VLOOKUP($A103,[1]Hugst!$R$5:$W$9,MATCH(ROUNDUP((N$1)/10,0)*10,[1]Hugst!$R$4:$W$4,0))))</f>
        <v>1180.9917640114807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8">
        <f ca="1">IF($C104-G$1&lt;År1,0,F103*(1-VLOOKUP($A104,[1]Hugst!$R$5:$W$9,MATCH(ROUNDUP((G$1)/10,0)*10,[1]Hugst!$R$4:$W$4,0))))</f>
        <v>1155.9866436820091</v>
      </c>
      <c r="H104" s="168">
        <f ca="1">IF($C104-H$1&lt;År1,0,G103*(1-VLOOKUP($A104,[1]Hugst!$R$5:$W$9,MATCH(ROUNDUP((H$1)/10,0)*10,[1]Hugst!$R$4:$W$4,0))))</f>
        <v>1159.0577234793388</v>
      </c>
      <c r="I104" s="168">
        <f ca="1">IF($C104-I$1&lt;År1,0,H103*(1-VLOOKUP($A104,[1]Hugst!$R$5:$W$9,MATCH(ROUNDUP((I$1)/10,0)*10,[1]Hugst!$R$4:$W$4,0))))</f>
        <v>1162.1442358384891</v>
      </c>
      <c r="J104" s="168">
        <f ca="1">IF($C104-J$1&lt;År1,0,I103*(1-VLOOKUP($A104,[1]Hugst!$R$5:$W$9,MATCH(ROUNDUP((J$1)/10,0)*10,[1]Hugst!$R$4:$W$4,0))))</f>
        <v>1165.246258309963</v>
      </c>
      <c r="K104" s="168">
        <f ca="1">IF($C104-K$1&lt;År1,0,J103*(1-VLOOKUP($A104,[1]Hugst!$R$5:$W$9,MATCH(ROUNDUP((K$1)/10,0)*10,[1]Hugst!$R$4:$W$4,0))))</f>
        <v>1168.3638688340659</v>
      </c>
      <c r="L104" s="168">
        <f ca="1">IF($C104-L$1&lt;År1,0,K103*(1-VLOOKUP($A104,[1]Hugst!$R$5:$W$9,MATCH(ROUNDUP((L$1)/10,0)*10,[1]Hugst!$R$4:$W$4,0))))</f>
        <v>1171.4971457427389</v>
      </c>
      <c r="M104" s="168">
        <f ca="1">IF($C104-M$1&lt;År1,0,L103*(1-VLOOKUP($A104,[1]Hugst!$R$5:$W$9,MATCH(ROUNDUP((M$1)/10,0)*10,[1]Hugst!$R$4:$W$4,0))))</f>
        <v>1174.6461677614941</v>
      </c>
      <c r="N104" s="168">
        <f ca="1">IF($C104-N$1&lt;År1,0,M103*(1-VLOOKUP($A104,[1]Hugst!$R$5:$W$9,MATCH(ROUNDUP((N$1)/10,0)*10,[1]Hugst!$R$4:$W$4,0))))</f>
        <v>1177.8110140114811</v>
      </c>
      <c r="O104" s="168">
        <f ca="1">IF($C104-O$1&lt;År1,0,N103*(1-VLOOKUP($A104,[1]Hugst!$R$5:$W$9,MATCH(ROUNDUP((O$1)/10,0)*10,[1]Hugst!$R$4:$W$4,0))))</f>
        <v>1180.9917640114807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8">
        <f t="shared" ca="1" si="2"/>
        <v>1.8015128603565245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8">
        <f ca="1">IF($C105-G$1&lt;År1,0,F104*(1-VLOOKUP($A105,[1]Hugst!$R$5:$W$9,MATCH(ROUNDUP((G$1)/10,0)*10,[1]Hugst!$R$4:$W$4,0))))</f>
        <v>1152.9309192836306</v>
      </c>
      <c r="H105" s="168">
        <f ca="1">IF($C105-H$1&lt;År1,0,G104*(1-VLOOKUP($A105,[1]Hugst!$R$5:$W$9,MATCH(ROUNDUP((H$1)/10,0)*10,[1]Hugst!$R$4:$W$4,0))))</f>
        <v>1155.9866436820091</v>
      </c>
      <c r="I105" s="168">
        <f ca="1">IF($C105-I$1&lt;År1,0,H104*(1-VLOOKUP($A105,[1]Hugst!$R$5:$W$9,MATCH(ROUNDUP((I$1)/10,0)*10,[1]Hugst!$R$4:$W$4,0))))</f>
        <v>1159.0577234793388</v>
      </c>
      <c r="J105" s="168">
        <f ca="1">IF($C105-J$1&lt;År1,0,I104*(1-VLOOKUP($A105,[1]Hugst!$R$5:$W$9,MATCH(ROUNDUP((J$1)/10,0)*10,[1]Hugst!$R$4:$W$4,0))))</f>
        <v>1162.1442358384891</v>
      </c>
      <c r="K105" s="168">
        <f ca="1">IF($C105-K$1&lt;År1,0,J104*(1-VLOOKUP($A105,[1]Hugst!$R$5:$W$9,MATCH(ROUNDUP((K$1)/10,0)*10,[1]Hugst!$R$4:$W$4,0))))</f>
        <v>1165.246258309963</v>
      </c>
      <c r="L105" s="168">
        <f ca="1">IF($C105-L$1&lt;År1,0,K104*(1-VLOOKUP($A105,[1]Hugst!$R$5:$W$9,MATCH(ROUNDUP((L$1)/10,0)*10,[1]Hugst!$R$4:$W$4,0))))</f>
        <v>1168.3638688340659</v>
      </c>
      <c r="M105" s="168">
        <f ca="1">IF($C105-M$1&lt;År1,0,L104*(1-VLOOKUP($A105,[1]Hugst!$R$5:$W$9,MATCH(ROUNDUP((M$1)/10,0)*10,[1]Hugst!$R$4:$W$4,0))))</f>
        <v>1171.4971457427389</v>
      </c>
      <c r="N105" s="168">
        <f ca="1">IF($C105-N$1&lt;År1,0,M104*(1-VLOOKUP($A105,[1]Hugst!$R$5:$W$9,MATCH(ROUNDUP((N$1)/10,0)*10,[1]Hugst!$R$4:$W$4,0))))</f>
        <v>1174.6461677614941</v>
      </c>
      <c r="O105" s="168">
        <f ca="1">IF($C105-O$1&lt;År1,0,N104*(1-VLOOKUP($A105,[1]Hugst!$R$5:$W$9,MATCH(ROUNDUP((O$1)/10,0)*10,[1]Hugst!$R$4:$W$4,0))))</f>
        <v>1177.8110140114811</v>
      </c>
      <c r="P105" s="168">
        <f ca="1">IF($C105-P$1&lt;År1,0,O104*(1-VLOOKUP($A105,[1]Hugst!$R$5:$W$9,MATCH(ROUNDUP((P$1)/10,0)*10,[1]Hugst!$R$4:$W$4,0))))</f>
        <v>1179.1902511511241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8">
        <f t="shared" ca="1" si="2"/>
        <v>3.5954256587228883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8">
        <f ca="1">IF($C106-G$1&lt;År1,0,F105*(1-VLOOKUP($A106,[1]Hugst!$R$5:$W$9,MATCH(ROUNDUP((G$1)/10,0)*10,[1]Hugst!$R$4:$W$4,0))))</f>
        <v>1151.691986367651</v>
      </c>
      <c r="H106" s="168">
        <f ca="1">IF($C106-H$1&lt;År1,0,G105*(1-VLOOKUP($A106,[1]Hugst!$R$5:$W$9,MATCH(ROUNDUP((H$1)/10,0)*10,[1]Hugst!$R$4:$W$4,0))))</f>
        <v>1152.9309192836306</v>
      </c>
      <c r="I106" s="168">
        <f ca="1">IF($C106-I$1&lt;År1,0,H105*(1-VLOOKUP($A106,[1]Hugst!$R$5:$W$9,MATCH(ROUNDUP((I$1)/10,0)*10,[1]Hugst!$R$4:$W$4,0))))</f>
        <v>1155.9866436820091</v>
      </c>
      <c r="J106" s="168">
        <f ca="1">IF($C106-J$1&lt;År1,0,I105*(1-VLOOKUP($A106,[1]Hugst!$R$5:$W$9,MATCH(ROUNDUP((J$1)/10,0)*10,[1]Hugst!$R$4:$W$4,0))))</f>
        <v>1159.0577234793388</v>
      </c>
      <c r="K106" s="168">
        <f ca="1">IF($C106-K$1&lt;År1,0,J105*(1-VLOOKUP($A106,[1]Hugst!$R$5:$W$9,MATCH(ROUNDUP((K$1)/10,0)*10,[1]Hugst!$R$4:$W$4,0))))</f>
        <v>1162.1442358384891</v>
      </c>
      <c r="L106" s="168">
        <f ca="1">IF($C106-L$1&lt;År1,0,K105*(1-VLOOKUP($A106,[1]Hugst!$R$5:$W$9,MATCH(ROUNDUP((L$1)/10,0)*10,[1]Hugst!$R$4:$W$4,0))))</f>
        <v>1165.246258309963</v>
      </c>
      <c r="M106" s="168">
        <f ca="1">IF($C106-M$1&lt;År1,0,L105*(1-VLOOKUP($A106,[1]Hugst!$R$5:$W$9,MATCH(ROUNDUP((M$1)/10,0)*10,[1]Hugst!$R$4:$W$4,0))))</f>
        <v>1168.3638688340659</v>
      </c>
      <c r="N106" s="168">
        <f ca="1">IF($C106-N$1&lt;År1,0,M105*(1-VLOOKUP($A106,[1]Hugst!$R$5:$W$9,MATCH(ROUNDUP((N$1)/10,0)*10,[1]Hugst!$R$4:$W$4,0))))</f>
        <v>1171.4971457427389</v>
      </c>
      <c r="O106" s="168">
        <f ca="1">IF($C106-O$1&lt;År1,0,N105*(1-VLOOKUP($A106,[1]Hugst!$R$5:$W$9,MATCH(ROUNDUP((O$1)/10,0)*10,[1]Hugst!$R$4:$W$4,0))))</f>
        <v>1174.6461677614941</v>
      </c>
      <c r="P106" s="168">
        <f ca="1">IF($C106-P$1&lt;År1,0,O105*(1-VLOOKUP($A106,[1]Hugst!$R$5:$W$9,MATCH(ROUNDUP((P$1)/10,0)*10,[1]Hugst!$R$4:$W$4,0))))</f>
        <v>1176.01435314265</v>
      </c>
      <c r="Q106" s="168">
        <f ca="1">IF($C106-Q$1&lt;År1,0,P105*(1-VLOOKUP($A106,[1]Hugst!$R$5:$W$9,MATCH(ROUNDUP((Q$1)/10,0)*10,[1]Hugst!$R$4:$W$4,0))))</f>
        <v>1177.3914863612326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8">
        <f t="shared" ca="1" si="2"/>
        <v>5.3817742483697657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8">
        <f ca="1">IF($C107-G$1&lt;År1,0,F106*(1-VLOOKUP($A107,[1]Hugst!$R$5:$W$9,MATCH(ROUNDUP((G$1)/10,0)*10,[1]Hugst!$R$4:$W$4,0))))</f>
        <v>1150.460655618522</v>
      </c>
      <c r="H107" s="168">
        <f ca="1">IF($C107-H$1&lt;År1,0,G106*(1-VLOOKUP($A107,[1]Hugst!$R$5:$W$9,MATCH(ROUNDUP((H$1)/10,0)*10,[1]Hugst!$R$4:$W$4,0))))</f>
        <v>1151.691986367651</v>
      </c>
      <c r="I107" s="168">
        <f ca="1">IF($C107-I$1&lt;År1,0,H106*(1-VLOOKUP($A107,[1]Hugst!$R$5:$W$9,MATCH(ROUNDUP((I$1)/10,0)*10,[1]Hugst!$R$4:$W$4,0))))</f>
        <v>1152.9309192836306</v>
      </c>
      <c r="J107" s="168">
        <f ca="1">IF($C107-J$1&lt;År1,0,I106*(1-VLOOKUP($A107,[1]Hugst!$R$5:$W$9,MATCH(ROUNDUP((J$1)/10,0)*10,[1]Hugst!$R$4:$W$4,0))))</f>
        <v>1155.9866436820091</v>
      </c>
      <c r="K107" s="168">
        <f ca="1">IF($C107-K$1&lt;År1,0,J106*(1-VLOOKUP($A107,[1]Hugst!$R$5:$W$9,MATCH(ROUNDUP((K$1)/10,0)*10,[1]Hugst!$R$4:$W$4,0))))</f>
        <v>1159.0577234793388</v>
      </c>
      <c r="L107" s="168">
        <f ca="1">IF($C107-L$1&lt;År1,0,K106*(1-VLOOKUP($A107,[1]Hugst!$R$5:$W$9,MATCH(ROUNDUP((L$1)/10,0)*10,[1]Hugst!$R$4:$W$4,0))))</f>
        <v>1162.1442358384891</v>
      </c>
      <c r="M107" s="168">
        <f ca="1">IF($C107-M$1&lt;År1,0,L106*(1-VLOOKUP($A107,[1]Hugst!$R$5:$W$9,MATCH(ROUNDUP((M$1)/10,0)*10,[1]Hugst!$R$4:$W$4,0))))</f>
        <v>1165.246258309963</v>
      </c>
      <c r="N107" s="168">
        <f ca="1">IF($C107-N$1&lt;År1,0,M106*(1-VLOOKUP($A107,[1]Hugst!$R$5:$W$9,MATCH(ROUNDUP((N$1)/10,0)*10,[1]Hugst!$R$4:$W$4,0))))</f>
        <v>1168.3638688340659</v>
      </c>
      <c r="O107" s="168">
        <f ca="1">IF($C107-O$1&lt;År1,0,N106*(1-VLOOKUP($A107,[1]Hugst!$R$5:$W$9,MATCH(ROUNDUP((O$1)/10,0)*10,[1]Hugst!$R$4:$W$4,0))))</f>
        <v>1171.4971457427389</v>
      </c>
      <c r="P107" s="168">
        <f ca="1">IF($C107-P$1&lt;År1,0,O106*(1-VLOOKUP($A107,[1]Hugst!$R$5:$W$9,MATCH(ROUNDUP((P$1)/10,0)*10,[1]Hugst!$R$4:$W$4,0))))</f>
        <v>1172.8543346242307</v>
      </c>
      <c r="Q107" s="168">
        <f ca="1">IF($C107-Q$1&lt;År1,0,P106*(1-VLOOKUP($A107,[1]Hugst!$R$5:$W$9,MATCH(ROUNDUP((Q$1)/10,0)*10,[1]Hugst!$R$4:$W$4,0))))</f>
        <v>1174.2204329429408</v>
      </c>
      <c r="R107" s="168">
        <f ca="1">IF($C107-R$1&lt;År1,0,Q106*(1-VLOOKUP($A107,[1]Hugst!$R$5:$W$9,MATCH(ROUNDUP((R$1)/10,0)*10,[1]Hugst!$R$4:$W$4,0))))</f>
        <v>1175.5954654498341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8">
        <f t="shared" ca="1" si="2"/>
        <v>7.1605943065842439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8">
        <f ca="1">IF($C108-G$1&lt;År1,0,F107*(1-VLOOKUP($A108,[1]Hugst!$R$5:$W$9,MATCH(ROUNDUP((G$1)/10,0)*10,[1]Hugst!$R$4:$W$4,0))))</f>
        <v>1149.236886878439</v>
      </c>
      <c r="H108" s="168">
        <f ca="1">IF($C108-H$1&lt;År1,0,G107*(1-VLOOKUP($A108,[1]Hugst!$R$5:$W$9,MATCH(ROUNDUP((H$1)/10,0)*10,[1]Hugst!$R$4:$W$4,0))))</f>
        <v>1150.460655618522</v>
      </c>
      <c r="I108" s="168">
        <f ca="1">IF($C108-I$1&lt;År1,0,H107*(1-VLOOKUP($A108,[1]Hugst!$R$5:$W$9,MATCH(ROUNDUP((I$1)/10,0)*10,[1]Hugst!$R$4:$W$4,0))))</f>
        <v>1151.691986367651</v>
      </c>
      <c r="J108" s="168">
        <f ca="1">IF($C108-J$1&lt;År1,0,I107*(1-VLOOKUP($A108,[1]Hugst!$R$5:$W$9,MATCH(ROUNDUP((J$1)/10,0)*10,[1]Hugst!$R$4:$W$4,0))))</f>
        <v>1152.9309192836306</v>
      </c>
      <c r="K108" s="168">
        <f ca="1">IF($C108-K$1&lt;År1,0,J107*(1-VLOOKUP($A108,[1]Hugst!$R$5:$W$9,MATCH(ROUNDUP((K$1)/10,0)*10,[1]Hugst!$R$4:$W$4,0))))</f>
        <v>1155.9866436820091</v>
      </c>
      <c r="L108" s="168">
        <f ca="1">IF($C108-L$1&lt;År1,0,K107*(1-VLOOKUP($A108,[1]Hugst!$R$5:$W$9,MATCH(ROUNDUP((L$1)/10,0)*10,[1]Hugst!$R$4:$W$4,0))))</f>
        <v>1159.0577234793388</v>
      </c>
      <c r="M108" s="168">
        <f ca="1">IF($C108-M$1&lt;År1,0,L107*(1-VLOOKUP($A108,[1]Hugst!$R$5:$W$9,MATCH(ROUNDUP((M$1)/10,0)*10,[1]Hugst!$R$4:$W$4,0))))</f>
        <v>1162.1442358384891</v>
      </c>
      <c r="N108" s="168">
        <f ca="1">IF($C108-N$1&lt;År1,0,M107*(1-VLOOKUP($A108,[1]Hugst!$R$5:$W$9,MATCH(ROUNDUP((N$1)/10,0)*10,[1]Hugst!$R$4:$W$4,0))))</f>
        <v>1165.246258309963</v>
      </c>
      <c r="O108" s="168">
        <f ca="1">IF($C108-O$1&lt;År1,0,N107*(1-VLOOKUP($A108,[1]Hugst!$R$5:$W$9,MATCH(ROUNDUP((O$1)/10,0)*10,[1]Hugst!$R$4:$W$4,0))))</f>
        <v>1168.3638688340659</v>
      </c>
      <c r="P108" s="168">
        <f ca="1">IF($C108-P$1&lt;År1,0,O107*(1-VLOOKUP($A108,[1]Hugst!$R$5:$W$9,MATCH(ROUNDUP((P$1)/10,0)*10,[1]Hugst!$R$4:$W$4,0))))</f>
        <v>1169.7101161983855</v>
      </c>
      <c r="Q108" s="168">
        <f ca="1">IF($C108-Q$1&lt;År1,0,P107*(1-VLOOKUP($A108,[1]Hugst!$R$5:$W$9,MATCH(ROUNDUP((Q$1)/10,0)*10,[1]Hugst!$R$4:$W$4,0))))</f>
        <v>1171.065234791753</v>
      </c>
      <c r="R108" s="168">
        <f ca="1">IF($C108-R$1&lt;År1,0,Q107*(1-VLOOKUP($A108,[1]Hugst!$R$5:$W$9,MATCH(ROUNDUP((R$1)/10,0)*10,[1]Hugst!$R$4:$W$4,0))))</f>
        <v>1172.4292492316717</v>
      </c>
      <c r="S108" s="168">
        <f ca="1">IF($C108-S$1&lt;År1,0,R107*(1-VLOOKUP($A108,[1]Hugst!$R$5:$W$9,MATCH(ROUNDUP((S$1)/10,0)*10,[1]Hugst!$R$4:$W$4,0))))</f>
        <v>1173.8021842313512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8">
        <f t="shared" ca="1" si="2"/>
        <v>8.9319213355229294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8">
        <f ca="1">IF($C109-G$1&lt;År1,0,F108*(1-VLOOKUP($A109,[1]Hugst!$R$5:$W$9,MATCH(ROUNDUP((G$1)/10,0)*10,[1]Hugst!$R$4:$W$4,0))))</f>
        <v>1148.0206401935568</v>
      </c>
      <c r="H109" s="168">
        <f ca="1">IF($C109-H$1&lt;År1,0,G108*(1-VLOOKUP($A109,[1]Hugst!$R$5:$W$9,MATCH(ROUNDUP((H$1)/10,0)*10,[1]Hugst!$R$4:$W$4,0))))</f>
        <v>1149.236886878439</v>
      </c>
      <c r="I109" s="168">
        <f ca="1">IF($C109-I$1&lt;År1,0,H108*(1-VLOOKUP($A109,[1]Hugst!$R$5:$W$9,MATCH(ROUNDUP((I$1)/10,0)*10,[1]Hugst!$R$4:$W$4,0))))</f>
        <v>1150.460655618522</v>
      </c>
      <c r="J109" s="168">
        <f ca="1">IF($C109-J$1&lt;År1,0,I108*(1-VLOOKUP($A109,[1]Hugst!$R$5:$W$9,MATCH(ROUNDUP((J$1)/10,0)*10,[1]Hugst!$R$4:$W$4,0))))</f>
        <v>1151.691986367651</v>
      </c>
      <c r="K109" s="168">
        <f ca="1">IF($C109-K$1&lt;År1,0,J108*(1-VLOOKUP($A109,[1]Hugst!$R$5:$W$9,MATCH(ROUNDUP((K$1)/10,0)*10,[1]Hugst!$R$4:$W$4,0))))</f>
        <v>1152.9309192836306</v>
      </c>
      <c r="L109" s="168">
        <f ca="1">IF($C109-L$1&lt;År1,0,K108*(1-VLOOKUP($A109,[1]Hugst!$R$5:$W$9,MATCH(ROUNDUP((L$1)/10,0)*10,[1]Hugst!$R$4:$W$4,0))))</f>
        <v>1155.9866436820091</v>
      </c>
      <c r="M109" s="168">
        <f ca="1">IF($C109-M$1&lt;År1,0,L108*(1-VLOOKUP($A109,[1]Hugst!$R$5:$W$9,MATCH(ROUNDUP((M$1)/10,0)*10,[1]Hugst!$R$4:$W$4,0))))</f>
        <v>1159.0577234793388</v>
      </c>
      <c r="N109" s="168">
        <f ca="1">IF($C109-N$1&lt;År1,0,M108*(1-VLOOKUP($A109,[1]Hugst!$R$5:$W$9,MATCH(ROUNDUP((N$1)/10,0)*10,[1]Hugst!$R$4:$W$4,0))))</f>
        <v>1162.1442358384891</v>
      </c>
      <c r="O109" s="168">
        <f ca="1">IF($C109-O$1&lt;År1,0,N108*(1-VLOOKUP($A109,[1]Hugst!$R$5:$W$9,MATCH(ROUNDUP((O$1)/10,0)*10,[1]Hugst!$R$4:$W$4,0))))</f>
        <v>1165.246258309963</v>
      </c>
      <c r="P109" s="168">
        <f ca="1">IF($C109-P$1&lt;År1,0,O108*(1-VLOOKUP($A109,[1]Hugst!$R$5:$W$9,MATCH(ROUNDUP((P$1)/10,0)*10,[1]Hugst!$R$4:$W$4,0))))</f>
        <v>1166.5816188646579</v>
      </c>
      <c r="Q109" s="168">
        <f ca="1">IF($C109-Q$1&lt;År1,0,P108*(1-VLOOKUP($A109,[1]Hugst!$R$5:$W$9,MATCH(ROUNDUP((Q$1)/10,0)*10,[1]Hugst!$R$4:$W$4,0))))</f>
        <v>1167.9258126313032</v>
      </c>
      <c r="R109" s="168">
        <f ca="1">IF($C109-R$1&lt;År1,0,Q108*(1-VLOOKUP($A109,[1]Hugst!$R$5:$W$9,MATCH(ROUNDUP((R$1)/10,0)*10,[1]Hugst!$R$4:$W$4,0))))</f>
        <v>1169.278864094613</v>
      </c>
      <c r="S109" s="168">
        <f ca="1">IF($C109-S$1&lt;År1,0,R108*(1-VLOOKUP($A109,[1]Hugst!$R$5:$W$9,MATCH(ROUNDUP((S$1)/10,0)*10,[1]Hugst!$R$4:$W$4,0))))</f>
        <v>1170.6407978345387</v>
      </c>
      <c r="T109" s="168">
        <f ca="1">IF($C109-T$1&lt;År1,0,S108*(1-VLOOKUP($A109,[1]Hugst!$R$5:$W$9,MATCH(ROUNDUP((T$1)/10,0)*10,[1]Hugst!$R$4:$W$4,0))))</f>
        <v>1172.0116385265915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8">
        <f t="shared" ca="1" si="2"/>
        <v>10.695790663110529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8">
        <f ca="1">IF($C110-G$1&lt;År1,0,F109*(1-VLOOKUP($A110,[1]Hugst!$R$5:$W$9,MATCH(ROUNDUP((G$1)/10,0)*10,[1]Hugst!$R$4:$W$4,0))))</f>
        <v>1146.8118758131161</v>
      </c>
      <c r="H110" s="168">
        <f ca="1">IF($C110-H$1&lt;År1,0,G109*(1-VLOOKUP($A110,[1]Hugst!$R$5:$W$9,MATCH(ROUNDUP((H$1)/10,0)*10,[1]Hugst!$R$4:$W$4,0))))</f>
        <v>1148.0206401935568</v>
      </c>
      <c r="I110" s="168">
        <f ca="1">IF($C110-I$1&lt;År1,0,H109*(1-VLOOKUP($A110,[1]Hugst!$R$5:$W$9,MATCH(ROUNDUP((I$1)/10,0)*10,[1]Hugst!$R$4:$W$4,0))))</f>
        <v>1149.236886878439</v>
      </c>
      <c r="J110" s="168">
        <f ca="1">IF($C110-J$1&lt;År1,0,I109*(1-VLOOKUP($A110,[1]Hugst!$R$5:$W$9,MATCH(ROUNDUP((J$1)/10,0)*10,[1]Hugst!$R$4:$W$4,0))))</f>
        <v>1150.460655618522</v>
      </c>
      <c r="K110" s="168">
        <f ca="1">IF($C110-K$1&lt;År1,0,J109*(1-VLOOKUP($A110,[1]Hugst!$R$5:$W$9,MATCH(ROUNDUP((K$1)/10,0)*10,[1]Hugst!$R$4:$W$4,0))))</f>
        <v>1151.691986367651</v>
      </c>
      <c r="L110" s="168">
        <f ca="1">IF($C110-L$1&lt;År1,0,K109*(1-VLOOKUP($A110,[1]Hugst!$R$5:$W$9,MATCH(ROUNDUP((L$1)/10,0)*10,[1]Hugst!$R$4:$W$4,0))))</f>
        <v>1152.9309192836306</v>
      </c>
      <c r="M110" s="168">
        <f ca="1">IF($C110-M$1&lt;År1,0,L109*(1-VLOOKUP($A110,[1]Hugst!$R$5:$W$9,MATCH(ROUNDUP((M$1)/10,0)*10,[1]Hugst!$R$4:$W$4,0))))</f>
        <v>1155.9866436820091</v>
      </c>
      <c r="N110" s="168">
        <f ca="1">IF($C110-N$1&lt;År1,0,M109*(1-VLOOKUP($A110,[1]Hugst!$R$5:$W$9,MATCH(ROUNDUP((N$1)/10,0)*10,[1]Hugst!$R$4:$W$4,0))))</f>
        <v>1159.0577234793388</v>
      </c>
      <c r="O110" s="168">
        <f ca="1">IF($C110-O$1&lt;År1,0,N109*(1-VLOOKUP($A110,[1]Hugst!$R$5:$W$9,MATCH(ROUNDUP((O$1)/10,0)*10,[1]Hugst!$R$4:$W$4,0))))</f>
        <v>1162.1442358384891</v>
      </c>
      <c r="P110" s="168">
        <f ca="1">IF($C110-P$1&lt;År1,0,O109*(1-VLOOKUP($A110,[1]Hugst!$R$5:$W$9,MATCH(ROUNDUP((P$1)/10,0)*10,[1]Hugst!$R$4:$W$4,0))))</f>
        <v>1163.4687640176257</v>
      </c>
      <c r="Q110" s="168">
        <f ca="1">IF($C110-Q$1&lt;År1,0,P109*(1-VLOOKUP($A110,[1]Hugst!$R$5:$W$9,MATCH(ROUNDUP((Q$1)/10,0)*10,[1]Hugst!$R$4:$W$4,0))))</f>
        <v>1164.8020875816439</v>
      </c>
      <c r="R110" s="168">
        <f ca="1">IF($C110-R$1&lt;År1,0,Q109*(1-VLOOKUP($A110,[1]Hugst!$R$5:$W$9,MATCH(ROUNDUP((R$1)/10,0)*10,[1]Hugst!$R$4:$W$4,0))))</f>
        <v>1166.1442308832216</v>
      </c>
      <c r="S110" s="168">
        <f ca="1">IF($C110-S$1&lt;År1,0,R109*(1-VLOOKUP($A110,[1]Hugst!$R$5:$W$9,MATCH(ROUNDUP((S$1)/10,0)*10,[1]Hugst!$R$4:$W$4,0))))</f>
        <v>1167.4952183697228</v>
      </c>
      <c r="T110" s="168">
        <f ca="1">IF($C110-T$1&lt;År1,0,S109*(1-VLOOKUP($A110,[1]Hugst!$R$5:$W$9,MATCH(ROUNDUP((T$1)/10,0)*10,[1]Hugst!$R$4:$W$4,0))))</f>
        <v>1168.8550745836046</v>
      </c>
      <c r="U110" s="168">
        <f ca="1">IF($C110-U$1&lt;År1,0,T109*(1-VLOOKUP($A110,[1]Hugst!$R$5:$W$9,MATCH(ROUNDUP((U$1)/10,0)*10,[1]Hugst!$R$4:$W$4,0))))</f>
        <v>1170.2238241627374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8">
        <f t="shared" ca="1" si="2"/>
        <v>12.452237443885679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8">
        <f ca="1">IF($C111-G$1&lt;År1,0,F110*(1-VLOOKUP($A111,[1]Hugst!$R$5:$W$9,MATCH(ROUNDUP((G$1)/10,0)*10,[1]Hugst!$R$4:$W$4,0))))</f>
        <v>1145.6105541883946</v>
      </c>
      <c r="H111" s="168">
        <f ca="1">IF($C111-H$1&lt;År1,0,G110*(1-VLOOKUP($A111,[1]Hugst!$R$5:$W$9,MATCH(ROUNDUP((H$1)/10,0)*10,[1]Hugst!$R$4:$W$4,0))))</f>
        <v>1146.8118758131161</v>
      </c>
      <c r="I111" s="168">
        <f ca="1">IF($C111-I$1&lt;År1,0,H110*(1-VLOOKUP($A111,[1]Hugst!$R$5:$W$9,MATCH(ROUNDUP((I$1)/10,0)*10,[1]Hugst!$R$4:$W$4,0))))</f>
        <v>1148.0206401935568</v>
      </c>
      <c r="J111" s="168">
        <f ca="1">IF($C111-J$1&lt;År1,0,I110*(1-VLOOKUP($A111,[1]Hugst!$R$5:$W$9,MATCH(ROUNDUP((J$1)/10,0)*10,[1]Hugst!$R$4:$W$4,0))))</f>
        <v>1149.236886878439</v>
      </c>
      <c r="K111" s="168">
        <f ca="1">IF($C111-K$1&lt;År1,0,J110*(1-VLOOKUP($A111,[1]Hugst!$R$5:$W$9,MATCH(ROUNDUP((K$1)/10,0)*10,[1]Hugst!$R$4:$W$4,0))))</f>
        <v>1150.460655618522</v>
      </c>
      <c r="L111" s="168">
        <f ca="1">IF($C111-L$1&lt;År1,0,K110*(1-VLOOKUP($A111,[1]Hugst!$R$5:$W$9,MATCH(ROUNDUP((L$1)/10,0)*10,[1]Hugst!$R$4:$W$4,0))))</f>
        <v>1151.691986367651</v>
      </c>
      <c r="M111" s="168">
        <f ca="1">IF($C111-M$1&lt;År1,0,L110*(1-VLOOKUP($A111,[1]Hugst!$R$5:$W$9,MATCH(ROUNDUP((M$1)/10,0)*10,[1]Hugst!$R$4:$W$4,0))))</f>
        <v>1152.9309192836306</v>
      </c>
      <c r="N111" s="168">
        <f ca="1">IF($C111-N$1&lt;År1,0,M110*(1-VLOOKUP($A111,[1]Hugst!$R$5:$W$9,MATCH(ROUNDUP((N$1)/10,0)*10,[1]Hugst!$R$4:$W$4,0))))</f>
        <v>1155.9866436820091</v>
      </c>
      <c r="O111" s="168">
        <f ca="1">IF($C111-O$1&lt;År1,0,N110*(1-VLOOKUP($A111,[1]Hugst!$R$5:$W$9,MATCH(ROUNDUP((O$1)/10,0)*10,[1]Hugst!$R$4:$W$4,0))))</f>
        <v>1159.0577234793388</v>
      </c>
      <c r="P111" s="168">
        <f ca="1">IF($C111-P$1&lt;År1,0,O110*(1-VLOOKUP($A111,[1]Hugst!$R$5:$W$9,MATCH(ROUNDUP((P$1)/10,0)*10,[1]Hugst!$R$4:$W$4,0))))</f>
        <v>1160.3714734448372</v>
      </c>
      <c r="Q111" s="168">
        <f ca="1">IF($C111-Q$1&lt;År1,0,P110*(1-VLOOKUP($A111,[1]Hugst!$R$5:$W$9,MATCH(ROUNDUP((Q$1)/10,0)*10,[1]Hugst!$R$4:$W$4,0))))</f>
        <v>1161.6939811572599</v>
      </c>
      <c r="R111" s="168">
        <f ca="1">IF($C111-R$1&lt;År1,0,Q110*(1-VLOOKUP($A111,[1]Hugst!$R$5:$W$9,MATCH(ROUNDUP((R$1)/10,0)*10,[1]Hugst!$R$4:$W$4,0))))</f>
        <v>1163.0252708378753</v>
      </c>
      <c r="S111" s="168">
        <f ca="1">IF($C111-S$1&lt;År1,0,R110*(1-VLOOKUP($A111,[1]Hugst!$R$5:$W$9,MATCH(ROUNDUP((S$1)/10,0)*10,[1]Hugst!$R$4:$W$4,0))))</f>
        <v>1164.3653668022132</v>
      </c>
      <c r="T111" s="168">
        <f ca="1">IF($C111-T$1&lt;År1,0,S110*(1-VLOOKUP($A111,[1]Hugst!$R$5:$W$9,MATCH(ROUNDUP((T$1)/10,0)*10,[1]Hugst!$R$4:$W$4,0))))</f>
        <v>1165.7142934603453</v>
      </c>
      <c r="U111" s="168">
        <f ca="1">IF($C111-U$1&lt;År1,0,T110*(1-VLOOKUP($A111,[1]Hugst!$R$5:$W$9,MATCH(ROUNDUP((U$1)/10,0)*10,[1]Hugst!$R$4:$W$4,0))))</f>
        <v>1167.0720753172907</v>
      </c>
      <c r="V111" s="168">
        <f ca="1">IF($C111-V$1&lt;År1,0,U110*(1-VLOOKUP($A111,[1]Hugst!$R$5:$W$9,MATCH(ROUNDUP((V$1)/10,0)*10,[1]Hugst!$R$4:$W$4,0))))</f>
        <v>1168.4387369733365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8">
        <f t="shared" ca="1" si="2"/>
        <v>14.201296659870422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8">
        <f ca="1">IF($C112-G$1&lt;År1,0,F111*(1-VLOOKUP($A112,[1]Hugst!$R$5:$W$9,MATCH(ROUNDUP((G$1)/10,0)*10,[1]Hugst!$R$4:$W$4,0))))</f>
        <v>1144.4166359715739</v>
      </c>
      <c r="H112" s="168">
        <f ca="1">IF($C112-H$1&lt;År1,0,G111*(1-VLOOKUP($A112,[1]Hugst!$R$5:$W$9,MATCH(ROUNDUP((H$1)/10,0)*10,[1]Hugst!$R$4:$W$4,0))))</f>
        <v>1145.6105541883946</v>
      </c>
      <c r="I112" s="168">
        <f ca="1">IF($C112-I$1&lt;År1,0,H111*(1-VLOOKUP($A112,[1]Hugst!$R$5:$W$9,MATCH(ROUNDUP((I$1)/10,0)*10,[1]Hugst!$R$4:$W$4,0))))</f>
        <v>1146.8118758131161</v>
      </c>
      <c r="J112" s="168">
        <f ca="1">IF($C112-J$1&lt;År1,0,I111*(1-VLOOKUP($A112,[1]Hugst!$R$5:$W$9,MATCH(ROUNDUP((J$1)/10,0)*10,[1]Hugst!$R$4:$W$4,0))))</f>
        <v>1148.0206401935568</v>
      </c>
      <c r="K112" s="168">
        <f ca="1">IF($C112-K$1&lt;År1,0,J111*(1-VLOOKUP($A112,[1]Hugst!$R$5:$W$9,MATCH(ROUNDUP((K$1)/10,0)*10,[1]Hugst!$R$4:$W$4,0))))</f>
        <v>1149.236886878439</v>
      </c>
      <c r="L112" s="168">
        <f ca="1">IF($C112-L$1&lt;År1,0,K111*(1-VLOOKUP($A112,[1]Hugst!$R$5:$W$9,MATCH(ROUNDUP((L$1)/10,0)*10,[1]Hugst!$R$4:$W$4,0))))</f>
        <v>1150.460655618522</v>
      </c>
      <c r="M112" s="168">
        <f ca="1">IF($C112-M$1&lt;År1,0,L111*(1-VLOOKUP($A112,[1]Hugst!$R$5:$W$9,MATCH(ROUNDUP((M$1)/10,0)*10,[1]Hugst!$R$4:$W$4,0))))</f>
        <v>1151.691986367651</v>
      </c>
      <c r="N112" s="168">
        <f ca="1">IF($C112-N$1&lt;År1,0,M111*(1-VLOOKUP($A112,[1]Hugst!$R$5:$W$9,MATCH(ROUNDUP((N$1)/10,0)*10,[1]Hugst!$R$4:$W$4,0))))</f>
        <v>1152.9309192836306</v>
      </c>
      <c r="O112" s="168">
        <f ca="1">IF($C112-O$1&lt;År1,0,N111*(1-VLOOKUP($A112,[1]Hugst!$R$5:$W$9,MATCH(ROUNDUP((O$1)/10,0)*10,[1]Hugst!$R$4:$W$4,0))))</f>
        <v>1155.9866436820091</v>
      </c>
      <c r="P112" s="168">
        <f ca="1">IF($C112-P$1&lt;År1,0,O111*(1-VLOOKUP($A112,[1]Hugst!$R$5:$W$9,MATCH(ROUNDUP((P$1)/10,0)*10,[1]Hugst!$R$4:$W$4,0))))</f>
        <v>1157.2896693248788</v>
      </c>
      <c r="Q112" s="168">
        <f ca="1">IF($C112-Q$1&lt;År1,0,P111*(1-VLOOKUP($A112,[1]Hugst!$R$5:$W$9,MATCH(ROUNDUP((Q$1)/10,0)*10,[1]Hugst!$R$4:$W$4,0))))</f>
        <v>1158.6014152650062</v>
      </c>
      <c r="R112" s="168">
        <f ca="1">IF($C112-R$1&lt;År1,0,Q111*(1-VLOOKUP($A112,[1]Hugst!$R$5:$W$9,MATCH(ROUNDUP((R$1)/10,0)*10,[1]Hugst!$R$4:$W$4,0))))</f>
        <v>1159.9219055927827</v>
      </c>
      <c r="S112" s="168">
        <f ca="1">IF($C112-S$1&lt;År1,0,R111*(1-VLOOKUP($A112,[1]Hugst!$R$5:$W$9,MATCH(ROUNDUP((S$1)/10,0)*10,[1]Hugst!$R$4:$W$4,0))))</f>
        <v>1161.2511644925294</v>
      </c>
      <c r="T112" s="168">
        <f ca="1">IF($C112-T$1&lt;År1,0,S111*(1-VLOOKUP($A112,[1]Hugst!$R$5:$W$9,MATCH(ROUNDUP((T$1)/10,0)*10,[1]Hugst!$R$4:$W$4,0))))</f>
        <v>1162.5892162426844</v>
      </c>
      <c r="U112" s="168">
        <f ca="1">IF($C112-U$1&lt;År1,0,T111*(1-VLOOKUP($A112,[1]Hugst!$R$5:$W$9,MATCH(ROUNDUP((U$1)/10,0)*10,[1]Hugst!$R$4:$W$4,0))))</f>
        <v>1163.9360852160837</v>
      </c>
      <c r="V112" s="168">
        <f ca="1">IF($C112-V$1&lt;År1,0,U111*(1-VLOOKUP($A112,[1]Hugst!$R$5:$W$9,MATCH(ROUNDUP((V$1)/10,0)*10,[1]Hugst!$R$4:$W$4,0))))</f>
        <v>1165.291795880366</v>
      </c>
      <c r="W112" s="168">
        <f ca="1">IF($C112-W$1&lt;År1,0,V111*(1-VLOOKUP($A112,[1]Hugst!$R$5:$W$9,MATCH(ROUNDUP((W$1)/10,0)*10,[1]Hugst!$R$4:$W$4,0))))</f>
        <v>1166.6563727982923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8">
        <f t="shared" ca="1" si="2"/>
        <v>15.943003121428774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8">
        <f ca="1">IF($C113-G$1&lt;År1,0,F112*(1-VLOOKUP($A113,[1]Hugst!$R$5:$W$9,MATCH(ROUNDUP((G$1)/10,0)*10,[1]Hugst!$R$4:$W$4,0))))</f>
        <v>1143.2300820149933</v>
      </c>
      <c r="H113" s="168">
        <f ca="1">IF($C113-H$1&lt;År1,0,G112*(1-VLOOKUP($A113,[1]Hugst!$R$5:$W$9,MATCH(ROUNDUP((H$1)/10,0)*10,[1]Hugst!$R$4:$W$4,0))))</f>
        <v>1144.4166359715739</v>
      </c>
      <c r="I113" s="168">
        <f ca="1">IF($C113-I$1&lt;År1,0,H112*(1-VLOOKUP($A113,[1]Hugst!$R$5:$W$9,MATCH(ROUNDUP((I$1)/10,0)*10,[1]Hugst!$R$4:$W$4,0))))</f>
        <v>1145.6105541883946</v>
      </c>
      <c r="J113" s="168">
        <f ca="1">IF($C113-J$1&lt;År1,0,I112*(1-VLOOKUP($A113,[1]Hugst!$R$5:$W$9,MATCH(ROUNDUP((J$1)/10,0)*10,[1]Hugst!$R$4:$W$4,0))))</f>
        <v>1146.8118758131161</v>
      </c>
      <c r="K113" s="168">
        <f ca="1">IF($C113-K$1&lt;År1,0,J112*(1-VLOOKUP($A113,[1]Hugst!$R$5:$W$9,MATCH(ROUNDUP((K$1)/10,0)*10,[1]Hugst!$R$4:$W$4,0))))</f>
        <v>1148.0206401935568</v>
      </c>
      <c r="L113" s="168">
        <f ca="1">IF($C113-L$1&lt;År1,0,K112*(1-VLOOKUP($A113,[1]Hugst!$R$5:$W$9,MATCH(ROUNDUP((L$1)/10,0)*10,[1]Hugst!$R$4:$W$4,0))))</f>
        <v>1149.236886878439</v>
      </c>
      <c r="M113" s="168">
        <f ca="1">IF($C113-M$1&lt;År1,0,L112*(1-VLOOKUP($A113,[1]Hugst!$R$5:$W$9,MATCH(ROUNDUP((M$1)/10,0)*10,[1]Hugst!$R$4:$W$4,0))))</f>
        <v>1150.460655618522</v>
      </c>
      <c r="N113" s="168">
        <f ca="1">IF($C113-N$1&lt;År1,0,M112*(1-VLOOKUP($A113,[1]Hugst!$R$5:$W$9,MATCH(ROUNDUP((N$1)/10,0)*10,[1]Hugst!$R$4:$W$4,0))))</f>
        <v>1151.691986367651</v>
      </c>
      <c r="O113" s="168">
        <f ca="1">IF($C113-O$1&lt;År1,0,N112*(1-VLOOKUP($A113,[1]Hugst!$R$5:$W$9,MATCH(ROUNDUP((O$1)/10,0)*10,[1]Hugst!$R$4:$W$4,0))))</f>
        <v>1152.9309192836306</v>
      </c>
      <c r="P113" s="168">
        <f ca="1">IF($C113-P$1&lt;År1,0,O112*(1-VLOOKUP($A113,[1]Hugst!$R$5:$W$9,MATCH(ROUNDUP((P$1)/10,0)*10,[1]Hugst!$R$4:$W$4,0))))</f>
        <v>1154.2232742255451</v>
      </c>
      <c r="Q113" s="168">
        <f ca="1">IF($C113-Q$1&lt;År1,0,P112*(1-VLOOKUP($A113,[1]Hugst!$R$5:$W$9,MATCH(ROUNDUP((Q$1)/10,0)*10,[1]Hugst!$R$4:$W$4,0))))</f>
        <v>1155.5243122021798</v>
      </c>
      <c r="R113" s="168">
        <f ca="1">IF($C113-R$1&lt;År1,0,Q112*(1-VLOOKUP($A113,[1]Hugst!$R$5:$W$9,MATCH(ROUNDUP((R$1)/10,0)*10,[1]Hugst!$R$4:$W$4,0))))</f>
        <v>1156.8340571739238</v>
      </c>
      <c r="S113" s="168">
        <f ca="1">IF($C113-S$1&lt;År1,0,R112*(1-VLOOKUP($A113,[1]Hugst!$R$5:$W$9,MATCH(ROUNDUP((S$1)/10,0)*10,[1]Hugst!$R$4:$W$4,0))))</f>
        <v>1158.1525331944208</v>
      </c>
      <c r="T113" s="168">
        <f ca="1">IF($C113-T$1&lt;År1,0,S112*(1-VLOOKUP($A113,[1]Hugst!$R$5:$W$9,MATCH(ROUNDUP((T$1)/10,0)*10,[1]Hugst!$R$4:$W$4,0))))</f>
        <v>1159.4797644110999</v>
      </c>
      <c r="U113" s="168">
        <f ca="1">IF($C113-U$1&lt;År1,0,T112*(1-VLOOKUP($A113,[1]Hugst!$R$5:$W$9,MATCH(ROUNDUP((U$1)/10,0)*10,[1]Hugst!$R$4:$W$4,0))))</f>
        <v>1160.815775065365</v>
      </c>
      <c r="V113" s="168">
        <f ca="1">IF($C113-V$1&lt;År1,0,U112*(1-VLOOKUP($A113,[1]Hugst!$R$5:$W$9,MATCH(ROUNDUP((V$1)/10,0)*10,[1]Hugst!$R$4:$W$4,0))))</f>
        <v>1162.1605894928728</v>
      </c>
      <c r="W113" s="168">
        <f ca="1">IF($C113-W$1&lt;År1,0,V112*(1-VLOOKUP($A113,[1]Hugst!$R$5:$W$9,MATCH(ROUNDUP((W$1)/10,0)*10,[1]Hugst!$R$4:$W$4,0))))</f>
        <v>1163.5142321239382</v>
      </c>
      <c r="X113" s="168">
        <f ca="1">IF($C113-X$1&lt;År1,0,W112*(1-VLOOKUP($A113,[1]Hugst!$R$5:$W$9,MATCH(ROUNDUP((X$1)/10,0)*10,[1]Hugst!$R$4:$W$4,0))))</f>
        <v>1164.8767274838542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8">
        <f t="shared" ca="1" si="2"/>
        <v>17.677391468121641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8">
        <f ca="1">IF($C114-G$1&lt;År1,0,F113*(1-VLOOKUP($A114,[1]Hugst!$R$5:$W$9,MATCH(ROUNDUP((G$1)/10,0)*10,[1]Hugst!$R$4:$W$4,0))))</f>
        <v>1142.0508533698405</v>
      </c>
      <c r="H114" s="168">
        <f ca="1">IF($C114-H$1&lt;År1,0,G113*(1-VLOOKUP($A114,[1]Hugst!$R$5:$W$9,MATCH(ROUNDUP((H$1)/10,0)*10,[1]Hugst!$R$4:$W$4,0))))</f>
        <v>1143.2300820149933</v>
      </c>
      <c r="I114" s="168">
        <f ca="1">IF($C114-I$1&lt;År1,0,H113*(1-VLOOKUP($A114,[1]Hugst!$R$5:$W$9,MATCH(ROUNDUP((I$1)/10,0)*10,[1]Hugst!$R$4:$W$4,0))))</f>
        <v>1144.4166359715739</v>
      </c>
      <c r="J114" s="168">
        <f ca="1">IF($C114-J$1&lt;År1,0,I113*(1-VLOOKUP($A114,[1]Hugst!$R$5:$W$9,MATCH(ROUNDUP((J$1)/10,0)*10,[1]Hugst!$R$4:$W$4,0))))</f>
        <v>1145.6105541883946</v>
      </c>
      <c r="K114" s="168">
        <f ca="1">IF($C114-K$1&lt;År1,0,J113*(1-VLOOKUP($A114,[1]Hugst!$R$5:$W$9,MATCH(ROUNDUP((K$1)/10,0)*10,[1]Hugst!$R$4:$W$4,0))))</f>
        <v>1146.8118758131161</v>
      </c>
      <c r="L114" s="168">
        <f ca="1">IF($C114-L$1&lt;År1,0,K113*(1-VLOOKUP($A114,[1]Hugst!$R$5:$W$9,MATCH(ROUNDUP((L$1)/10,0)*10,[1]Hugst!$R$4:$W$4,0))))</f>
        <v>1148.0206401935568</v>
      </c>
      <c r="M114" s="168">
        <f ca="1">IF($C114-M$1&lt;År1,0,L113*(1-VLOOKUP($A114,[1]Hugst!$R$5:$W$9,MATCH(ROUNDUP((M$1)/10,0)*10,[1]Hugst!$R$4:$W$4,0))))</f>
        <v>1149.236886878439</v>
      </c>
      <c r="N114" s="168">
        <f ca="1">IF($C114-N$1&lt;År1,0,M113*(1-VLOOKUP($A114,[1]Hugst!$R$5:$W$9,MATCH(ROUNDUP((N$1)/10,0)*10,[1]Hugst!$R$4:$W$4,0))))</f>
        <v>1150.460655618522</v>
      </c>
      <c r="O114" s="168">
        <f ca="1">IF($C114-O$1&lt;År1,0,N113*(1-VLOOKUP($A114,[1]Hugst!$R$5:$W$9,MATCH(ROUNDUP((O$1)/10,0)*10,[1]Hugst!$R$4:$W$4,0))))</f>
        <v>1151.691986367651</v>
      </c>
      <c r="P114" s="168">
        <f ca="1">IF($C114-P$1&lt;År1,0,O113*(1-VLOOKUP($A114,[1]Hugst!$R$5:$W$9,MATCH(ROUNDUP((P$1)/10,0)*10,[1]Hugst!$R$4:$W$4,0))))</f>
        <v>1151.1722111016725</v>
      </c>
      <c r="Q114" s="168">
        <f ca="1">IF($C114-Q$1&lt;År1,0,P113*(1-VLOOKUP($A114,[1]Hugst!$R$5:$W$9,MATCH(ROUNDUP((Q$1)/10,0)*10,[1]Hugst!$R$4:$W$4,0))))</f>
        <v>1152.4625946546926</v>
      </c>
      <c r="R114" s="168">
        <f ca="1">IF($C114-R$1&lt;År1,0,Q113*(1-VLOOKUP($A114,[1]Hugst!$R$5:$W$9,MATCH(ROUNDUP((R$1)/10,0)*10,[1]Hugst!$R$4:$W$4,0))))</f>
        <v>1153.7616479971255</v>
      </c>
      <c r="S114" s="168">
        <f ca="1">IF($C114-S$1&lt;År1,0,R113*(1-VLOOKUP($A114,[1]Hugst!$R$5:$W$9,MATCH(ROUNDUP((S$1)/10,0)*10,[1]Hugst!$R$4:$W$4,0))))</f>
        <v>1155.0693950528109</v>
      </c>
      <c r="T114" s="168">
        <f ca="1">IF($C114-T$1&lt;År1,0,S113*(1-VLOOKUP($A114,[1]Hugst!$R$5:$W$9,MATCH(ROUNDUP((T$1)/10,0)*10,[1]Hugst!$R$4:$W$4,0))))</f>
        <v>1156.3858598387005</v>
      </c>
      <c r="U114" s="168">
        <f ca="1">IF($C114-U$1&lt;År1,0,T113*(1-VLOOKUP($A114,[1]Hugst!$R$5:$W$9,MATCH(ROUNDUP((U$1)/10,0)*10,[1]Hugst!$R$4:$W$4,0))))</f>
        <v>1157.7110664653881</v>
      </c>
      <c r="V114" s="168">
        <f ca="1">IF($C114-V$1&lt;År1,0,U113*(1-VLOOKUP($A114,[1]Hugst!$R$5:$W$9,MATCH(ROUNDUP((V$1)/10,0)*10,[1]Hugst!$R$4:$W$4,0))))</f>
        <v>1159.045039137299</v>
      </c>
      <c r="W114" s="168">
        <f ca="1">IF($C114-W$1&lt;År1,0,V113*(1-VLOOKUP($A114,[1]Hugst!$R$5:$W$9,MATCH(ROUNDUP((W$1)/10,0)*10,[1]Hugst!$R$4:$W$4,0))))</f>
        <v>1160.3878021529683</v>
      </c>
      <c r="X114" s="168">
        <f ca="1">IF($C114-X$1&lt;År1,0,W113*(1-VLOOKUP($A114,[1]Hugst!$R$5:$W$9,MATCH(ROUNDUP((X$1)/10,0)*10,[1]Hugst!$R$4:$W$4,0))))</f>
        <v>1161.7393799054439</v>
      </c>
      <c r="Y114" s="168">
        <f ca="1">IF($C114-Y$1&lt;År1,0,X113*(1-VLOOKUP($A114,[1]Hugst!$R$5:$W$9,MATCH(ROUNDUP((Y$1)/10,0)*10,[1]Hugst!$R$4:$W$4,0))))</f>
        <v>1163.0997968826075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8">
        <f t="shared" ca="1" si="2"/>
        <v>19.653663688495726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8">
        <f ca="1">IF($C115-G$1&lt;År1,0,F114*(1-VLOOKUP($A115,[1]Hugst!$R$5:$W$9,MATCH(ROUNDUP((G$1)/10,0)*10,[1]Hugst!$R$4:$W$4,0))))</f>
        <v>1140.8789112853331</v>
      </c>
      <c r="H115" s="168">
        <f ca="1">IF($C115-H$1&lt;År1,0,G114*(1-VLOOKUP($A115,[1]Hugst!$R$5:$W$9,MATCH(ROUNDUP((H$1)/10,0)*10,[1]Hugst!$R$4:$W$4,0))))</f>
        <v>1142.0508533698405</v>
      </c>
      <c r="I115" s="168">
        <f ca="1">IF($C115-I$1&lt;År1,0,H114*(1-VLOOKUP($A115,[1]Hugst!$R$5:$W$9,MATCH(ROUNDUP((I$1)/10,0)*10,[1]Hugst!$R$4:$W$4,0))))</f>
        <v>1143.2300820149933</v>
      </c>
      <c r="J115" s="168">
        <f ca="1">IF($C115-J$1&lt;År1,0,I114*(1-VLOOKUP($A115,[1]Hugst!$R$5:$W$9,MATCH(ROUNDUP((J$1)/10,0)*10,[1]Hugst!$R$4:$W$4,0))))</f>
        <v>1144.4166359715739</v>
      </c>
      <c r="K115" s="168">
        <f ca="1">IF($C115-K$1&lt;År1,0,J114*(1-VLOOKUP($A115,[1]Hugst!$R$5:$W$9,MATCH(ROUNDUP((K$1)/10,0)*10,[1]Hugst!$R$4:$W$4,0))))</f>
        <v>1145.6105541883946</v>
      </c>
      <c r="L115" s="168">
        <f ca="1">IF($C115-L$1&lt;År1,0,K114*(1-VLOOKUP($A115,[1]Hugst!$R$5:$W$9,MATCH(ROUNDUP((L$1)/10,0)*10,[1]Hugst!$R$4:$W$4,0))))</f>
        <v>1146.8118758131161</v>
      </c>
      <c r="M115" s="168">
        <f ca="1">IF($C115-M$1&lt;År1,0,L114*(1-VLOOKUP($A115,[1]Hugst!$R$5:$W$9,MATCH(ROUNDUP((M$1)/10,0)*10,[1]Hugst!$R$4:$W$4,0))))</f>
        <v>1148.0206401935568</v>
      </c>
      <c r="N115" s="168">
        <f ca="1">IF($C115-N$1&lt;År1,0,M114*(1-VLOOKUP($A115,[1]Hugst!$R$5:$W$9,MATCH(ROUNDUP((N$1)/10,0)*10,[1]Hugst!$R$4:$W$4,0))))</f>
        <v>1149.236886878439</v>
      </c>
      <c r="O115" s="168">
        <f ca="1">IF($C115-O$1&lt;År1,0,N114*(1-VLOOKUP($A115,[1]Hugst!$R$5:$W$9,MATCH(ROUNDUP((O$1)/10,0)*10,[1]Hugst!$R$4:$W$4,0))))</f>
        <v>1150.460655618522</v>
      </c>
      <c r="P115" s="168">
        <f ca="1">IF($C115-P$1&lt;År1,0,O114*(1-VLOOKUP($A115,[1]Hugst!$R$5:$W$9,MATCH(ROUNDUP((P$1)/10,0)*10,[1]Hugst!$R$4:$W$4,0))))</f>
        <v>1149.9351680833613</v>
      </c>
      <c r="Q115" s="168">
        <f ca="1">IF($C115-Q$1&lt;År1,0,P114*(1-VLOOKUP($A115,[1]Hugst!$R$5:$W$9,MATCH(ROUNDUP((Q$1)/10,0)*10,[1]Hugst!$R$4:$W$4,0))))</f>
        <v>1149.4161856949072</v>
      </c>
      <c r="R115" s="168">
        <f ca="1">IF($C115-R$1&lt;År1,0,Q114*(1-VLOOKUP($A115,[1]Hugst!$R$5:$W$9,MATCH(ROUNDUP((R$1)/10,0)*10,[1]Hugst!$R$4:$W$4,0))))</f>
        <v>1150.7046008662362</v>
      </c>
      <c r="S115" s="168">
        <f ca="1">IF($C115-S$1&lt;År1,0,R114*(1-VLOOKUP($A115,[1]Hugst!$R$5:$W$9,MATCH(ROUNDUP((S$1)/10,0)*10,[1]Hugst!$R$4:$W$4,0))))</f>
        <v>1152.0016726018755</v>
      </c>
      <c r="T115" s="168">
        <f ca="1">IF($C115-T$1&lt;År1,0,S114*(1-VLOOKUP($A115,[1]Hugst!$R$5:$W$9,MATCH(ROUNDUP((T$1)/10,0)*10,[1]Hugst!$R$4:$W$4,0))))</f>
        <v>1153.3074247891709</v>
      </c>
      <c r="U115" s="168">
        <f ca="1">IF($C115-U$1&lt;År1,0,T114*(1-VLOOKUP($A115,[1]Hugst!$R$5:$W$9,MATCH(ROUNDUP((U$1)/10,0)*10,[1]Hugst!$R$4:$W$4,0))))</f>
        <v>1154.621881408438</v>
      </c>
      <c r="V115" s="168">
        <f ca="1">IF($C115-V$1&lt;År1,0,U114*(1-VLOOKUP($A115,[1]Hugst!$R$5:$W$9,MATCH(ROUNDUP((V$1)/10,0)*10,[1]Hugst!$R$4:$W$4,0))))</f>
        <v>1155.9450665334916</v>
      </c>
      <c r="W115" s="168">
        <f ca="1">IF($C115-W$1&lt;År1,0,V114*(1-VLOOKUP($A115,[1]Hugst!$R$5:$W$9,MATCH(ROUNDUP((W$1)/10,0)*10,[1]Hugst!$R$4:$W$4,0))))</f>
        <v>1157.2770043318353</v>
      </c>
      <c r="X115" s="168">
        <f ca="1">IF($C115-X$1&lt;År1,0,W114*(1-VLOOKUP($A115,[1]Hugst!$R$5:$W$9,MATCH(ROUNDUP((X$1)/10,0)*10,[1]Hugst!$R$4:$W$4,0))))</f>
        <v>1158.6177190649385</v>
      </c>
      <c r="Y115" s="168">
        <f ca="1">IF($C115-Y$1&lt;År1,0,X114*(1-VLOOKUP($A115,[1]Hugst!$R$5:$W$9,MATCH(ROUNDUP((Y$1)/10,0)*10,[1]Hugst!$R$4:$W$4,0))))</f>
        <v>1159.967235088639</v>
      </c>
      <c r="Z115" s="168">
        <f ca="1">IF($C115-Z$1&lt;År1,0,Y114*(1-VLOOKUP($A115,[1]Hugst!$R$5:$W$9,MATCH(ROUNDUP((Z$1)/10,0)*10,[1]Hugst!$R$4:$W$4,0))))</f>
        <v>1161.0791574049724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8">
        <f t="shared" ca="1" si="2"/>
        <v>21.623951175253751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8">
        <f ca="1">IF($C116-G$1&lt;År1,0,F115*(1-VLOOKUP($A116,[1]Hugst!$R$5:$W$9,MATCH(ROUNDUP((G$1)/10,0)*10,[1]Hugst!$R$4:$W$4,0))))</f>
        <v>1139.9633847266734</v>
      </c>
      <c r="H116" s="168">
        <f ca="1">IF($C116-H$1&lt;År1,0,G115*(1-VLOOKUP($A116,[1]Hugst!$R$5:$W$9,MATCH(ROUNDUP((H$1)/10,0)*10,[1]Hugst!$R$4:$W$4,0))))</f>
        <v>1140.8789112853331</v>
      </c>
      <c r="I116" s="168">
        <f ca="1">IF($C116-I$1&lt;År1,0,H115*(1-VLOOKUP($A116,[1]Hugst!$R$5:$W$9,MATCH(ROUNDUP((I$1)/10,0)*10,[1]Hugst!$R$4:$W$4,0))))</f>
        <v>1142.0508533698405</v>
      </c>
      <c r="J116" s="168">
        <f ca="1">IF($C116-J$1&lt;År1,0,I115*(1-VLOOKUP($A116,[1]Hugst!$R$5:$W$9,MATCH(ROUNDUP((J$1)/10,0)*10,[1]Hugst!$R$4:$W$4,0))))</f>
        <v>1143.2300820149933</v>
      </c>
      <c r="K116" s="168">
        <f ca="1">IF($C116-K$1&lt;År1,0,J115*(1-VLOOKUP($A116,[1]Hugst!$R$5:$W$9,MATCH(ROUNDUP((K$1)/10,0)*10,[1]Hugst!$R$4:$W$4,0))))</f>
        <v>1144.4166359715739</v>
      </c>
      <c r="L116" s="168">
        <f ca="1">IF($C116-L$1&lt;År1,0,K115*(1-VLOOKUP($A116,[1]Hugst!$R$5:$W$9,MATCH(ROUNDUP((L$1)/10,0)*10,[1]Hugst!$R$4:$W$4,0))))</f>
        <v>1145.6105541883946</v>
      </c>
      <c r="M116" s="168">
        <f ca="1">IF($C116-M$1&lt;År1,0,L115*(1-VLOOKUP($A116,[1]Hugst!$R$5:$W$9,MATCH(ROUNDUP((M$1)/10,0)*10,[1]Hugst!$R$4:$W$4,0))))</f>
        <v>1146.8118758131161</v>
      </c>
      <c r="N116" s="168">
        <f ca="1">IF($C116-N$1&lt;År1,0,M115*(1-VLOOKUP($A116,[1]Hugst!$R$5:$W$9,MATCH(ROUNDUP((N$1)/10,0)*10,[1]Hugst!$R$4:$W$4,0))))</f>
        <v>1148.0206401935568</v>
      </c>
      <c r="O116" s="168">
        <f ca="1">IF($C116-O$1&lt;År1,0,N115*(1-VLOOKUP($A116,[1]Hugst!$R$5:$W$9,MATCH(ROUNDUP((O$1)/10,0)*10,[1]Hugst!$R$4:$W$4,0))))</f>
        <v>1149.236886878439</v>
      </c>
      <c r="P116" s="168">
        <f ca="1">IF($C116-P$1&lt;År1,0,O115*(1-VLOOKUP($A116,[1]Hugst!$R$5:$W$9,MATCH(ROUNDUP((P$1)/10,0)*10,[1]Hugst!$R$4:$W$4,0))))</f>
        <v>1148.7057156353751</v>
      </c>
      <c r="Q116" s="168">
        <f ca="1">IF($C116-Q$1&lt;År1,0,P115*(1-VLOOKUP($A116,[1]Hugst!$R$5:$W$9,MATCH(ROUNDUP((Q$1)/10,0)*10,[1]Hugst!$R$4:$W$4,0))))</f>
        <v>1148.1810296913698</v>
      </c>
      <c r="R116" s="168">
        <f ca="1">IF($C116-R$1&lt;År1,0,Q115*(1-VLOOKUP($A116,[1]Hugst!$R$5:$W$9,MATCH(ROUNDUP((R$1)/10,0)*10,[1]Hugst!$R$4:$W$4,0))))</f>
        <v>1147.6628389709658</v>
      </c>
      <c r="S116" s="168">
        <f ca="1">IF($C116-S$1&lt;År1,0,R115*(1-VLOOKUP($A116,[1]Hugst!$R$5:$W$9,MATCH(ROUNDUP((S$1)/10,0)*10,[1]Hugst!$R$4:$W$4,0))))</f>
        <v>1148.9492887632198</v>
      </c>
      <c r="T116" s="168">
        <f ca="1">IF($C116-T$1&lt;År1,0,S115*(1-VLOOKUP($A116,[1]Hugst!$R$5:$W$9,MATCH(ROUNDUP((T$1)/10,0)*10,[1]Hugst!$R$4:$W$4,0))))</f>
        <v>1150.2443819148557</v>
      </c>
      <c r="U116" s="168">
        <f ca="1">IF($C116-U$1&lt;År1,0,T115*(1-VLOOKUP($A116,[1]Hugst!$R$5:$W$9,MATCH(ROUNDUP((U$1)/10,0)*10,[1]Hugst!$R$4:$W$4,0))))</f>
        <v>1151.5481422767807</v>
      </c>
      <c r="V116" s="168">
        <f ca="1">IF($C116-V$1&lt;År1,0,U115*(1-VLOOKUP($A116,[1]Hugst!$R$5:$W$9,MATCH(ROUNDUP((V$1)/10,0)*10,[1]Hugst!$R$4:$W$4,0))))</f>
        <v>1152.8605937927302</v>
      </c>
      <c r="W116" s="168">
        <f ca="1">IF($C116-W$1&lt;År1,0,V115*(1-VLOOKUP($A116,[1]Hugst!$R$5:$W$9,MATCH(ROUNDUP((W$1)/10,0)*10,[1]Hugst!$R$4:$W$4,0))))</f>
        <v>1154.1817604997964</v>
      </c>
      <c r="X116" s="168">
        <f ca="1">IF($C116-X$1&lt;År1,0,W115*(1-VLOOKUP($A116,[1]Hugst!$R$5:$W$9,MATCH(ROUNDUP((X$1)/10,0)*10,[1]Hugst!$R$4:$W$4,0))))</f>
        <v>1155.5116665286173</v>
      </c>
      <c r="Y116" s="168">
        <f ca="1">IF($C116-Y$1&lt;År1,0,X115*(1-VLOOKUP($A116,[1]Hugst!$R$5:$W$9,MATCH(ROUNDUP((Y$1)/10,0)*10,[1]Hugst!$R$4:$W$4,0))))</f>
        <v>1156.8503361036528</v>
      </c>
      <c r="Z116" s="168">
        <f ca="1">IF($C116-Z$1&lt;År1,0,Y115*(1-VLOOKUP($A116,[1]Hugst!$R$5:$W$9,MATCH(ROUNDUP((Z$1)/10,0)*10,[1]Hugst!$R$4:$W$4,0))))</f>
        <v>1157.9520377734425</v>
      </c>
      <c r="AA116" s="168">
        <f ca="1">IF($C116-AA$1&lt;År1,0,Z115*(1-VLOOKUP($A116,[1]Hugst!$R$5:$W$9,MATCH(ROUNDUP((AA$1)/10,0)*10,[1]Hugst!$R$4:$W$4,0))))</f>
        <v>1159.0620283603282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8">
        <f t="shared" ca="1" si="2"/>
        <v>23.588279808049265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8">
        <f ca="1">IF($C117-G$1&lt;År1,0,F116*(1-VLOOKUP($A117,[1]Hugst!$R$5:$W$9,MATCH(ROUNDUP((G$1)/10,0)*10,[1]Hugst!$R$4:$W$4,0))))</f>
        <v>1139.0563324282987</v>
      </c>
      <c r="H117" s="168">
        <f ca="1">IF($C117-H$1&lt;År1,0,G116*(1-VLOOKUP($A117,[1]Hugst!$R$5:$W$9,MATCH(ROUNDUP((H$1)/10,0)*10,[1]Hugst!$R$4:$W$4,0))))</f>
        <v>1139.9633847266734</v>
      </c>
      <c r="I117" s="168">
        <f ca="1">IF($C117-I$1&lt;År1,0,H116*(1-VLOOKUP($A117,[1]Hugst!$R$5:$W$9,MATCH(ROUNDUP((I$1)/10,0)*10,[1]Hugst!$R$4:$W$4,0))))</f>
        <v>1140.8789112853331</v>
      </c>
      <c r="J117" s="168">
        <f ca="1">IF($C117-J$1&lt;År1,0,I116*(1-VLOOKUP($A117,[1]Hugst!$R$5:$W$9,MATCH(ROUNDUP((J$1)/10,0)*10,[1]Hugst!$R$4:$W$4,0))))</f>
        <v>1142.0508533698405</v>
      </c>
      <c r="K117" s="168">
        <f ca="1">IF($C117-K$1&lt;År1,0,J116*(1-VLOOKUP($A117,[1]Hugst!$R$5:$W$9,MATCH(ROUNDUP((K$1)/10,0)*10,[1]Hugst!$R$4:$W$4,0))))</f>
        <v>1143.2300820149933</v>
      </c>
      <c r="L117" s="168">
        <f ca="1">IF($C117-L$1&lt;År1,0,K116*(1-VLOOKUP($A117,[1]Hugst!$R$5:$W$9,MATCH(ROUNDUP((L$1)/10,0)*10,[1]Hugst!$R$4:$W$4,0))))</f>
        <v>1144.4166359715739</v>
      </c>
      <c r="M117" s="168">
        <f ca="1">IF($C117-M$1&lt;År1,0,L116*(1-VLOOKUP($A117,[1]Hugst!$R$5:$W$9,MATCH(ROUNDUP((M$1)/10,0)*10,[1]Hugst!$R$4:$W$4,0))))</f>
        <v>1145.6105541883946</v>
      </c>
      <c r="N117" s="168">
        <f ca="1">IF($C117-N$1&lt;År1,0,M116*(1-VLOOKUP($A117,[1]Hugst!$R$5:$W$9,MATCH(ROUNDUP((N$1)/10,0)*10,[1]Hugst!$R$4:$W$4,0))))</f>
        <v>1146.8118758131161</v>
      </c>
      <c r="O117" s="168">
        <f ca="1">IF($C117-O$1&lt;År1,0,N116*(1-VLOOKUP($A117,[1]Hugst!$R$5:$W$9,MATCH(ROUNDUP((O$1)/10,0)*10,[1]Hugst!$R$4:$W$4,0))))</f>
        <v>1148.0206401935568</v>
      </c>
      <c r="P117" s="168">
        <f ca="1">IF($C117-P$1&lt;År1,0,O116*(1-VLOOKUP($A117,[1]Hugst!$R$5:$W$9,MATCH(ROUNDUP((P$1)/10,0)*10,[1]Hugst!$R$4:$W$4,0))))</f>
        <v>1147.4838136611668</v>
      </c>
      <c r="Q117" s="168">
        <f ca="1">IF($C117-Q$1&lt;År1,0,P116*(1-VLOOKUP($A117,[1]Hugst!$R$5:$W$9,MATCH(ROUNDUP((Q$1)/10,0)*10,[1]Hugst!$R$4:$W$4,0))))</f>
        <v>1146.9534526793211</v>
      </c>
      <c r="R117" s="168">
        <f ca="1">IF($C117-R$1&lt;År1,0,Q116*(1-VLOOKUP($A117,[1]Hugst!$R$5:$W$9,MATCH(ROUNDUP((R$1)/10,0)*10,[1]Hugst!$R$4:$W$4,0))))</f>
        <v>1146.4295671037048</v>
      </c>
      <c r="S117" s="168">
        <f ca="1">IF($C117-S$1&lt;År1,0,R116*(1-VLOOKUP($A117,[1]Hugst!$R$5:$W$9,MATCH(ROUNDUP((S$1)/10,0)*10,[1]Hugst!$R$4:$W$4,0))))</f>
        <v>1145.9121668437219</v>
      </c>
      <c r="T117" s="168">
        <f ca="1">IF($C117-T$1&lt;År1,0,S116*(1-VLOOKUP($A117,[1]Hugst!$R$5:$W$9,MATCH(ROUNDUP((T$1)/10,0)*10,[1]Hugst!$R$4:$W$4,0))))</f>
        <v>1147.1966542549369</v>
      </c>
      <c r="U117" s="168">
        <f ca="1">IF($C117-U$1&lt;År1,0,T116*(1-VLOOKUP($A117,[1]Hugst!$R$5:$W$9,MATCH(ROUNDUP((U$1)/10,0)*10,[1]Hugst!$R$4:$W$4,0))))</f>
        <v>1148.4897718407483</v>
      </c>
      <c r="V117" s="168">
        <f ca="1">IF($C117-V$1&lt;År1,0,U116*(1-VLOOKUP($A117,[1]Hugst!$R$5:$W$9,MATCH(ROUNDUP((V$1)/10,0)*10,[1]Hugst!$R$4:$W$4,0))))</f>
        <v>1149.7915434156805</v>
      </c>
      <c r="W117" s="168">
        <f ca="1">IF($C117-W$1&lt;År1,0,V116*(1-VLOOKUP($A117,[1]Hugst!$R$5:$W$9,MATCH(ROUNDUP((W$1)/10,0)*10,[1]Hugst!$R$4:$W$4,0))))</f>
        <v>1151.1019928869446</v>
      </c>
      <c r="X117" s="168">
        <f ca="1">IF($C117-X$1&lt;År1,0,W116*(1-VLOOKUP($A117,[1]Hugst!$R$5:$W$9,MATCH(ROUNDUP((X$1)/10,0)*10,[1]Hugst!$R$4:$W$4,0))))</f>
        <v>1152.4211442549661</v>
      </c>
      <c r="Y117" s="168">
        <f ca="1">IF($C117-Y$1&lt;År1,0,X116*(1-VLOOKUP($A117,[1]Hugst!$R$5:$W$9,MATCH(ROUNDUP((Y$1)/10,0)*10,[1]Hugst!$R$4:$W$4,0))))</f>
        <v>1153.7490216135736</v>
      </c>
      <c r="Z117" s="168">
        <f ca="1">IF($C117-Z$1&lt;År1,0,Y116*(1-VLOOKUP($A117,[1]Hugst!$R$5:$W$9,MATCH(ROUNDUP((Z$1)/10,0)*10,[1]Hugst!$R$4:$W$4,0))))</f>
        <v>1154.8405537400829</v>
      </c>
      <c r="AA117" s="168">
        <f ca="1">IF($C117-AA$1&lt;År1,0,Z116*(1-VLOOKUP($A117,[1]Hugst!$R$5:$W$9,MATCH(ROUNDUP((AA$1)/10,0)*10,[1]Hugst!$R$4:$W$4,0))))</f>
        <v>1155.9403414366327</v>
      </c>
      <c r="AB117" s="168">
        <f ca="1">IF($C117-AB$1&lt;År1,0,AA116*(1-VLOOKUP($A117,[1]Hugst!$R$5:$W$9,MATCH(ROUNDUP((AB$1)/10,0)*10,[1]Hugst!$R$4:$W$4,0))))</f>
        <v>1157.0484036500411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8">
        <f t="shared" ca="1" si="2"/>
        <v>25.546675340465299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8">
        <f ca="1">IF($C118-G$1&lt;År1,0,F117*(1-VLOOKUP($A118,[1]Hugst!$R$5:$W$9,MATCH(ROUNDUP((G$1)/10,0)*10,[1]Hugst!$R$4:$W$4,0))))</f>
        <v>1138.1577079749143</v>
      </c>
      <c r="H118" s="168">
        <f ca="1">IF($C118-H$1&lt;År1,0,G117*(1-VLOOKUP($A118,[1]Hugst!$R$5:$W$9,MATCH(ROUNDUP((H$1)/10,0)*10,[1]Hugst!$R$4:$W$4,0))))</f>
        <v>1139.0563324282987</v>
      </c>
      <c r="I118" s="168">
        <f ca="1">IF($C118-I$1&lt;År1,0,H117*(1-VLOOKUP($A118,[1]Hugst!$R$5:$W$9,MATCH(ROUNDUP((I$1)/10,0)*10,[1]Hugst!$R$4:$W$4,0))))</f>
        <v>1139.9633847266734</v>
      </c>
      <c r="J118" s="168">
        <f ca="1">IF($C118-J$1&lt;År1,0,I117*(1-VLOOKUP($A118,[1]Hugst!$R$5:$W$9,MATCH(ROUNDUP((J$1)/10,0)*10,[1]Hugst!$R$4:$W$4,0))))</f>
        <v>1140.8789112853331</v>
      </c>
      <c r="K118" s="168">
        <f ca="1">IF($C118-K$1&lt;År1,0,J117*(1-VLOOKUP($A118,[1]Hugst!$R$5:$W$9,MATCH(ROUNDUP((K$1)/10,0)*10,[1]Hugst!$R$4:$W$4,0))))</f>
        <v>1142.0508533698405</v>
      </c>
      <c r="L118" s="168">
        <f ca="1">IF($C118-L$1&lt;År1,0,K117*(1-VLOOKUP($A118,[1]Hugst!$R$5:$W$9,MATCH(ROUNDUP((L$1)/10,0)*10,[1]Hugst!$R$4:$W$4,0))))</f>
        <v>1143.2300820149933</v>
      </c>
      <c r="M118" s="168">
        <f ca="1">IF($C118-M$1&lt;År1,0,L117*(1-VLOOKUP($A118,[1]Hugst!$R$5:$W$9,MATCH(ROUNDUP((M$1)/10,0)*10,[1]Hugst!$R$4:$W$4,0))))</f>
        <v>1144.4166359715739</v>
      </c>
      <c r="N118" s="168">
        <f ca="1">IF($C118-N$1&lt;År1,0,M117*(1-VLOOKUP($A118,[1]Hugst!$R$5:$W$9,MATCH(ROUNDUP((N$1)/10,0)*10,[1]Hugst!$R$4:$W$4,0))))</f>
        <v>1145.6105541883946</v>
      </c>
      <c r="O118" s="168">
        <f ca="1">IF($C118-O$1&lt;År1,0,N117*(1-VLOOKUP($A118,[1]Hugst!$R$5:$W$9,MATCH(ROUNDUP((O$1)/10,0)*10,[1]Hugst!$R$4:$W$4,0))))</f>
        <v>1146.8118758131161</v>
      </c>
      <c r="P118" s="168">
        <f ca="1">IF($C118-P$1&lt;År1,0,O117*(1-VLOOKUP($A118,[1]Hugst!$R$5:$W$9,MATCH(ROUNDUP((P$1)/10,0)*10,[1]Hugst!$R$4:$W$4,0))))</f>
        <v>1146.2694222678379</v>
      </c>
      <c r="Q118" s="168">
        <f ca="1">IF($C118-Q$1&lt;År1,0,P117*(1-VLOOKUP($A118,[1]Hugst!$R$5:$W$9,MATCH(ROUNDUP((Q$1)/10,0)*10,[1]Hugst!$R$4:$W$4,0))))</f>
        <v>1145.7334146233786</v>
      </c>
      <c r="R118" s="168">
        <f ca="1">IF($C118-R$1&lt;År1,0,Q117*(1-VLOOKUP($A118,[1]Hugst!$R$5:$W$9,MATCH(ROUNDUP((R$1)/10,0)*10,[1]Hugst!$R$4:$W$4,0))))</f>
        <v>1145.2038626667595</v>
      </c>
      <c r="S118" s="168">
        <f ca="1">IF($C118-S$1&lt;År1,0,R117*(1-VLOOKUP($A118,[1]Hugst!$R$5:$W$9,MATCH(ROUNDUP((S$1)/10,0)*10,[1]Hugst!$R$4:$W$4,0))))</f>
        <v>1144.6807762386313</v>
      </c>
      <c r="T118" s="168">
        <f ca="1">IF($C118-T$1&lt;År1,0,S117*(1-VLOOKUP($A118,[1]Hugst!$R$5:$W$9,MATCH(ROUNDUP((T$1)/10,0)*10,[1]Hugst!$R$4:$W$4,0))))</f>
        <v>1144.1641652332823</v>
      </c>
      <c r="U118" s="168">
        <f ca="1">IF($C118-U$1&lt;År1,0,T117*(1-VLOOKUP($A118,[1]Hugst!$R$5:$W$9,MATCH(ROUNDUP((U$1)/10,0)*10,[1]Hugst!$R$4:$W$4,0))))</f>
        <v>1145.4466932569208</v>
      </c>
      <c r="V118" s="168">
        <f ca="1">IF($C118-V$1&lt;År1,0,U117*(1-VLOOKUP($A118,[1]Hugst!$R$5:$W$9,MATCH(ROUNDUP((V$1)/10,0)*10,[1]Hugst!$R$4:$W$4,0))))</f>
        <v>1146.7378382904826</v>
      </c>
      <c r="W118" s="168">
        <f ca="1">IF($C118-W$1&lt;År1,0,V117*(1-VLOOKUP($A118,[1]Hugst!$R$5:$W$9,MATCH(ROUNDUP((W$1)/10,0)*10,[1]Hugst!$R$4:$W$4,0))))</f>
        <v>1148.0376241121651</v>
      </c>
      <c r="X118" s="168">
        <f ca="1">IF($C118-X$1&lt;År1,0,W117*(1-VLOOKUP($A118,[1]Hugst!$R$5:$W$9,MATCH(ROUNDUP((X$1)/10,0)*10,[1]Hugst!$R$4:$W$4,0))))</f>
        <v>1149.3460745927102</v>
      </c>
      <c r="Y118" s="168">
        <f ca="1">IF($C118-Y$1&lt;År1,0,X117*(1-VLOOKUP($A118,[1]Hugst!$R$5:$W$9,MATCH(ROUNDUP((Y$1)/10,0)*10,[1]Hugst!$R$4:$W$4,0))))</f>
        <v>1150.6632136959331</v>
      </c>
      <c r="Z118" s="168">
        <f ca="1">IF($C118-Z$1&lt;År1,0,Y117*(1-VLOOKUP($A118,[1]Hugst!$R$5:$W$9,MATCH(ROUNDUP((Z$1)/10,0)*10,[1]Hugst!$R$4:$W$4,0))))</f>
        <v>1151.744627126872</v>
      </c>
      <c r="AA118" s="168">
        <f ca="1">IF($C118-AA$1&lt;År1,0,Z117*(1-VLOOKUP($A118,[1]Hugst!$R$5:$W$9,MATCH(ROUNDUP((AA$1)/10,0)*10,[1]Hugst!$R$4:$W$4,0))))</f>
        <v>1152.8342629475683</v>
      </c>
      <c r="AB118" s="168">
        <f ca="1">IF($C118-AB$1&lt;År1,0,AA117*(1-VLOOKUP($A118,[1]Hugst!$R$5:$W$9,MATCH(ROUNDUP((AB$1)/10,0)*10,[1]Hugst!$R$4:$W$4,0))))</f>
        <v>1153.9321399960013</v>
      </c>
      <c r="AC118" s="168">
        <f ca="1">IF($C118-AC$1&lt;År1,0,AB117*(1-VLOOKUP($A118,[1]Hugst!$R$5:$W$9,MATCH(ROUNDUP((AC$1)/10,0)*10,[1]Hugst!$R$4:$W$4,0))))</f>
        <v>1155.0382771860727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8">
        <f t="shared" ca="1" si="2"/>
        <v>27.49916340062191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8">
        <f ca="1">IF($C119-G$1&lt;År1,0,F118*(1-VLOOKUP($A119,[1]Hugst!$R$5:$W$9,MATCH(ROUNDUP((G$1)/10,0)*10,[1]Hugst!$R$4:$W$4,0))))</f>
        <v>1137.2674651865229</v>
      </c>
      <c r="H119" s="168">
        <f ca="1">IF($C119-H$1&lt;År1,0,G118*(1-VLOOKUP($A119,[1]Hugst!$R$5:$W$9,MATCH(ROUNDUP((H$1)/10,0)*10,[1]Hugst!$R$4:$W$4,0))))</f>
        <v>1138.1577079749143</v>
      </c>
      <c r="I119" s="168">
        <f ca="1">IF($C119-I$1&lt;År1,0,H118*(1-VLOOKUP($A119,[1]Hugst!$R$5:$W$9,MATCH(ROUNDUP((I$1)/10,0)*10,[1]Hugst!$R$4:$W$4,0))))</f>
        <v>1139.0563324282987</v>
      </c>
      <c r="J119" s="168">
        <f ca="1">IF($C119-J$1&lt;År1,0,I118*(1-VLOOKUP($A119,[1]Hugst!$R$5:$W$9,MATCH(ROUNDUP((J$1)/10,0)*10,[1]Hugst!$R$4:$W$4,0))))</f>
        <v>1139.9633847266734</v>
      </c>
      <c r="K119" s="168">
        <f ca="1">IF($C119-K$1&lt;År1,0,J118*(1-VLOOKUP($A119,[1]Hugst!$R$5:$W$9,MATCH(ROUNDUP((K$1)/10,0)*10,[1]Hugst!$R$4:$W$4,0))))</f>
        <v>1140.8789112853331</v>
      </c>
      <c r="L119" s="168">
        <f ca="1">IF($C119-L$1&lt;År1,0,K118*(1-VLOOKUP($A119,[1]Hugst!$R$5:$W$9,MATCH(ROUNDUP((L$1)/10,0)*10,[1]Hugst!$R$4:$W$4,0))))</f>
        <v>1142.0508533698405</v>
      </c>
      <c r="M119" s="168">
        <f ca="1">IF($C119-M$1&lt;År1,0,L118*(1-VLOOKUP($A119,[1]Hugst!$R$5:$W$9,MATCH(ROUNDUP((M$1)/10,0)*10,[1]Hugst!$R$4:$W$4,0))))</f>
        <v>1143.2300820149933</v>
      </c>
      <c r="N119" s="168">
        <f ca="1">IF($C119-N$1&lt;År1,0,M118*(1-VLOOKUP($A119,[1]Hugst!$R$5:$W$9,MATCH(ROUNDUP((N$1)/10,0)*10,[1]Hugst!$R$4:$W$4,0))))</f>
        <v>1144.4166359715739</v>
      </c>
      <c r="O119" s="168">
        <f ca="1">IF($C119-O$1&lt;År1,0,N118*(1-VLOOKUP($A119,[1]Hugst!$R$5:$W$9,MATCH(ROUNDUP((O$1)/10,0)*10,[1]Hugst!$R$4:$W$4,0))))</f>
        <v>1145.6105541883946</v>
      </c>
      <c r="P119" s="168">
        <f ca="1">IF($C119-P$1&lt;År1,0,O118*(1-VLOOKUP($A119,[1]Hugst!$R$5:$W$9,MATCH(ROUNDUP((P$1)/10,0)*10,[1]Hugst!$R$4:$W$4,0))))</f>
        <v>1145.0625017652656</v>
      </c>
      <c r="Q119" s="168">
        <f ca="1">IF($C119-Q$1&lt;År1,0,P118*(1-VLOOKUP($A119,[1]Hugst!$R$5:$W$9,MATCH(ROUNDUP((Q$1)/10,0)*10,[1]Hugst!$R$4:$W$4,0))))</f>
        <v>1144.5208756914969</v>
      </c>
      <c r="R119" s="168">
        <f ca="1">IF($C119-R$1&lt;År1,0,Q118*(1-VLOOKUP($A119,[1]Hugst!$R$5:$W$9,MATCH(ROUNDUP((R$1)/10,0)*10,[1]Hugst!$R$4:$W$4,0))))</f>
        <v>1143.9856856858175</v>
      </c>
      <c r="S119" s="168">
        <f ca="1">IF($C119-S$1&lt;År1,0,R118*(1-VLOOKUP($A119,[1]Hugst!$R$5:$W$9,MATCH(ROUNDUP((S$1)/10,0)*10,[1]Hugst!$R$4:$W$4,0))))</f>
        <v>1143.4569415203187</v>
      </c>
      <c r="T119" s="168">
        <f ca="1">IF($C119-T$1&lt;År1,0,S118*(1-VLOOKUP($A119,[1]Hugst!$R$5:$W$9,MATCH(ROUNDUP((T$1)/10,0)*10,[1]Hugst!$R$4:$W$4,0))))</f>
        <v>1142.9346530206401</v>
      </c>
      <c r="U119" s="168">
        <f ca="1">IF($C119-U$1&lt;År1,0,T118*(1-VLOOKUP($A119,[1]Hugst!$R$5:$W$9,MATCH(ROUNDUP((U$1)/10,0)*10,[1]Hugst!$R$4:$W$4,0))))</f>
        <v>1142.4188300659773</v>
      </c>
      <c r="V119" s="168">
        <f ca="1">IF($C119-V$1&lt;År1,0,U118*(1-VLOOKUP($A119,[1]Hugst!$R$5:$W$9,MATCH(ROUNDUP((V$1)/10,0)*10,[1]Hugst!$R$4:$W$4,0))))</f>
        <v>1143.6994016909355</v>
      </c>
      <c r="W119" s="168">
        <f ca="1">IF($C119-W$1&lt;År1,0,V118*(1-VLOOKUP($A119,[1]Hugst!$R$5:$W$9,MATCH(ROUNDUP((W$1)/10,0)*10,[1]Hugst!$R$4:$W$4,0))))</f>
        <v>1144.988577181226</v>
      </c>
      <c r="X119" s="168">
        <f ca="1">IF($C119-X$1&lt;År1,0,W118*(1-VLOOKUP($A119,[1]Hugst!$R$5:$W$9,MATCH(ROUNDUP((X$1)/10,0)*10,[1]Hugst!$R$4:$W$4,0))))</f>
        <v>1146.2863802787735</v>
      </c>
      <c r="Y119" s="168">
        <f ca="1">IF($C119-Y$1&lt;År1,0,X118*(1-VLOOKUP($A119,[1]Hugst!$R$5:$W$9,MATCH(ROUNDUP((Y$1)/10,0)*10,[1]Hugst!$R$4:$W$4,0))))</f>
        <v>1147.5928348179077</v>
      </c>
      <c r="Z119" s="168">
        <f ca="1">IF($C119-Z$1&lt;År1,0,Y118*(1-VLOOKUP($A119,[1]Hugst!$R$5:$W$9,MATCH(ROUNDUP((Z$1)/10,0)*10,[1]Hugst!$R$4:$W$4,0))))</f>
        <v>1148.6641801467156</v>
      </c>
      <c r="AA119" s="168">
        <f ca="1">IF($C119-AA$1&lt;År1,0,Z118*(1-VLOOKUP($A119,[1]Hugst!$R$5:$W$9,MATCH(ROUNDUP((AA$1)/10,0)*10,[1]Hugst!$R$4:$W$4,0))))</f>
        <v>1149.7437148509312</v>
      </c>
      <c r="AB119" s="168">
        <f ca="1">IF($C119-AB$1&lt;År1,0,AA118*(1-VLOOKUP($A119,[1]Hugst!$R$5:$W$9,MATCH(ROUNDUP((AB$1)/10,0)*10,[1]Hugst!$R$4:$W$4,0))))</f>
        <v>1150.831457660244</v>
      </c>
      <c r="AC119" s="168">
        <f ca="1">IF($C119-AC$1&lt;År1,0,AB118*(1-VLOOKUP($A119,[1]Hugst!$R$5:$W$9,MATCH(ROUNDUP((AC$1)/10,0)*10,[1]Hugst!$R$4:$W$4,0))))</f>
        <v>1151.9274273799065</v>
      </c>
      <c r="AD119" s="168">
        <f ca="1">IF($C119-AD$1&lt;År1,0,AC118*(1-VLOOKUP($A119,[1]Hugst!$R$5:$W$9,MATCH(ROUNDUP((AD$1)/10,0)*10,[1]Hugst!$R$4:$W$4,0))))</f>
        <v>1153.0316428909612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8">
        <f t="shared" ca="1" si="2"/>
        <v>29.445769491805549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8">
        <f ca="1">IF($C120-G$1&lt;År1,0,F119*(1-VLOOKUP($A120,[1]Hugst!$R$5:$W$9,MATCH(ROUNDUP((G$1)/10,0)*10,[1]Hugst!$R$4:$W$4,0))))</f>
        <v>1136.3855581175187</v>
      </c>
      <c r="H120" s="168">
        <f ca="1">IF($C120-H$1&lt;År1,0,G119*(1-VLOOKUP($A120,[1]Hugst!$R$5:$W$9,MATCH(ROUNDUP((H$1)/10,0)*10,[1]Hugst!$R$4:$W$4,0))))</f>
        <v>1137.2674651865229</v>
      </c>
      <c r="I120" s="168">
        <f ca="1">IF($C120-I$1&lt;År1,0,H119*(1-VLOOKUP($A120,[1]Hugst!$R$5:$W$9,MATCH(ROUNDUP((I$1)/10,0)*10,[1]Hugst!$R$4:$W$4,0))))</f>
        <v>1138.1577079749143</v>
      </c>
      <c r="J120" s="168">
        <f ca="1">IF($C120-J$1&lt;År1,0,I119*(1-VLOOKUP($A120,[1]Hugst!$R$5:$W$9,MATCH(ROUNDUP((J$1)/10,0)*10,[1]Hugst!$R$4:$W$4,0))))</f>
        <v>1139.0563324282987</v>
      </c>
      <c r="K120" s="168">
        <f ca="1">IF($C120-K$1&lt;År1,0,J119*(1-VLOOKUP($A120,[1]Hugst!$R$5:$W$9,MATCH(ROUNDUP((K$1)/10,0)*10,[1]Hugst!$R$4:$W$4,0))))</f>
        <v>1139.9633847266734</v>
      </c>
      <c r="L120" s="168">
        <f ca="1">IF($C120-L$1&lt;År1,0,K119*(1-VLOOKUP($A120,[1]Hugst!$R$5:$W$9,MATCH(ROUNDUP((L$1)/10,0)*10,[1]Hugst!$R$4:$W$4,0))))</f>
        <v>1140.8789112853331</v>
      </c>
      <c r="M120" s="168">
        <f ca="1">IF($C120-M$1&lt;År1,0,L119*(1-VLOOKUP($A120,[1]Hugst!$R$5:$W$9,MATCH(ROUNDUP((M$1)/10,0)*10,[1]Hugst!$R$4:$W$4,0))))</f>
        <v>1142.0508533698405</v>
      </c>
      <c r="N120" s="168">
        <f ca="1">IF($C120-N$1&lt;År1,0,M119*(1-VLOOKUP($A120,[1]Hugst!$R$5:$W$9,MATCH(ROUNDUP((N$1)/10,0)*10,[1]Hugst!$R$4:$W$4,0))))</f>
        <v>1143.2300820149933</v>
      </c>
      <c r="O120" s="168">
        <f ca="1">IF($C120-O$1&lt;År1,0,N119*(1-VLOOKUP($A120,[1]Hugst!$R$5:$W$9,MATCH(ROUNDUP((O$1)/10,0)*10,[1]Hugst!$R$4:$W$4,0))))</f>
        <v>1144.4166359715739</v>
      </c>
      <c r="P120" s="168">
        <f ca="1">IF($C120-P$1&lt;År1,0,O119*(1-VLOOKUP($A120,[1]Hugst!$R$5:$W$9,MATCH(ROUNDUP((P$1)/10,0)*10,[1]Hugst!$R$4:$W$4,0))))</f>
        <v>1143.8630126650564</v>
      </c>
      <c r="Q120" s="168">
        <f ca="1">IF($C120-Q$1&lt;År1,0,P119*(1-VLOOKUP($A120,[1]Hugst!$R$5:$W$9,MATCH(ROUNDUP((Q$1)/10,0)*10,[1]Hugst!$R$4:$W$4,0))))</f>
        <v>1143.3157962540981</v>
      </c>
      <c r="R120" s="168">
        <f ca="1">IF($C120-R$1&lt;År1,0,Q119*(1-VLOOKUP($A120,[1]Hugst!$R$5:$W$9,MATCH(ROUNDUP((R$1)/10,0)*10,[1]Hugst!$R$4:$W$4,0))))</f>
        <v>1142.7749963895947</v>
      </c>
      <c r="S120" s="168">
        <f ca="1">IF($C120-S$1&lt;År1,0,R119*(1-VLOOKUP($A120,[1]Hugst!$R$5:$W$9,MATCH(ROUNDUP((S$1)/10,0)*10,[1]Hugst!$R$4:$W$4,0))))</f>
        <v>1142.2406227754493</v>
      </c>
      <c r="T120" s="168">
        <f ca="1">IF($C120-T$1&lt;År1,0,S119*(1-VLOOKUP($A120,[1]Hugst!$R$5:$W$9,MATCH(ROUNDUP((T$1)/10,0)*10,[1]Hugst!$R$4:$W$4,0))))</f>
        <v>1141.712685168847</v>
      </c>
      <c r="U120" s="168">
        <f ca="1">IF($C120-U$1&lt;År1,0,T119*(1-VLOOKUP($A120,[1]Hugst!$R$5:$W$9,MATCH(ROUNDUP((U$1)/10,0)*10,[1]Hugst!$R$4:$W$4,0))))</f>
        <v>1141.191193380439</v>
      </c>
      <c r="V120" s="168">
        <f ca="1">IF($C120-V$1&lt;År1,0,U119*(1-VLOOKUP($A120,[1]Hugst!$R$5:$W$9,MATCH(ROUNDUP((V$1)/10,0)*10,[1]Hugst!$R$4:$W$4,0))))</f>
        <v>1140.6761572743512</v>
      </c>
      <c r="W120" s="168">
        <f ca="1">IF($C120-W$1&lt;År1,0,V119*(1-VLOOKUP($A120,[1]Hugst!$R$5:$W$9,MATCH(ROUNDUP((W$1)/10,0)*10,[1]Hugst!$R$4:$W$4,0))))</f>
        <v>1141.9547754849661</v>
      </c>
      <c r="X120" s="168">
        <f ca="1">IF($C120-X$1&lt;År1,0,W119*(1-VLOOKUP($A120,[1]Hugst!$R$5:$W$9,MATCH(ROUNDUP((X$1)/10,0)*10,[1]Hugst!$R$4:$W$4,0))))</f>
        <v>1143.2419844363733</v>
      </c>
      <c r="Y120" s="168">
        <f ca="1">IF($C120-Y$1&lt;År1,0,X119*(1-VLOOKUP($A120,[1]Hugst!$R$5:$W$9,MATCH(ROUNDUP((Y$1)/10,0)*10,[1]Hugst!$R$4:$W$4,0))))</f>
        <v>1144.5378078342806</v>
      </c>
      <c r="Z120" s="168">
        <f ca="1">IF($C120-Z$1&lt;År1,0,Y119*(1-VLOOKUP($A120,[1]Hugst!$R$5:$W$9,MATCH(ROUNDUP((Z$1)/10,0)*10,[1]Hugst!$R$4:$W$4,0))))</f>
        <v>1145.5991354014868</v>
      </c>
      <c r="AA120" s="168">
        <f ca="1">IF($C120-AA$1&lt;År1,0,Z119*(1-VLOOKUP($A120,[1]Hugst!$R$5:$W$9,MATCH(ROUNDUP((AA$1)/10,0)*10,[1]Hugst!$R$4:$W$4,0))))</f>
        <v>1146.6686194947658</v>
      </c>
      <c r="AB120" s="168">
        <f ca="1">IF($C120-AB$1&lt;År1,0,AA119*(1-VLOOKUP($A120,[1]Hugst!$R$5:$W$9,MATCH(ROUNDUP((AB$1)/10,0)*10,[1]Hugst!$R$4:$W$4,0))))</f>
        <v>1147.7462787361478</v>
      </c>
      <c r="AC120" s="168">
        <f ca="1">IF($C120-AC$1&lt;År1,0,AB119*(1-VLOOKUP($A120,[1]Hugst!$R$5:$W$9,MATCH(ROUNDUP((AC$1)/10,0)*10,[1]Hugst!$R$4:$W$4,0))))</f>
        <v>1148.8321318227834</v>
      </c>
      <c r="AD120" s="168">
        <f ca="1">IF($C120-AD$1&lt;År1,0,AC119*(1-VLOOKUP($A120,[1]Hugst!$R$5:$W$9,MATCH(ROUNDUP((AD$1)/10,0)*10,[1]Hugst!$R$4:$W$4,0))))</f>
        <v>1149.926197527255</v>
      </c>
      <c r="AE120" s="168">
        <f ca="1">IF($C120-AE$1&lt;År1,0,AD119*(1-VLOOKUP($A120,[1]Hugst!$R$5:$W$9,MATCH(ROUNDUP((AE$1)/10,0)*10,[1]Hugst!$R$4:$W$4,0))))</f>
        <v>1151.0284946978031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8">
        <f t="shared" ca="1" si="2"/>
        <v>31.386518993174832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8">
        <f ca="1">IF($C121-G$1&lt;År1,0,F120*(1-VLOOKUP($A121,[1]Hugst!$R$5:$W$9,MATCH(ROUNDUP((G$1)/10,0)*10,[1]Hugst!$R$4:$W$4,0))))</f>
        <v>1135.5119410551627</v>
      </c>
      <c r="H121" s="168">
        <f ca="1">IF($C121-H$1&lt;År1,0,G120*(1-VLOOKUP($A121,[1]Hugst!$R$5:$W$9,MATCH(ROUNDUP((H$1)/10,0)*10,[1]Hugst!$R$4:$W$4,0))))</f>
        <v>1136.3855581175187</v>
      </c>
      <c r="I121" s="168">
        <f ca="1">IF($C121-I$1&lt;År1,0,H120*(1-VLOOKUP($A121,[1]Hugst!$R$5:$W$9,MATCH(ROUNDUP((I$1)/10,0)*10,[1]Hugst!$R$4:$W$4,0))))</f>
        <v>1137.2674651865229</v>
      </c>
      <c r="J121" s="168">
        <f ca="1">IF($C121-J$1&lt;År1,0,I120*(1-VLOOKUP($A121,[1]Hugst!$R$5:$W$9,MATCH(ROUNDUP((J$1)/10,0)*10,[1]Hugst!$R$4:$W$4,0))))</f>
        <v>1138.1577079749143</v>
      </c>
      <c r="K121" s="168">
        <f ca="1">IF($C121-K$1&lt;År1,0,J120*(1-VLOOKUP($A121,[1]Hugst!$R$5:$W$9,MATCH(ROUNDUP((K$1)/10,0)*10,[1]Hugst!$R$4:$W$4,0))))</f>
        <v>1139.0563324282987</v>
      </c>
      <c r="L121" s="168">
        <f ca="1">IF($C121-L$1&lt;År1,0,K120*(1-VLOOKUP($A121,[1]Hugst!$R$5:$W$9,MATCH(ROUNDUP((L$1)/10,0)*10,[1]Hugst!$R$4:$W$4,0))))</f>
        <v>1139.9633847266734</v>
      </c>
      <c r="M121" s="168">
        <f ca="1">IF($C121-M$1&lt;År1,0,L120*(1-VLOOKUP($A121,[1]Hugst!$R$5:$W$9,MATCH(ROUNDUP((M$1)/10,0)*10,[1]Hugst!$R$4:$W$4,0))))</f>
        <v>1140.8789112853331</v>
      </c>
      <c r="N121" s="168">
        <f ca="1">IF($C121-N$1&lt;År1,0,M120*(1-VLOOKUP($A121,[1]Hugst!$R$5:$W$9,MATCH(ROUNDUP((N$1)/10,0)*10,[1]Hugst!$R$4:$W$4,0))))</f>
        <v>1142.0508533698405</v>
      </c>
      <c r="O121" s="168">
        <f ca="1">IF($C121-O$1&lt;År1,0,N120*(1-VLOOKUP($A121,[1]Hugst!$R$5:$W$9,MATCH(ROUNDUP((O$1)/10,0)*10,[1]Hugst!$R$4:$W$4,0))))</f>
        <v>1143.2300820149933</v>
      </c>
      <c r="P121" s="168">
        <f ca="1">IF($C121-P$1&lt;År1,0,O120*(1-VLOOKUP($A121,[1]Hugst!$R$5:$W$9,MATCH(ROUNDUP((P$1)/10,0)*10,[1]Hugst!$R$4:$W$4,0))))</f>
        <v>1142.6709156794138</v>
      </c>
      <c r="Q121" s="168">
        <f ca="1">IF($C121-Q$1&lt;År1,0,P120*(1-VLOOKUP($A121,[1]Hugst!$R$5:$W$9,MATCH(ROUNDUP((Q$1)/10,0)*10,[1]Hugst!$R$4:$W$4,0))))</f>
        <v>1142.118136883025</v>
      </c>
      <c r="R121" s="168">
        <f ca="1">IF($C121-R$1&lt;År1,0,Q120*(1-VLOOKUP($A121,[1]Hugst!$R$5:$W$9,MATCH(ROUNDUP((R$1)/10,0)*10,[1]Hugst!$R$4:$W$4,0))))</f>
        <v>1141.5717552089648</v>
      </c>
      <c r="S121" s="168">
        <f ca="1">IF($C121-S$1&lt;År1,0,R120*(1-VLOOKUP($A121,[1]Hugst!$R$5:$W$9,MATCH(ROUNDUP((S$1)/10,0)*10,[1]Hugst!$R$4:$W$4,0))))</f>
        <v>1141.0317802934071</v>
      </c>
      <c r="T121" s="168">
        <f ca="1">IF($C121-T$1&lt;År1,0,S120*(1-VLOOKUP($A121,[1]Hugst!$R$5:$W$9,MATCH(ROUNDUP((T$1)/10,0)*10,[1]Hugst!$R$4:$W$4,0))))</f>
        <v>1140.4982218254529</v>
      </c>
      <c r="U121" s="168">
        <f ca="1">IF($C121-U$1&lt;År1,0,T120*(1-VLOOKUP($A121,[1]Hugst!$R$5:$W$9,MATCH(ROUNDUP((U$1)/10,0)*10,[1]Hugst!$R$4:$W$4,0))))</f>
        <v>1139.9710895474029</v>
      </c>
      <c r="V121" s="168">
        <f ca="1">IF($C121-V$1&lt;År1,0,U120*(1-VLOOKUP($A121,[1]Hugst!$R$5:$W$9,MATCH(ROUNDUP((V$1)/10,0)*10,[1]Hugst!$R$4:$W$4,0))))</f>
        <v>1139.4503932549435</v>
      </c>
      <c r="W121" s="168">
        <f ca="1">IF($C121-W$1&lt;År1,0,V120*(1-VLOOKUP($A121,[1]Hugst!$R$5:$W$9,MATCH(ROUNDUP((W$1)/10,0)*10,[1]Hugst!$R$4:$W$4,0))))</f>
        <v>1138.936142797153</v>
      </c>
      <c r="X121" s="168">
        <f ca="1">IF($C121-X$1&lt;År1,0,W120*(1-VLOOKUP($A121,[1]Hugst!$R$5:$W$9,MATCH(ROUNDUP((X$1)/10,0)*10,[1]Hugst!$R$4:$W$4,0))))</f>
        <v>1140.2128105732095</v>
      </c>
      <c r="Y121" s="168">
        <f ca="1">IF($C121-Y$1&lt;År1,0,X120*(1-VLOOKUP($A121,[1]Hugst!$R$5:$W$9,MATCH(ROUNDUP((Y$1)/10,0)*10,[1]Hugst!$R$4:$W$4,0))))</f>
        <v>1141.498055985538</v>
      </c>
      <c r="Z121" s="168">
        <f ca="1">IF($C121-Z$1&lt;År1,0,Y120*(1-VLOOKUP($A121,[1]Hugst!$R$5:$W$9,MATCH(ROUNDUP((Z$1)/10,0)*10,[1]Hugst!$R$4:$W$4,0))))</f>
        <v>1142.5494158799922</v>
      </c>
      <c r="AA121" s="168">
        <f ca="1">IF($C121-AA$1&lt;År1,0,Z120*(1-VLOOKUP($A121,[1]Hugst!$R$5:$W$9,MATCH(ROUNDUP((AA$1)/10,0)*10,[1]Hugst!$R$4:$W$4,0))))</f>
        <v>1143.6088996154078</v>
      </c>
      <c r="AB121" s="168">
        <f ca="1">IF($C121-AB$1&lt;År1,0,AA120*(1-VLOOKUP($A121,[1]Hugst!$R$5:$W$9,MATCH(ROUNDUP((AB$1)/10,0)*10,[1]Hugst!$R$4:$W$4,0))))</f>
        <v>1144.6765257066604</v>
      </c>
      <c r="AC121" s="168">
        <f ca="1">IF($C121-AC$1&lt;År1,0,AB120*(1-VLOOKUP($A121,[1]Hugst!$R$5:$W$9,MATCH(ROUNDUP((AC$1)/10,0)*10,[1]Hugst!$R$4:$W$4,0))))</f>
        <v>1145.7523127434281</v>
      </c>
      <c r="AD121" s="168">
        <f ca="1">IF($C121-AD$1&lt;År1,0,AC120*(1-VLOOKUP($A121,[1]Hugst!$R$5:$W$9,MATCH(ROUNDUP((AD$1)/10,0)*10,[1]Hugst!$R$4:$W$4,0))))</f>
        <v>1146.8362793903793</v>
      </c>
      <c r="AE121" s="168">
        <f ca="1">IF($C121-AE$1&lt;År1,0,AD120*(1-VLOOKUP($A121,[1]Hugst!$R$5:$W$9,MATCH(ROUNDUP((AE$1)/10,0)*10,[1]Hugst!$R$4:$W$4,0))))</f>
        <v>1147.9284443874831</v>
      </c>
      <c r="AF121" s="168">
        <f ca="1">IF($C121-AF$1&lt;År1,0,AE120*(1-VLOOKUP($A121,[1]Hugst!$R$5:$W$9,MATCH(ROUNDUP((AF$1)/10,0)*10,[1]Hugst!$R$4:$W$4,0))))</f>
        <v>1149.028826550235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8">
        <f t="shared" ca="1" si="2"/>
        <v>33.32143716023711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8">
        <f ca="1">IF($C122-G$1&lt;År1,0,F121*(1-VLOOKUP($A122,[1]Hugst!$R$5:$W$9,MATCH(ROUNDUP((G$1)/10,0)*10,[1]Hugst!$R$4:$W$4,0))))</f>
        <v>1134.6465685188043</v>
      </c>
      <c r="H122" s="168">
        <f ca="1">IF($C122-H$1&lt;År1,0,G121*(1-VLOOKUP($A122,[1]Hugst!$R$5:$W$9,MATCH(ROUNDUP((H$1)/10,0)*10,[1]Hugst!$R$4:$W$4,0))))</f>
        <v>1135.5119410551627</v>
      </c>
      <c r="I122" s="168">
        <f ca="1">IF($C122-I$1&lt;År1,0,H121*(1-VLOOKUP($A122,[1]Hugst!$R$5:$W$9,MATCH(ROUNDUP((I$1)/10,0)*10,[1]Hugst!$R$4:$W$4,0))))</f>
        <v>1136.3855581175187</v>
      </c>
      <c r="J122" s="168">
        <f ca="1">IF($C122-J$1&lt;År1,0,I121*(1-VLOOKUP($A122,[1]Hugst!$R$5:$W$9,MATCH(ROUNDUP((J$1)/10,0)*10,[1]Hugst!$R$4:$W$4,0))))</f>
        <v>1137.2674651865229</v>
      </c>
      <c r="K122" s="168">
        <f ca="1">IF($C122-K$1&lt;År1,0,J121*(1-VLOOKUP($A122,[1]Hugst!$R$5:$W$9,MATCH(ROUNDUP((K$1)/10,0)*10,[1]Hugst!$R$4:$W$4,0))))</f>
        <v>1138.1577079749143</v>
      </c>
      <c r="L122" s="168">
        <f ca="1">IF($C122-L$1&lt;År1,0,K121*(1-VLOOKUP($A122,[1]Hugst!$R$5:$W$9,MATCH(ROUNDUP((L$1)/10,0)*10,[1]Hugst!$R$4:$W$4,0))))</f>
        <v>1139.0563324282987</v>
      </c>
      <c r="M122" s="168">
        <f ca="1">IF($C122-M$1&lt;År1,0,L121*(1-VLOOKUP($A122,[1]Hugst!$R$5:$W$9,MATCH(ROUNDUP((M$1)/10,0)*10,[1]Hugst!$R$4:$W$4,0))))</f>
        <v>1139.9633847266734</v>
      </c>
      <c r="N122" s="168">
        <f ca="1">IF($C122-N$1&lt;År1,0,M121*(1-VLOOKUP($A122,[1]Hugst!$R$5:$W$9,MATCH(ROUNDUP((N$1)/10,0)*10,[1]Hugst!$R$4:$W$4,0))))</f>
        <v>1140.8789112853331</v>
      </c>
      <c r="O122" s="168">
        <f ca="1">IF($C122-O$1&lt;År1,0,N121*(1-VLOOKUP($A122,[1]Hugst!$R$5:$W$9,MATCH(ROUNDUP((O$1)/10,0)*10,[1]Hugst!$R$4:$W$4,0))))</f>
        <v>1142.0508533698405</v>
      </c>
      <c r="P122" s="168">
        <f ca="1">IF($C122-P$1&lt;År1,0,O121*(1-VLOOKUP($A122,[1]Hugst!$R$5:$W$9,MATCH(ROUNDUP((P$1)/10,0)*10,[1]Hugst!$R$4:$W$4,0))))</f>
        <v>1141.4861717203942</v>
      </c>
      <c r="Q122" s="168">
        <f ca="1">IF($C122-Q$1&lt;År1,0,P121*(1-VLOOKUP($A122,[1]Hugst!$R$5:$W$9,MATCH(ROUNDUP((Q$1)/10,0)*10,[1]Hugst!$R$4:$W$4,0))))</f>
        <v>1140.9278583504113</v>
      </c>
      <c r="R122" s="168">
        <f ca="1">IF($C122-R$1&lt;År1,0,Q121*(1-VLOOKUP($A122,[1]Hugst!$R$5:$W$9,MATCH(ROUNDUP((R$1)/10,0)*10,[1]Hugst!$R$4:$W$4,0))))</f>
        <v>1140.3759227759153</v>
      </c>
      <c r="S122" s="168">
        <f ca="1">IF($C122-S$1&lt;År1,0,R121*(1-VLOOKUP($A122,[1]Hugst!$R$5:$W$9,MATCH(ROUNDUP((S$1)/10,0)*10,[1]Hugst!$R$4:$W$4,0))))</f>
        <v>1139.8303745654257</v>
      </c>
      <c r="T122" s="168">
        <f ca="1">IF($C122-T$1&lt;År1,0,S121*(1-VLOOKUP($A122,[1]Hugst!$R$5:$W$9,MATCH(ROUNDUP((T$1)/10,0)*10,[1]Hugst!$R$4:$W$4,0))))</f>
        <v>1139.2912233404172</v>
      </c>
      <c r="U122" s="168">
        <f ca="1">IF($C122-U$1&lt;År1,0,T121*(1-VLOOKUP($A122,[1]Hugst!$R$5:$W$9,MATCH(ROUNDUP((U$1)/10,0)*10,[1]Hugst!$R$4:$W$4,0))))</f>
        <v>1138.7584787752107</v>
      </c>
      <c r="V122" s="168">
        <f ca="1">IF($C122-V$1&lt;År1,0,U121*(1-VLOOKUP($A122,[1]Hugst!$R$5:$W$9,MATCH(ROUNDUP((V$1)/10,0)*10,[1]Hugst!$R$4:$W$4,0))))</f>
        <v>1138.2321505972459</v>
      </c>
      <c r="W122" s="168">
        <f ca="1">IF($C122-W$1&lt;År1,0,V121*(1-VLOOKUP($A122,[1]Hugst!$R$5:$W$9,MATCH(ROUNDUP((W$1)/10,0)*10,[1]Hugst!$R$4:$W$4,0))))</f>
        <v>1137.7122485872665</v>
      </c>
      <c r="X122" s="168">
        <f ca="1">IF($C122-X$1&lt;År1,0,W121*(1-VLOOKUP($A122,[1]Hugst!$R$5:$W$9,MATCH(ROUNDUP((X$1)/10,0)*10,[1]Hugst!$R$4:$W$4,0))))</f>
        <v>1137.1987825793269</v>
      </c>
      <c r="Y122" s="168">
        <f ca="1">IF($C122-Y$1&lt;År1,0,X121*(1-VLOOKUP($A122,[1]Hugst!$R$5:$W$9,MATCH(ROUNDUP((Y$1)/10,0)*10,[1]Hugst!$R$4:$W$4,0))))</f>
        <v>1138.4735028960638</v>
      </c>
      <c r="Z122" s="168">
        <f ca="1">IF($C122-Z$1&lt;År1,0,Y121*(1-VLOOKUP($A122,[1]Hugst!$R$5:$W$9,MATCH(ROUNDUP((Z$1)/10,0)*10,[1]Hugst!$R$4:$W$4,0))))</f>
        <v>1139.5149449560715</v>
      </c>
      <c r="AA122" s="168">
        <f ca="1">IF($C122-AA$1&lt;År1,0,Z121*(1-VLOOKUP($A122,[1]Hugst!$R$5:$W$9,MATCH(ROUNDUP((AA$1)/10,0)*10,[1]Hugst!$R$4:$W$4,0))))</f>
        <v>1140.5644783354549</v>
      </c>
      <c r="AB122" s="168">
        <f ca="1">IF($C122-AB$1&lt;År1,0,AA121*(1-VLOOKUP($A122,[1]Hugst!$R$5:$W$9,MATCH(ROUNDUP((AB$1)/10,0)*10,[1]Hugst!$R$4:$W$4,0))))</f>
        <v>1141.6221214423472</v>
      </c>
      <c r="AC122" s="168">
        <f ca="1">IF($C122-AC$1&lt;År1,0,AB121*(1-VLOOKUP($A122,[1]Hugst!$R$5:$W$9,MATCH(ROUNDUP((AC$1)/10,0)*10,[1]Hugst!$R$4:$W$4,0))))</f>
        <v>1142.687892759458</v>
      </c>
      <c r="AD122" s="168">
        <f ca="1">IF($C122-AD$1&lt;År1,0,AC121*(1-VLOOKUP($A122,[1]Hugst!$R$5:$W$9,MATCH(ROUNDUP((AD$1)/10,0)*10,[1]Hugst!$R$4:$W$4,0))))</f>
        <v>1143.7618108441704</v>
      </c>
      <c r="AE122" s="168">
        <f ca="1">IF($C122-AE$1&lt;År1,0,AD121*(1-VLOOKUP($A122,[1]Hugst!$R$5:$W$9,MATCH(ROUNDUP((AE$1)/10,0)*10,[1]Hugst!$R$4:$W$4,0))))</f>
        <v>1144.8438943287265</v>
      </c>
      <c r="AF122" s="168">
        <f ca="1">IF($C122-AF$1&lt;År1,0,AE121*(1-VLOOKUP($A122,[1]Hugst!$R$5:$W$9,MATCH(ROUNDUP((AF$1)/10,0)*10,[1]Hugst!$R$4:$W$4,0))))</f>
        <v>1145.9341619205386</v>
      </c>
      <c r="AG122" s="168">
        <f ca="1">IF($C122-AG$1&lt;År1,0,AF121*(1-VLOOKUP($A122,[1]Hugst!$R$5:$W$9,MATCH(ROUNDUP((AG$1)/10,0)*10,[1]Hugst!$R$4:$W$4,0))))</f>
        <v>1147.0326324024145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8">
        <f t="shared" ca="1" si="2"/>
        <v>35.250549125550606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8">
        <f ca="1">IF($C123-G$1&lt;År1,0,F122*(1-VLOOKUP($A123,[1]Hugst!$R$5:$W$9,MATCH(ROUNDUP((G$1)/10,0)*10,[1]Hugst!$R$4:$W$4,0))))</f>
        <v>1133.7893952582483</v>
      </c>
      <c r="H123" s="168">
        <f ca="1">IF($C123-H$1&lt;År1,0,G122*(1-VLOOKUP($A123,[1]Hugst!$R$5:$W$9,MATCH(ROUNDUP((H$1)/10,0)*10,[1]Hugst!$R$4:$W$4,0))))</f>
        <v>1134.6465685188043</v>
      </c>
      <c r="I123" s="168">
        <f ca="1">IF($C123-I$1&lt;År1,0,H122*(1-VLOOKUP($A123,[1]Hugst!$R$5:$W$9,MATCH(ROUNDUP((I$1)/10,0)*10,[1]Hugst!$R$4:$W$4,0))))</f>
        <v>1135.5119410551627</v>
      </c>
      <c r="J123" s="168">
        <f ca="1">IF($C123-J$1&lt;År1,0,I122*(1-VLOOKUP($A123,[1]Hugst!$R$5:$W$9,MATCH(ROUNDUP((J$1)/10,0)*10,[1]Hugst!$R$4:$W$4,0))))</f>
        <v>1136.3855581175187</v>
      </c>
      <c r="K123" s="168">
        <f ca="1">IF($C123-K$1&lt;År1,0,J122*(1-VLOOKUP($A123,[1]Hugst!$R$5:$W$9,MATCH(ROUNDUP((K$1)/10,0)*10,[1]Hugst!$R$4:$W$4,0))))</f>
        <v>1137.2674651865229</v>
      </c>
      <c r="L123" s="168">
        <f ca="1">IF($C123-L$1&lt;År1,0,K122*(1-VLOOKUP($A123,[1]Hugst!$R$5:$W$9,MATCH(ROUNDUP((L$1)/10,0)*10,[1]Hugst!$R$4:$W$4,0))))</f>
        <v>1138.1577079749143</v>
      </c>
      <c r="M123" s="168">
        <f ca="1">IF($C123-M$1&lt;År1,0,L122*(1-VLOOKUP($A123,[1]Hugst!$R$5:$W$9,MATCH(ROUNDUP((M$1)/10,0)*10,[1]Hugst!$R$4:$W$4,0))))</f>
        <v>1139.0563324282987</v>
      </c>
      <c r="N123" s="168">
        <f ca="1">IF($C123-N$1&lt;År1,0,M122*(1-VLOOKUP($A123,[1]Hugst!$R$5:$W$9,MATCH(ROUNDUP((N$1)/10,0)*10,[1]Hugst!$R$4:$W$4,0))))</f>
        <v>1139.9633847266734</v>
      </c>
      <c r="O123" s="168">
        <f ca="1">IF($C123-O$1&lt;År1,0,N122*(1-VLOOKUP($A123,[1]Hugst!$R$5:$W$9,MATCH(ROUNDUP((O$1)/10,0)*10,[1]Hugst!$R$4:$W$4,0))))</f>
        <v>1140.8789112853331</v>
      </c>
      <c r="P123" s="168">
        <f ca="1">IF($C123-P$1&lt;År1,0,O122*(1-VLOOKUP($A123,[1]Hugst!$R$5:$W$9,MATCH(ROUNDUP((P$1)/10,0)*10,[1]Hugst!$R$4:$W$4,0))))</f>
        <v>1140.3087418985983</v>
      </c>
      <c r="Q123" s="168">
        <f ca="1">IF($C123-Q$1&lt;År1,0,P122*(1-VLOOKUP($A123,[1]Hugst!$R$5:$W$9,MATCH(ROUNDUP((Q$1)/10,0)*10,[1]Hugst!$R$4:$W$4,0))))</f>
        <v>1139.7449216279392</v>
      </c>
      <c r="R123" s="168">
        <f ca="1">IF($C123-R$1&lt;År1,0,Q122*(1-VLOOKUP($A123,[1]Hugst!$R$5:$W$9,MATCH(ROUNDUP((R$1)/10,0)*10,[1]Hugst!$R$4:$W$4,0))))</f>
        <v>1139.1874599224191</v>
      </c>
      <c r="S123" s="168">
        <f ca="1">IF($C123-S$1&lt;År1,0,R122*(1-VLOOKUP($A123,[1]Hugst!$R$5:$W$9,MATCH(ROUNDUP((S$1)/10,0)*10,[1]Hugst!$R$4:$W$4,0))))</f>
        <v>1138.6363662835452</v>
      </c>
      <c r="T123" s="168">
        <f ca="1">IF($C123-T$1&lt;År1,0,S122*(1-VLOOKUP($A123,[1]Hugst!$R$5:$W$9,MATCH(ROUNDUP((T$1)/10,0)*10,[1]Hugst!$R$4:$W$4,0))))</f>
        <v>1138.091650265241</v>
      </c>
      <c r="U123" s="168">
        <f ca="1">IF($C123-U$1&lt;År1,0,T122*(1-VLOOKUP($A123,[1]Hugst!$R$5:$W$9,MATCH(ROUNDUP((U$1)/10,0)*10,[1]Hugst!$R$4:$W$4,0))))</f>
        <v>1137.5533214743048</v>
      </c>
      <c r="V123" s="168">
        <f ca="1">IF($C123-V$1&lt;År1,0,U122*(1-VLOOKUP($A123,[1]Hugst!$R$5:$W$9,MATCH(ROUNDUP((V$1)/10,0)*10,[1]Hugst!$R$4:$W$4,0))))</f>
        <v>1137.0213895702993</v>
      </c>
      <c r="W123" s="168">
        <f ca="1">IF($C123-W$1&lt;År1,0,V122*(1-VLOOKUP($A123,[1]Hugst!$R$5:$W$9,MATCH(ROUNDUP((W$1)/10,0)*10,[1]Hugst!$R$4:$W$4,0))))</f>
        <v>1136.4958642658264</v>
      </c>
      <c r="X123" s="168">
        <f ca="1">IF($C123-X$1&lt;År1,0,W122*(1-VLOOKUP($A123,[1]Hugst!$R$5:$W$9,MATCH(ROUNDUP((X$1)/10,0)*10,[1]Hugst!$R$4:$W$4,0))))</f>
        <v>1135.9767553267095</v>
      </c>
      <c r="Y123" s="168">
        <f ca="1">IF($C123-Y$1&lt;År1,0,X122*(1-VLOOKUP($A123,[1]Hugst!$R$5:$W$9,MATCH(ROUNDUP((Y$1)/10,0)*10,[1]Hugst!$R$4:$W$4,0))))</f>
        <v>1135.4640725720026</v>
      </c>
      <c r="Z123" s="168">
        <f ca="1">IF($C123-Z$1&lt;År1,0,Y122*(1-VLOOKUP($A123,[1]Hugst!$R$5:$W$9,MATCH(ROUNDUP((Z$1)/10,0)*10,[1]Hugst!$R$4:$W$4,0))))</f>
        <v>1136.4956463867952</v>
      </c>
      <c r="AA123" s="168">
        <f ca="1">IF($C123-AA$1&lt;År1,0,Z122*(1-VLOOKUP($A123,[1]Hugst!$R$5:$W$9,MATCH(ROUNDUP((AA$1)/10,0)*10,[1]Hugst!$R$4:$W$4,0))))</f>
        <v>1137.5352791618682</v>
      </c>
      <c r="AB123" s="168">
        <f ca="1">IF($C123-AB$1&lt;År1,0,AA122*(1-VLOOKUP($A123,[1]Hugst!$R$5:$W$9,MATCH(ROUNDUP((AB$1)/10,0)*10,[1]Hugst!$R$4:$W$4,0))))</f>
        <v>1138.5829891993635</v>
      </c>
      <c r="AC123" s="168">
        <f ca="1">IF($C123-AC$1&lt;År1,0,AB122*(1-VLOOKUP($A123,[1]Hugst!$R$5:$W$9,MATCH(ROUNDUP((AC$1)/10,0)*10,[1]Hugst!$R$4:$W$4,0))))</f>
        <v>1139.6387948754345</v>
      </c>
      <c r="AD123" s="168">
        <f ca="1">IF($C123-AD$1&lt;År1,0,AC122*(1-VLOOKUP($A123,[1]Hugst!$R$5:$W$9,MATCH(ROUNDUP((AD$1)/10,0)*10,[1]Hugst!$R$4:$W$4,0))))</f>
        <v>1140.7027146406808</v>
      </c>
      <c r="AE123" s="168">
        <f ca="1">IF($C123-AE$1&lt;År1,0,AD122*(1-VLOOKUP($A123,[1]Hugst!$R$5:$W$9,MATCH(ROUNDUP((AE$1)/10,0)*10,[1]Hugst!$R$4:$W$4,0))))</f>
        <v>1141.7747670202461</v>
      </c>
      <c r="AF123" s="168">
        <f ca="1">IF($C123-AF$1&lt;År1,0,AE122*(1-VLOOKUP($A123,[1]Hugst!$R$5:$W$9,MATCH(ROUNDUP((AF$1)/10,0)*10,[1]Hugst!$R$4:$W$4,0))))</f>
        <v>1142.8549706140027</v>
      </c>
      <c r="AG123" s="168">
        <f ca="1">IF($C123-AG$1&lt;År1,0,AF122*(1-VLOOKUP($A123,[1]Hugst!$R$5:$W$9,MATCH(ROUNDUP((AG$1)/10,0)*10,[1]Hugst!$R$4:$W$4,0))))</f>
        <v>1143.943344096863</v>
      </c>
      <c r="AH123" s="168">
        <f ca="1">IF($C123-AH$1&lt;År1,0,AG122*(1-VLOOKUP($A123,[1]Hugst!$R$5:$W$9,MATCH(ROUNDUP((AH$1)/10,0)*10,[1]Hugst!$R$4:$W$4,0))))</f>
        <v>1145.0399062190036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8">
        <f t="shared" ca="1" si="2"/>
        <v>37.17387989936833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8">
        <f ca="1">IF($C124-G$1&lt;År1,0,F123*(1-VLOOKUP($A124,[1]Hugst!$R$5:$W$9,MATCH(ROUNDUP((G$1)/10,0)*10,[1]Hugst!$R$4:$W$4,0))))</f>
        <v>1132.9403762531467</v>
      </c>
      <c r="H124" s="168">
        <f ca="1">IF($C124-H$1&lt;År1,0,G123*(1-VLOOKUP($A124,[1]Hugst!$R$5:$W$9,MATCH(ROUNDUP((H$1)/10,0)*10,[1]Hugst!$R$4:$W$4,0))))</f>
        <v>1133.7893952582483</v>
      </c>
      <c r="I124" s="168">
        <f ca="1">IF($C124-I$1&lt;År1,0,H123*(1-VLOOKUP($A124,[1]Hugst!$R$5:$W$9,MATCH(ROUNDUP((I$1)/10,0)*10,[1]Hugst!$R$4:$W$4,0))))</f>
        <v>1134.6465685188043</v>
      </c>
      <c r="J124" s="168">
        <f ca="1">IF($C124-J$1&lt;År1,0,I123*(1-VLOOKUP($A124,[1]Hugst!$R$5:$W$9,MATCH(ROUNDUP((J$1)/10,0)*10,[1]Hugst!$R$4:$W$4,0))))</f>
        <v>1135.5119410551627</v>
      </c>
      <c r="K124" s="168">
        <f ca="1">IF($C124-K$1&lt;År1,0,J123*(1-VLOOKUP($A124,[1]Hugst!$R$5:$W$9,MATCH(ROUNDUP((K$1)/10,0)*10,[1]Hugst!$R$4:$W$4,0))))</f>
        <v>1136.3855581175187</v>
      </c>
      <c r="L124" s="168">
        <f ca="1">IF($C124-L$1&lt;År1,0,K123*(1-VLOOKUP($A124,[1]Hugst!$R$5:$W$9,MATCH(ROUNDUP((L$1)/10,0)*10,[1]Hugst!$R$4:$W$4,0))))</f>
        <v>1137.2674651865229</v>
      </c>
      <c r="M124" s="168">
        <f ca="1">IF($C124-M$1&lt;År1,0,L123*(1-VLOOKUP($A124,[1]Hugst!$R$5:$W$9,MATCH(ROUNDUP((M$1)/10,0)*10,[1]Hugst!$R$4:$W$4,0))))</f>
        <v>1138.1577079749143</v>
      </c>
      <c r="N124" s="168">
        <f ca="1">IF($C124-N$1&lt;År1,0,M123*(1-VLOOKUP($A124,[1]Hugst!$R$5:$W$9,MATCH(ROUNDUP((N$1)/10,0)*10,[1]Hugst!$R$4:$W$4,0))))</f>
        <v>1139.0563324282987</v>
      </c>
      <c r="O124" s="168">
        <f ca="1">IF($C124-O$1&lt;År1,0,N123*(1-VLOOKUP($A124,[1]Hugst!$R$5:$W$9,MATCH(ROUNDUP((O$1)/10,0)*10,[1]Hugst!$R$4:$W$4,0))))</f>
        <v>1139.9633847266734</v>
      </c>
      <c r="P124" s="168">
        <f ca="1">IF($C124-P$1&lt;År1,0,O123*(1-VLOOKUP($A124,[1]Hugst!$R$5:$W$9,MATCH(ROUNDUP((P$1)/10,0)*10,[1]Hugst!$R$4:$W$4,0))))</f>
        <v>1139.1385875223555</v>
      </c>
      <c r="Q124" s="168">
        <f ca="1">IF($C124-Q$1&lt;År1,0,P123*(1-VLOOKUP($A124,[1]Hugst!$R$5:$W$9,MATCH(ROUNDUP((Q$1)/10,0)*10,[1]Hugst!$R$4:$W$4,0))))</f>
        <v>1138.5692878855327</v>
      </c>
      <c r="R124" s="168">
        <f ca="1">IF($C124-R$1&lt;År1,0,Q123*(1-VLOOKUP($A124,[1]Hugst!$R$5:$W$9,MATCH(ROUNDUP((R$1)/10,0)*10,[1]Hugst!$R$4:$W$4,0))))</f>
        <v>1138.0063276796932</v>
      </c>
      <c r="S124" s="168">
        <f ca="1">IF($C124-S$1&lt;År1,0,R123*(1-VLOOKUP($A124,[1]Hugst!$R$5:$W$9,MATCH(ROUNDUP((S$1)/10,0)*10,[1]Hugst!$R$4:$W$4,0))))</f>
        <v>1137.4497163394865</v>
      </c>
      <c r="T124" s="168">
        <f ca="1">IF($C124-T$1&lt;År1,0,S123*(1-VLOOKUP($A124,[1]Hugst!$R$5:$W$9,MATCH(ROUNDUP((T$1)/10,0)*10,[1]Hugst!$R$4:$W$4,0))))</f>
        <v>1136.8994633519262</v>
      </c>
      <c r="U124" s="168">
        <f ca="1">IF($C124-U$1&lt;År1,0,T123*(1-VLOOKUP($A124,[1]Hugst!$R$5:$W$9,MATCH(ROUNDUP((U$1)/10,0)*10,[1]Hugst!$R$4:$W$4,0))))</f>
        <v>1136.3555782563617</v>
      </c>
      <c r="V124" s="168">
        <f ca="1">IF($C124-V$1&lt;År1,0,U123*(1-VLOOKUP($A124,[1]Hugst!$R$5:$W$9,MATCH(ROUNDUP((V$1)/10,0)*10,[1]Hugst!$R$4:$W$4,0))))</f>
        <v>1135.8180706449371</v>
      </c>
      <c r="W124" s="168">
        <f ca="1">IF($C124-W$1&lt;År1,0,V123*(1-VLOOKUP($A124,[1]Hugst!$R$5:$W$9,MATCH(ROUNDUP((W$1)/10,0)*10,[1]Hugst!$R$4:$W$4,0))))</f>
        <v>1135.2869501624803</v>
      </c>
      <c r="X124" s="168">
        <f ca="1">IF($C124-X$1&lt;År1,0,W123*(1-VLOOKUP($A124,[1]Hugst!$R$5:$W$9,MATCH(ROUNDUP((X$1)/10,0)*10,[1]Hugst!$R$4:$W$4,0))))</f>
        <v>1134.7622265067769</v>
      </c>
      <c r="Y124" s="168">
        <f ca="1">IF($C124-Y$1&lt;År1,0,X123*(1-VLOOKUP($A124,[1]Hugst!$R$5:$W$9,MATCH(ROUNDUP((Y$1)/10,0)*10,[1]Hugst!$R$4:$W$4,0))))</f>
        <v>1134.2439094287536</v>
      </c>
      <c r="Z124" s="168">
        <f ca="1">IF($C124-Z$1&lt;År1,0,Y123*(1-VLOOKUP($A124,[1]Hugst!$R$5:$W$9,MATCH(ROUNDUP((Z$1)/10,0)*10,[1]Hugst!$R$4:$W$4,0))))</f>
        <v>1133.4914443103307</v>
      </c>
      <c r="AA124" s="168">
        <f ca="1">IF($C124-AA$1&lt;År1,0,Z123*(1-VLOOKUP($A124,[1]Hugst!$R$5:$W$9,MATCH(ROUNDUP((AA$1)/10,0)*10,[1]Hugst!$R$4:$W$4,0))))</f>
        <v>1134.521225984174</v>
      </c>
      <c r="AB124" s="168">
        <f ca="1">IF($C124-AB$1&lt;År1,0,AA123*(1-VLOOKUP($A124,[1]Hugst!$R$5:$W$9,MATCH(ROUNDUP((AB$1)/10,0)*10,[1]Hugst!$R$4:$W$4,0))))</f>
        <v>1135.5590526175615</v>
      </c>
      <c r="AC124" s="168">
        <f ca="1">IF($C124-AC$1&lt;År1,0,AB123*(1-VLOOKUP($A124,[1]Hugst!$R$5:$W$9,MATCH(ROUNDUP((AC$1)/10,0)*10,[1]Hugst!$R$4:$W$4,0))))</f>
        <v>1136.6049424808391</v>
      </c>
      <c r="AD124" s="168">
        <f ca="1">IF($C124-AD$1&lt;År1,0,AC123*(1-VLOOKUP($A124,[1]Hugst!$R$5:$W$9,MATCH(ROUNDUP((AD$1)/10,0)*10,[1]Hugst!$R$4:$W$4,0))))</f>
        <v>1137.6589139182356</v>
      </c>
      <c r="AE124" s="168">
        <f ca="1">IF($C124-AE$1&lt;År1,0,AD123*(1-VLOOKUP($A124,[1]Hugst!$R$5:$W$9,MATCH(ROUNDUP((AE$1)/10,0)*10,[1]Hugst!$R$4:$W$4,0))))</f>
        <v>1138.7209853482966</v>
      </c>
      <c r="AF124" s="168">
        <f ca="1">IF($C124-AF$1&lt;År1,0,AE123*(1-VLOOKUP($A124,[1]Hugst!$R$5:$W$9,MATCH(ROUNDUP((AF$1)/10,0)*10,[1]Hugst!$R$4:$W$4,0))))</f>
        <v>1139.791175263982</v>
      </c>
      <c r="AG124" s="168">
        <f ca="1">IF($C124-AG$1&lt;År1,0,AF123*(1-VLOOKUP($A124,[1]Hugst!$R$5:$W$9,MATCH(ROUNDUP((AG$1)/10,0)*10,[1]Hugst!$R$4:$W$4,0))))</f>
        <v>1140.8695022328511</v>
      </c>
      <c r="AH124" s="168">
        <f ca="1">IF($C124-AH$1&lt;År1,0,AG123*(1-VLOOKUP($A124,[1]Hugst!$R$5:$W$9,MATCH(ROUNDUP((AH$1)/10,0)*10,[1]Hugst!$R$4:$W$4,0))))</f>
        <v>1141.9559848973727</v>
      </c>
      <c r="AI124" s="168">
        <f ca="1">IF($C124-AI$1&lt;År1,0,AH123*(1-VLOOKUP($A124,[1]Hugst!$R$5:$W$9,MATCH(ROUNDUP((AI$1)/10,0)*10,[1]Hugst!$R$4:$W$4,0))))</f>
        <v>1143.0506419751484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8">
        <f ca="1">IF(C125=2020,SUM(G125:AJ125),SUM(F124:AJ124)-SUM(G125:AJ125))</f>
        <v>38.12352336558979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8">
        <f ca="1">IF($C125-G$1&lt;År1,0,F124*(1-VLOOKUP($A125,[1]Hugst!$R$5:$W$9,MATCH(ROUNDUP((G$1)/10,0)*10,[1]Hugst!$R$4:$W$4,0))))</f>
        <v>1132.0994667114021</v>
      </c>
      <c r="H125" s="168">
        <f ca="1">IF($C125-H$1&lt;År1,0,G124*(1-VLOOKUP($A125,[1]Hugst!$R$5:$W$9,MATCH(ROUNDUP((H$1)/10,0)*10,[1]Hugst!$R$4:$W$4,0))))</f>
        <v>1132.9403762531467</v>
      </c>
      <c r="I125" s="168">
        <f ca="1">IF($C125-I$1&lt;År1,0,H124*(1-VLOOKUP($A125,[1]Hugst!$R$5:$W$9,MATCH(ROUNDUP((I$1)/10,0)*10,[1]Hugst!$R$4:$W$4,0))))</f>
        <v>1133.7893952582483</v>
      </c>
      <c r="J125" s="168">
        <f ca="1">IF($C125-J$1&lt;År1,0,I124*(1-VLOOKUP($A125,[1]Hugst!$R$5:$W$9,MATCH(ROUNDUP((J$1)/10,0)*10,[1]Hugst!$R$4:$W$4,0))))</f>
        <v>1134.6465685188043</v>
      </c>
      <c r="K125" s="168">
        <f ca="1">IF($C125-K$1&lt;År1,0,J124*(1-VLOOKUP($A125,[1]Hugst!$R$5:$W$9,MATCH(ROUNDUP((K$1)/10,0)*10,[1]Hugst!$R$4:$W$4,0))))</f>
        <v>1135.5119410551627</v>
      </c>
      <c r="L125" s="168">
        <f ca="1">IF($C125-L$1&lt;År1,0,K124*(1-VLOOKUP($A125,[1]Hugst!$R$5:$W$9,MATCH(ROUNDUP((L$1)/10,0)*10,[1]Hugst!$R$4:$W$4,0))))</f>
        <v>1136.3855581175187</v>
      </c>
      <c r="M125" s="168">
        <f ca="1">IF($C125-M$1&lt;År1,0,L124*(1-VLOOKUP($A125,[1]Hugst!$R$5:$W$9,MATCH(ROUNDUP((M$1)/10,0)*10,[1]Hugst!$R$4:$W$4,0))))</f>
        <v>1137.2674651865229</v>
      </c>
      <c r="N125" s="168">
        <f ca="1">IF($C125-N$1&lt;År1,0,M124*(1-VLOOKUP($A125,[1]Hugst!$R$5:$W$9,MATCH(ROUNDUP((N$1)/10,0)*10,[1]Hugst!$R$4:$W$4,0))))</f>
        <v>1138.1577079749143</v>
      </c>
      <c r="O125" s="168">
        <f ca="1">IF($C125-O$1&lt;År1,0,N124*(1-VLOOKUP($A125,[1]Hugst!$R$5:$W$9,MATCH(ROUNDUP((O$1)/10,0)*10,[1]Hugst!$R$4:$W$4,0))))</f>
        <v>1139.0563324282987</v>
      </c>
      <c r="P125" s="168">
        <f ca="1">IF($C125-P$1&lt;År1,0,O124*(1-VLOOKUP($A125,[1]Hugst!$R$5:$W$9,MATCH(ROUNDUP((P$1)/10,0)*10,[1]Hugst!$R$4:$W$4,0))))</f>
        <v>1138.2244575296327</v>
      </c>
      <c r="Q125" s="168">
        <f ca="1">IF($C125-Q$1&lt;År1,0,P124*(1-VLOOKUP($A125,[1]Hugst!$R$5:$W$9,MATCH(ROUNDUP((Q$1)/10,0)*10,[1]Hugst!$R$4:$W$4,0))))</f>
        <v>1137.4009184905417</v>
      </c>
      <c r="R125" s="168">
        <f ca="1">IF($C125-R$1&lt;År1,0,Q124*(1-VLOOKUP($A125,[1]Hugst!$R$5:$W$9,MATCH(ROUNDUP((R$1)/10,0)*10,[1]Hugst!$R$4:$W$4,0))))</f>
        <v>1136.8324872768937</v>
      </c>
      <c r="S125" s="168">
        <f ca="1">IF($C125-S$1&lt;År1,0,R124*(1-VLOOKUP($A125,[1]Hugst!$R$5:$W$9,MATCH(ROUNDUP((S$1)/10,0)*10,[1]Hugst!$R$4:$W$4,0))))</f>
        <v>1136.2703858239106</v>
      </c>
      <c r="T125" s="168">
        <f ca="1">IF($C125-T$1&lt;År1,0,S124*(1-VLOOKUP($A125,[1]Hugst!$R$5:$W$9,MATCH(ROUNDUP((T$1)/10,0)*10,[1]Hugst!$R$4:$W$4,0))))</f>
        <v>1135.7146235518499</v>
      </c>
      <c r="U125" s="168">
        <f ca="1">IF($C125-U$1&lt;År1,0,T124*(1-VLOOKUP($A125,[1]Hugst!$R$5:$W$9,MATCH(ROUNDUP((U$1)/10,0)*10,[1]Hugst!$R$4:$W$4,0))))</f>
        <v>1135.1652099332537</v>
      </c>
      <c r="V125" s="168">
        <f ca="1">IF($C125-V$1&lt;År1,0,U124*(1-VLOOKUP($A125,[1]Hugst!$R$5:$W$9,MATCH(ROUNDUP((V$1)/10,0)*10,[1]Hugst!$R$4:$W$4,0))))</f>
        <v>1134.6221544929197</v>
      </c>
      <c r="W125" s="168">
        <f ca="1">IF($C125-W$1&lt;År1,0,V124*(1-VLOOKUP($A125,[1]Hugst!$R$5:$W$9,MATCH(ROUNDUP((W$1)/10,0)*10,[1]Hugst!$R$4:$W$4,0))))</f>
        <v>1134.08546680836</v>
      </c>
      <c r="X125" s="168">
        <f ca="1">IF($C125-X$1&lt;År1,0,W124*(1-VLOOKUP($A125,[1]Hugst!$R$5:$W$9,MATCH(ROUNDUP((X$1)/10,0)*10,[1]Hugst!$R$4:$W$4,0))))</f>
        <v>1133.5551565096901</v>
      </c>
      <c r="Y125" s="168">
        <f ca="1">IF($C125-Y$1&lt;År1,0,X124*(1-VLOOKUP($A125,[1]Hugst!$R$5:$W$9,MATCH(ROUNDUP((Y$1)/10,0)*10,[1]Hugst!$R$4:$W$4,0))))</f>
        <v>1133.0312332799022</v>
      </c>
      <c r="Z125" s="168">
        <f ca="1">IF($C125-Z$1&lt;År1,0,Y124*(1-VLOOKUP($A125,[1]Hugst!$R$5:$W$9,MATCH(ROUNDUP((Z$1)/10,0)*10,[1]Hugst!$R$4:$W$4,0))))</f>
        <v>1132.2734009420342</v>
      </c>
      <c r="AA125" s="168">
        <f ca="1">IF($C125-AA$1&lt;År1,0,Z124*(1-VLOOKUP($A125,[1]Hugst!$R$5:$W$9,MATCH(ROUNDUP((AA$1)/10,0)*10,[1]Hugst!$R$4:$W$4,0))))</f>
        <v>1131.5222430723338</v>
      </c>
      <c r="AB125" s="168">
        <f ca="1">IF($C125-AB$1&lt;År1,0,AA124*(1-VLOOKUP($A125,[1]Hugst!$R$5:$W$9,MATCH(ROUNDUP((AB$1)/10,0)*10,[1]Hugst!$R$4:$W$4,0))))</f>
        <v>1132.5502357186929</v>
      </c>
      <c r="AC125" s="168">
        <f ca="1">IF($C125-AC$1&lt;År1,0,AB124*(1-VLOOKUP($A125,[1]Hugst!$R$5:$W$9,MATCH(ROUNDUP((AC$1)/10,0)*10,[1]Hugst!$R$4:$W$4,0))))</f>
        <v>1133.5862593481836</v>
      </c>
      <c r="AD125" s="168">
        <f ca="1">IF($C125-AD$1&lt;År1,0,AC124*(1-VLOOKUP($A125,[1]Hugst!$R$5:$W$9,MATCH(ROUNDUP((AD$1)/10,0)*10,[1]Hugst!$R$4:$W$4,0))))</f>
        <v>1134.6303321994105</v>
      </c>
      <c r="AE125" s="168">
        <f ca="1">IF($C125-AE$1&lt;År1,0,AD124*(1-VLOOKUP($A125,[1]Hugst!$R$5:$W$9,MATCH(ROUNDUP((AE$1)/10,0)*10,[1]Hugst!$R$4:$W$4,0))))</f>
        <v>1135.6824725847334</v>
      </c>
      <c r="AF125" s="168">
        <f ca="1">IF($C125-AF$1&lt;År1,0,AE124*(1-VLOOKUP($A125,[1]Hugst!$R$5:$W$9,MATCH(ROUNDUP((AF$1)/10,0)*10,[1]Hugst!$R$4:$W$4,0))))</f>
        <v>1136.7426988907</v>
      </c>
      <c r="AG125" s="168">
        <f ca="1">IF($C125-AG$1&lt;År1,0,AF124*(1-VLOOKUP($A125,[1]Hugst!$R$5:$W$9,MATCH(ROUNDUP((AG$1)/10,0)*10,[1]Hugst!$R$4:$W$4,0))))</f>
        <v>1137.8110295781421</v>
      </c>
      <c r="AH125" s="168">
        <f ca="1">IF($C125-AH$1&lt;År1,0,AG124*(1-VLOOKUP($A125,[1]Hugst!$R$5:$W$9,MATCH(ROUNDUP((AH$1)/10,0)*10,[1]Hugst!$R$4:$W$4,0))))</f>
        <v>1138.8874831823618</v>
      </c>
      <c r="AI125" s="168">
        <f ca="1">IF($C125-AI$1&lt;År1,0,AH124*(1-VLOOKUP($A125,[1]Hugst!$R$5:$W$9,MATCH(ROUNDUP((AI$1)/10,0)*10,[1]Hugst!$R$4:$W$4,0))))</f>
        <v>1139.9720783134408</v>
      </c>
      <c r="AJ125" s="168">
        <f ca="1">IF($C125-AJ$1&lt;År1,0,AI124*(1-VLOOKUP($A125,[1]Hugst!$R$5:$W$9,MATCH(ROUNDUP((AJ$1)/10,0)*10,[1]Hugst!$R$4:$W$4,0))))</f>
        <v>1142.0335206411876</v>
      </c>
      <c r="AL125" s="168">
        <f ca="1">SUM(F125:AJ125)</f>
        <v>35200.747350735815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735500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218475.89285786889</v>
      </c>
      <c r="J5" s="10">
        <f>SUMIFS('Resultat-Produktion &amp; forbrug'!$N$3:$N$1000,'Resultat-Produktion &amp; forbrug'!$A$3:$A$1000,Adfærd!$G5,'Resultat-Produktion &amp; forbrug'!$D$3:$D$1000,Adfærd!J$4)</f>
        <v>219701.78669330367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0.90998641975055194</v>
      </c>
      <c r="AC3" s="230">
        <f>SUM(E12:E14)/SUM(E12:E15)</f>
        <v>0.90379392387975288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0.45559062484688517</v>
      </c>
      <c r="AC5" s="346">
        <f t="shared" si="1"/>
        <v>0.44545785374047597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0.36708526842458561</v>
      </c>
      <c r="AC6" s="346">
        <f t="shared" si="1"/>
        <v>0.36773685027684555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15533219.712531522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1725913.3013923876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0.45559062484688517</v>
      </c>
      <c r="L12" s="131">
        <f t="shared" ref="L12:L28" si="5">E12/E$29</f>
        <v>0.44545785374047597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12515657.295601794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1390628.5884001981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0.36708526842458561</v>
      </c>
      <c r="L13" s="134">
        <f t="shared" si="5"/>
        <v>0.36773685027684555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8138.6352546285043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904.2928060698332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2.3870684826956569E-4</v>
      </c>
      <c r="L14" s="134">
        <f t="shared" si="5"/>
        <v>2.5176075569708023E-4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8.1400653667585435E-2</v>
      </c>
      <c r="L15" s="134">
        <f t="shared" si="5"/>
        <v>8.6588867707536155E-2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4.4156160403310794E-2</v>
      </c>
      <c r="L16" s="134">
        <f t="shared" si="5"/>
        <v>4.7253790366969639E-2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1.0676003594886088E-2</v>
      </c>
      <c r="L18" s="134">
        <f t="shared" si="5"/>
        <v>1.1076492157917487E-2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2.1292701761761186E-2</v>
      </c>
      <c r="L19" s="134">
        <f t="shared" si="5"/>
        <v>2.1658075753557944E-2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2080333.6825619685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1851212.059625749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2.2271505294690318E-3</v>
      </c>
      <c r="L20" s="134">
        <f t="shared" si="5"/>
        <v>2.2745664428001373E-3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13722.032493402599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52712.451867866912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1.1104369458437267E-4</v>
      </c>
      <c r="L21" s="134">
        <f t="shared" si="5"/>
        <v>1.1340780878712197E-4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22498503.824004252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23160879.440476459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2.512913529029397E-3</v>
      </c>
      <c r="L22" s="134">
        <f t="shared" si="5"/>
        <v>2.5664133210391575E-3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952519.6483321311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1074079.2998498194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9.6796900023513391E-3</v>
      </c>
      <c r="L23" s="134">
        <f t="shared" si="5"/>
        <v>9.8857700746906273E-3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4391304.0580497598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4409413.645307919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8.4016023015566694E-4</v>
      </c>
      <c r="L24" s="134">
        <f t="shared" si="5"/>
        <v>8.5804719564371609E-4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2.2877464811360454E-6</v>
      </c>
      <c r="L25" s="134">
        <f t="shared" si="5"/>
        <v>2.3364524789739869E-6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4.1866347206451458E-3</v>
      </c>
      <c r="L26" s="134">
        <f t="shared" si="5"/>
        <v>4.2757679455603182E-3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34094686.908344358</v>
      </c>
      <c r="E29" s="142">
        <f>SUM(E12:E28)</f>
        <v>33383944.549239181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9.022786716436948E-2</v>
      </c>
      <c r="E30" s="146">
        <f>SUMPRODUCT(E12:E28,$H$12:$H$28)/E29</f>
        <v>9.1479399204206266E-2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1.3143807456120777E-2</v>
      </c>
      <c r="E31" s="146">
        <f>SUM(E21:E24)/E29</f>
        <v>1.3423638400160623E-2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713456580.64466953</v>
      </c>
      <c r="E32" s="123">
        <f>SUMPRODUCT(E12:E28,$I$12:$I$28)</f>
        <v>708315568.79658866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25.613091245143639</v>
      </c>
      <c r="E33" s="123">
        <f>E32*[1]Energiindhold!$C$10</f>
        <v>25.428528919797536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13567349.858292963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1965869.8542385614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11685147.040202204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830510.25539958803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7508.4535219909349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630.18173263756921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56224.531227026811</v>
      </c>
      <c r="E47" s="133">
        <f>SUMIFS('Resultater - Vestdanmark'!J$3:J$504,'Resultater - Vestdanmark'!$F$3:$F$504,$A47)/SUMIFS('Resultater - Danmark'!J$3:J$504,'Resultater - Danmark'!$F$3:$F$504,$A47)*E20</f>
        <v>55417.775626022732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19709.468772973203</v>
      </c>
      <c r="M47" s="133">
        <f>SUMIFS('Resultater - Østdanmark'!J$3:J$504,'Resultater - Østdanmark'!$F$3:$F$504,$A47)/SUMIFS('Resultater - Danmark'!J$3:J$504,'Resultater - Danmark'!$F$3:$F$504,$A47)*E20</f>
        <v>20516.224373977289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2914.9101192356643</v>
      </c>
      <c r="E48" s="133">
        <f>SUMIFS('Resultater - Vestdanmark'!J$3:J$504,'Resultater - Vestdanmark'!$F$3:$F$504,$A48)/SUMIFS('Resultater - Danmark'!J$3:J$504,'Resultater - Danmark'!$F$3:$F$504,$A48)*E21</f>
        <v>2890.4979416445458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871.08988076433457</v>
      </c>
      <c r="M48" s="133">
        <f>SUMIFS('Resultater - Østdanmark'!J$3:J$504,'Resultater - Østdanmark'!$F$3:$F$504,$A48)/SUMIFS('Resultater - Danmark'!J$3:J$504,'Resultater - Danmark'!$F$3:$F$504,$A48)*E21</f>
        <v>895.50205835545398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67006.096493213583</v>
      </c>
      <c r="E49" s="133">
        <f>SUMIFS('Resultater - Vestdanmark'!J$3:J$504,'Resultater - Vestdanmark'!$F$3:$F$504,$A49)/SUMIFS('Resultater - Danmark'!J$3:J$504,'Resultater - Danmark'!$F$3:$F$504,$A49)*E22</f>
        <v>66543.89398922697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18670.90350678641</v>
      </c>
      <c r="M49" s="133">
        <f>SUMIFS('Resultater - Østdanmark'!J$3:J$504,'Resultater - Østdanmark'!$F$3:$F$504,$A49)/SUMIFS('Resultater - Danmark'!J$3:J$504,'Resultater - Danmark'!$F$3:$F$504,$A49)*E22</f>
        <v>19133.106010773055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255215.75389295255</v>
      </c>
      <c r="E50" s="133">
        <f>SUMIFS('Resultater - Vestdanmark'!J$3:J$504,'Resultater - Vestdanmark'!$F$3:$F$504,$A50)/SUMIFS('Resultater - Danmark'!J$3:J$504,'Resultater - Danmark'!$F$3:$F$504,$A50)*E23</f>
        <v>253140.58627511252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74810.246107047482</v>
      </c>
      <c r="M50" s="133">
        <f>SUMIFS('Resultater - Østdanmark'!J$3:J$504,'Resultater - Østdanmark'!$F$3:$F$504,$A50)/SUMIFS('Resultater - Danmark'!J$3:J$504,'Resultater - Danmark'!$F$3:$F$504,$A50)*E23</f>
        <v>76885.413724887418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21927.581361856195</v>
      </c>
      <c r="E51" s="133">
        <f>SUMIFS('Resultater - Vestdanmark'!J$3:J$504,'Resultater - Vestdanmark'!$F$3:$F$504,$A51)/SUMIFS('Resultater - Danmark'!J$3:J$504,'Resultater - Danmark'!$F$3:$F$504,$A51)*E24</f>
        <v>21730.211139686518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6717.4186381438076</v>
      </c>
      <c r="M51" s="133">
        <f>SUMIFS('Resultater - Østdanmark'!J$3:J$504,'Resultater - Østdanmark'!$F$3:$F$504,$A51)/SUMIFS('Resultater - Danmark'!J$3:J$504,'Resultater - Danmark'!$F$3:$F$504,$A51)*E24</f>
        <v>6914.7888603134843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29329233.062749408</v>
      </c>
      <c r="E56" s="142">
        <f ca="1">SUM(E39:E55)</f>
        <v>28642011.142330598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4765453.8455949491</v>
      </c>
      <c r="M56" s="142">
        <f ca="1">SUM(M39:M55)</f>
        <v>4741933.4069085829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8.7993329514416949E-2</v>
      </c>
      <c r="E57" s="146">
        <f ca="1">SUMPRODUCT(E39:E55,$F$39:$F$55)/E56</f>
        <v>8.9197958032801811E-2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0.10398044512366024</v>
      </c>
      <c r="M57" s="146">
        <f ca="1">SUMPRODUCT(M39:M55,$N$39:$N$55)/M56</f>
        <v>0.10525965671620269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1.1833393022065035E-2</v>
      </c>
      <c r="E58" s="146">
        <f ca="1">SUM(E48:E51)/E56</f>
        <v>1.2020985105924182E-2</v>
      </c>
      <c r="I58" s="145" t="s">
        <v>160</v>
      </c>
      <c r="K58" s="146">
        <f ca="1">SUM(K48:K51)/K56</f>
        <v>1.8896340963997331E-2</v>
      </c>
      <c r="L58" s="146">
        <f ca="1">SUM(L48:L51)/L56</f>
        <v>2.1208821112844889E-2</v>
      </c>
      <c r="M58" s="146">
        <f ca="1">SUM(M48:M51)/M56</f>
        <v>2.1895881224957711E-2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588648048.8630029</v>
      </c>
      <c r="E59" s="123">
        <f ca="1">SUMPRODUCT(E39:E55,$I$12:$I$28)</f>
        <v>582600093.48589635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124808531.78166662</v>
      </c>
      <c r="M59" s="123">
        <f ca="1">SUMPRODUCT(M39:M55,$I$12:$I$28)</f>
        <v>125715475.31069236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21.132464954181806</v>
      </c>
      <c r="E60" s="123">
        <f ca="1">E59*[1]Energiindhold!$C$10</f>
        <v>20.91534335614368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4.4806262909618324</v>
      </c>
      <c r="M60" s="123">
        <f ca="1">M59*[1]Energiindhold!$C$10</f>
        <v>4.513185563653856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56224.531227026811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55417.775626022732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19709.468772973203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20516.224373977289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5718311.2555674212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1792000.0223123315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5718311.2555674212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1792000.0223123315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701872.07302810857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219952.13522212644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701872.07302810845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219952.13522212638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1409958.4975683726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670375.18499359523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1211417.9819934666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639794.07763228088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1507483.3175881065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1298349.6711335778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834.27261355454812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24535385.043044623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508128.5927608643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23797437.054137114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426682.89514426363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218429.98380428454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92278.917266620876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70.020192515285444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3986542.8719658842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324351.05894135404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3939872.1411374575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309821.80557108345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829310.42476995289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2239268.9223383255</v>
      </c>
      <c r="F14">
        <f>E14-D14</f>
        <v>1409958.4975683726</v>
      </c>
      <c r="G14">
        <f t="shared" si="3"/>
        <v>1409958.4975683726</v>
      </c>
      <c r="H14">
        <f t="shared" si="1"/>
        <v>670375.18499359523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ca="1" si="2"/>
        <v>2216416.4234337742</v>
      </c>
      <c r="G17">
        <f t="shared" ca="1" si="3"/>
        <v>2216416.4234337742</v>
      </c>
      <c r="H17">
        <f t="shared" ca="1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114598.91680738577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784974.10180098098</v>
      </c>
      <c r="F20">
        <f t="shared" si="2"/>
        <v>670375.18499359523</v>
      </c>
      <c r="G20">
        <f t="shared" si="3"/>
        <v>670375.18499359523</v>
      </c>
      <c r="H20">
        <f t="shared" si="1"/>
        <v>1409958.4975683726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ca="1" si="2"/>
        <v>647113.13697101502</v>
      </c>
      <c r="G23">
        <f t="shared" ca="1" si="3"/>
        <v>647113.13697101502</v>
      </c>
      <c r="H23">
        <f t="shared" ca="1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828503.66916894878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2039921.6511624153</v>
      </c>
      <c r="F26">
        <f t="shared" si="2"/>
        <v>1211417.9819934666</v>
      </c>
      <c r="G26">
        <f t="shared" si="3"/>
        <v>1211417.9819934666</v>
      </c>
      <c r="H26">
        <f t="shared" si="1"/>
        <v>639794.07763228088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ca="1" si="2"/>
        <v>2272415.0469047958</v>
      </c>
      <c r="G29">
        <f t="shared" ca="1" si="3"/>
        <v>2272415.0469047958</v>
      </c>
      <c r="H29">
        <f t="shared" ca="1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115405.67240838983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755199.75004067074</v>
      </c>
      <c r="F32">
        <f t="shared" si="2"/>
        <v>639794.07763228088</v>
      </c>
      <c r="G32">
        <f t="shared" si="3"/>
        <v>639794.07763228088</v>
      </c>
      <c r="H32">
        <f t="shared" si="1"/>
        <v>1211417.9819934666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ca="1" si="2"/>
        <v>628553.38840354723</v>
      </c>
      <c r="G35">
        <f t="shared" ca="1" si="3"/>
        <v>628553.38840354723</v>
      </c>
      <c r="H35">
        <f t="shared" ca="1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4923583.0761439931</v>
      </c>
      <c r="O3" s="168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-493450.63787402952</v>
      </c>
      <c r="J425" s="339">
        <f t="shared" ca="1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5145870223.27917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5145870223.27917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272903091.78984386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272903091.78984386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9029659.715060506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8900094.7655392513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162808198.29951555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-172679.80266881373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164760573.26685107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-343851.28205095965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98360.741138081241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26962363.95458553</v>
      </c>
      <c r="J474" s="283">
        <f ca="1">SUMIFS('Forbrug af biomasse'!$E$1:$E$425,'Forbrug af biomasse'!$A$1:$A$425,"Biogas",'Forbrug af biomasse'!$B$1:$B$425,$A$1,'Forbrug af biomasse'!$D$1:$D$425,J$2)*'[1]Processer - data'!J474</f>
        <v>26330600.843144517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171747695.30131236</v>
      </c>
      <c r="J479" s="283">
        <f ca="1">J474*'[1]Processer - data'!J$479*Biogasanlæg!AC$3</f>
        <v>166582059.3789598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81300574.841738284</v>
      </c>
      <c r="J480" s="283">
        <f ca="1">-SUMIFS('Resultater - Vestdanmark'!J$3:J$504,'Resultater - Vestdanmark'!$F$3:$F$504,"Gødning",'Resultater - Vestdanmark'!$A$3:$A$504,"&lt;&gt;Gødning")-SUM(J475:J479)</f>
        <v>68269263.223082185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14.573057977083552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12.520981657629433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21.113921488240365</v>
      </c>
      <c r="J489" s="283">
        <f ca="1">SUM(J455:J473)*'[1]Processer - data'!$H$489</f>
        <v>20.897299997324009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1508318.1394402247</v>
      </c>
      <c r="O3" s="168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-137983.70525936465</v>
      </c>
      <c r="J425" s="339">
        <f t="shared" ca="1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631610005.0745101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631610005.07450998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33496438.058321703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33496438.058321696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3165340.6849394962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3294905.6344607524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23590438.250862736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-25020.805245542317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11710194.60113419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-24438.889394640995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8255.3806975521566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4380881.7202554364</v>
      </c>
      <c r="J474" s="283">
        <f ca="1">SUMIFS('Forbrug af biomasse'!$E$1:$E$425,'Forbrug af biomasse'!$A$1:$A$425,"Biogas",'Forbrug af biomasse'!$B$1:$B$425,$A$1,'Forbrug af biomasse'!$D$1:$D$425,J$2)*'[1]Processer - data'!J474</f>
        <v>4359259.3809710601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27905800.103761189</v>
      </c>
      <c r="J479" s="283">
        <f ca="1">J474*'[1]Processer - data'!J$479*Biogasanlæg!AC$3</f>
        <v>27579104.987962201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51896169.430616647</v>
      </c>
      <c r="J480" s="283">
        <f ca="1">-SUMIFS('Resultater - Østdanmark'!J$3:J$504,'Resultater - Østdanmark'!$F$3:$F$504,"Gødning",'Resultater - Østdanmark'!$A$3:$A$504,"&lt;&gt;Gødning")-SUM(J475:J479)</f>
        <v>49571488.891373351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6.9288680866551742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6.6127876833323533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4.4788506879242496</v>
      </c>
      <c r="J489" s="283">
        <f ca="1">SUM(J455:J473)*'[1]Processer - data'!$H$489</f>
        <v>4.5114650116249679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11404364.97393905</v>
      </c>
      <c r="O3" s="98">
        <f ca="1">SUMIF($F$3:$F$509,$L$3,J$3:J$509)</f>
        <v>8803377.2675872929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-1041833.6206709224</v>
      </c>
      <c r="J33" s="277">
        <f ca="1">'Resultater - Vestdanmark'!J33+'Resultater - Østdanmark'!J33</f>
        <v>-1036261.6941846157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19190.359561830104</v>
      </c>
      <c r="J35" s="277">
        <f ca="1"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4797.5898904575261</v>
      </c>
      <c r="J36" s="277">
        <f ca="1"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-134346.75118644015</v>
      </c>
      <c r="J37" s="277">
        <f ca="1">'Resultater - Vestdanmark'!J37+'Resultater - Østdanmark'!J37</f>
        <v>-1314118.7244951357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-120912.07606779612</v>
      </c>
      <c r="J38" s="277">
        <f ca="1"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-40650.963246119813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-101651.12052951907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6117612.5009897444</v>
      </c>
      <c r="J141" s="277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2683486.8715176973</v>
      </c>
      <c r="J142" s="277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-130253422.63695242</v>
      </c>
      <c r="J143" s="277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1850977.9587208868</v>
      </c>
      <c r="J144" s="277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127603.5504552457</v>
      </c>
      <c r="J145" s="277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55973.217059808674</v>
      </c>
      <c r="J146" s="277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-1839551.9681352002</v>
      </c>
      <c r="J147" s="277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226288.86805788055</v>
      </c>
      <c r="J148" s="277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82931.152170524088</v>
      </c>
      <c r="J149" s="277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36377.697680824538</v>
      </c>
      <c r="J150" s="277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-788273.37897699536</v>
      </c>
      <c r="J151" s="277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322811.30493890942</v>
      </c>
      <c r="J152" s="277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639697.16845609527</v>
      </c>
      <c r="J153" s="277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280602.76014887379</v>
      </c>
      <c r="J154" s="277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-13620141.130072078</v>
      </c>
      <c r="J155" s="277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288880.95309516735</v>
      </c>
      <c r="J156" s="277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13343.053339510952</v>
      </c>
      <c r="J157" s="277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5852.9219457337513</v>
      </c>
      <c r="J158" s="277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-192355.46302639175</v>
      </c>
      <c r="J159" s="277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35316.75975469812</v>
      </c>
      <c r="J160" s="277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8671.8181662704101</v>
      </c>
      <c r="J161" s="277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3803.8875783012481</v>
      </c>
      <c r="J162" s="277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-82426.967778577149</v>
      </c>
      <c r="J163" s="277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50380.955106072579</v>
      </c>
      <c r="J164" s="277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232685.95138726168</v>
      </c>
      <c r="J165" s="277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-2105759.0783390985</v>
      </c>
      <c r="J166" s="277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23939.262778504915</v>
      </c>
      <c r="J167" s="277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1585.3494883221538</v>
      </c>
      <c r="J168" s="277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-11657.002911845626</v>
      </c>
      <c r="J169" s="277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955.97552721601687</v>
      </c>
      <c r="J170" s="277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522.34073106488052</v>
      </c>
      <c r="J171" s="277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-3207.6574313853434</v>
      </c>
      <c r="J172" s="277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691.36319350361066</v>
      </c>
      <c r="J173" s="277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20699.634634970847</v>
      </c>
      <c r="J174" s="277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-187327.35384762267</v>
      </c>
      <c r="J175" s="277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3736.1855203446976</v>
      </c>
      <c r="J176" s="277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141.03195737154883</v>
      </c>
      <c r="J177" s="277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-1037.0015885162093</v>
      </c>
      <c r="J178" s="277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149.19849268689282</v>
      </c>
      <c r="J179" s="277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46.467189890685042</v>
      </c>
      <c r="J180" s="277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-285.35172178624532</v>
      </c>
      <c r="J181" s="277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107.9006140150144</v>
      </c>
      <c r="J182" s="277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26029.289420792691</v>
      </c>
      <c r="J183" s="277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-22271460.33281637</v>
      </c>
      <c r="J184" s="277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4822.713706133376</v>
      </c>
      <c r="J185" s="277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2315.5535502080893</v>
      </c>
      <c r="J186" s="277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-1981258.81226615</v>
      </c>
      <c r="J187" s="277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752.67786165087364</v>
      </c>
      <c r="J188" s="277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2016247.2669476147</v>
      </c>
      <c r="J189" s="277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-6642763.743490356</v>
      </c>
      <c r="J190" s="277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100690.76338740437</v>
      </c>
      <c r="J191" s="277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43355.708806344126</v>
      </c>
      <c r="J192" s="277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-95226.987699153411</v>
      </c>
      <c r="J193" s="277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12690.340690176325</v>
      </c>
      <c r="J194" s="277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47229.45648169679</v>
      </c>
      <c r="J195" s="277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-66686.999503147963</v>
      </c>
      <c r="J196" s="277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30343.840243750776</v>
      </c>
      <c r="J197" s="277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179364.42449898148</v>
      </c>
      <c r="J198" s="277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-590937.19082263927</v>
      </c>
      <c r="J199" s="277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15714.74341884346</v>
      </c>
      <c r="J200" s="277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3856.9038065296895</v>
      </c>
      <c r="J201" s="277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-8471.3487901154422</v>
      </c>
      <c r="J202" s="277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1980.5734025130682</v>
      </c>
      <c r="J203" s="277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4201.5106084006566</v>
      </c>
      <c r="J204" s="277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-5932.4446378811972</v>
      </c>
      <c r="J205" s="277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4735.7438530709296</v>
      </c>
      <c r="J206" s="277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27001790.799678013</v>
      </c>
      <c r="J207" s="277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-78681516.351699993</v>
      </c>
      <c r="J208" s="277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1154178.8422843576</v>
      </c>
      <c r="J209" s="277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706275.10349806701</v>
      </c>
      <c r="J210" s="277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-1438415.8449795046</v>
      </c>
      <c r="J211" s="277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176943.89666354295</v>
      </c>
      <c r="J212" s="277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925748.63193456724</v>
      </c>
      <c r="J213" s="277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-1305277.3352684232</v>
      </c>
      <c r="J214" s="277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509079.2237973173</v>
      </c>
      <c r="J215" s="277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3287038.8106428846</v>
      </c>
      <c r="J216" s="277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-9578223.8980740011</v>
      </c>
      <c r="J217" s="277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180131.95804437954</v>
      </c>
      <c r="J218" s="277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85977.766934504587</v>
      </c>
      <c r="J219" s="277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-175104.26413449924</v>
      </c>
      <c r="J220" s="277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27615.521444599188</v>
      </c>
      <c r="J221" s="277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112695.18028058953</v>
      </c>
      <c r="J222" s="277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-158896.76694076881</v>
      </c>
      <c r="J223" s="277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79451.670766055307</v>
      </c>
      <c r="J224" s="277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259226.00461819075</v>
      </c>
      <c r="J225" s="277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103425.67313497387</v>
      </c>
      <c r="J226" s="277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142438.88393350772</v>
      </c>
      <c r="J228" s="277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5512.5244914058194</v>
      </c>
      <c r="J229" s="277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2199.3802552194566</v>
      </c>
      <c r="J230" s="277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17753.405668355132</v>
      </c>
      <c r="J232" s="277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2388.921498273121</v>
      </c>
      <c r="J233" s="277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953.12896709348797</v>
      </c>
      <c r="J234" s="277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16887.432586074348</v>
      </c>
      <c r="J236" s="277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23060.625497537319</v>
      </c>
      <c r="J237" s="277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9200.7000551864039</v>
      </c>
      <c r="J238" s="277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22230.346047426061</v>
      </c>
      <c r="J240" s="277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490.39162961118819</v>
      </c>
      <c r="J241" s="277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195.65585044986958</v>
      </c>
      <c r="J242" s="277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2770.762734367564</v>
      </c>
      <c r="J244" s="277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212.51735178279381</v>
      </c>
      <c r="J245" s="277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84.789912159357115</v>
      </c>
      <c r="J246" s="277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2635.6108660347249</v>
      </c>
      <c r="J248" s="277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5895505.4827213306</v>
      </c>
      <c r="J249" s="277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-9137275.4427739233</v>
      </c>
      <c r="J250" s="277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153891.64228443176</v>
      </c>
      <c r="J251" s="277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7419.9074191128602</v>
      </c>
      <c r="J252" s="277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-7453.6404662515524</v>
      </c>
      <c r="J253" s="277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1135.2032405849204</v>
      </c>
      <c r="J254" s="277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3539.4450210289142</v>
      </c>
      <c r="J255" s="277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-2176.8589975953914</v>
      </c>
      <c r="J256" s="277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1188.6141913418296</v>
      </c>
      <c r="J257" s="277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524461.44149757968</v>
      </c>
      <c r="J258" s="277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-812847.79805948352</v>
      </c>
      <c r="J259" s="277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24017.77076115409</v>
      </c>
      <c r="J260" s="277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660.07153283321907</v>
      </c>
      <c r="J261" s="277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-663.07240910758037</v>
      </c>
      <c r="J262" s="277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177.17044795255987</v>
      </c>
      <c r="J263" s="277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314.86739233315024</v>
      </c>
      <c r="J264" s="277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-193.65236978608712</v>
      </c>
      <c r="J265" s="277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185.50626107647051</v>
      </c>
      <c r="J266" s="277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37368.593812366278</v>
      </c>
      <c r="J267" s="277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-574820.58938207361</v>
      </c>
      <c r="J268" s="277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8070.8685347358205</v>
      </c>
      <c r="J269" s="277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615.8085437161526</v>
      </c>
      <c r="J270" s="277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-7893.8709830065436</v>
      </c>
      <c r="J271" s="277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601.15742712269844</v>
      </c>
      <c r="J272" s="277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455.5440653732993</v>
      </c>
      <c r="J273" s="277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-5005.2747017265629</v>
      </c>
      <c r="J274" s="277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1018.9914983851248</v>
      </c>
      <c r="J275" s="277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3324.2928252735092</v>
      </c>
      <c r="J276" s="277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-51135.773818439964</v>
      </c>
      <c r="J277" s="277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1259.6153204500993</v>
      </c>
      <c r="J278" s="277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54.782043282032305</v>
      </c>
      <c r="J279" s="277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-702.23511230329893</v>
      </c>
      <c r="J280" s="277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93.822257412213062</v>
      </c>
      <c r="J281" s="277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40.524989399393505</v>
      </c>
      <c r="J282" s="277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-445.26692288769829</v>
      </c>
      <c r="J283" s="277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159.03335523929695</v>
      </c>
      <c r="J284" s="277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1160740.5779352796</v>
      </c>
      <c r="J285" s="277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-5163288.3186839549</v>
      </c>
      <c r="J286" s="277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82625.733029174298</v>
      </c>
      <c r="J287" s="277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33514.846017662872</v>
      </c>
      <c r="J288" s="277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-109298.46627893313</v>
      </c>
      <c r="J289" s="277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13982.941340540916</v>
      </c>
      <c r="J290" s="277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24547.175218188691</v>
      </c>
      <c r="J291" s="277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-59239.322330365954</v>
      </c>
      <c r="J292" s="277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22479.85132920558</v>
      </c>
      <c r="J293" s="277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103258.9450544737</v>
      </c>
      <c r="J294" s="277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-459323.74118234706</v>
      </c>
      <c r="J295" s="277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12895.345617269975</v>
      </c>
      <c r="J296" s="277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2981.4652035365989</v>
      </c>
      <c r="J297" s="277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-9723.1410175305264</v>
      </c>
      <c r="J298" s="277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2182.3087641306633</v>
      </c>
      <c r="J299" s="277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2183.7053561151674</v>
      </c>
      <c r="J300" s="277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-5269.9027206030751</v>
      </c>
      <c r="J301" s="277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3508.4161034020271</v>
      </c>
      <c r="J302" s="277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6538656.3127026604</v>
      </c>
      <c r="J303" s="277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-21925833.579918846</v>
      </c>
      <c r="J304" s="277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311579.02695678157</v>
      </c>
      <c r="J305" s="277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153453.82496259263</v>
      </c>
      <c r="J306" s="277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-348407.45939507824</v>
      </c>
      <c r="J307" s="277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42858.658507678403</v>
      </c>
      <c r="J308" s="277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66365.970991770519</v>
      </c>
      <c r="J309" s="277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-99349.351718131846</v>
      </c>
      <c r="J310" s="277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40685.242871687507</v>
      </c>
      <c r="J311" s="277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847001.66455298616</v>
      </c>
      <c r="J312" s="277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-2840219.251595268</v>
      </c>
      <c r="J313" s="277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48627.940623312745</v>
      </c>
      <c r="J314" s="277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19878.035938795954</v>
      </c>
      <c r="J315" s="277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-45131.856445339326</v>
      </c>
      <c r="J316" s="277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6688.9235821232187</v>
      </c>
      <c r="J317" s="277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8596.8867625755938</v>
      </c>
      <c r="J318" s="277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-12869.473826608873</v>
      </c>
      <c r="J319" s="277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6349.7199857546993</v>
      </c>
      <c r="J320" s="277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432411.76206732308</v>
      </c>
      <c r="J321" s="277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310380.78625631024</v>
      </c>
      <c r="J322" s="277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-16043092.427446898</v>
      </c>
      <c r="J323" s="277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208440.50793905521</v>
      </c>
      <c r="J324" s="277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7524.9184400166405</v>
      </c>
      <c r="J325" s="277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5401.3102945227929</v>
      </c>
      <c r="J326" s="277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-192770.72976778267</v>
      </c>
      <c r="J327" s="277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21260.210989265601</v>
      </c>
      <c r="J328" s="277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3979.7337616855807</v>
      </c>
      <c r="J329" s="277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2856.6126141833251</v>
      </c>
      <c r="J330" s="277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-69306.882177057356</v>
      </c>
      <c r="J331" s="277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24680.297882418934</v>
      </c>
      <c r="J332" s="277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37117.425819073687</v>
      </c>
      <c r="J333" s="277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26642.512577492525</v>
      </c>
      <c r="J334" s="277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-1377109.3788877833</v>
      </c>
      <c r="J335" s="277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32531.177539621334</v>
      </c>
      <c r="J336" s="277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645.92507996674658</v>
      </c>
      <c r="J337" s="277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463.63848481886413</v>
      </c>
      <c r="J338" s="277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-16547.082873130483</v>
      </c>
      <c r="J339" s="277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3318.0676110414529</v>
      </c>
      <c r="J340" s="277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341.61298474584328</v>
      </c>
      <c r="J341" s="277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245.20634289377099</v>
      </c>
      <c r="J342" s="277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-5949.174568377467</v>
      </c>
      <c r="J343" s="277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3851.838397834169</v>
      </c>
      <c r="J344" s="277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1251384.0274078758</v>
      </c>
      <c r="J345" s="277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279388.04278637352</v>
      </c>
      <c r="J346" s="277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-12254327.333482277</v>
      </c>
      <c r="J347" s="277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185750.63356974517</v>
      </c>
      <c r="J348" s="277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46996.376065825483</v>
      </c>
      <c r="J349" s="277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10492.5628260426</v>
      </c>
      <c r="J350" s="277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-345163.21320102591</v>
      </c>
      <c r="J351" s="277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40886.997128963179</v>
      </c>
      <c r="J352" s="277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44931.017565096816</v>
      </c>
      <c r="J353" s="277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10031.444211346794</v>
      </c>
      <c r="J354" s="277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-251424.19894858479</v>
      </c>
      <c r="J355" s="277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85802.057932769181</v>
      </c>
      <c r="J356" s="277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111322.54440350988</v>
      </c>
      <c r="J357" s="277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24854.231089492998</v>
      </c>
      <c r="J358" s="277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-1090139.2928456198</v>
      </c>
      <c r="J359" s="277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28989.983273890866</v>
      </c>
      <c r="J360" s="277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4180.7758823875965</v>
      </c>
      <c r="J361" s="277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933.4135369525759</v>
      </c>
      <c r="J362" s="277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-30705.5598333167</v>
      </c>
      <c r="J363" s="277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6381.2076444046597</v>
      </c>
      <c r="J364" s="277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3997.0425452418499</v>
      </c>
      <c r="J365" s="277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892.39263822327825</v>
      </c>
      <c r="J366" s="277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-22366.580472940572</v>
      </c>
      <c r="J367" s="277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13391.072625345478</v>
      </c>
      <c r="J368" s="277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822429.07045355951</v>
      </c>
      <c r="J369" s="277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-1687820.8535427526</v>
      </c>
      <c r="J370" s="277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30161.272228486283</v>
      </c>
      <c r="J371" s="277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15606.173335078131</v>
      </c>
      <c r="J372" s="277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-24263.329190109031</v>
      </c>
      <c r="J373" s="277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2586.8820016263107</v>
      </c>
      <c r="J374" s="277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11409.983786663341</v>
      </c>
      <c r="J375" s="277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-13684.682046904327</v>
      </c>
      <c r="J376" s="277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4333.7402801898061</v>
      </c>
      <c r="J377" s="277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73162.909793527637</v>
      </c>
      <c r="J378" s="277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-150147.7626359709</v>
      </c>
      <c r="J379" s="277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4707.2505790123105</v>
      </c>
      <c r="J380" s="277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1388.3179631609967</v>
      </c>
      <c r="J381" s="277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-2158.4545447154796</v>
      </c>
      <c r="J382" s="277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403.73302915555138</v>
      </c>
      <c r="J383" s="277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1015.0268813684903</v>
      </c>
      <c r="J384" s="277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-1217.3829867159398</v>
      </c>
      <c r="J385" s="277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676.36408997181934</v>
      </c>
      <c r="J386" s="277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154273.20639446744</v>
      </c>
      <c r="J387" s="277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-708044.93979550339</v>
      </c>
      <c r="J388" s="277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11598.332917355026</v>
      </c>
      <c r="J389" s="277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12777.848929313532</v>
      </c>
      <c r="J390" s="277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-48870.504300546156</v>
      </c>
      <c r="J391" s="277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4342.019836977558</v>
      </c>
      <c r="J392" s="277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13451.160805450048</v>
      </c>
      <c r="J393" s="277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-44096.289420851703</v>
      </c>
      <c r="J394" s="277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10473.491365110818</v>
      </c>
      <c r="J395" s="277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13724.073100640773</v>
      </c>
      <c r="J396" s="277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-62987.350424582641</v>
      </c>
      <c r="J397" s="277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1810.1444437490504</v>
      </c>
      <c r="J398" s="277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1136.711531919857</v>
      </c>
      <c r="J399" s="277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-4347.4974634994524</v>
      </c>
      <c r="J400" s="277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677.65627513522588</v>
      </c>
      <c r="J401" s="277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1196.6090450628683</v>
      </c>
      <c r="J402" s="277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-3922.7855155312582</v>
      </c>
      <c r="J403" s="277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1634.5911379074687</v>
      </c>
      <c r="J404" s="277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2115889.3802333996</v>
      </c>
      <c r="J405" s="277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-7156553.3246343043</v>
      </c>
      <c r="J406" s="277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281351.93121685996</v>
      </c>
      <c r="J407" s="277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799165.48722017289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-2252508.44</v>
      </c>
      <c r="J409" s="277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721761.95915080293</v>
      </c>
      <c r="J411" s="277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-1743720.6299999992</v>
      </c>
      <c r="J412" s="277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993979.84917078388</v>
      </c>
      <c r="J413" s="277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330225.51020983694</v>
      </c>
      <c r="J414" s="277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-1116918.7269660474</v>
      </c>
      <c r="J415" s="277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43910.41701072381</v>
      </c>
      <c r="J416" s="277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124725.24945054723</v>
      </c>
      <c r="J417" s="277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-351547.56</v>
      </c>
      <c r="J418" s="277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74961.852807105141</v>
      </c>
      <c r="J419" s="277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112644.93004087679</v>
      </c>
      <c r="J420" s="277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-272141.36999999994</v>
      </c>
      <c r="J421" s="277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155129.80304977554</v>
      </c>
      <c r="J422" s="277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792502.62774827308</v>
      </c>
      <c r="J423" s="277">
        <f ca="1"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858544.51339396252</v>
      </c>
      <c r="J424" s="277">
        <f ca="1">'Resultater - Vestdanmark'!J424+'Resultater - Østdanmark'!J424</f>
        <v>972111.7763085136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-631434.34313339414</v>
      </c>
      <c r="J425" s="277">
        <f ca="1"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5777480228.3536797</v>
      </c>
      <c r="J440" s="274">
        <f>'Resultater - Vestdanmark'!J440+'Resultater - Østdanmark'!J440</f>
        <v>5777480228.3536797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306399529.84816557</v>
      </c>
      <c r="J444" s="277">
        <f>'Resultater - Vestdanmark'!J444+'Resultater - Østdanmark'!J444</f>
        <v>306399529.84816557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12195000.400000002</v>
      </c>
      <c r="J455" s="277">
        <f>'Resultater - Vestdanmark'!J455+'Resultater - Østdanmark'!J455</f>
        <v>12195000.400000004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186398636.55037829</v>
      </c>
      <c r="J458" s="277">
        <f>'Resultater - Vestdanmark'!J458+'Resultater - Østdanmark'!J458</f>
        <v>178453683.45954177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-197700.60791435605</v>
      </c>
      <c r="J459" s="283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176470767.86798525</v>
      </c>
      <c r="J460" s="277">
        <f>'Resultater - Vestdanmark'!J460+'Resultater - Østdanmark'!J460</f>
        <v>173098743.31879258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-368290.17144560063</v>
      </c>
      <c r="J461" s="283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106616.1218356334</v>
      </c>
      <c r="J462" s="277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31343245.674840964</v>
      </c>
      <c r="J474" s="283">
        <f ca="1">'Resultater - Vestdanmark'!J474+'Resultater - Østdanmark'!J474</f>
        <v>30689860.224115577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9147340.4973796718</v>
      </c>
      <c r="J475" s="283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11125028.707201589</v>
      </c>
      <c r="J476" s="283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6330.0496424888352</v>
      </c>
      <c r="J477" s="283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199653495.40507355</v>
      </c>
      <c r="J479" s="283">
        <f ca="1">'Resultater - Vestdanmark'!J479+'Resultater - Østdanmark'!J479</f>
        <v>194161164.36692202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133196744.27235493</v>
      </c>
      <c r="J480" s="283">
        <f ca="1">'Resultater - Vestdanmark'!J480+'Resultater - Østdanmark'!J480</f>
        <v>117840752.11445554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21.501926063738726</v>
      </c>
      <c r="J481" s="287">
        <f>'Resultater - Vestdanmark'!J481+'Resultater - Østdanmark'!J481</f>
        <v>19.133769340961784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5.3986394353114884</v>
      </c>
      <c r="J482" s="287">
        <f>'Resultater - Vestdanmark'!J482+'Resultater - Østdanmark'!J482</f>
        <v>5.4154006187752017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3.6166968204461223</v>
      </c>
      <c r="J483" s="287">
        <f>'Resultater - Vestdanmark'!J483+'Resultater - Østdanmark'!J483</f>
        <v>3.6530555480425138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41.502762983133671</v>
      </c>
      <c r="J484" s="287">
        <f ca="1">'Resultater - Vestdanmark'!J484+'Resultater - Østdanmark'!J484</f>
        <v>42.045385896115839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25.592772176164615</v>
      </c>
      <c r="J489" s="290">
        <f ca="1">'Resultater - Vestdanmark'!J489+'Resultater - Østdanmark'!J489</f>
        <v>25.408765008948976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241010.68907640575</v>
      </c>
      <c r="J493" s="293">
        <f>'Resultater - Vestdanmark'!J493+'Resultater - Østdanmark'!J493</f>
        <v>241758.95619532152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154246.84100889968</v>
      </c>
      <c r="J494" s="293">
        <f>'Resultater - Vestdanmark'!J494+'Resultater - Østdanmark'!J494</f>
        <v>154725.73196500578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160071.93403065077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588648048.8630029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588648048.8630029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588648048.8630029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26962363.95458553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24535385.043044623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2426978.9115409069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7508.4535219909349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834.27261355454812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7508.4535219909349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7">
        <f>IFERROR(VLOOKUP(A59,[1]Biogasudbytte!$A$2:$B$18,2,FALSE)*[1]Energiindhold!$C$10,0)*J59*IFERROR(VLOOKUP(A59,Biogasanlæg!$F$3:$G$8,2,FALSE),1)</f>
        <v>3.5311506068571169E-3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473.03257188542892</v>
      </c>
      <c r="W59" s="187">
        <f>J59*IFERROR(VLOOKUP(A59,[1]Tørstofindhold!A$2:B$24,2,FALSE),0)</f>
        <v>473.03257188542892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1120053.9852881476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-225818.0347967683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16103457.277717996</v>
      </c>
      <c r="O64" s="190">
        <f t="shared" si="1"/>
        <v>16103457.277717996</v>
      </c>
      <c r="P64" s="200">
        <f t="shared" si="10"/>
        <v>67006.096493213583</v>
      </c>
      <c r="Q64" s="187">
        <f>IFERROR(VLOOKUP(A64,[1]Energiindhold!$A$2:$C$11,3,FALSE),IFERROR(VLOOKUP(A64,[1]Biogasudbytte!$A$2:$B$18,2,FALSE)*[1]Energiindhold!$C$10,0))*O64</f>
        <v>29.628348458841401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29.751631300626851</v>
      </c>
      <c r="S64" s="187">
        <f>IFERROR(VLOOKUP(A64,[1]Biogasudbytte!$A$2:$B$18,2,FALSE)*[1]Energiindhold!$C$10,0)*J64*IFERROR(VLOOKUP(A64,Biogasanlæg!$F$3:$G$8,2,FALSE),1)</f>
        <v>0.12328284178545135</v>
      </c>
      <c r="T64" s="188">
        <f t="shared" si="11"/>
        <v>29.628348458841401</v>
      </c>
      <c r="U64" s="186">
        <f>O64*IFERROR(VLOOKUP(A64,[1]Tørstofindhold!A$2:B$24,2,FALSE),0)</f>
        <v>4508968.0377610391</v>
      </c>
      <c r="V64" s="187">
        <f>IF(D64=År1,P64,SUM(O64,P64))*IFERROR(VLOOKUP(A64,[1]Tørstofindhold!A$2:B$24,2,FALSE),0)</f>
        <v>4527729.7447791398</v>
      </c>
      <c r="W64" s="187">
        <f>J64*IFERROR(VLOOKUP(A64,[1]Tørstofindhold!A$2:B$24,2,FALSE),0)</f>
        <v>18761.707018099805</v>
      </c>
      <c r="X64" s="188">
        <f t="shared" si="12"/>
        <v>4508968.03776104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-52334.829808932322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56224.531227026811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1409958.4975683726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1466183.0287953995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14.897222760854225</v>
      </c>
      <c r="S67" s="187">
        <f>IFERROR(VLOOKUP(A67,[1]Biogasudbytte!$A$2:$B$18,2,FALSE)*[1]Energiindhold!$C$10,0)*J67*IFERROR(VLOOKUP(A67,Biogasanlæg!$F$3:$G$8,2,FALSE),1)</f>
        <v>0.3241647837706722</v>
      </c>
      <c r="T67" s="188">
        <f t="shared" si="11"/>
        <v>14.573057977083552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1246255.5744760896</v>
      </c>
      <c r="W67" s="187">
        <f>J67*IFERROR(VLOOKUP(A67,[1]Tørstofindhold!A$2:B$24,2,FALSE),0)</f>
        <v>47790.851542972785</v>
      </c>
      <c r="X67" s="188">
        <f t="shared" si="12"/>
        <v>1198464.7229331168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713505.92728443746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1655460.5426482284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5718311.2555674212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-635539.70497580152</v>
      </c>
      <c r="O73" s="190">
        <f t="shared" si="20"/>
        <v>0</v>
      </c>
      <c r="P73" s="200">
        <f t="shared" si="10"/>
        <v>2914.9101192356643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87">
        <f>IFERROR(VLOOKUP(A73,[1]Biogasudbytte!$A$2:$B$18,2,FALSE)*[1]Energiindhold!$C$10,0)*J73*IFERROR(VLOOKUP(A73,Biogasanlæg!$F$3:$G$8,2,FALSE),1)</f>
        <v>9.9831590709654593E-3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903.62213696305594</v>
      </c>
      <c r="W73" s="187">
        <f>J73*IFERROR(VLOOKUP(A73,[1]Tørstofindhold!A$2:B$24,2,FALSE),0)</f>
        <v>903.62213696305594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508128.5927608643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-508128.5927608643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11685147.040202204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1298349.6711335778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11685147.040202204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7">
        <f>IFERROR(VLOOKUP(A75,[1]Biogasudbytte!$A$2:$B$18,2,FALSE)*[1]Energiindhold!$C$10,0)*J75*IFERROR(VLOOKUP(A75,Biogasanlæg!$F$3:$G$8,2,FALSE),1)</f>
        <v>5.9149045802799547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888071.17505536752</v>
      </c>
      <c r="W75" s="187">
        <f>J75*IFERROR(VLOOKUP(A75,[1]Tørstofindhold!A$2:B$24,2,FALSE),0)</f>
        <v>888071.17505536752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-8780.1411332767457</v>
      </c>
      <c r="O77" s="190">
        <f t="shared" si="20"/>
        <v>0</v>
      </c>
      <c r="P77" s="200">
        <f t="shared" si="10"/>
        <v>255215.75389295255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87">
        <f>IFERROR(VLOOKUP(A77,[1]Biogasudbytte!$A$2:$B$18,2,FALSE)*[1]Energiindhold!$C$10,0)*J77*IFERROR(VLOOKUP(A77,Biogasanlæg!$F$3:$G$8,2,FALSE),1)</f>
        <v>0.91622455647569978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76564.726167885761</v>
      </c>
      <c r="W77" s="187">
        <f>J77*IFERROR(VLOOKUP(A77,[1]Tørstofindhold!A$2:B$24,2,FALSE),0)</f>
        <v>76564.726167885761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1025729.6203575714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154484.73733408173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2.8425191669471035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64111.165993643925</v>
      </c>
      <c r="W82" s="187">
        <f>J82*IFERROR(VLOOKUP(A82,[1]Tørstofindhold!A$2:B$24,2,FALSE),0)</f>
        <v>0</v>
      </c>
      <c r="X82" s="188">
        <f t="shared" ref="X82:X149" si="26">V82-W82</f>
        <v>64111.165993643925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-28853.968119774945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118556.88830175188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4.1494910905613152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1792000.0223123315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3109655.4724698053</v>
      </c>
      <c r="O89" s="190">
        <f t="shared" si="20"/>
        <v>3109655.4724698053</v>
      </c>
      <c r="P89" s="200">
        <f t="shared" si="24"/>
        <v>21927.581361856195</v>
      </c>
      <c r="Q89" s="187">
        <f>IFERROR(VLOOKUP(A89,[1]Energiindhold!$A$2:$C$11,3,FALSE),IFERROR(VLOOKUP(A89,[1]Biogasudbytte!$A$2:$B$18,2,FALSE)*[1]Energiindhold!$C$10,0))*O89</f>
        <v>8.4397293385019498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8.4992416714212826</v>
      </c>
      <c r="S89" s="187">
        <f>IFERROR(VLOOKUP(A89,[1]Biogasudbytte!$A$2:$B$18,2,FALSE)*[1]Energiindhold!$C$10,0)*J89*IFERROR(VLOOKUP(A89,Biogasanlæg!$F$3:$G$8,2,FALSE),1)</f>
        <v>5.9512332919332188E-2</v>
      </c>
      <c r="T89" s="188">
        <f t="shared" si="25"/>
        <v>8.4397293385019498</v>
      </c>
      <c r="U89" s="186">
        <f>O89*IFERROR(VLOOKUP(A89,[1]Tørstofindhold!A$2:B$24,2,FALSE),0)</f>
        <v>621931.09449396108</v>
      </c>
      <c r="V89" s="187">
        <f>IF(D89=År1,P89,SUM(O89,P89))*IFERROR(VLOOKUP(A89,[1]Tørstofindhold!A$2:B$24,2,FALSE),0)</f>
        <v>626316.61076633236</v>
      </c>
      <c r="W89" s="187">
        <f>J89*IFERROR(VLOOKUP(A89,[1]Tørstofindhold!A$2:B$24,2,FALSE),0)</f>
        <v>4385.5162723712392</v>
      </c>
      <c r="X89" s="188">
        <f t="shared" si="26"/>
        <v>621931.09449396108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13567349.858292963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1507483.3175881065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13567349.858292963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7">
        <f>IFERROR(VLOOKUP(A93,[1]Biogasudbytte!$A$2:$B$18,2,FALSE)*[1]Energiindhold!$C$10,0)*J93*IFERROR(VLOOKUP(A93,Biogasanlæg!$F$3:$G$8,2,FALSE),1)</f>
        <v>5.8448143189526096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678367.49291464826</v>
      </c>
      <c r="W93" s="187">
        <f>J93*IFERROR(VLOOKUP(A93,[1]Tørstofindhold!A$2:B$24,2,FALSE),0)</f>
        <v>678367.49291464826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2216416.4234337742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32.123784145847409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1096202.6227566209</v>
      </c>
      <c r="W97" s="187">
        <f>J97*IFERROR(VLOOKUP(A97,[1]Tørstofindhold!A$2:B$24,2,FALSE),0)</f>
        <v>0</v>
      </c>
      <c r="X97" s="188">
        <f t="shared" ca="1" si="26"/>
        <v>1096202.6227566209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159156.99531956363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582600093.48589635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582600093.48589635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582600093.48589635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26330600.843144517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23797437.054137114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2533163.789007403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1117549.622505489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-236019.7809205236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16422418.462810911</v>
      </c>
      <c r="O112" s="190">
        <f t="shared" si="20"/>
        <v>16422418.462810911</v>
      </c>
      <c r="P112" s="200">
        <f t="shared" si="24"/>
        <v>66543.89398922697</v>
      </c>
      <c r="Q112" s="187">
        <f>IFERROR(VLOOKUP(A112,[1]Energiindhold!$A$2:$C$11,3,FALSE),IFERROR(VLOOKUP(A112,[1]Biogasudbytte!$A$2:$B$18,2,FALSE)*[1]Energiindhold!$C$10,0))*O112</f>
        <v>30.215197169264226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30.337629616217654</v>
      </c>
      <c r="S112" s="187">
        <f>IFERROR(VLOOKUP(A112,[1]Biogasudbytte!$A$2:$B$18,2,FALSE)*[1]Energiindhold!$C$10,0)*J112*IFERROR(VLOOKUP(A112,Biogasanlæg!$F$3:$G$8,2,FALSE),1)</f>
        <v>0.12243244695342897</v>
      </c>
      <c r="T112" s="188">
        <f t="shared" si="25"/>
        <v>30.215197169264226</v>
      </c>
      <c r="U112" s="186">
        <f>O112*IFERROR(VLOOKUP(A112,[1]Tørstofindhold!A$2:B$24,2,FALSE),0)</f>
        <v>4598277.1695870552</v>
      </c>
      <c r="V112" s="187">
        <f>IF(D112=År1,P112,SUM(O112,P112))*IFERROR(VLOOKUP(A112,[1]Tørstofindhold!A$2:B$24,2,FALSE),0)</f>
        <v>4616909.4599040393</v>
      </c>
      <c r="W112" s="187">
        <f>J112*IFERROR(VLOOKUP(A112,[1]Tørstofindhold!A$2:B$24,2,FALSE),0)</f>
        <v>18632.290316983552</v>
      </c>
      <c r="X112" s="188">
        <f t="shared" si="26"/>
        <v>4598277.1695870562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-65572.337251731922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55417.775626022732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1211417.9819934666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1266835.7576194895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12.840495059712291</v>
      </c>
      <c r="S115" s="187">
        <f>IFERROR(VLOOKUP(A115,[1]Biogasudbytte!$A$2:$B$18,2,FALSE)*[1]Energiindhold!$C$10,0)*J115*IFERROR(VLOOKUP(A115,Biogasanlæg!$F$3:$G$8,2,FALSE),1)</f>
        <v>0.31951340208285911</v>
      </c>
      <c r="T115" s="188">
        <f t="shared" si="25"/>
        <v>12.520981657629433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1076810.3939765659</v>
      </c>
      <c r="W115" s="187">
        <f>J115*IFERROR(VLOOKUP(A115,[1]Tørstofindhold!A$2:B$24,2,FALSE),0)</f>
        <v>47105.109282119323</v>
      </c>
      <c r="X115" s="188">
        <f t="shared" si="26"/>
        <v>1029705.2846944466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710657.73610137182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1645245.2598403329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5718311.2555674212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-644374.47420353349</v>
      </c>
      <c r="O121" s="190">
        <f t="shared" si="20"/>
        <v>0</v>
      </c>
      <c r="P121" s="200">
        <f t="shared" si="24"/>
        <v>2890.4979416445458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9.8995507804207402E-3</v>
      </c>
      <c r="S121" s="187">
        <f>IFERROR(VLOOKUP(A121,[1]Biogasudbytte!$A$2:$B$18,2,FALSE)*[1]Energiindhold!$C$10,0)*J121*IFERROR(VLOOKUP(A121,Biogasanlæg!$F$3:$G$8,2,FALSE),1)</f>
        <v>9.8995507804207402E-3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896.05436190980924</v>
      </c>
      <c r="W121" s="187">
        <f>J121*IFERROR(VLOOKUP(A121,[1]Tørstofindhold!A$2:B$24,2,FALSE),0)</f>
        <v>896.05436190980924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426682.89514426363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-426682.89514426363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38533.735016341321</v>
      </c>
      <c r="O125" s="190">
        <f t="shared" si="20"/>
        <v>38533.735016341321</v>
      </c>
      <c r="P125" s="200">
        <f t="shared" si="24"/>
        <v>253140.58627511252</v>
      </c>
      <c r="Q125" s="187">
        <f>IFERROR(VLOOKUP(A125,[1]Energiindhold!$A$2:$C$11,3,FALSE),IFERROR(VLOOKUP(A125,[1]Biogasudbytte!$A$2:$B$18,2,FALSE)*[1]Energiindhold!$C$10,0))*O125</f>
        <v>0.13833610870866536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1.0471108134363194</v>
      </c>
      <c r="S125" s="187">
        <f>IFERROR(VLOOKUP(A125,[1]Biogasudbytte!$A$2:$B$18,2,FALSE)*[1]Energiindhold!$C$10,0)*J125*IFERROR(VLOOKUP(A125,Biogasanlæg!$F$3:$G$8,2,FALSE),1)</f>
        <v>0.90877470472765409</v>
      </c>
      <c r="T125" s="188">
        <f t="shared" si="25"/>
        <v>0.13833610870866531</v>
      </c>
      <c r="U125" s="186">
        <f>O125*IFERROR(VLOOKUP(A125,[1]Tørstofindhold!A$2:B$24,2,FALSE),0)</f>
        <v>11560.120504902396</v>
      </c>
      <c r="V125" s="187">
        <f>IF(D125=År1,P125,SUM(O125,P125))*IFERROR(VLOOKUP(A125,[1]Tørstofindhold!A$2:B$24,2,FALSE),0)</f>
        <v>87502.296387436145</v>
      </c>
      <c r="W125" s="187">
        <f>J125*IFERROR(VLOOKUP(A125,[1]Tørstofindhold!A$2:B$24,2,FALSE),0)</f>
        <v>75942.17588253376</v>
      </c>
      <c r="X125" s="188">
        <f t="shared" si="26"/>
        <v>11560.120504902385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1022705.1142750654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155048.14004123484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2.8528857767587206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64344.978117112463</v>
      </c>
      <c r="W130" s="187">
        <f>J130*IFERROR(VLOOKUP(A130,[1]Tørstofindhold!A$2:B$24,2,FALSE),0)</f>
        <v>0</v>
      </c>
      <c r="X130" s="188">
        <f t="shared" si="26"/>
        <v>64344.978117112463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-29865.524776288163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117909.49204158342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4.1268322214554196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1792000.0223123315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3079273.6624817853</v>
      </c>
      <c r="O137" s="190">
        <f t="shared" si="39"/>
        <v>3079273.6624817853</v>
      </c>
      <c r="P137" s="200">
        <f t="shared" si="24"/>
        <v>21730.211139686518</v>
      </c>
      <c r="Q137" s="187">
        <f>IFERROR(VLOOKUP(A137,[1]Energiindhold!$A$2:$C$11,3,FALSE),IFERROR(VLOOKUP(A137,[1]Biogasudbytte!$A$2:$B$18,2,FALSE)*[1]Energiindhold!$C$10,0))*O137</f>
        <v>8.357271890922064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8.4162485531636193</v>
      </c>
      <c r="S137" s="187">
        <f>IFERROR(VLOOKUP(A137,[1]Biogasudbytte!$A$2:$B$18,2,FALSE)*[1]Energiindhold!$C$10,0)*J137*IFERROR(VLOOKUP(A137,Biogasanlæg!$F$3:$G$8,2,FALSE),1)</f>
        <v>5.8976662241554796E-2</v>
      </c>
      <c r="T137" s="188">
        <f t="shared" si="25"/>
        <v>8.357271890922064</v>
      </c>
      <c r="U137" s="186">
        <f>O137*IFERROR(VLOOKUP(A137,[1]Tørstofindhold!A$2:B$24,2,FALSE),0)</f>
        <v>615854.73249635706</v>
      </c>
      <c r="V137" s="187">
        <f>IF(D137=År1,P137,SUM(O137,P137))*IFERROR(VLOOKUP(A137,[1]Tørstofindhold!A$2:B$24,2,FALSE),0)</f>
        <v>620200.77472429432</v>
      </c>
      <c r="W137" s="187">
        <f>J137*IFERROR(VLOOKUP(A137,[1]Tørstofindhold!A$2:B$24,2,FALSE),0)</f>
        <v>4346.0422279373042</v>
      </c>
      <c r="X137" s="188">
        <f t="shared" si="26"/>
        <v>615854.73249635706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2272415.0469047958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32.935404053473235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1123898.608614997</v>
      </c>
      <c r="W145" s="187">
        <f>J145*IFERROR(VLOOKUP(A145,[1]Tørstofindhold!A$2:B$24,2,FALSE),0)</f>
        <v>0</v>
      </c>
      <c r="X145" s="188">
        <f t="shared" ca="1" si="26"/>
        <v>1123898.608614997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58403.958827218135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124808531.78166662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124808531.78166662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124808531.78166662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4380881.7202554364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3986542.8719658842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394338.84828955214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630.18173263756921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70.020192515285444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630.18173263756921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7">
        <f>IFERROR(VLOOKUP(A203,[1]Biogasudbytte!$A$2:$B$18,2,FALSE)*[1]Energiindhold!$C$10,0)*J203*IFERROR(VLOOKUP(A203,Biogasanlæg!$F$3:$G$8,2,FALSE),1)</f>
        <v>2.9636816704212241E-4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39.701449156166859</v>
      </c>
      <c r="W203" s="187">
        <f>J203*IFERROR(VLOOKUP(A203,[1]Tørstofindhold!A$2:B$24,2,FALSE),0)</f>
        <v>39.701449156166859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342757.79858178977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-213569.65595504592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6395046.5462862514</v>
      </c>
      <c r="O208" s="190">
        <f t="shared" si="59"/>
        <v>6395046.5462862514</v>
      </c>
      <c r="P208" s="200">
        <f t="shared" si="49"/>
        <v>18670.90350678641</v>
      </c>
      <c r="Q208" s="187">
        <f>IFERROR(VLOOKUP(A208,[1]Energiindhold!$A$2:$C$11,3,FALSE),IFERROR(VLOOKUP(A208,[1]Biogasudbytte!$A$2:$B$18,2,FALSE)*[1]Energiindhold!$C$10,0))*O208</f>
        <v>11.766086264348418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11.800438392937966</v>
      </c>
      <c r="S208" s="187">
        <f>IFERROR(VLOOKUP(A208,[1]Biogasudbytte!$A$2:$B$18,2,FALSE)*[1]Energiindhold!$C$10,0)*J208*IFERROR(VLOOKUP(A208,Biogasanlæg!$F$3:$G$8,2,FALSE),1)</f>
        <v>3.4352128589548649E-2</v>
      </c>
      <c r="T208" s="188">
        <f t="shared" si="50"/>
        <v>11.766086264348418</v>
      </c>
      <c r="U208" s="186">
        <f>O208*IFERROR(VLOOKUP(A208,[1]Tørstofindhold!A$2:B$24,2,FALSE),0)</f>
        <v>1790613.0329601506</v>
      </c>
      <c r="V208" s="187">
        <f>IF(D208=År1,P208,SUM(O208,P208))*IFERROR(VLOOKUP(A208,[1]Tørstofindhold!A$2:B$24,2,FALSE),0)</f>
        <v>1795840.8859420507</v>
      </c>
      <c r="W208" s="187">
        <f>J208*IFERROR(VLOOKUP(A208,[1]Tørstofindhold!A$2:B$24,2,FALSE),0)</f>
        <v>5227.8529819001951</v>
      </c>
      <c r="X208" s="188">
        <f t="shared" si="51"/>
        <v>1790613.0329601506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-167682.71061652066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19709.468772973203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670375.18499359523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690084.6537665684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7.0425038172445023</v>
      </c>
      <c r="S211" s="187">
        <f>IFERROR(VLOOKUP(A211,[1]Biogasudbytte!$A$2:$B$18,2,FALSE)*[1]Energiindhold!$C$10,0)*J211*IFERROR(VLOOKUP(A211,Biogasanlæg!$F$3:$G$8,2,FALSE),1)</f>
        <v>0.11363573058932792</v>
      </c>
      <c r="T211" s="188">
        <f t="shared" si="50"/>
        <v>6.9288680866551742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586571.95570158318</v>
      </c>
      <c r="W211" s="187">
        <f>J211*IFERROR(VLOOKUP(A211,[1]Tørstofindhold!A$2:B$24,2,FALSE),0)</f>
        <v>16753.048457027224</v>
      </c>
      <c r="X211" s="188">
        <f t="shared" si="51"/>
        <v>569818.907244556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211505.55492892067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408302.63076533133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701872.07302810857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649261.73746920389</v>
      </c>
      <c r="O217" s="190">
        <f t="shared" si="59"/>
        <v>13722.032493402367</v>
      </c>
      <c r="P217" s="200">
        <f t="shared" si="63"/>
        <v>871.08988076433457</v>
      </c>
      <c r="Q217" s="187">
        <f>IFERROR(VLOOKUP(A217,[1]Energiindhold!$A$2:$C$11,3,FALSE),IFERROR(VLOOKUP(A217,[1]Biogasudbytte!$A$2:$B$18,2,FALSE)*[1]Energiindhold!$C$10,0))*O217</f>
        <v>4.6996040205354035E-2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4.9979401094388573E-2</v>
      </c>
      <c r="S217" s="187">
        <f>IFERROR(VLOOKUP(A217,[1]Biogasudbytte!$A$2:$B$18,2,FALSE)*[1]Energiindhold!$C$10,0)*J217*IFERROR(VLOOKUP(A217,Biogasanlæg!$F$3:$G$8,2,FALSE),1)</f>
        <v>2.9833608890345396E-3</v>
      </c>
      <c r="T217" s="188">
        <f t="shared" si="64"/>
        <v>4.6996040205354035E-2</v>
      </c>
      <c r="U217" s="186">
        <f>O217*IFERROR(VLOOKUP(A217,[1]Tørstofindhold!A$2:B$24,2,FALSE),0)</f>
        <v>4253.8300729547336</v>
      </c>
      <c r="V217" s="187">
        <f>IF(D217=År1,P217,SUM(O217,P217))*IFERROR(VLOOKUP(A217,[1]Tørstofindhold!A$2:B$24,2,FALSE),0)</f>
        <v>4523.8679359916778</v>
      </c>
      <c r="W217" s="187">
        <f>J217*IFERROR(VLOOKUP(A217,[1]Tørstofindhold!A$2:B$24,2,FALSE),0)</f>
        <v>270.03786303694369</v>
      </c>
      <c r="X217" s="188">
        <f t="shared" si="65"/>
        <v>4253.8300729547336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324351.05894135404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-324351.05894135404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830510.25539958803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92278.917266620876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830510.25539958803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7">
        <f>IFERROR(VLOOKUP(A219,[1]Biogasudbytte!$A$2:$B$18,2,FALSE)*[1]Energiindhold!$C$10,0)*J219*IFERROR(VLOOKUP(A219,Biogasanlæg!$F$3:$G$8,2,FALSE),1)</f>
        <v>0.4203959861807175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63118.77941036869</v>
      </c>
      <c r="W219" s="187">
        <f>J219*IFERROR(VLOOKUP(A219,[1]Tørstofindhold!A$2:B$24,2,FALSE),0)</f>
        <v>63118.77941036869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961299.78946540831</v>
      </c>
      <c r="O221" s="190">
        <f t="shared" si="59"/>
        <v>952519.64833213156</v>
      </c>
      <c r="P221" s="200">
        <f t="shared" si="63"/>
        <v>74810.246107047482</v>
      </c>
      <c r="Q221" s="187">
        <f>IFERROR(VLOOKUP(A221,[1]Energiindhold!$A$2:$C$11,3,FALSE),IFERROR(VLOOKUP(A221,[1]Biogasudbytte!$A$2:$B$18,2,FALSE)*[1]Energiindhold!$C$10,0))*O221</f>
        <v>3.4195455375123527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3.6881143210366529</v>
      </c>
      <c r="S221" s="187">
        <f>IFERROR(VLOOKUP(A221,[1]Biogasudbytte!$A$2:$B$18,2,FALSE)*[1]Energiindhold!$C$10,0)*J221*IFERROR(VLOOKUP(A221,Biogasanlæg!$F$3:$G$8,2,FALSE),1)</f>
        <v>0.26856878352430047</v>
      </c>
      <c r="T221" s="188">
        <f t="shared" si="64"/>
        <v>3.4195455375123522</v>
      </c>
      <c r="U221" s="186">
        <f>O221*IFERROR(VLOOKUP(A221,[1]Tørstofindhold!A$2:B$24,2,FALSE),0)</f>
        <v>285755.89449963946</v>
      </c>
      <c r="V221" s="187">
        <f>IF(D221=År1,P221,SUM(O221,P221))*IFERROR(VLOOKUP(A221,[1]Tørstofindhold!A$2:B$24,2,FALSE),0)</f>
        <v>308198.96833175368</v>
      </c>
      <c r="W221" s="187">
        <f>J221*IFERROR(VLOOKUP(A221,[1]Tørstofindhold!A$2:B$24,2,FALSE),0)</f>
        <v>22443.073832114245</v>
      </c>
      <c r="X221" s="188">
        <f t="shared" si="65"/>
        <v>285755.89449963946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301497.09442768525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42074.872472772768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0.77417765349901879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17461.0720762007</v>
      </c>
      <c r="W226" s="187">
        <f>J226*IFERROR(VLOOKUP(A226,[1]Tørstofindhold!A$2:B$24,2,FALSE),0)</f>
        <v>0</v>
      </c>
      <c r="X226" s="188">
        <f t="shared" si="65"/>
        <v>17461.0720762007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29486.781602920059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35689.952707147801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1.249148344750173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219952.13522212644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1281648.5855799546</v>
      </c>
      <c r="O233" s="190">
        <f t="shared" si="59"/>
        <v>1281648.5855799546</v>
      </c>
      <c r="P233" s="200">
        <f t="shared" si="63"/>
        <v>6717.4186381438076</v>
      </c>
      <c r="Q233" s="187">
        <f>IFERROR(VLOOKUP(A233,[1]Energiindhold!$A$2:$C$11,3,FALSE),IFERROR(VLOOKUP(A233,[1]Biogasudbytte!$A$2:$B$18,2,FALSE)*[1]Energiindhold!$C$10,0))*O233</f>
        <v>3.4784455272074197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3.4966768700880877</v>
      </c>
      <c r="S233" s="187">
        <f>IFERROR(VLOOKUP(A233,[1]Biogasudbytte!$A$2:$B$18,2,FALSE)*[1]Energiindhold!$C$10,0)*J233*IFERROR(VLOOKUP(A233,Biogasanlæg!$F$3:$G$8,2,FALSE),1)</f>
        <v>1.8231342880667821E-2</v>
      </c>
      <c r="T233" s="188">
        <f t="shared" si="64"/>
        <v>3.4784455272074197</v>
      </c>
      <c r="U233" s="186">
        <f>O233*IFERROR(VLOOKUP(A233,[1]Tørstofindhold!A$2:B$24,2,FALSE),0)</f>
        <v>256329.71711599093</v>
      </c>
      <c r="V233" s="187">
        <f>IF(D233=År1,P233,SUM(O233,P233))*IFERROR(VLOOKUP(A233,[1]Tørstofindhold!A$2:B$24,2,FALSE),0)</f>
        <v>257673.20084361971</v>
      </c>
      <c r="W233" s="187">
        <f>J233*IFERROR(VLOOKUP(A233,[1]Tørstofindhold!A$2:B$24,2,FALSE),0)</f>
        <v>1343.4837276287617</v>
      </c>
      <c r="X233" s="188">
        <f t="shared" si="65"/>
        <v>256329.71711599093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1965869.8542385614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218429.98380428454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1965869.8542385614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7">
        <f>IFERROR(VLOOKUP(A237,[1]Biogasudbytte!$A$2:$B$18,2,FALSE)*[1]Energiindhold!$C$10,0)*J237*IFERROR(VLOOKUP(A237,Biogasanlæg!$F$3:$G$8,2,FALSE),1)</f>
        <v>0.84689673320597236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98293.492711928076</v>
      </c>
      <c r="W237" s="187">
        <f>J237*IFERROR(VLOOKUP(A237,[1]Tørstofindhold!A$2:B$24,2,FALSE),0)</f>
        <v>98293.492711928076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647113.13697101502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9.3789788372862635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320051.37232691451</v>
      </c>
      <c r="W241" s="187">
        <f>J241*IFERROR(VLOOKUP(A241,[1]Tørstofindhold!A$2:B$24,2,FALSE),0)</f>
        <v>0</v>
      </c>
      <c r="X241" s="188">
        <f t="shared" ca="1" si="65"/>
        <v>320051.37232691451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60544.79137374003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125715475.31069237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125715475.31069237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125715475.31069237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4359259.3809710601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3939872.1411374575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419387.23983360268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354294.27163502085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-223721.80968610576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6738460.9776655491</v>
      </c>
      <c r="O256" s="190">
        <f t="shared" si="59"/>
        <v>6738460.9776655491</v>
      </c>
      <c r="P256" s="200">
        <f t="shared" si="63"/>
        <v>19133.106010773055</v>
      </c>
      <c r="Q256" s="187">
        <f>IFERROR(VLOOKUP(A256,[1]Energiindhold!$A$2:$C$11,3,FALSE),IFERROR(VLOOKUP(A256,[1]Biogasudbytte!$A$2:$B$18,2,FALSE)*[1]Energiindhold!$C$10,0))*O256</f>
        <v>12.397925891282403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12.433128414703974</v>
      </c>
      <c r="S256" s="187">
        <f>IFERROR(VLOOKUP(A256,[1]Biogasudbytte!$A$2:$B$18,2,FALSE)*[1]Energiindhold!$C$10,0)*J256*IFERROR(VLOOKUP(A256,Biogasanlæg!$F$3:$G$8,2,FALSE),1)</f>
        <v>3.5202523421571076E-2</v>
      </c>
      <c r="T256" s="188">
        <f t="shared" si="64"/>
        <v>12.397925891282403</v>
      </c>
      <c r="U256" s="186">
        <f>O256*IFERROR(VLOOKUP(A256,[1]Tørstofindhold!A$2:B$24,2,FALSE),0)</f>
        <v>1886769.0737463539</v>
      </c>
      <c r="V256" s="187">
        <f>IF(D256=År1,P256,SUM(O256,P256))*IFERROR(VLOOKUP(A256,[1]Tørstofindhold!A$2:B$24,2,FALSE),0)</f>
        <v>1892126.3434293706</v>
      </c>
      <c r="W256" s="187">
        <f>J256*IFERROR(VLOOKUP(A256,[1]Tørstofindhold!A$2:B$24,2,FALSE),0)</f>
        <v>5357.2696830164559</v>
      </c>
      <c r="X256" s="188">
        <f t="shared" si="65"/>
        <v>1886769.0737463541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-176973.43162785721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20516.224373977289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639794.07763228088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660310.30200625816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6.7310747956094943</v>
      </c>
      <c r="S259" s="187">
        <f>IFERROR(VLOOKUP(A259,[1]Biogasudbytte!$A$2:$B$18,2,FALSE)*[1]Energiindhold!$C$10,0)*J259*IFERROR(VLOOKUP(A259,Biogasanlæg!$F$3:$G$8,2,FALSE),1)</f>
        <v>0.11828711227714103</v>
      </c>
      <c r="T259" s="188">
        <f t="shared" si="64"/>
        <v>6.6127876833323533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561263.75670531939</v>
      </c>
      <c r="W259" s="187">
        <f>J259*IFERROR(VLOOKUP(A259,[1]Tørstofindhold!A$2:B$24,2,FALSE),0)</f>
        <v>17438.790717880696</v>
      </c>
      <c r="X259" s="188">
        <f t="shared" si="65"/>
        <v>543824.96598743869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218355.83887788613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419908.24605673895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701872.07302810845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697086.92607139982</v>
      </c>
      <c r="O265" s="190">
        <f t="shared" si="75"/>
        <v>52712.45186786633</v>
      </c>
      <c r="P265" s="200">
        <f t="shared" si="63"/>
        <v>895.50205835545398</v>
      </c>
      <c r="Q265" s="187">
        <f>IFERROR(VLOOKUP(A265,[1]Energiindhold!$A$2:$C$11,3,FALSE),IFERROR(VLOOKUP(A265,[1]Biogasudbytte!$A$2:$B$18,2,FALSE)*[1]Energiindhold!$C$10,0))*O265</f>
        <v>0.18053276790418071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0.18359973708375998</v>
      </c>
      <c r="S265" s="187">
        <f>IFERROR(VLOOKUP(A265,[1]Biogasudbytte!$A$2:$B$18,2,FALSE)*[1]Energiindhold!$C$10,0)*J265*IFERROR(VLOOKUP(A265,Biogasanlæg!$F$3:$G$8,2,FALSE),1)</f>
        <v>3.0669691795792609E-3</v>
      </c>
      <c r="T265" s="188">
        <f t="shared" si="64"/>
        <v>0.18053276790418071</v>
      </c>
      <c r="U265" s="186">
        <f>O265*IFERROR(VLOOKUP(A265,[1]Tørstofindhold!A$2:B$24,2,FALSE),0)</f>
        <v>16340.860079038563</v>
      </c>
      <c r="V265" s="187">
        <f>IF(D265=År1,P265,SUM(O265,P265))*IFERROR(VLOOKUP(A265,[1]Tørstofindhold!A$2:B$24,2,FALSE),0)</f>
        <v>16618.465717128751</v>
      </c>
      <c r="W265" s="187">
        <f>J265*IFERROR(VLOOKUP(A265,[1]Tørstofindhold!A$2:B$24,2,FALSE),0)</f>
        <v>277.60563809019072</v>
      </c>
      <c r="X265" s="188">
        <f t="shared" si="65"/>
        <v>16340.860079038561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309821.80557108345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-309821.80557108345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1035545.5648334784</v>
      </c>
      <c r="O269" s="190">
        <f t="shared" si="75"/>
        <v>1035545.5648334784</v>
      </c>
      <c r="P269" s="200">
        <f t="shared" si="63"/>
        <v>76885.413724887418</v>
      </c>
      <c r="Q269" s="187">
        <f>IFERROR(VLOOKUP(A269,[1]Energiindhold!$A$2:$C$11,3,FALSE),IFERROR(VLOOKUP(A269,[1]Biogasudbytte!$A$2:$B$18,2,FALSE)*[1]Energiindhold!$C$10,0))*O269</f>
        <v>3.7176085777521881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3.9936272130245341</v>
      </c>
      <c r="S269" s="187">
        <f>IFERROR(VLOOKUP(A269,[1]Biogasudbytte!$A$2:$B$18,2,FALSE)*[1]Energiindhold!$C$10,0)*J269*IFERROR(VLOOKUP(A269,Biogasanlæg!$F$3:$G$8,2,FALSE),1)</f>
        <v>0.27601863527234588</v>
      </c>
      <c r="T269" s="188">
        <f t="shared" si="64"/>
        <v>3.7176085777521881</v>
      </c>
      <c r="U269" s="186">
        <f>O269*IFERROR(VLOOKUP(A269,[1]Tørstofindhold!A$2:B$24,2,FALSE),0)</f>
        <v>310663.66945004353</v>
      </c>
      <c r="V269" s="187">
        <f>IF(D269=År1,P269,SUM(O269,P269))*IFERROR(VLOOKUP(A269,[1]Tørstofindhold!A$2:B$24,2,FALSE),0)</f>
        <v>333729.29356750968</v>
      </c>
      <c r="W269" s="187">
        <f>J269*IFERROR(VLOOKUP(A269,[1]Tørstofindhold!A$2:B$24,2,FALSE),0)</f>
        <v>23065.624117466225</v>
      </c>
      <c r="X269" s="188">
        <f t="shared" si="65"/>
        <v>310663.66945004347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311324.13276481908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43487.487569771387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0.80016977128379341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18047.307341455125</v>
      </c>
      <c r="W274" s="187">
        <f>J274*IFERROR(VLOOKUP(A274,[1]Tørstofindhold!A$2:B$24,2,FALSE),0)</f>
        <v>0</v>
      </c>
      <c r="X274" s="188">
        <f t="shared" si="65"/>
        <v>18047.307341455125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31246.60537834905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36816.239923422349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1.2885683973197821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219952.13522212638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1330139.9828261342</v>
      </c>
      <c r="O281" s="190">
        <f t="shared" si="89"/>
        <v>1330139.9828261342</v>
      </c>
      <c r="P281" s="200">
        <f t="shared" si="63"/>
        <v>6914.7888603134843</v>
      </c>
      <c r="Q281" s="187">
        <f>IFERROR(VLOOKUP(A281,[1]Energiindhold!$A$2:$C$11,3,FALSE),IFERROR(VLOOKUP(A281,[1]Biogasudbytte!$A$2:$B$18,2,FALSE)*[1]Energiindhold!$C$10,0))*O281</f>
        <v>3.6100531189894411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3.6288201325478862</v>
      </c>
      <c r="S281" s="187">
        <f>IFERROR(VLOOKUP(A281,[1]Biogasudbytte!$A$2:$B$18,2,FALSE)*[1]Energiindhold!$C$10,0)*J281*IFERROR(VLOOKUP(A281,Biogasanlæg!$F$3:$G$8,2,FALSE),1)</f>
        <v>1.8767013558445209E-2</v>
      </c>
      <c r="T281" s="188">
        <f t="shared" si="64"/>
        <v>3.6100531189894411</v>
      </c>
      <c r="U281" s="186">
        <f>O281*IFERROR(VLOOKUP(A281,[1]Tørstofindhold!A$2:B$24,2,FALSE),0)</f>
        <v>266027.99656522687</v>
      </c>
      <c r="V281" s="187">
        <f>IF(D281=År1,P281,SUM(O281,P281))*IFERROR(VLOOKUP(A281,[1]Tørstofindhold!A$2:B$24,2,FALSE),0)</f>
        <v>267410.95433728956</v>
      </c>
      <c r="W281" s="187">
        <f>J281*IFERROR(VLOOKUP(A281,[1]Tørstofindhold!A$2:B$24,2,FALSE),0)</f>
        <v>1382.9577720626969</v>
      </c>
      <c r="X281" s="188">
        <f t="shared" si="65"/>
        <v>266027.99656522687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628553.38840354723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9.1099818426426022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310872.03001458774</v>
      </c>
      <c r="W289" s="187">
        <f>J289*IFERROR(VLOOKUP(A289,[1]Tørstofindhold!A$2:B$24,2,FALSE),0)</f>
        <v>0</v>
      </c>
      <c r="X289" s="188">
        <f t="shared" ca="1" si="96"/>
        <v>310872.03001458774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20984.90236249438</v>
      </c>
      <c r="H5" s="237"/>
      <c r="I5" s="237"/>
      <c r="J5" s="237">
        <v>428226</v>
      </c>
      <c r="K5" s="237">
        <v>257031.00000000003</v>
      </c>
      <c r="L5" s="237"/>
      <c r="M5" s="237">
        <v>227802.00000000003</v>
      </c>
      <c r="N5" s="237">
        <v>234</v>
      </c>
      <c r="O5" s="237"/>
      <c r="P5" s="237">
        <v>2444654</v>
      </c>
      <c r="Q5" s="237"/>
      <c r="R5" s="237">
        <v>11357.999999999998</v>
      </c>
      <c r="S5" s="237">
        <v>29145673.580622546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8334841.759060693</v>
      </c>
      <c r="AB5" s="237">
        <v>33319229.334160008</v>
      </c>
      <c r="AC5" s="237"/>
      <c r="AD5" s="237"/>
      <c r="AE5" s="237"/>
      <c r="AF5" s="237"/>
      <c r="AG5" s="237"/>
      <c r="AH5" s="237"/>
      <c r="AI5" s="237"/>
      <c r="AJ5" s="237"/>
      <c r="AK5" s="237">
        <v>80569048.957583547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8138.6352546285043</v>
      </c>
      <c r="H7" s="237"/>
      <c r="I7" s="237"/>
      <c r="J7" s="237">
        <v>142742</v>
      </c>
      <c r="K7" s="237">
        <v>85677</v>
      </c>
      <c r="L7" s="237"/>
      <c r="M7" s="237">
        <v>75934.000000000015</v>
      </c>
      <c r="N7" s="237">
        <v>78</v>
      </c>
      <c r="O7" s="237"/>
      <c r="P7" s="237">
        <v>725967.99999999977</v>
      </c>
      <c r="Q7" s="237"/>
      <c r="R7" s="237">
        <v>3785.9999999999991</v>
      </c>
      <c r="S7" s="237">
        <v>12515657.295601793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15533219.712531526</v>
      </c>
      <c r="AC7" s="237"/>
      <c r="AD7" s="237"/>
      <c r="AE7" s="237"/>
      <c r="AF7" s="237"/>
      <c r="AG7" s="237"/>
      <c r="AH7" s="237"/>
      <c r="AI7" s="237"/>
      <c r="AJ7" s="237"/>
      <c r="AK7" s="237">
        <v>34094686.908344358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8404.7671078658768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12276506.618354084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14871140.288295148</v>
      </c>
      <c r="AC8" s="237"/>
      <c r="AD8" s="237"/>
      <c r="AE8" s="237"/>
      <c r="AF8" s="237"/>
      <c r="AG8" s="237"/>
      <c r="AH8" s="237"/>
      <c r="AI8" s="237"/>
      <c r="AJ8" s="237"/>
      <c r="AK8" s="237">
        <v>33383944.549239181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19441203.466892187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4968317.8095545713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109726569.1041669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6420183.3285955302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2011952.157534458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36871151.42870336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6420183.3285955293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2011952.1575344577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36871151.42870336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5825310.9547232771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18574977.701342992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2080333.682561968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6277400.6937825121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1851212.0596257476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6088172.8545101024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6279.6558180549309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12451175.212661764</v>
      </c>
      <c r="T25" s="237"/>
      <c r="U25" s="237"/>
      <c r="V25" s="237"/>
      <c r="W25" s="237"/>
      <c r="X25" s="237"/>
      <c r="Y25" s="237"/>
      <c r="Z25" s="237"/>
      <c r="AA25" s="237"/>
      <c r="AB25" s="237">
        <v>18120392.888980739</v>
      </c>
      <c r="AC25" s="237"/>
      <c r="AD25" s="237"/>
      <c r="AE25" s="237"/>
      <c r="AF25" s="237"/>
      <c r="AG25" s="237"/>
      <c r="AH25" s="237">
        <v>65062728.84579356</v>
      </c>
      <c r="AI25" s="237">
        <v>2513799.4410976479</v>
      </c>
      <c r="AJ25" s="237"/>
      <c r="AK25" s="237">
        <v>100145279.92444479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904.29280606983355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1390628.5884001986</v>
      </c>
      <c r="T27" s="237"/>
      <c r="U27" s="237"/>
      <c r="V27" s="237"/>
      <c r="W27" s="237"/>
      <c r="X27" s="237"/>
      <c r="Y27" s="237"/>
      <c r="Z27" s="237"/>
      <c r="AA27" s="237"/>
      <c r="AB27" s="237">
        <v>1725913.3013923911</v>
      </c>
      <c r="AC27" s="237"/>
      <c r="AD27" s="237"/>
      <c r="AE27" s="237"/>
      <c r="AF27" s="237"/>
      <c r="AG27" s="237"/>
      <c r="AH27" s="237">
        <v>28521927.915010508</v>
      </c>
      <c r="AI27" s="237">
        <v>832479.65170221834</v>
      </c>
      <c r="AJ27" s="237"/>
      <c r="AK27" s="237">
        <v>33041789.424978189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>
        <v>1652348.9209216826</v>
      </c>
      <c r="AC28" s="237"/>
      <c r="AD28" s="237"/>
      <c r="AE28" s="237"/>
      <c r="AF28" s="237"/>
      <c r="AG28" s="237"/>
      <c r="AH28" s="237">
        <v>27737309.195274573</v>
      </c>
      <c r="AI28" s="237">
        <v>736504.70071534708</v>
      </c>
      <c r="AJ28" s="237"/>
      <c r="AK28" s="237">
        <v>32088356.182420902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27264.558180549309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8657038.9794552922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21110943.748880316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1643947.1078218848</v>
      </c>
      <c r="Y33" s="237">
        <v>5054252.8095545713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604877.62481286074</v>
      </c>
      <c r="AE33" s="237">
        <v>8774736.4880378172</v>
      </c>
      <c r="AF33" s="237">
        <v>721133.62677978189</v>
      </c>
      <c r="AG33" s="237">
        <v>526063.07450300315</v>
      </c>
      <c r="AH33" s="237">
        <v>65062728.84579356</v>
      </c>
      <c r="AI33" s="237">
        <v>2513799.4410976479</v>
      </c>
      <c r="AJ33" s="237">
        <v>2517529.7800321821</v>
      </c>
      <c r="AK33" s="237">
        <v>322919952.1229105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832479.65170221834</v>
      </c>
      <c r="F7" s="76">
        <v>0</v>
      </c>
      <c r="G7" s="76">
        <v>142742</v>
      </c>
      <c r="H7" s="76">
        <v>439387.69075181423</v>
      </c>
      <c r="I7" s="76">
        <v>5421074.2654714435</v>
      </c>
      <c r="J7" s="76">
        <v>7055701.1766081853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0.11492812394862995</v>
      </c>
      <c r="E8" s="76">
        <v>736504.70071534708</v>
      </c>
      <c r="F8" s="76">
        <v>6687.6021110492293</v>
      </c>
      <c r="G8" s="76">
        <v>142742</v>
      </c>
      <c r="H8" s="76">
        <v>459741.59060662938</v>
      </c>
      <c r="I8" s="76">
        <v>5421074.2654714435</v>
      </c>
      <c r="J8" s="76">
        <v>7009296.2276025824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282332.14526922622</v>
      </c>
      <c r="E9" s="76">
        <v>2513799.4410976479</v>
      </c>
      <c r="F9" s="76">
        <v>6687.6021110492293</v>
      </c>
      <c r="G9" s="76">
        <v>428226</v>
      </c>
      <c r="H9" s="76">
        <v>1319759.2711998716</v>
      </c>
      <c r="I9" s="76">
        <v>16263222.796414331</v>
      </c>
      <c r="J9" s="76">
        <v>21850700.07403183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8" width="11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>
        <v>13722.032493402367</v>
      </c>
      <c r="L7" s="98">
        <v>34449.731880352119</v>
      </c>
      <c r="M7" s="98">
        <v>952519.64833213156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4391304.0580497598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925011.48221335816</v>
      </c>
      <c r="Y7" s="98">
        <v>1327226.7147852567</v>
      </c>
      <c r="Z7" s="98">
        <v>632.81348314511342</v>
      </c>
      <c r="AA7" s="98">
        <v>52244457.80139114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219701.78669330367</v>
      </c>
      <c r="D8" s="98">
        <v>2952551.0288410056</v>
      </c>
      <c r="E8" s="98">
        <v>980314.70578320744</v>
      </c>
      <c r="F8" s="98">
        <v>119570.06432731522</v>
      </c>
      <c r="G8" s="98">
        <v>1471843.8941405099</v>
      </c>
      <c r="H8" s="98">
        <v>23160879.440476462</v>
      </c>
      <c r="I8" s="98"/>
      <c r="J8" s="98">
        <v>2065153.5058970719</v>
      </c>
      <c r="K8" s="98">
        <v>52712.45186786633</v>
      </c>
      <c r="L8" s="98">
        <v>2199.2700615431677</v>
      </c>
      <c r="M8" s="98">
        <v>1074079.2998498199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4409413.645307919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929013.574979258</v>
      </c>
      <c r="Y8" s="98">
        <v>1334029.2470398843</v>
      </c>
      <c r="Z8" s="98">
        <v>1381.080602060887</v>
      </c>
      <c r="AA8" s="98">
        <v>53159385.882509269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650888.68930691946</v>
      </c>
      <c r="D9" s="98">
        <v>9004397.8609129768</v>
      </c>
      <c r="E9" s="98">
        <v>3268087.5012847767</v>
      </c>
      <c r="F9" s="98">
        <v>388863.39451189141</v>
      </c>
      <c r="G9" s="98">
        <v>4437213.7136186622</v>
      </c>
      <c r="H9" s="98">
        <v>49777386.974780872</v>
      </c>
      <c r="I9" s="98">
        <v>0.40288562423666008</v>
      </c>
      <c r="J9" s="98">
        <v>6169790.4301767666</v>
      </c>
      <c r="K9" s="98">
        <v>2041104.8136726879</v>
      </c>
      <c r="L9" s="98">
        <v>88541.13456199161</v>
      </c>
      <c r="M9" s="98">
        <v>3292861.1944494438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10457082.344858594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2765599.6996776825</v>
      </c>
      <c r="Y9" s="98">
        <v>4666358.1332259178</v>
      </c>
      <c r="Z9" s="98">
        <v>100839.92713116054</v>
      </c>
      <c r="AA9" s="98">
        <v>140029037.70541173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56.732155126411541</v>
      </c>
      <c r="E7" s="235">
        <v>21.548922103944079</v>
      </c>
      <c r="F7" s="235">
        <v>0.35905402506237244</v>
      </c>
      <c r="G7" s="235">
        <v>2.0151850141246661</v>
      </c>
      <c r="H7" s="235">
        <v>0</v>
      </c>
      <c r="I7" s="235">
        <v>5.3986394353114884</v>
      </c>
      <c r="J7" s="235">
        <v>45.119459803579794</v>
      </c>
      <c r="K7" s="235">
        <v>150.98416821342659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58.436392756918984</v>
      </c>
      <c r="E8" s="235">
        <v>19.314302108865967</v>
      </c>
      <c r="F8" s="235">
        <v>0.35905402506237249</v>
      </c>
      <c r="G8" s="235">
        <v>2.1115978762570289</v>
      </c>
      <c r="H8" s="235">
        <v>0</v>
      </c>
      <c r="I8" s="235">
        <v>5.4154006187752017</v>
      </c>
      <c r="J8" s="235">
        <v>45.698441444158348</v>
      </c>
      <c r="K8" s="235">
        <v>151.24015329851596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1.4201719861750002</v>
      </c>
      <c r="E11" s="235">
        <v>0.45076703432000015</v>
      </c>
      <c r="F11" s="235">
        <v>0</v>
      </c>
      <c r="G11" s="235">
        <v>16.27366559690411</v>
      </c>
      <c r="H11" s="235">
        <v>0</v>
      </c>
      <c r="I11" s="235">
        <v>0</v>
      </c>
      <c r="J11" s="235">
        <v>0</v>
      </c>
      <c r="K11" s="235">
        <v>25.613091245143636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16.022658393242192</v>
      </c>
      <c r="H12" s="235">
        <v>0</v>
      </c>
      <c r="I12" s="235">
        <v>0</v>
      </c>
      <c r="J12" s="235">
        <v>0</v>
      </c>
      <c r="K12" s="235">
        <v>25.428528919797543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115.16854788333052</v>
      </c>
      <c r="E13" s="235">
        <v>60.43681470136724</v>
      </c>
      <c r="F13" s="235">
        <v>0.71810805012474499</v>
      </c>
      <c r="G13" s="235">
        <v>4.126782890381695</v>
      </c>
      <c r="H13" s="235">
        <v>0</v>
      </c>
      <c r="I13" s="235">
        <v>14.765087181916268</v>
      </c>
      <c r="J13" s="235">
        <v>138.30699617208001</v>
      </c>
      <c r="K13" s="235">
        <v>390.78198457717349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37.388606948151306</v>
      </c>
      <c r="H14" s="235">
        <v>0</v>
      </c>
      <c r="I14" s="235">
        <v>0</v>
      </c>
      <c r="J14" s="235">
        <v>0</v>
      </c>
      <c r="K14" s="235">
        <v>67.657478834656189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7592324.1368307825</v>
      </c>
      <c r="E4" s="236">
        <v>1838255.0202506275</v>
      </c>
      <c r="F4" s="236">
        <v>60009.02925833522</v>
      </c>
      <c r="G4" s="236">
        <v>2460677.2498286217</v>
      </c>
      <c r="H4" s="236">
        <v>1497826.23315338</v>
      </c>
      <c r="I4" s="236">
        <v>14718305.403829847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7817879.1223499402</v>
      </c>
      <c r="E5" s="236">
        <v>1655588.670760924</v>
      </c>
      <c r="F5" s="236">
        <v>60009.02925833522</v>
      </c>
      <c r="G5" s="236">
        <v>2444450.8046781118</v>
      </c>
      <c r="H5" s="236">
        <v>1517162.9240881524</v>
      </c>
      <c r="I5" s="236">
        <v>14782938.896512765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15538929.619180724</v>
      </c>
      <c r="E6" s="236">
        <v>5169261.6816667784</v>
      </c>
      <c r="F6" s="236">
        <v>120018.05851667044</v>
      </c>
      <c r="G6" s="236">
        <v>5609144.1703400668</v>
      </c>
      <c r="H6" s="236">
        <v>4590862.635672708</v>
      </c>
      <c r="I6" s="236">
        <v>34791050.985262349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11404364.973939046</v>
      </c>
      <c r="C4" s="98">
        <v>-50273.43159900204</v>
      </c>
      <c r="D4" s="98">
        <v>5507316.8818720337</v>
      </c>
      <c r="E4" s="98">
        <v>8852683.6564139053</v>
      </c>
      <c r="F4" s="98">
        <v>-1707937.0102545363</v>
      </c>
      <c r="G4" s="98">
        <v>-565990.77935995674</v>
      </c>
      <c r="H4" s="98">
        <v>0</v>
      </c>
      <c r="I4" s="98">
        <v>-631434.34313339414</v>
      </c>
      <c r="J4" s="98">
        <v>22808729.947878096</v>
      </c>
    </row>
    <row r="5" spans="1:10" x14ac:dyDescent="0.25">
      <c r="A5" s="78">
        <v>2050</v>
      </c>
      <c r="B5" s="98">
        <v>8803377.2675873023</v>
      </c>
      <c r="C5" s="98">
        <v>-50273.43159900204</v>
      </c>
      <c r="D5" s="98">
        <v>5485230.909845111</v>
      </c>
      <c r="E5" s="98">
        <v>8600679.1735734027</v>
      </c>
      <c r="F5" s="98">
        <v>-2973715.1305050733</v>
      </c>
      <c r="G5" s="98">
        <v>-550526.76458399382</v>
      </c>
      <c r="H5" s="98">
        <v>0</v>
      </c>
      <c r="I5" s="98">
        <v>-1708017.489143146</v>
      </c>
      <c r="J5" s="98">
        <v>17606754.535174605</v>
      </c>
    </row>
    <row r="6" spans="1:10" x14ac:dyDescent="0.25">
      <c r="A6" s="78" t="s">
        <v>61</v>
      </c>
      <c r="B6" s="98">
        <v>34119304.359803922</v>
      </c>
      <c r="C6" s="98">
        <v>-100705.30039800408</v>
      </c>
      <c r="D6" s="98">
        <v>16511809.692453861</v>
      </c>
      <c r="E6" s="98">
        <v>27178829.019721493</v>
      </c>
      <c r="F6" s="98">
        <v>-5243552.1407596096</v>
      </c>
      <c r="G6" s="98">
        <v>-1281724.7548390103</v>
      </c>
      <c r="H6" s="98">
        <v>0</v>
      </c>
      <c r="I6" s="98">
        <v>-2945352.1563748149</v>
      </c>
      <c r="J6" s="98">
        <v>68238608.71960783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9861946.0644870233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-493450.63787402952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7597518.3264972446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-1425254.7542948411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1542418.9094520225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-137983.70525936465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1205858.9410900571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-282762.73484830488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355312585830688</vt:r8>
  </property>
</Properties>
</file>