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AC0E9F94-8291-4FE3-9101-EA082116DFBD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52" r:id="rId37"/>
    <pivotCache cacheId="153" r:id="rId38"/>
    <pivotCache cacheId="154" r:id="rId39"/>
    <pivotCache cacheId="155" r:id="rId40"/>
    <pivotCache cacheId="156" r:id="rId41"/>
    <pivotCache cacheId="157" r:id="rId42"/>
    <pivotCache cacheId="158" r:id="rId43"/>
    <pivotCache cacheId="159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C5" i="9"/>
  <c r="D5" i="9" s="1"/>
  <c r="C33" i="17" l="1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D39" i="17" l="1"/>
  <c r="E39" i="17" s="1"/>
  <c r="D41" i="17"/>
  <c r="E41" i="17" s="1"/>
  <c r="D38" i="17"/>
  <c r="E38" i="17" s="1"/>
  <c r="E34" i="17"/>
  <c r="E32" i="17"/>
  <c r="D46" i="17" l="1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1" i="35" l="1"/>
  <c r="H171" i="35"/>
  <c r="H173" i="35"/>
  <c r="I173" i="35"/>
  <c r="H172" i="35"/>
  <c r="H174" i="35"/>
  <c r="I172" i="35"/>
  <c r="I174" i="35"/>
  <c r="H175" i="35"/>
  <c r="H177" i="35"/>
  <c r="I175" i="35"/>
  <c r="J93" i="37" s="1"/>
  <c r="I177" i="35"/>
  <c r="H176" i="35"/>
  <c r="I176" i="35"/>
  <c r="I178" i="35"/>
  <c r="H178" i="35"/>
  <c r="I102" i="58" s="1"/>
  <c r="I179" i="35"/>
  <c r="H179" i="35"/>
  <c r="I181" i="35"/>
  <c r="H181" i="35"/>
  <c r="I180" i="35"/>
  <c r="I182" i="35"/>
  <c r="H182" i="35"/>
  <c r="I116" i="58" s="1"/>
  <c r="H180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99" i="58"/>
  <c r="I99" i="37"/>
  <c r="I102" i="37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113" i="58" l="1"/>
  <c r="I115" i="58"/>
  <c r="I118" i="58"/>
  <c r="I118" i="41" s="1"/>
  <c r="I112" i="58"/>
  <c r="I117" i="58"/>
  <c r="I117" i="41" s="1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F140" i="66"/>
  <c r="J437" i="41"/>
  <c r="I413" i="41"/>
  <c r="F284" i="66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T11" i="66"/>
  <c r="C45" i="63"/>
  <c r="T155" i="66"/>
  <c r="E351" i="38"/>
  <c r="K27" i="66" s="1"/>
  <c r="H454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Z282" i="66"/>
  <c r="Z138" i="66"/>
  <c r="Y138" i="66"/>
  <c r="Y282" i="66"/>
  <c r="J189" i="66"/>
  <c r="H437" i="58"/>
  <c r="R171" i="66"/>
  <c r="S171" i="66"/>
  <c r="P171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J153" i="66" l="1"/>
  <c r="R153" i="66" s="1"/>
  <c r="P16" i="39"/>
  <c r="Q16" i="39" s="1"/>
  <c r="H456" i="41"/>
  <c r="H437" i="41"/>
  <c r="C36" i="63"/>
  <c r="T171" i="66"/>
  <c r="R189" i="66"/>
  <c r="S189" i="66"/>
  <c r="P189" i="66"/>
  <c r="P9" i="66"/>
  <c r="S9" i="66"/>
  <c r="R9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T45" i="66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P15" i="39" s="1"/>
  <c r="C6" i="39"/>
  <c r="E30" i="26"/>
  <c r="E32" i="22"/>
  <c r="E34" i="26"/>
  <c r="I198" i="35" s="1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D26" i="17" l="1"/>
  <c r="D24" i="17"/>
  <c r="AA3" i="39"/>
  <c r="E27" i="17"/>
  <c r="E25" i="17"/>
  <c r="O15" i="39"/>
  <c r="D27" i="17"/>
  <c r="D25" i="17"/>
  <c r="E26" i="17"/>
  <c r="E24" i="17"/>
  <c r="D6" i="39"/>
  <c r="L42" i="39"/>
  <c r="E157" i="38" s="1"/>
  <c r="J236" i="66" s="1"/>
  <c r="D42" i="39"/>
  <c r="E106" i="38" s="1"/>
  <c r="J92" i="66" s="1"/>
  <c r="D15" i="39"/>
  <c r="AB3" i="39" s="1"/>
  <c r="Q10" i="9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28" i="17" l="1"/>
  <c r="D28" i="17"/>
  <c r="N92" i="66"/>
  <c r="F15" i="39"/>
  <c r="S92" i="66"/>
  <c r="P92" i="66"/>
  <c r="N236" i="66"/>
  <c r="S236" i="66"/>
  <c r="P236" i="66"/>
  <c r="E42" i="39"/>
  <c r="E123" i="38" s="1"/>
  <c r="J140" i="66" s="1"/>
  <c r="M42" i="39"/>
  <c r="E174" i="38" s="1"/>
  <c r="J284" i="66" s="1"/>
  <c r="E15" i="39"/>
  <c r="AC3" i="39" s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Y92" i="66"/>
  <c r="Y236" i="66"/>
  <c r="O92" i="66"/>
  <c r="Q92" i="66" s="1"/>
  <c r="R92" i="66" s="1"/>
  <c r="T92" i="66" s="1"/>
  <c r="Z92" i="66"/>
  <c r="Z236" i="66"/>
  <c r="N284" i="66"/>
  <c r="P284" i="66"/>
  <c r="S284" i="66"/>
  <c r="N140" i="66"/>
  <c r="P140" i="66"/>
  <c r="S140" i="66"/>
  <c r="G15" i="39"/>
  <c r="O33" i="20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Y140" i="66"/>
  <c r="Z284" i="66"/>
  <c r="O140" i="66"/>
  <c r="Q140" i="66" s="1"/>
  <c r="R140" i="66" s="1"/>
  <c r="T140" i="66" s="1"/>
  <c r="Y284" i="66"/>
  <c r="Z140" i="66"/>
  <c r="R9" i="20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G69" i="18" a="1"/>
  <c r="G69" i="18" s="1"/>
  <c r="H57" i="35" a="1"/>
  <c r="H57" i="35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49" i="35" l="1" a="1"/>
  <c r="H49" i="35" s="1"/>
  <c r="G64" i="18" a="1"/>
  <c r="G64" i="18" s="1"/>
  <c r="I64" i="18" s="1"/>
  <c r="G16" i="18" a="1"/>
  <c r="G16" i="18" s="1"/>
  <c r="H6" i="35" a="1"/>
  <c r="H6" i="35" s="1"/>
  <c r="H55" i="35" a="1"/>
  <c r="H55" i="35" s="1"/>
  <c r="H15" i="35" a="1"/>
  <c r="H15" i="35" s="1"/>
  <c r="O20" i="20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I58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I59" i="18"/>
  <c r="F59" i="18" s="1"/>
  <c r="I27" i="18"/>
  <c r="J27" i="18" s="1"/>
  <c r="I71" i="18"/>
  <c r="J71" i="18" s="1"/>
  <c r="I60" i="18"/>
  <c r="I18" i="18"/>
  <c r="J18" i="18" s="1"/>
  <c r="F288" i="18"/>
  <c r="J328" i="18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337" i="18"/>
  <c r="F25" i="18"/>
  <c r="F332" i="18"/>
  <c r="J332" i="18"/>
  <c r="J291" i="18"/>
  <c r="F291" i="18"/>
  <c r="F64" i="18"/>
  <c r="J64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71" i="18" l="1"/>
  <c r="J59" i="18"/>
  <c r="F17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J63" i="58" s="1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I15" i="58" s="1"/>
  <c r="G15" i="37"/>
  <c r="I15" i="37" s="1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51" i="37"/>
  <c r="H51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19" i="37"/>
  <c r="I55" i="37"/>
  <c r="I31" i="37"/>
  <c r="H163" i="58"/>
  <c r="H163" i="37"/>
  <c r="H71" i="58"/>
  <c r="H59" i="37"/>
  <c r="H47" i="58"/>
  <c r="H47" i="37"/>
  <c r="H35" i="37"/>
  <c r="H23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37"/>
  <c r="H55" i="37"/>
  <c r="H43" i="37"/>
  <c r="H31" i="37"/>
  <c r="H19" i="58"/>
  <c r="H19" i="37"/>
  <c r="H162" i="58"/>
  <c r="H162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37" i="58"/>
  <c r="I65" i="58"/>
  <c r="I53" i="58"/>
  <c r="I29" i="37"/>
  <c r="J59" i="37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I58" i="58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I22" i="58"/>
  <c r="I51" i="37"/>
  <c r="I51" i="58"/>
  <c r="I39" i="37"/>
  <c r="I27" i="37"/>
  <c r="H66" i="58"/>
  <c r="H54" i="37"/>
  <c r="H42" i="37"/>
  <c r="H30" i="37"/>
  <c r="H18" i="37"/>
  <c r="J65" i="58"/>
  <c r="J47" i="37"/>
  <c r="J47" i="58"/>
  <c r="J42" i="37"/>
  <c r="J26" i="58"/>
  <c r="J21" i="37"/>
  <c r="J15" i="37"/>
  <c r="H58" i="37" l="1"/>
  <c r="I58" i="37"/>
  <c r="J61" i="37"/>
  <c r="J18" i="58"/>
  <c r="J21" i="58"/>
  <c r="I63" i="58"/>
  <c r="I42" i="37"/>
  <c r="J39" i="37"/>
  <c r="J19" i="58"/>
  <c r="H39" i="37"/>
  <c r="I70" i="58"/>
  <c r="I70" i="41" s="1"/>
  <c r="I29" i="58"/>
  <c r="J34" i="58"/>
  <c r="I53" i="37"/>
  <c r="H63" i="58"/>
  <c r="J61" i="58"/>
  <c r="J61" i="41" s="1"/>
  <c r="H67" i="58"/>
  <c r="J43" i="37"/>
  <c r="H22" i="37"/>
  <c r="J18" i="37"/>
  <c r="J46" i="58"/>
  <c r="J15" i="58"/>
  <c r="I63" i="37"/>
  <c r="I63" i="41" s="1"/>
  <c r="I49" i="37"/>
  <c r="H15" i="58"/>
  <c r="H54" i="58"/>
  <c r="J54" i="58"/>
  <c r="I17" i="58"/>
  <c r="J63" i="37"/>
  <c r="H63" i="37"/>
  <c r="H21" i="37"/>
  <c r="J65" i="37"/>
  <c r="I39" i="58"/>
  <c r="I39" i="41" s="1"/>
  <c r="H45" i="58"/>
  <c r="I65" i="37"/>
  <c r="I65" i="41" s="1"/>
  <c r="H18" i="58"/>
  <c r="J24" i="58"/>
  <c r="H40" i="58"/>
  <c r="J26" i="37"/>
  <c r="G12" i="39"/>
  <c r="H45" i="37"/>
  <c r="I66" i="58"/>
  <c r="J34" i="37"/>
  <c r="H69" i="58"/>
  <c r="H40" i="37"/>
  <c r="J73" i="37"/>
  <c r="J67" i="58"/>
  <c r="J67" i="41" s="1"/>
  <c r="I70" i="37"/>
  <c r="G13" i="39"/>
  <c r="G16" i="39"/>
  <c r="H64" i="37"/>
  <c r="H64" i="41" s="1"/>
  <c r="H73" i="58"/>
  <c r="H33" i="37"/>
  <c r="H31" i="58"/>
  <c r="I46" i="58"/>
  <c r="I25" i="37"/>
  <c r="J38" i="37"/>
  <c r="J54" i="37"/>
  <c r="J23" i="37"/>
  <c r="I45" i="37"/>
  <c r="J22" i="37"/>
  <c r="J22" i="41" s="1"/>
  <c r="I17" i="37"/>
  <c r="I31" i="58"/>
  <c r="I31" i="41" s="1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H18" i="41"/>
  <c r="J440" i="41"/>
  <c r="H22" i="41"/>
  <c r="H19" i="41"/>
  <c r="H39" i="41"/>
  <c r="I15" i="41"/>
  <c r="H441" i="41"/>
  <c r="J15" i="41"/>
  <c r="I446" i="41"/>
  <c r="I35" i="41"/>
  <c r="I436" i="41"/>
  <c r="H58" i="41"/>
  <c r="J63" i="41"/>
  <c r="I47" i="41"/>
  <c r="H45" i="41"/>
  <c r="H23" i="41"/>
  <c r="H51" i="41"/>
  <c r="J34" i="41"/>
  <c r="H450" i="41"/>
  <c r="H55" i="41"/>
  <c r="H47" i="41"/>
  <c r="J47" i="41"/>
  <c r="J58" i="41"/>
  <c r="I58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G154" i="66"/>
  <c r="H429" i="58"/>
  <c r="H73" i="37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G77" i="66"/>
  <c r="I423" i="37"/>
  <c r="H24" i="37"/>
  <c r="H24" i="41" s="1"/>
  <c r="J46" i="41"/>
  <c r="I419" i="58"/>
  <c r="G211" i="66"/>
  <c r="E359" i="38"/>
  <c r="K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N57" i="66" l="1"/>
  <c r="J54" i="41"/>
  <c r="H63" i="41"/>
  <c r="I17" i="41"/>
  <c r="H73" i="41"/>
  <c r="J38" i="41"/>
  <c r="H40" i="41"/>
  <c r="J23" i="4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Q203" i="66" s="1"/>
  <c r="R203" i="66" s="1"/>
  <c r="T203" i="66" s="1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216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72" i="66"/>
  <c r="Y72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I442" i="58" l="1"/>
  <c r="Z216" i="66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P265" i="66" l="1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T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O228" i="66" l="1"/>
  <c r="V228" i="66" s="1"/>
  <c r="X228" i="66" s="1"/>
  <c r="N211" i="66"/>
  <c r="O211" i="66" s="1"/>
  <c r="Q289" i="66"/>
  <c r="R289" i="66" s="1"/>
  <c r="T289" i="66" s="1"/>
  <c r="Q178" i="66"/>
  <c r="O184" i="66"/>
  <c r="Q184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Q228" i="66" l="1"/>
  <c r="R228" i="66" s="1"/>
  <c r="T228" i="66" s="1"/>
  <c r="U228" i="66"/>
  <c r="U184" i="66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G19" i="39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60" i="66" l="1"/>
  <c r="X211" i="66"/>
  <c r="X68" i="66"/>
  <c r="X284" i="66"/>
  <c r="X236" i="66"/>
  <c r="X285" i="66"/>
  <c r="X226" i="66"/>
  <c r="X22" i="66"/>
  <c r="X196" i="66"/>
  <c r="X265" i="66"/>
  <c r="X231" i="66"/>
  <c r="X89" i="66"/>
  <c r="X39" i="66"/>
  <c r="X255" i="66"/>
  <c r="X241" i="66"/>
  <c r="X287" i="66"/>
  <c r="X217" i="66"/>
  <c r="X31" i="66"/>
  <c r="X29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58" l="1"/>
  <c r="I4" i="37"/>
  <c r="J4" i="37"/>
  <c r="J4" i="58"/>
  <c r="H4" i="37" l="1"/>
  <c r="H4" i="58"/>
  <c r="E25" i="53"/>
  <c r="N4" i="58"/>
  <c r="F197" i="66"/>
  <c r="O4" i="58"/>
  <c r="F245" i="66"/>
  <c r="E37" i="53"/>
  <c r="F101" i="66"/>
  <c r="J4" i="41"/>
  <c r="E45" i="39" s="1"/>
  <c r="E31" i="53"/>
  <c r="E19" i="53"/>
  <c r="I4" i="41"/>
  <c r="D45" i="39" s="1"/>
  <c r="F53" i="66"/>
  <c r="M45" i="39" l="1"/>
  <c r="L45" i="39"/>
  <c r="E56" i="39"/>
  <c r="E59" i="39"/>
  <c r="E60" i="39" s="1"/>
  <c r="E124" i="38"/>
  <c r="M56" i="39"/>
  <c r="E175" i="38"/>
  <c r="M59" i="39"/>
  <c r="M60" i="39" s="1"/>
  <c r="E158" i="38"/>
  <c r="L59" i="39"/>
  <c r="L60" i="39" s="1"/>
  <c r="L56" i="39"/>
  <c r="E107" i="38"/>
  <c r="D59" i="39"/>
  <c r="D60" i="39" s="1"/>
  <c r="D56" i="39"/>
  <c r="M4" i="58"/>
  <c r="E13" i="53"/>
  <c r="F149" i="66"/>
  <c r="F5" i="66"/>
  <c r="E7" i="53"/>
  <c r="H4" i="41"/>
  <c r="K45" i="39" s="1"/>
  <c r="C45" i="39" l="1"/>
  <c r="E90" i="38" s="1"/>
  <c r="C56" i="39"/>
  <c r="C59" i="39"/>
  <c r="C60" i="39" s="1"/>
  <c r="I452" i="58"/>
  <c r="I444" i="58"/>
  <c r="D25" i="53"/>
  <c r="F25" i="53" s="1"/>
  <c r="J197" i="66"/>
  <c r="D37" i="53"/>
  <c r="F37" i="53" s="1"/>
  <c r="J444" i="58"/>
  <c r="J245" i="66"/>
  <c r="J452" i="58"/>
  <c r="M58" i="39"/>
  <c r="M57" i="39"/>
  <c r="D57" i="39"/>
  <c r="D58" i="39"/>
  <c r="J452" i="37"/>
  <c r="J101" i="66"/>
  <c r="J444" i="37"/>
  <c r="D31" i="53"/>
  <c r="F31" i="53" s="1"/>
  <c r="H37" i="53" s="1"/>
  <c r="E141" i="38"/>
  <c r="K56" i="39"/>
  <c r="K59" i="39"/>
  <c r="K60" i="39" s="1"/>
  <c r="L58" i="39"/>
  <c r="L57" i="39"/>
  <c r="D19" i="53"/>
  <c r="F19" i="53" s="1"/>
  <c r="H25" i="53" s="1"/>
  <c r="I452" i="37"/>
  <c r="I444" i="37"/>
  <c r="J53" i="66"/>
  <c r="E58" i="39"/>
  <c r="E57" i="39"/>
  <c r="W53" i="66" l="1"/>
  <c r="S53" i="66"/>
  <c r="I467" i="37"/>
  <c r="F54" i="66"/>
  <c r="I444" i="41"/>
  <c r="S245" i="66"/>
  <c r="W245" i="66"/>
  <c r="J444" i="41"/>
  <c r="F246" i="66"/>
  <c r="J467" i="58"/>
  <c r="H31" i="53"/>
  <c r="G31" i="53" s="1"/>
  <c r="G37" i="53"/>
  <c r="F102" i="66"/>
  <c r="J467" i="37"/>
  <c r="W197" i="66"/>
  <c r="S197" i="66"/>
  <c r="H19" i="53"/>
  <c r="G19" i="53" s="1"/>
  <c r="G25" i="53"/>
  <c r="W101" i="66"/>
  <c r="S101" i="66"/>
  <c r="F198" i="66"/>
  <c r="I467" i="58"/>
  <c r="J457" i="58"/>
  <c r="F247" i="66"/>
  <c r="I457" i="58"/>
  <c r="F199" i="66"/>
  <c r="F103" i="66"/>
  <c r="J457" i="37"/>
  <c r="J452" i="41"/>
  <c r="C58" i="39"/>
  <c r="C57" i="39"/>
  <c r="K58" i="39"/>
  <c r="K57" i="39"/>
  <c r="D13" i="53"/>
  <c r="F13" i="53" s="1"/>
  <c r="H7" i="53" s="1"/>
  <c r="H444" i="58"/>
  <c r="J149" i="66"/>
  <c r="H452" i="58"/>
  <c r="F55" i="66"/>
  <c r="I457" i="37"/>
  <c r="I452" i="41"/>
  <c r="H452" i="37"/>
  <c r="D7" i="53"/>
  <c r="F7" i="53" s="1"/>
  <c r="H444" i="37"/>
  <c r="J5" i="66"/>
  <c r="E307" i="38" l="1"/>
  <c r="E313" i="38"/>
  <c r="J458" i="37"/>
  <c r="E366" i="38"/>
  <c r="K103" i="66" s="1"/>
  <c r="N103" i="66" s="1"/>
  <c r="J457" i="41"/>
  <c r="E319" i="38"/>
  <c r="E325" i="38"/>
  <c r="M197" i="66" s="1"/>
  <c r="H457" i="58"/>
  <c r="F151" i="66"/>
  <c r="E378" i="38"/>
  <c r="K199" i="66" s="1"/>
  <c r="N199" i="66" s="1"/>
  <c r="I458" i="58"/>
  <c r="E379" i="38" s="1"/>
  <c r="K218" i="66" s="1"/>
  <c r="N218" i="66" s="1"/>
  <c r="S149" i="66"/>
  <c r="W149" i="66"/>
  <c r="F150" i="66"/>
  <c r="H467" i="58"/>
  <c r="J458" i="58"/>
  <c r="E385" i="38" s="1"/>
  <c r="K266" i="66" s="1"/>
  <c r="N266" i="66" s="1"/>
  <c r="E384" i="38"/>
  <c r="K247" i="66" s="1"/>
  <c r="N247" i="66" s="1"/>
  <c r="L54" i="66"/>
  <c r="P54" i="66" s="1"/>
  <c r="L198" i="66"/>
  <c r="P198" i="66" s="1"/>
  <c r="L102" i="66"/>
  <c r="P102" i="66" s="1"/>
  <c r="I467" i="41"/>
  <c r="S5" i="66"/>
  <c r="W5" i="66"/>
  <c r="E343" i="38"/>
  <c r="E349" i="38"/>
  <c r="M245" i="66" s="1"/>
  <c r="I457" i="41"/>
  <c r="E360" i="38"/>
  <c r="K55" i="66" s="1"/>
  <c r="N55" i="66" s="1"/>
  <c r="I458" i="37"/>
  <c r="H467" i="37"/>
  <c r="H444" i="41"/>
  <c r="F6" i="66"/>
  <c r="E337" i="38"/>
  <c r="E331" i="38"/>
  <c r="G7" i="53"/>
  <c r="H13" i="53"/>
  <c r="G13" i="53" s="1"/>
  <c r="J467" i="41"/>
  <c r="O3" i="41" s="1"/>
  <c r="F7" i="66"/>
  <c r="H452" i="41"/>
  <c r="H457" i="37"/>
  <c r="L246" i="66"/>
  <c r="P246" i="66" s="1"/>
  <c r="N54" i="66" l="1"/>
  <c r="Y199" i="66"/>
  <c r="Z199" i="66"/>
  <c r="Y55" i="66"/>
  <c r="Z55" i="66"/>
  <c r="N198" i="66"/>
  <c r="O198" i="66" s="1"/>
  <c r="L245" i="66"/>
  <c r="J464" i="58"/>
  <c r="Y103" i="66"/>
  <c r="E372" i="38"/>
  <c r="K151" i="66" s="1"/>
  <c r="N151" i="66" s="1"/>
  <c r="H458" i="58"/>
  <c r="E373" i="38" s="1"/>
  <c r="K170" i="66" s="1"/>
  <c r="N170" i="66" s="1"/>
  <c r="E301" i="38"/>
  <c r="M149" i="66" s="1"/>
  <c r="E295" i="38"/>
  <c r="E289" i="38"/>
  <c r="E283" i="38"/>
  <c r="J464" i="37"/>
  <c r="L101" i="66"/>
  <c r="L197" i="66"/>
  <c r="I464" i="58"/>
  <c r="D22" i="8"/>
  <c r="M101" i="66"/>
  <c r="G18" i="39" s="1"/>
  <c r="L150" i="66"/>
  <c r="P150" i="66" s="1"/>
  <c r="V150" i="66" s="1"/>
  <c r="X150" i="66" s="1"/>
  <c r="N150" i="66"/>
  <c r="Y247" i="66"/>
  <c r="Z103" i="66"/>
  <c r="Z247" i="66"/>
  <c r="H458" i="37"/>
  <c r="E354" i="38"/>
  <c r="K7" i="66" s="1"/>
  <c r="N7" i="66" s="1"/>
  <c r="H457" i="41"/>
  <c r="E367" i="38"/>
  <c r="K122" i="66" s="1"/>
  <c r="N122" i="66" s="1"/>
  <c r="J458" i="41"/>
  <c r="Y54" i="66"/>
  <c r="O54" i="66"/>
  <c r="Z198" i="66"/>
  <c r="Y198" i="66"/>
  <c r="Z54" i="66"/>
  <c r="L6" i="66"/>
  <c r="P6" i="66" s="1"/>
  <c r="V6" i="66" s="1"/>
  <c r="X6" i="66" s="1"/>
  <c r="N246" i="66"/>
  <c r="H467" i="41"/>
  <c r="M3" i="41" s="1"/>
  <c r="N102" i="66"/>
  <c r="M53" i="66"/>
  <c r="F18" i="39" s="1"/>
  <c r="C22" i="8"/>
  <c r="I458" i="41"/>
  <c r="E361" i="38"/>
  <c r="K74" i="66" s="1"/>
  <c r="N74" i="66" s="1"/>
  <c r="L53" i="66"/>
  <c r="I464" i="37"/>
  <c r="I464" i="41" s="1"/>
  <c r="J464" i="41" l="1"/>
  <c r="O150" i="66"/>
  <c r="U150" i="66" s="1"/>
  <c r="N6" i="66"/>
  <c r="Z6" i="66" s="1"/>
  <c r="Z7" i="66"/>
  <c r="Y7" i="66"/>
  <c r="Y151" i="66"/>
  <c r="Z151" i="66"/>
  <c r="O246" i="66"/>
  <c r="Z150" i="66"/>
  <c r="Y6" i="66"/>
  <c r="O6" i="66"/>
  <c r="Y150" i="66"/>
  <c r="L149" i="66"/>
  <c r="H464" i="58"/>
  <c r="Y218" i="66"/>
  <c r="Y74" i="66"/>
  <c r="Z74" i="66"/>
  <c r="Z218" i="66"/>
  <c r="P245" i="66"/>
  <c r="N245" i="66"/>
  <c r="O245" i="66" s="1"/>
  <c r="P197" i="66"/>
  <c r="N197" i="66"/>
  <c r="V198" i="66"/>
  <c r="X198" i="66" s="1"/>
  <c r="U198" i="66"/>
  <c r="Q198" i="66"/>
  <c r="U54" i="66"/>
  <c r="V54" i="66"/>
  <c r="X54" i="66" s="1"/>
  <c r="Q54" i="66"/>
  <c r="P101" i="66"/>
  <c r="N101" i="66"/>
  <c r="Y122" i="66"/>
  <c r="Y266" i="66"/>
  <c r="Z122" i="66"/>
  <c r="Z266" i="66"/>
  <c r="O102" i="66"/>
  <c r="Z102" i="66"/>
  <c r="Y102" i="66"/>
  <c r="Y246" i="66"/>
  <c r="Z246" i="66"/>
  <c r="P53" i="66"/>
  <c r="N53" i="66"/>
  <c r="H458" i="41"/>
  <c r="E355" i="38"/>
  <c r="K26" i="66" s="1"/>
  <c r="N26" i="66" s="1"/>
  <c r="L5" i="66"/>
  <c r="H464" i="37"/>
  <c r="H464" i="41" s="1"/>
  <c r="B22" i="8"/>
  <c r="M5" i="66"/>
  <c r="Q150" i="66" l="1"/>
  <c r="O197" i="66"/>
  <c r="V197" i="66" s="1"/>
  <c r="X197" i="66" s="1"/>
  <c r="P149" i="66"/>
  <c r="V149" i="66" s="1"/>
  <c r="X149" i="66" s="1"/>
  <c r="R149" i="66"/>
  <c r="T149" i="66" s="1"/>
  <c r="N149" i="66"/>
  <c r="Q102" i="66"/>
  <c r="U102" i="66"/>
  <c r="V102" i="66"/>
  <c r="X102" i="66" s="1"/>
  <c r="U6" i="66"/>
  <c r="Q6" i="66"/>
  <c r="Y170" i="66"/>
  <c r="Y26" i="66"/>
  <c r="Z170" i="66"/>
  <c r="Z26" i="66"/>
  <c r="V245" i="66"/>
  <c r="X245" i="66" s="1"/>
  <c r="Q245" i="66"/>
  <c r="R245" i="66" s="1"/>
  <c r="T245" i="66" s="1"/>
  <c r="U245" i="66"/>
  <c r="Y101" i="66"/>
  <c r="Z101" i="66"/>
  <c r="Y245" i="66"/>
  <c r="Z245" i="66"/>
  <c r="O101" i="66"/>
  <c r="Z53" i="66"/>
  <c r="Z197" i="66"/>
  <c r="Y53" i="66"/>
  <c r="Y197" i="66"/>
  <c r="O53" i="66"/>
  <c r="U246" i="66"/>
  <c r="Q246" i="66"/>
  <c r="V246" i="66"/>
  <c r="X246" i="66" s="1"/>
  <c r="N5" i="66"/>
  <c r="R5" i="66"/>
  <c r="T5" i="66" s="1"/>
  <c r="P5" i="66"/>
  <c r="V5" i="66" s="1"/>
  <c r="X5" i="66" s="1"/>
  <c r="U197" i="66" l="1"/>
  <c r="Q197" i="66"/>
  <c r="R197" i="66" s="1"/>
  <c r="T197" i="66" s="1"/>
  <c r="Q101" i="66"/>
  <c r="R101" i="66" s="1"/>
  <c r="T101" i="66" s="1"/>
  <c r="U101" i="66"/>
  <c r="V101" i="66"/>
  <c r="X101" i="66" s="1"/>
  <c r="Z5" i="66"/>
  <c r="Y149" i="66"/>
  <c r="O5" i="66"/>
  <c r="Z149" i="66"/>
  <c r="Y5" i="66"/>
  <c r="V53" i="66"/>
  <c r="X53" i="66" s="1"/>
  <c r="Q53" i="66"/>
  <c r="R53" i="66" s="1"/>
  <c r="T53" i="66" s="1"/>
  <c r="U53" i="66"/>
  <c r="O149" i="66"/>
  <c r="Q5" i="66" l="1"/>
  <c r="U5" i="66"/>
  <c r="U149" i="66"/>
  <c r="Q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<sst xmlns="http://schemas.openxmlformats.org/spreadsheetml/2006/main" count="4032" uniqueCount="339">
  <si>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</si>
  <si>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</si>
  <si>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</si>
  <si>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</si>
  <si>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</si>
  <si>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</si>
  <si>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</si>
  <si>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</si>
  <si>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</si>
  <si>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</si>
  <si>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</si>
  <si>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</si>
  <si>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</si>
  <si>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</si>
  <si>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</si>
  <si>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</si>
  <si>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</si>
  <si>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</si>
  <si>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</si>
  <si>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</si>
  <si>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</si>
  <si>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</si>
  <si>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</si>
  <si>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</si>
  <si>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</si>
  <si>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</si>
  <si>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</si>
  <si>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</si>
  <si>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</si>
  <si>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</si>
  <si>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</si>
  <si>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</si>
  <si>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</si>
  <si>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</si>
  <si>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</si>
  <si>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</si>
  <si>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</si>
  <si>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</si>
  <si>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</si>
  <si>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</si>
  <si>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</si>
  <si>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</si>
  <si>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</si>
  <si>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</si>
  <si>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</si>
  <si>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</si>
  <si>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</si>
  <si>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</si>
  <si>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</si>
  <si>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</si>
  <si>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</si>
  <si>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</si>
  <si>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</si>
  <si>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</si>
  <si>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</si>
  <si>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</si>
  <si>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</si>
  <si>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</si>
  <si>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</si>
  <si>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</si>
  <si>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</si>
  <si>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</si>
  <si>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</si>
  <si>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</si>
  <si>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</si>
  <si>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</si>
  <si>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</si>
  <si>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</si>
  <si>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</si>
  <si>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</si>
  <si>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</si>
  <si>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</si>
  <si>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</si>
  <si>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</si>
  <si>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</si>
  <si>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</si>
  <si>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</si>
  <si>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</si>
  <si>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</si>
  <si>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</si>
  <si>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</si>
  <si>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</si>
  <si>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</si>
  <si>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</si>
  <si>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</si>
  <si>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</si>
  <si>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</si>
  <si>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</si>
  <si>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</si>
  <si>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</si>
  <si>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</si>
  <si>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</si>
  <si>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</si>
  <si>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</si>
  <si>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</si>
  <si>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</si>
  <si>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</si>
  <si>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</si>
  <si>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</si>
  <si>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</si>
  <si>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</si>
  <si>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</si>
  <si>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</si>
  <si>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</si>
  <si>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</si>
  <si>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</si>
  <si>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</si>
  <si>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</si>
  <si>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</si>
  <si>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</si>
  <si>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</si>
  <si>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</si>
  <si>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</si>
  <si>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</si>
  <si>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</si>
  <si>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</si>
  <si>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</si>
  <si>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</si>
  <si>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</si>
  <si>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</si>
  <si>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</si>
  <si>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</si>
  <si>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</si>
  <si>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</si>
  <si>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</si>
  <si>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</si>
  <si>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</si>
  <si>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</si>
  <si>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</si>
  <si>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</si>
  <si>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</si>
  <si>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</si>
  <si>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</si>
  <si>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</si>
  <si>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</si>
  <si>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</si>
  <si>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</si>
  <si>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</si>
  <si>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</si>
  <si>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</si>
  <si>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</si>
  <si>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</si>
  <si>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</si>
  <si>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</si>
  <si>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</si>
  <si>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</si>
  <si>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</si>
  <si>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</si>
  <si>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</si>
  <si>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</si>
  <si>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</si>
  <si>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</si>
  <si>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</si>
  <si>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</si>
  <si>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</si>
  <si>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</si>
  <si>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</si>
  <si>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</si>
  <si>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</si>
  <si>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</si>
  <si>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</si>
  <si>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</si>
  <si>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</si>
  <si>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</si>
  <si>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</si>
  <si>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</si>
  <si>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</si>
  <si>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</si>
  <si>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</si>
  <si>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</si>
  <si>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</si>
  <si>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</si>
  <si>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</si>
  <si>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</si>
  <si>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</si>
  <si>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</si>
  <si>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</si>
  <si>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</si>
  <si>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</si>
  <si>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</si>
  <si>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</si>
  <si>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</si>
  <si>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</si>
  <si>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</si>
  <si>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</si>
  <si>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</si>
  <si>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</si>
  <si>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</si>
  <si>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</si>
  <si>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</si>
  <si>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</si>
  <si>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</si>
  <si>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</si>
  <si>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</si>
  <si>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</si>
  <si>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</si>
  <si>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</si>
  <si>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</si>
  <si>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</si>
  <si>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</si>
  <si>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</si>
  <si>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</si>
  <si>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</si>
  <si>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</si>
  <si>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</si>
  <si>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</si>
  <si>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</si>
  <si>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</si>
  <si>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</si>
  <si>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</si>
  <si>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</si>
  <si>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</si>
  <si>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</si>
  <si>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</si>
  <si>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</si>
  <si>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</si>
  <si>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</si>
  <si>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</si>
  <si>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</si>
  <si>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</si>
  <si>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</si>
  <si>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</si>
  <si>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</si>
  <si>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</si>
  <si>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</si>
  <si>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</si>
  <si>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</si>
  <si>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</si>
  <si>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</si>
  <si>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</si>
  <si>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</si>
  <si>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</si>
  <si>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</si>
  <si>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</si>
  <si>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</si>
  <si>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</si>
  <si>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</si>
  <si>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</si>
  <si>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</si>
  <si>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</si>
  <si>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</si>
  <si>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</si>
  <si>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</si>
  <si>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</si>
  <si>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</si>
  <si>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</si>
  <si>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</si>
  <si>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</si>
  <si>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</si>
  <si>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</si>
  <si>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</si>
  <si>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</si>
  <si>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</si>
  <si>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</si>
  <si>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</si>
  <si>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</si>
  <si>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</si>
  <si>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</si>
  <si>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</si>
  <si>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</si>
  <si>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</si>
  <si>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</si>
  <si>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</si>
  <si>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</si>
  <si>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</si>
  <si>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</si>
  <si>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</si>
  <si>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</si>
  <si>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</si>
  <si>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</si>
  <si>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</si>
  <si>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</si>
  <si>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</si>
  <si>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</si>
  <si>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</si>
  <si>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</si>
  <si>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</si>
  <si>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</si>
  <si>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</si>
  <si>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</si>
  <si>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</si>
  <si>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</si>
  <si>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</si>
  <si>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</si>
  <si>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</si>
  <si>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</si>
  <si>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</si>
  <si>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</si>
  <si>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</si>
  <si>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</si>
  <si>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</si>
  <si>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</si>
  <si>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</si>
  <si>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</si>
  <si>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</si>
  <si>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</si>
  <si>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</si>
  <si>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</si>
  <si>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</si>
  <si>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</si>
  <si>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</si>
  <si>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</si>
  <si>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</si>
  <si>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</si>
  <si>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</si>
  <si>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</si>
  <si>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</si>
  <si>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</si>
  <si>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</si>
  <si>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</si>
  <si>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</si>
  <si>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</si>
  <si>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</si>
  <si>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</si>
  <si>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</si>
  <si>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</si>
  <si>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</si>
  <si>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</si>
  <si>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</si>
  <si>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</si>
  <si>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</si>
  <si>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</si>
  <si>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</si>
  <si>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</si>
  <si>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</si>
  <si>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</si>
  <si>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</si>
  <si>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</si>
  <si>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</si>
  <si>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</si>
  <si>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</si>
  <si>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</si>
  <si>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</si>
  <si>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</si>
  <si>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</si>
  <si>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</si>
  <si>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</si>
  <si>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</si>
  <si>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Biomasse-scenariet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</si>
</sst>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13049924.438213089</c:v>
                </c:pt>
                <c:pt idx="2">
                  <c:v>12367941.925840957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53.6859338720772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16.44594860270173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2.7034344811434852</c:v>
                </c:pt>
                <c:pt idx="2">
                  <c:v>2.8136864628155509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7141290.685798157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1418205.779459734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2995632.8505612239</c:v>
                </c:pt>
                <c:pt idx="2">
                  <c:v>2975343.7639734056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3362.8500000000004</c:v>
                </c:pt>
                <c:pt idx="16">
                  <c:v>821.61460665773438</c:v>
                </c:pt>
                <c:pt idx="17">
                  <c:v>848.48125088931693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1591162.6111290988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6423924.8458333323</c:v>
                </c:pt>
                <c:pt idx="16">
                  <c:v>1105549.7277781582</c:v>
                </c:pt>
                <c:pt idx="17">
                  <c:v>1084424.7512879437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586671.67478814675</c:v>
                </c:pt>
                <c:pt idx="17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1294004.2176036346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1108490.5539925825</c:v>
                </c:pt>
                <c:pt idx="1">
                  <c:v>586671.67478814675</c:v>
                </c:pt>
                <c:pt idx="2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26597.187524009147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5D-4917-B46D-A4F9FAE142C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41369.596506688533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6-48D6-93AD-DB77A227E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211627.45724089289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21163572.124573588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5433820.6545877624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563204.57830208144</c:v>
                </c:pt>
                <c:pt idx="2">
                  <c:v>552442.79782593274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263.53676062606576</c:v>
                </c:pt>
                <c:pt idx="2">
                  <c:v>272.1543634927998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13049924.438213089</c:v>
                </c:pt>
                <c:pt idx="2">
                  <c:v>12367941.925840957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13630231.620137766</c:v>
                </c:pt>
                <c:pt idx="2">
                  <c:v>13099114.768305516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1463535.0663842489</c:v>
                </c:pt>
                <c:pt idx="2">
                  <c:v>1392305.7560659221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22886516.421233561</c:v>
                </c:pt>
                <c:pt idx="2">
                  <c:v>21804840.113497604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817248.97986223281</c:v>
                </c:pt>
                <c:pt idx="2">
                  <c:v>1348365.8316944833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306389.73361575109</c:v>
                </c:pt>
                <c:pt idx="2">
                  <c:v>377619.04393407796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4428231.3787664389</c:v>
                </c:pt>
                <c:pt idx="2">
                  <c:v>5509907.6865023999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290890.985086801</c:v>
                </c:pt>
                <c:pt idx="2">
                  <c:v>298525.56791561138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41859.546279410672</c:v>
                </c:pt>
                <c:pt idx="2">
                  <c:v>42956.187062954959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36323938.809274264</c:v>
                </c:pt>
                <c:pt idx="2">
                  <c:v>37736958.706897601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284025.61835988262</c:v>
                </c:pt>
                <c:pt idx="2">
                  <c:v>289344.48560341762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2294255.2711495673</c:v>
                </c:pt>
                <c:pt idx="2">
                  <c:v>2355323.2838141397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6989859.2435773909</c:v>
                </c:pt>
                <c:pt idx="2">
                  <c:v>7206505.523105517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7633952.6959113814</c:v>
                </c:pt>
                <c:pt idx="2">
                  <c:v>7925117.269571091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196559.60980685451</c:v>
                </c:pt>
                <c:pt idx="2">
                  <c:v>202349.63153877269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482021.37815281149</c:v>
                </c:pt>
                <c:pt idx="2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6431901.2155842176</c:v>
                </c:pt>
                <c:pt idx="2">
                  <c:v>6595761.847970549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2863430.3661416383</c:v>
                </c:pt>
                <c:pt idx="2">
                  <c:v>2859899.9612931921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3362.8500000000004</c:v>
                </c:pt>
                <c:pt idx="16">
                  <c:v>821.61460665773438</c:v>
                </c:pt>
                <c:pt idx="17">
                  <c:v>848.48125088931693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1591162.6111290988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6423924.8458333323</c:v>
                </c:pt>
                <c:pt idx="16">
                  <c:v>1105549.7277781582</c:v>
                </c:pt>
                <c:pt idx="17">
                  <c:v>1084424.7512879437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586671.67478814675</c:v>
                </c:pt>
                <c:pt idx="17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1294004.2176036346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1108490.5539925825</c:v>
                </c:pt>
                <c:pt idx="1">
                  <c:v>586671.67478814675</c:v>
                </c:pt>
                <c:pt idx="2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26597.187524009147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5-4E87-A0A8-E14845D5614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41369.596506688533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6-4722-BFBA-2C7CCC9A0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211627.45724089289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21163572.124573588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5433820.6545877624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563204.57830208144</c:v>
                </c:pt>
                <c:pt idx="2">
                  <c:v>552442.79782593274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263.53676062606576</c:v>
                </c:pt>
                <c:pt idx="2">
                  <c:v>272.1543634927998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53.6859338720772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16.44594860270173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2.7034344811434852</c:v>
                </c:pt>
                <c:pt idx="2">
                  <c:v>2.8136864628155509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7141290.685798157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1418205.779459734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2995632.8505612239</c:v>
                </c:pt>
                <c:pt idx="2">
                  <c:v>2975343.7639734056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2986110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4457.131922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00925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032407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9404263.9839439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067129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06712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5794113.0468547465" maxValue="14652277.424099717"/>
    </cacheField>
    <cacheField name="Potentiale til energi [ton]" numFmtId="3">
      <sharedItems containsSemiMixedTypes="0" containsString="0" containsNumber="1" minValue="0" maxValue="14652277.424099717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6.958358925665468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102637.6787479213"/>
    </cacheField>
    <cacheField name="Forbrug/potentiale [Ton TS]" numFmtId="0">
      <sharedItems containsSemiMixedTypes="0" containsString="0" containsNumber="1" minValue="0" maxValue="4121330.1059935149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4102637.678747921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1134256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5794113.0468547465" maxValue="14652277.424099717"/>
    </cacheField>
    <cacheField name="Potentiale til energi [ton]" numFmtId="3">
      <sharedItems containsSemiMixedTypes="0" containsString="0" containsNumber="1" minValue="0" maxValue="14652277.424099717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6.958358925665468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102637.6787479213"/>
    </cacheField>
    <cacheField name="Forbrug/potentiale [Ton TS]" numFmtId="0">
      <sharedItems containsSemiMixedTypes="0" containsString="0" containsNumber="1" minValue="0" maxValue="4121330.1059935149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4102637.678747921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1250002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14814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5794113.0468547465" maxValue="14652277.424099717"/>
    </cacheField>
    <cacheField name="Potentiale til energi [ton]" numFmtId="3">
      <sharedItems containsSemiMixedTypes="0" containsString="0" containsNumber="1" minValue="0" maxValue="14652277.424099717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6.958358925665468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102637.6787479213"/>
    </cacheField>
    <cacheField name="Forbrug/potentiale [Ton TS]" numFmtId="0">
      <sharedItems containsSemiMixedTypes="0" containsString="0" containsNumber="1" minValue="0" maxValue="4121330.1059935149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4102637.67874792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629.188321682515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5125.425039320733"/>
  </r>
  <r>
    <x v="1"/>
    <s v="Vestdanmark"/>
    <x v="0"/>
    <x v="2"/>
    <n v="2901.770538547059"/>
  </r>
  <r>
    <x v="1"/>
    <s v="Vestdanmark"/>
    <x v="23"/>
    <x v="2"/>
    <n v="66758.668734263701"/>
  </r>
  <r>
    <x v="1"/>
    <s v="Vestdanmark"/>
    <x v="24"/>
    <x v="2"/>
    <n v="254098.83749353027"/>
  </r>
  <r>
    <x v="1"/>
    <s v="Vestdanmark"/>
    <x v="25"/>
    <x v="2"/>
    <n v="21821.426523041016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304.811678317506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0808.574960679292"/>
  </r>
  <r>
    <x v="1"/>
    <s v="Østdanmark"/>
    <x v="0"/>
    <x v="2"/>
    <n v="884.229461452941"/>
  </r>
  <r>
    <x v="1"/>
    <s v="Østdanmark"/>
    <x v="23"/>
    <x v="2"/>
    <n v="18918.331265736317"/>
  </r>
  <r>
    <x v="1"/>
    <s v="Østdanmark"/>
    <x v="24"/>
    <x v="2"/>
    <n v="75927.162506469729"/>
  </r>
  <r>
    <x v="1"/>
    <s v="Østdanmark"/>
    <x v="25"/>
    <x v="2"/>
    <n v="6823.5734769589817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0541.6709603725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341.6308326661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30097.78056099394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088.73530897219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83568.91129851097"/>
  </r>
  <r>
    <x v="3"/>
    <s v="Vestdanmark"/>
    <x v="34"/>
    <x v="2"/>
    <n v="120985.85798793298"/>
  </r>
  <r>
    <x v="3"/>
    <s v="Vestdanmark"/>
    <x v="35"/>
    <x v="2"/>
    <n v="158491.06742829576"/>
  </r>
  <r>
    <x v="3"/>
    <s v="Vestdanmark"/>
    <x v="36"/>
    <x v="2"/>
    <n v="2235295.975947015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07593.69983058784"/>
  </r>
  <r>
    <x v="3"/>
    <s v="Østdanmark"/>
    <x v="34"/>
    <x v="2"/>
    <n v="37147.808703410541"/>
  </r>
  <r>
    <x v="3"/>
    <s v="Østdanmark"/>
    <x v="35"/>
    <x v="2"/>
    <n v="43858.564110476924"/>
  </r>
  <r>
    <x v="3"/>
    <s v="Østdanmark"/>
    <x v="36"/>
    <x v="2"/>
    <n v="624603.9853461763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1808979.9811057281"/>
  </r>
  <r>
    <x v="5"/>
    <s v="Vestdanmark"/>
    <x v="15"/>
    <x v="1"/>
    <n v="1032187.9885511945"/>
  </r>
  <r>
    <x v="5"/>
    <s v="Vestdanmark"/>
    <x v="16"/>
    <x v="1"/>
    <n v="757.99626031527509"/>
  </r>
  <r>
    <x v="5"/>
    <s v="Vestdanmark"/>
    <x v="20"/>
    <x v="1"/>
    <n v="602593.15019279509"/>
  </r>
  <r>
    <x v="5"/>
    <s v="Vestdanmark"/>
    <x v="37"/>
    <x v="1"/>
    <n v="29434457.131922562"/>
  </r>
  <r>
    <x v="5"/>
    <s v="Vestdanmark"/>
    <x v="38"/>
    <x v="1"/>
    <n v="288330.71633936168"/>
  </r>
  <r>
    <x v="5"/>
    <s v="Vestdanmark"/>
    <x v="14"/>
    <x v="2"/>
    <n v="1731875.0121095467"/>
  </r>
  <r>
    <x v="5"/>
    <s v="Vestdanmark"/>
    <x v="15"/>
    <x v="2"/>
    <n v="1012464.8169527107"/>
  </r>
  <r>
    <x v="5"/>
    <s v="Vestdanmark"/>
    <x v="16"/>
    <x v="2"/>
    <n v="782.78259649983124"/>
  </r>
  <r>
    <x v="5"/>
    <s v="Vestdanmark"/>
    <x v="20"/>
    <x v="2"/>
    <n v="630997.79814640491"/>
  </r>
  <r>
    <x v="5"/>
    <s v="Vestdanmark"/>
    <x v="37"/>
    <x v="2"/>
    <n v="28561090.767180413"/>
  </r>
  <r>
    <x v="5"/>
    <s v="Vestdanmark"/>
    <x v="38"/>
    <x v="2"/>
    <n v="254386.50610030405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262115.98056514148"/>
  </r>
  <r>
    <x v="5"/>
    <s v="Østdanmark"/>
    <x v="15"/>
    <x v="1"/>
    <n v="73361.739226963589"/>
  </r>
  <r>
    <x v="5"/>
    <s v="Østdanmark"/>
    <x v="16"/>
    <x v="1"/>
    <n v="63.618346342459347"/>
  </r>
  <r>
    <x v="5"/>
    <s v="Østdanmark"/>
    <x v="20"/>
    <x v="1"/>
    <n v="81329.660607366925"/>
  </r>
  <r>
    <x v="5"/>
    <s v="Østdanmark"/>
    <x v="37"/>
    <x v="1"/>
    <n v="4542499.0612708991"/>
  </r>
  <r>
    <x v="5"/>
    <s v="Østdanmark"/>
    <x v="38"/>
    <x v="1"/>
    <n v="298340.95844878507"/>
  </r>
  <r>
    <x v="5"/>
    <s v="Østdanmark"/>
    <x v="14"/>
    <x v="2"/>
    <n v="250943.69299647235"/>
  </r>
  <r>
    <x v="5"/>
    <s v="Østdanmark"/>
    <x v="15"/>
    <x v="2"/>
    <n v="71959.934335232989"/>
  </r>
  <r>
    <x v="5"/>
    <s v="Østdanmark"/>
    <x v="16"/>
    <x v="2"/>
    <n v="65.698654389485654"/>
  </r>
  <r>
    <x v="5"/>
    <s v="Østdanmark"/>
    <x v="20"/>
    <x v="2"/>
    <n v="85646.055736491384"/>
  </r>
  <r>
    <x v="5"/>
    <s v="Østdanmark"/>
    <x v="37"/>
    <x v="2"/>
    <n v="4479880.3720469549"/>
  </r>
  <r>
    <x v="5"/>
    <s v="Østdanmark"/>
    <x v="38"/>
    <x v="2"/>
    <n v="288997.39411293587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370490.27594297461"/>
  </r>
  <r>
    <x v="7"/>
    <s v="Vestdanmark"/>
    <x v="39"/>
    <x v="2"/>
    <n v="378080.80621229054"/>
  </r>
  <r>
    <x v="7"/>
    <s v="Østdanmark"/>
    <x v="39"/>
    <x v="0"/>
    <n v="193574.13238370849"/>
  </r>
  <r>
    <x v="7"/>
    <s v="Østdanmark"/>
    <x v="39"/>
    <x v="1"/>
    <n v="111531.10220983687"/>
  </r>
  <r>
    <x v="7"/>
    <s v="Østdanmark"/>
    <x v="39"/>
    <x v="2"/>
    <n v="116086.90219815794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36252.1166384006"/>
  </r>
  <r>
    <x v="0"/>
    <x v="2"/>
    <x v="2"/>
    <s v="JB1-10"/>
    <n v="545883.4811917472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0183.88336159918"/>
  </r>
  <r>
    <x v="1"/>
    <x v="2"/>
    <x v="2"/>
    <s v="JB1-10"/>
    <n v="139216.5188082527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523408.7197105791"/>
  </r>
  <r>
    <x v="1"/>
    <x v="0"/>
    <x v="2"/>
    <n v="229440.63810667559"/>
  </r>
  <r>
    <x v="2"/>
    <x v="0"/>
    <x v="2"/>
    <n v="378080.80621229054"/>
  </r>
  <r>
    <x v="3"/>
    <x v="0"/>
    <x v="2"/>
    <n v="29404263.983943939"/>
  </r>
  <r>
    <x v="4"/>
    <x v="0"/>
    <x v="2"/>
    <n v="220830.77573350482"/>
  </r>
  <r>
    <x v="5"/>
    <x v="0"/>
    <x v="2"/>
    <n v="1818589.8087592444"/>
  </r>
  <r>
    <x v="6"/>
    <x v="0"/>
    <x v="2"/>
    <n v="5024574.3595380196"/>
  </r>
  <r>
    <x v="7"/>
    <x v="0"/>
    <x v="2"/>
    <n v="6101831.6290168501"/>
  </r>
  <r>
    <x v="8"/>
    <x v="0"/>
    <x v="2"/>
    <n v="32793.097303413146"/>
  </r>
  <r>
    <x v="9"/>
    <x v="0"/>
    <x v="2"/>
    <n v="1048609.453845398"/>
  </r>
  <r>
    <x v="10"/>
    <x v="0"/>
    <x v="2"/>
    <n v="1145476.8591293055"/>
  </r>
  <r>
    <x v="11"/>
    <x v="0"/>
    <x v="2"/>
    <n v="729011.95091777691"/>
  </r>
  <r>
    <x v="12"/>
    <x v="0"/>
    <x v="2"/>
    <n v="158491.06742829576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83096.8033949384"/>
  </r>
  <r>
    <x v="1"/>
    <x v="1"/>
    <x v="2"/>
    <n v="69084.929808935805"/>
  </r>
  <r>
    <x v="2"/>
    <x v="1"/>
    <x v="2"/>
    <n v="116086.90219815794"/>
  </r>
  <r>
    <x v="3"/>
    <x v="1"/>
    <x v="2"/>
    <n v="8332694.7229536632"/>
  </r>
  <r>
    <x v="4"/>
    <x v="1"/>
    <x v="2"/>
    <n v="68513.709869912811"/>
  </r>
  <r>
    <x v="5"/>
    <x v="1"/>
    <x v="2"/>
    <n v="536733.47505489504"/>
  </r>
  <r>
    <x v="6"/>
    <x v="1"/>
    <x v="2"/>
    <n v="1571187.4884325294"/>
  </r>
  <r>
    <x v="7"/>
    <x v="1"/>
    <x v="2"/>
    <n v="1823285.6405542411"/>
  </r>
  <r>
    <x v="8"/>
    <x v="1"/>
    <x v="2"/>
    <n v="10163.089759541812"/>
  </r>
  <r>
    <x v="9"/>
    <x v="1"/>
    <x v="2"/>
    <n v="314116.08613367198"/>
  </r>
  <r>
    <x v="10"/>
    <x v="1"/>
    <x v="2"/>
    <n v="357304.25157150667"/>
  </r>
  <r>
    <x v="11"/>
    <x v="1"/>
    <x v="2"/>
    <n v="220334.04456617165"/>
  </r>
  <r>
    <x v="12"/>
    <x v="1"/>
    <x v="2"/>
    <n v="43858.56411047692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76591.97905547544"/>
    <n v="4041909.7731788829"/>
    <n v="1900635.8217001744"/>
    <n v="1900635.8217001744"/>
  </r>
  <r>
    <x v="0"/>
    <x v="1"/>
    <x v="2"/>
    <s v="Konventionel"/>
    <x v="0"/>
    <s v="Halm"/>
    <n v="44370.662327297228"/>
    <n v="171270.75658336733"/>
    <n v="73253.400763838363"/>
    <n v="73253.400763838363"/>
  </r>
  <r>
    <x v="0"/>
    <x v="2"/>
    <x v="2"/>
    <s v="Konventionel"/>
    <x v="0"/>
    <s v="Halm"/>
    <n v="64930.608396310665"/>
    <n v="285694.67694376694"/>
    <n v="219833.69733892806"/>
    <n v="219833.69733892806"/>
  </r>
  <r>
    <x v="0"/>
    <x v="3"/>
    <x v="2"/>
    <s v="Konventionel"/>
    <x v="0"/>
    <s v="Græs"/>
    <n v="359534.40705289674"/>
    <n v="17840097.277964737"/>
    <n v="0"/>
    <n v="17840097.277964737"/>
  </r>
  <r>
    <x v="0"/>
    <x v="4"/>
    <x v="2"/>
    <s v="Konventionel"/>
    <x v="0"/>
    <s v="Grøntsager"/>
    <n v="7457.2400160431316"/>
    <n v="154737.73033289498"/>
    <n v="0"/>
    <n v="154737.73033289498"/>
  </r>
  <r>
    <x v="0"/>
    <x v="5"/>
    <x v="2"/>
    <s v="Konventionel"/>
    <x v="0"/>
    <s v="Kartofler"/>
    <n v="31365.844342236556"/>
    <n v="1332135.6218790098"/>
    <n v="0"/>
    <n v="1332135.6218790098"/>
  </r>
  <r>
    <x v="0"/>
    <x v="6"/>
    <x v="2"/>
    <s v="Konventionel"/>
    <x v="0"/>
    <s v="Roer"/>
    <n v="47938.272936646019"/>
    <n v="3895163.5502552376"/>
    <n v="0"/>
    <n v="3895163.5502552376"/>
  </r>
  <r>
    <x v="0"/>
    <x v="7"/>
    <x v="2"/>
    <s v="Konventionel"/>
    <x v="0"/>
    <s v="Majs"/>
    <n v="97058.944942455943"/>
    <n v="4320093.639388714"/>
    <n v="0"/>
    <n v="4320093.639388714"/>
  </r>
  <r>
    <x v="0"/>
    <x v="8"/>
    <x v="2"/>
    <s v="Konventionel"/>
    <x v="0"/>
    <s v="Frugt"/>
    <n v="2908.0623604905873"/>
    <n v="24689.449440565091"/>
    <n v="0"/>
    <n v="24689.449440565091"/>
  </r>
  <r>
    <x v="0"/>
    <x v="9"/>
    <x v="2"/>
    <s v="Konventionel"/>
    <x v="0"/>
    <s v="Øvrige"/>
    <n v="25738.466902719567"/>
    <n v="766901.90582075517"/>
    <n v="0"/>
    <n v="766901.90582075517"/>
  </r>
  <r>
    <x v="0"/>
    <x v="10"/>
    <x v="2"/>
    <s v="Konventionel"/>
    <x v="0"/>
    <s v="Halm"/>
    <n v="57862.561202403813"/>
    <n v="826790.08020882867"/>
    <n v="197882.43717926473"/>
    <n v="197882.43717926473"/>
  </r>
  <r>
    <x v="0"/>
    <x v="11"/>
    <x v="2"/>
    <s v="Konventionel"/>
    <x v="0"/>
    <s v="Juletræer"/>
    <n v="10867.586324157863"/>
    <n v="543379.31620789308"/>
    <n v="0"/>
    <n v="543379.31620789308"/>
  </r>
  <r>
    <x v="0"/>
    <x v="12"/>
    <x v="2"/>
    <s v="Konventionel"/>
    <x v="0"/>
    <s v="Pil &amp; poppel"/>
    <n v="4179.063908207143"/>
    <n v="101928.38800505229"/>
    <n v="0"/>
    <n v="101928.38800505229"/>
  </r>
  <r>
    <x v="0"/>
    <x v="13"/>
    <x v="2"/>
    <s v="Konventionel"/>
    <x v="0"/>
    <s v="Græs"/>
    <n v="101375.57782061782"/>
    <n v="1397969.21814632"/>
    <n v="0"/>
    <n v="1397969.21814632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22307.389496616"/>
    <n v="574441.11624875641"/>
    <n v="270120.66678102472"/>
    <n v="270120.66678102472"/>
  </r>
  <r>
    <x v="0"/>
    <x v="1"/>
    <x v="2"/>
    <s v="Økologisk"/>
    <x v="0"/>
    <s v="Halm"/>
    <n v="9411.9586754872907"/>
    <n v="20708.191477807137"/>
    <n v="8857.0020923550001"/>
    <n v="8857.0020923550001"/>
  </r>
  <r>
    <x v="0"/>
    <x v="2"/>
    <x v="2"/>
    <s v="Økologisk"/>
    <x v="0"/>
    <s v="Halm"/>
    <n v="13773.159356793169"/>
    <n v="33331.045643439473"/>
    <n v="25647.264689541604"/>
    <n v="25647.264689541604"/>
  </r>
  <r>
    <x v="0"/>
    <x v="3"/>
    <x v="2"/>
    <s v="Økologisk"/>
    <x v="0"/>
    <s v="Græs"/>
    <n v="76264.874223341743"/>
    <n v="2951725.1859905296"/>
    <n v="0"/>
    <n v="2951725.1859905296"/>
  </r>
  <r>
    <x v="0"/>
    <x v="4"/>
    <x v="2"/>
    <s v="Økologisk"/>
    <x v="0"/>
    <s v="Grøntsager"/>
    <n v="1581.8387912818764"/>
    <n v="18709.198303886395"/>
    <n v="0"/>
    <n v="18709.198303886395"/>
  </r>
  <r>
    <x v="0"/>
    <x v="5"/>
    <x v="2"/>
    <s v="Økologisk"/>
    <x v="0"/>
    <s v="Kartofler"/>
    <n v="6653.3609210804825"/>
    <n v="161067.30700900755"/>
    <n v="0"/>
    <n v="161067.30700900755"/>
  </r>
  <r>
    <x v="0"/>
    <x v="6"/>
    <x v="2"/>
    <s v="Økologisk"/>
    <x v="0"/>
    <s v="Roer"/>
    <n v="10168.724562318854"/>
    <n v="470960.6838035878"/>
    <n v="0"/>
    <n v="470960.6838035878"/>
  </r>
  <r>
    <x v="0"/>
    <x v="7"/>
    <x v="2"/>
    <s v="Økologisk"/>
    <x v="0"/>
    <s v="Majs"/>
    <n v="20588.261048399749"/>
    <n v="760598.30438934651"/>
    <n v="0"/>
    <n v="760598.30438934651"/>
  </r>
  <r>
    <x v="0"/>
    <x v="8"/>
    <x v="2"/>
    <s v="Økologisk"/>
    <x v="0"/>
    <s v="Frugt"/>
    <n v="616.86171283133672"/>
    <n v="2985.1788869046882"/>
    <n v="0"/>
    <n v="2985.1788869046882"/>
  </r>
  <r>
    <x v="0"/>
    <x v="9"/>
    <x v="2"/>
    <s v="Økologisk"/>
    <x v="0"/>
    <s v="Øvrige"/>
    <n v="5459.6747975465751"/>
    <n v="92725.412249236761"/>
    <n v="0"/>
    <n v="92725.412249236761"/>
  </r>
  <r>
    <x v="0"/>
    <x v="10"/>
    <x v="2"/>
    <s v="Økologisk"/>
    <x v="0"/>
    <s v="Halm"/>
    <n v="12273.876618691718"/>
    <n v="99966.436970703828"/>
    <n v="23925.78558622019"/>
    <n v="23925.78558622019"/>
  </r>
  <r>
    <x v="0"/>
    <x v="11"/>
    <x v="2"/>
    <s v="Økologisk"/>
    <x v="0"/>
    <s v="Juletræer"/>
    <n v="2305.2455839122736"/>
    <n v="65699.499141499793"/>
    <n v="0"/>
    <n v="65699.499141499793"/>
  </r>
  <r>
    <x v="0"/>
    <x v="12"/>
    <x v="2"/>
    <s v="Økologisk"/>
    <x v="0"/>
    <s v="Pil &amp; poppel"/>
    <n v="886.46810174090911"/>
    <n v="12324.068731519956"/>
    <n v="0"/>
    <n v="12324.068731519956"/>
  </r>
  <r>
    <x v="0"/>
    <x v="13"/>
    <x v="2"/>
    <s v="Økologisk"/>
    <x v="0"/>
    <s v="Græs"/>
    <n v="21503.910446797723"/>
    <n v="296538.92506134062"/>
    <n v="0"/>
    <n v="296538.92506134062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9389.67006955924"/>
    <n v="1257521.5871876103"/>
    <n v="591327.04817660281"/>
    <n v="591327.04817660281"/>
  </r>
  <r>
    <x v="1"/>
    <x v="1"/>
    <x v="2"/>
    <s v="Konventionel"/>
    <x v="0"/>
    <s v="Halm"/>
    <n v="13804.629208856637"/>
    <n v="53285.868746186621"/>
    <n v="22790.645502950778"/>
    <n v="22790.645502950778"/>
  </r>
  <r>
    <x v="1"/>
    <x v="2"/>
    <x v="2"/>
    <s v="Konventionel"/>
    <x v="0"/>
    <s v="Halm"/>
    <n v="20201.252949634338"/>
    <n v="88885.512978391082"/>
    <n v="68394.802335617322"/>
    <n v="68394.802335617322"/>
  </r>
  <r>
    <x v="1"/>
    <x v="3"/>
    <x v="2"/>
    <s v="Konventionel"/>
    <x v="0"/>
    <s v="Græs"/>
    <n v="111858.57764710314"/>
    <n v="5550422.6228492586"/>
    <n v="0"/>
    <n v="5550422.6228492586"/>
  </r>
  <r>
    <x v="1"/>
    <x v="4"/>
    <x v="2"/>
    <s v="Konventionel"/>
    <x v="0"/>
    <s v="Grøntsager"/>
    <n v="2320.101344973416"/>
    <n v="48142.102908198387"/>
    <n v="0"/>
    <n v="48142.102908198387"/>
  </r>
  <r>
    <x v="1"/>
    <x v="5"/>
    <x v="2"/>
    <s v="Konventionel"/>
    <x v="0"/>
    <s v="Kartofler"/>
    <n v="9758.5618121573061"/>
    <n v="414454.89770469151"/>
    <n v="0"/>
    <n v="414454.89770469151"/>
  </r>
  <r>
    <x v="1"/>
    <x v="6"/>
    <x v="2"/>
    <s v="Konventionel"/>
    <x v="0"/>
    <s v="Roer"/>
    <n v="14914.586532918138"/>
    <n v="1211865.8072418857"/>
    <n v="0"/>
    <n v="1211865.8072418857"/>
  </r>
  <r>
    <x v="1"/>
    <x v="7"/>
    <x v="2"/>
    <s v="Konventionel"/>
    <x v="0"/>
    <s v="Majs"/>
    <n v="30197.041830253234"/>
    <n v="1344070.3318645717"/>
    <n v="0"/>
    <n v="1344070.3318645717"/>
  </r>
  <r>
    <x v="1"/>
    <x v="8"/>
    <x v="2"/>
    <s v="Konventionel"/>
    <x v="0"/>
    <s v="Frugt"/>
    <n v="904.75824558759291"/>
    <n v="7681.3975050386643"/>
    <n v="0"/>
    <n v="7681.3975050386643"/>
  </r>
  <r>
    <x v="1"/>
    <x v="9"/>
    <x v="2"/>
    <s v="Konventionel"/>
    <x v="0"/>
    <s v="Øvrige"/>
    <n v="8007.7684974714139"/>
    <n v="238599.01777729217"/>
    <n v="0"/>
    <n v="238599.01777729217"/>
  </r>
  <r>
    <x v="1"/>
    <x v="10"/>
    <x v="2"/>
    <s v="Konventionel"/>
    <x v="0"/>
    <s v="Halm"/>
    <n v="18002.237527623009"/>
    <n v="257231.46539153677"/>
    <n v="61565.312053592112"/>
    <n v="61565.312053592112"/>
  </r>
  <r>
    <x v="1"/>
    <x v="11"/>
    <x v="2"/>
    <s v="Konventionel"/>
    <x v="0"/>
    <s v="Juletræer"/>
    <n v="3381.1304977511027"/>
    <n v="169056.52488755516"/>
    <n v="0"/>
    <n v="169056.52488755516"/>
  </r>
  <r>
    <x v="1"/>
    <x v="12"/>
    <x v="2"/>
    <s v="Konventionel"/>
    <x v="0"/>
    <s v="Pil &amp; poppel"/>
    <n v="1300.1930705330769"/>
    <n v="31712.026110562852"/>
    <n v="0"/>
    <n v="31712.026110562852"/>
  </r>
  <r>
    <x v="1"/>
    <x v="13"/>
    <x v="2"/>
    <s v="Konventionel"/>
    <x v="0"/>
    <s v="Græs"/>
    <n v="31540.035447842853"/>
    <n v="434937.08882575296"/>
    <n v="0"/>
    <n v="434937.08882575296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8052.354257179235"/>
    <n v="178720.49223969373"/>
    <n v="84040.116846917197"/>
    <n v="84040.116846917197"/>
  </r>
  <r>
    <x v="1"/>
    <x v="1"/>
    <x v="2"/>
    <s v="Økologisk"/>
    <x v="0"/>
    <s v="Halm"/>
    <n v="2928.2546806665596"/>
    <n v="6442.745948402564"/>
    <n v="2755.596228993139"/>
    <n v="2755.596228993139"/>
  </r>
  <r>
    <x v="1"/>
    <x v="2"/>
    <x v="2"/>
    <s v="Økologisk"/>
    <x v="0"/>
    <s v="Halm"/>
    <n v="4285.1142620436467"/>
    <n v="10369.976514145626"/>
    <n v="7979.3936058220206"/>
    <n v="7979.3936058220206"/>
  </r>
  <r>
    <x v="1"/>
    <x v="3"/>
    <x v="2"/>
    <s v="Økologisk"/>
    <x v="0"/>
    <s v="Græs"/>
    <n v="23727.577076658243"/>
    <n v="918342.65214414988"/>
    <n v="0"/>
    <n v="918342.65214414988"/>
  </r>
  <r>
    <x v="1"/>
    <x v="4"/>
    <x v="2"/>
    <s v="Økologisk"/>
    <x v="0"/>
    <s v="Grøntsager"/>
    <n v="492.14270953981543"/>
    <n v="5820.8178970821664"/>
    <n v="0"/>
    <n v="5820.8178970821664"/>
  </r>
  <r>
    <x v="1"/>
    <x v="5"/>
    <x v="2"/>
    <s v="Økologisk"/>
    <x v="0"/>
    <s v="Kartofler"/>
    <n v="2069.9979601545801"/>
    <n v="50111.364904294518"/>
    <n v="0"/>
    <n v="50111.364904294518"/>
  </r>
  <r>
    <x v="1"/>
    <x v="6"/>
    <x v="2"/>
    <s v="Økologisk"/>
    <x v="0"/>
    <s v="Roer"/>
    <n v="3163.7001736493021"/>
    <n v="146525.59305742799"/>
    <n v="0"/>
    <n v="146525.59305742799"/>
  </r>
  <r>
    <x v="1"/>
    <x v="7"/>
    <x v="2"/>
    <s v="Økologisk"/>
    <x v="0"/>
    <s v="Majs"/>
    <n v="6405.4331155082618"/>
    <n v="236637.83721615636"/>
    <n v="0"/>
    <n v="236637.83721615636"/>
  </r>
  <r>
    <x v="1"/>
    <x v="8"/>
    <x v="2"/>
    <s v="Økologisk"/>
    <x v="0"/>
    <s v="Frugt"/>
    <n v="191.91841573070153"/>
    <n v="928.75078924558386"/>
    <n v="0"/>
    <n v="928.75078924558386"/>
  </r>
  <r>
    <x v="1"/>
    <x v="9"/>
    <x v="2"/>
    <s v="Økologisk"/>
    <x v="0"/>
    <s v="Øvrige"/>
    <n v="1698.6175600696938"/>
    <n v="28848.790331254411"/>
    <n v="0"/>
    <n v="28848.790331254411"/>
  </r>
  <r>
    <x v="1"/>
    <x v="10"/>
    <x v="2"/>
    <s v="Økologisk"/>
    <x v="0"/>
    <s v="Halm"/>
    <n v="3818.6564452533657"/>
    <n v="31101.622633703992"/>
    <n v="7443.8059119343161"/>
    <n v="7443.8059119343161"/>
  </r>
  <r>
    <x v="1"/>
    <x v="11"/>
    <x v="2"/>
    <s v="Økologisk"/>
    <x v="0"/>
    <s v="Juletræer"/>
    <n v="717.2094995229611"/>
    <n v="20440.47073640439"/>
    <n v="0"/>
    <n v="20440.47073640439"/>
  </r>
  <r>
    <x v="1"/>
    <x v="12"/>
    <x v="2"/>
    <s v="Økologisk"/>
    <x v="0"/>
    <s v="Pil &amp; poppel"/>
    <n v="275.79853011307694"/>
    <n v="3834.2722479135091"/>
    <n v="0"/>
    <n v="3834.2722479135091"/>
  </r>
  <r>
    <x v="1"/>
    <x v="13"/>
    <x v="2"/>
    <s v="Økologisk"/>
    <x v="0"/>
    <s v="Græs"/>
    <n v="6690.3105495424243"/>
    <n v="92259.382478190048"/>
    <n v="0"/>
    <n v="92259.382478190048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x v="0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757.99626031527509"/>
    <n v="0"/>
    <n v="0"/>
    <n v="243.1308759501826"/>
    <n v="243.1308759501826"/>
    <n v="9010.1442263891222"/>
    <n v="1.1434201965061138E-4"/>
    <n v="4.3517227478791524E-3"/>
    <n v="4.2373807282285406E-3"/>
    <n v="1.1434201965061178E-4"/>
    <n v="15.317245184861504"/>
    <n v="582.95633144737621"/>
    <n v="567.63908626251475"/>
    <n v="15.317245184861463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288330.71633936168"/>
    <n v="0"/>
    <n v="0"/>
    <n v="-288330.7163393616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032187.9885511945"/>
    <n v="0"/>
    <n v="0"/>
    <n v="525831.61680909991"/>
    <n v="525831.61680909991"/>
    <n v="14022176.448242648"/>
    <n v="0.2661707061125983"/>
    <n v="7.3640562024485448"/>
    <n v="7.0978854963359463"/>
    <n v="0.26617070611259841"/>
    <n v="39963.202877491589"/>
    <n v="1105648.6129439329"/>
    <n v="1065685.4100664412"/>
    <n v="39963.202877491713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x v="0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77398.170570230373"/>
    <n v="0"/>
    <n v="0"/>
    <n v="0"/>
    <n v="0"/>
    <n v="0"/>
    <n v="0"/>
    <n v="152042.4675364452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199563.75200045"/>
    <n v="0"/>
    <n v="0"/>
    <n v="0"/>
    <n v="0"/>
    <n v="0"/>
    <n v="664199563.75200045"/>
    <n v="0"/>
    <n v="0"/>
    <n v="0"/>
    <n v="664199563.75200045"/>
    <n v="0"/>
    <n v="0"/>
    <n v="0"/>
    <n v="0"/>
    <n v="0"/>
    <n v="0"/>
    <n v="0"/>
    <n v="0"/>
    <x v="0"/>
  </r>
  <r>
    <x v="4"/>
    <s v=""/>
    <n v="0"/>
    <x v="2"/>
    <s v="Vestdanmark"/>
    <n v="31103132.86838197"/>
    <n v="0"/>
    <n v="0"/>
    <n v="0"/>
    <n v="0"/>
    <n v="28561090.767180413"/>
    <n v="0"/>
    <n v="0"/>
    <n v="2542042.1012015566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782.78259649983124"/>
    <n v="0"/>
    <n v="0"/>
    <n v="251.08121019805913"/>
    <n v="251.08121019805913"/>
    <n v="9304.7742602810158"/>
    <n v="1.1808098234404523E-4"/>
    <n v="4.4940232692116042E-3"/>
    <n v="4.3759422868675591E-3"/>
    <n v="1.1808098234404509E-4"/>
    <n v="15.818116242477725"/>
    <n v="602.01889464018177"/>
    <n v="586.20077839770397"/>
    <n v="15.818116242477799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9404263.983943939"/>
    <n v="14685227.891109958"/>
    <n v="0"/>
    <n v="0"/>
    <n v="66758.668734263701"/>
    <n v="0"/>
    <n v="0"/>
    <n v="0"/>
    <n v="14652277.424099717"/>
    <n v="14652277.424099717"/>
    <n v="66758.668734263701"/>
    <n v="26.958358925665468"/>
    <n v="27.081186531302922"/>
    <n v="0.12282760563745343"/>
    <n v="26.958358925665468"/>
    <n v="4102637.6787479213"/>
    <n v="4121330.1059935149"/>
    <n v="18692.427245593837"/>
    <n v="4102637.6787479213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835213.6153094829"/>
    <n v="927703.07225151139"/>
    <n v="868816.20672013925"/>
    <n v="0"/>
    <n v="55125.425039320733"/>
    <n v="0"/>
    <n v="983568.91129851097"/>
    <n v="0"/>
    <n v="0"/>
    <n v="0"/>
    <n v="1038694.3363378317"/>
    <n v="0"/>
    <n v="10.483805631455843"/>
    <n v="0.31782784308120526"/>
    <n v="10.165977788374637"/>
    <n v="0"/>
    <n v="882890.18588715687"/>
    <n v="46856.611283422622"/>
    <n v="836033.5746037343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7055058.2423947481"/>
    <n v="0"/>
    <n v="307470.55071854044"/>
    <n v="2901.770538547059"/>
    <n v="0"/>
    <n v="0"/>
    <n v="0"/>
    <n v="-1842021.8439412564"/>
    <n v="0"/>
    <n v="2901.770538547059"/>
    <n v="0"/>
    <n v="9.9381578466482823E-3"/>
    <n v="9.9381578466482823E-3"/>
    <n v="0"/>
    <n v="0"/>
    <n v="899.54886694958827"/>
    <n v="899.54886694958827"/>
    <n v="0"/>
    <x v="1"/>
  </r>
  <r>
    <x v="23"/>
    <s v=""/>
    <n v="0"/>
    <x v="2"/>
    <s v="Vestdanmark"/>
    <n v="0"/>
    <n v="0"/>
    <n v="0"/>
    <n v="0"/>
    <n v="0"/>
    <n v="254386.50610030405"/>
    <n v="0"/>
    <n v="0"/>
    <n v="-254386.5061003040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012464.8169527107"/>
    <n v="0"/>
    <n v="0"/>
    <n v="515783.96335326694"/>
    <n v="515783.96335326694"/>
    <n v="13754239.022753812"/>
    <n v="0.26108468440979021"/>
    <n v="7.223342935337544"/>
    <n v="6.9622582509277535"/>
    <n v="0.26108468440979049"/>
    <n v="39199.581214848287"/>
    <n v="1084521.7469441381"/>
    <n v="1045322.1657292898"/>
    <n v="39199.581214848324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6788464.5437639551"/>
    <n v="0"/>
    <n v="0"/>
    <n v="254098.83749353027"/>
    <n v="0"/>
    <n v="0"/>
    <n v="0"/>
    <n v="-940731.75224063545"/>
    <n v="0"/>
    <n v="254098.83749353027"/>
    <n v="0"/>
    <n v="0.91221482660177378"/>
    <n v="0.91221482660177378"/>
    <n v="0"/>
    <n v="0"/>
    <n v="76229.651248059075"/>
    <n v="76229.651248059075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9040.40310614527"/>
    <n v="256918.92730951472"/>
    <n v="0"/>
    <n v="0"/>
    <n v="0"/>
    <n v="0"/>
    <n v="0"/>
    <n v="0"/>
    <n v="-67878.524203369452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x v="0"/>
  </r>
  <r>
    <x v="38"/>
    <s v="Græs og urter"/>
    <n v="1"/>
    <x v="2"/>
    <s v="Vestdanmark"/>
    <n v="5024574.3595380196"/>
    <n v="1009401.1411867546"/>
    <n v="0"/>
    <n v="0"/>
    <n v="21821.426523041016"/>
    <n v="0"/>
    <n v="0"/>
    <n v="0"/>
    <n v="3993351.791828224"/>
    <n v="3993351.791828224"/>
    <n v="21821.426523041016"/>
    <n v="10.838116497093473"/>
    <n v="10.897340721534068"/>
    <n v="5.9224224440594241E-2"/>
    <n v="10.838116497093473"/>
    <n v="798670.35836564482"/>
    <n v="803034.64367025299"/>
    <n v="4364.2853046082037"/>
    <n v="798670.35836564482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x v="0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x v="0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63.618346342459347"/>
    <n v="0"/>
    <n v="0"/>
    <n v="20.405884675883158"/>
    <n v="20.405884675883158"/>
    <n v="756.21807916508294"/>
    <n v="9.5966835042210911E-6"/>
    <n v="3.6523848395476796E-4"/>
    <n v="3.5564180045054685E-4"/>
    <n v="9.5966835042211114E-6"/>
    <n v="1.2855707345806389"/>
    <n v="48.927309721980862"/>
    <n v="47.641738987400224"/>
    <n v="1.285570734580638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298340.95844878507"/>
    <n v="0"/>
    <n v="0"/>
    <n v="-298340.958448785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73361.739226963589"/>
    <n v="0"/>
    <n v="0"/>
    <n v="37372.961492981529"/>
    <n v="37372.961492981529"/>
    <n v="996612.30647950561"/>
    <n v="1.8917819378132323E-2"/>
    <n v="0.52339300279499335"/>
    <n v="0.50447518341686104"/>
    <n v="1.8917819378132306E-2"/>
    <n v="2840.3450734665962"/>
    <n v="78582.880365909019"/>
    <n v="75742.535292442422"/>
    <n v="2840.3450734665967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x v="0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9499.9401044881179"/>
    <n v="0"/>
    <n v="0"/>
    <n v="0"/>
    <n v="0"/>
    <n v="0"/>
    <n v="0"/>
    <n v="59584.98970444768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513669.71589959"/>
    <n v="0"/>
    <n v="0"/>
    <n v="0"/>
    <n v="0"/>
    <n v="0"/>
    <n v="133513669.71589959"/>
    <n v="0"/>
    <n v="0"/>
    <n v="0"/>
    <n v="133513669.71589959"/>
    <n v="0"/>
    <n v="0"/>
    <n v="0"/>
    <n v="0"/>
    <n v="0"/>
    <n v="0"/>
    <n v="0"/>
    <n v="0"/>
    <x v="0"/>
  </r>
  <r>
    <x v="4"/>
    <s v=""/>
    <n v="0"/>
    <x v="2"/>
    <s v="Østdanmark"/>
    <n v="4878606.198274008"/>
    <n v="0"/>
    <n v="0"/>
    <n v="0"/>
    <n v="0"/>
    <n v="4479880.3720469549"/>
    <n v="0"/>
    <n v="0"/>
    <n v="398725.8262270530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65.698654389485654"/>
    <n v="0"/>
    <n v="0"/>
    <n v="21.073153294740678"/>
    <n v="21.073153294740678"/>
    <n v="780.94626915803735"/>
    <n v="9.910493262983593E-6"/>
    <n v="3.7718171418531698E-4"/>
    <n v="3.6727122092233339E-4"/>
    <n v="9.9104932629835913E-6"/>
    <n v="1.3276086575686628"/>
    <n v="50.527223614525013"/>
    <n v="49.199614956956353"/>
    <n v="1.3276086575686605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332694.7229536632"/>
    <n v="1802481.6912140576"/>
    <n v="0"/>
    <n v="0"/>
    <n v="18918.331265736317"/>
    <n v="0"/>
    <n v="0"/>
    <n v="0"/>
    <n v="6511294.7004738692"/>
    <n v="6511294.7004738692"/>
    <n v="18918.331265736317"/>
    <n v="11.979968337034361"/>
    <n v="12.014775701771907"/>
    <n v="3.4807364737546607E-2"/>
    <n v="11.979968337034361"/>
    <n v="1823162.5161326835"/>
    <n v="1828459.6488870897"/>
    <n v="5297.1327544061696"/>
    <n v="1823162.516132683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65944.52172148146"/>
    <n v="113867.33764129507"/>
    <n v="123674.90928891925"/>
    <n v="0"/>
    <n v="20808.574960679292"/>
    <n v="0"/>
    <n v="607593.69983058784"/>
    <n v="0"/>
    <n v="0"/>
    <n v="0"/>
    <n v="628402.27479126712"/>
    <n v="0"/>
    <n v="6.3999434856058874"/>
    <n v="0.11997267127879489"/>
    <n v="6.2799708143270925"/>
    <n v="0"/>
    <n v="534141.93357257708"/>
    <n v="17687.288716577397"/>
    <n v="516454.6448559996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865945.92924660421"/>
    <n v="0"/>
    <n v="268249.01834925939"/>
    <n v="884.229461452941"/>
    <n v="0"/>
    <n v="0"/>
    <n v="0"/>
    <n v="548017.62633762183"/>
    <n v="0"/>
    <n v="884.229461452941"/>
    <n v="0"/>
    <n v="3.0283621133517201E-3"/>
    <n v="3.0283621133517201E-3"/>
    <n v="0"/>
    <n v="0"/>
    <n v="274.11113305041169"/>
    <n v="274.11113305041169"/>
    <n v="0"/>
    <x v="1"/>
  </r>
  <r>
    <x v="23"/>
    <s v=""/>
    <n v="0"/>
    <x v="2"/>
    <s v="Østdanmark"/>
    <n v="0"/>
    <n v="0"/>
    <n v="0"/>
    <n v="0"/>
    <n v="0"/>
    <n v="288997.39411293587"/>
    <n v="0"/>
    <n v="0"/>
    <n v="-288997.39411293587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71959.934335232989"/>
    <n v="0"/>
    <n v="0"/>
    <n v="36658.834472665796"/>
    <n v="36658.834472665796"/>
    <n v="977568.91927108995"/>
    <n v="1.8556335421718702E-2"/>
    <n v="0.51339194666755184"/>
    <n v="0.49483561124583308"/>
    <n v="1.855633542171875E-2"/>
    <n v="2786.0714199226004"/>
    <n v="77081.309284525429"/>
    <n v="74295.237864602837"/>
    <n v="2786.0714199225913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833223.91333114507"/>
    <n v="0"/>
    <n v="0"/>
    <n v="75927.162506469729"/>
    <n v="0"/>
    <n v="0"/>
    <n v="0"/>
    <n v="914134.56471662631"/>
    <n v="0"/>
    <n v="75927.162506469729"/>
    <n v="0"/>
    <n v="0.27257851339822636"/>
    <n v="0.27257851339822636"/>
    <n v="0"/>
    <n v="0"/>
    <n v="22778.148751940917"/>
    <n v="22778.148751940917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8043.451099078971"/>
    <n v="31534.523402398052"/>
    <n v="0"/>
    <n v="0"/>
    <n v="0"/>
    <n v="0"/>
    <n v="0"/>
    <n v="0"/>
    <n v="26508.927696680919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x v="0"/>
  </r>
  <r>
    <x v="38"/>
    <s v="Græs og urter"/>
    <n v="1"/>
    <x v="2"/>
    <s v="Østdanmark"/>
    <n v="1571187.4884325294"/>
    <n v="123895.05219603253"/>
    <n v="0"/>
    <n v="0"/>
    <n v="6823.5734769589817"/>
    <n v="0"/>
    <n v="0"/>
    <n v="0"/>
    <n v="1440468.862759538"/>
    <n v="1440468.862759538"/>
    <n v="6823.5734769589817"/>
    <n v="3.9094901122838963"/>
    <n v="3.9280095636433021"/>
    <n v="1.8519451359405754E-2"/>
    <n v="3.9094901122838963"/>
    <n v="288093.77255190763"/>
    <n v="289458.4872472994"/>
    <n v="1364.7146953917963"/>
    <n v="288093.7725519076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x v="0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n v="0"/>
    <x v="1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757.99626031527509"/>
    <n v="0"/>
    <n v="0"/>
    <n v="243.1308759501826"/>
    <n v="243.1308759501826"/>
    <n v="9010.1442263891222"/>
    <n v="1.1434201965061138E-4"/>
    <n v="4.3517227478791524E-3"/>
    <n v="4.2373807282285406E-3"/>
    <n v="1.1434201965061178E-4"/>
    <n v="15.317245184861504"/>
    <n v="582.95633144737621"/>
    <n v="567.63908626251475"/>
    <n v="15.317245184861463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288330.71633936168"/>
    <n v="0"/>
    <n v="0"/>
    <n v="-288330.7163393616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032187.9885511945"/>
    <n v="0"/>
    <n v="0"/>
    <n v="525831.61680909991"/>
    <n v="525831.61680909991"/>
    <n v="14022176.448242648"/>
    <n v="0.2661707061125983"/>
    <n v="7.3640562024485448"/>
    <n v="7.0978854963359463"/>
    <n v="0.26617070611259841"/>
    <n v="39963.202877491589"/>
    <n v="1105648.6129439329"/>
    <n v="1065685.4100664412"/>
    <n v="39963.202877491713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n v="0"/>
    <x v="1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77398.170570230373"/>
    <n v="0"/>
    <n v="0"/>
    <n v="0"/>
    <n v="0"/>
    <n v="0"/>
    <n v="0"/>
    <n v="152042.4675364452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199563.75200045"/>
    <n v="0"/>
    <n v="0"/>
    <n v="0"/>
    <n v="0"/>
    <n v="0"/>
    <n v="664199563.75200045"/>
    <n v="0"/>
    <n v="0"/>
    <n v="0"/>
    <n v="664199563.75200045"/>
    <n v="0"/>
    <n v="0"/>
    <n v="0"/>
    <n v="0"/>
    <n v="0"/>
    <n v="0"/>
    <n v="0"/>
    <n v="0"/>
    <n v="0"/>
    <x v="1"/>
  </r>
  <r>
    <x v="4"/>
    <s v=""/>
    <n v="0"/>
    <x v="2"/>
    <s v="Vestdanmark"/>
    <n v="31103132.86838197"/>
    <n v="0"/>
    <n v="0"/>
    <n v="0"/>
    <n v="0"/>
    <n v="28561090.767180413"/>
    <n v="0"/>
    <n v="0"/>
    <n v="2542042.1012015566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782.78259649983124"/>
    <n v="0"/>
    <n v="0"/>
    <n v="251.08121019805913"/>
    <n v="251.08121019805913"/>
    <n v="9304.7742602810158"/>
    <n v="1.1808098234404523E-4"/>
    <n v="4.4940232692116042E-3"/>
    <n v="4.3759422868675591E-3"/>
    <n v="1.1808098234404509E-4"/>
    <n v="15.818116242477725"/>
    <n v="602.01889464018177"/>
    <n v="586.20077839770397"/>
    <n v="15.81811624247779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9404263.983943939"/>
    <n v="14685227.891109958"/>
    <n v="0"/>
    <n v="0"/>
    <n v="66758.668734263701"/>
    <n v="0"/>
    <n v="0"/>
    <n v="0"/>
    <n v="14652277.424099717"/>
    <n v="14652277.424099717"/>
    <n v="66758.668734263701"/>
    <n v="26.958358925665468"/>
    <n v="27.081186531302922"/>
    <n v="0.12282760563745343"/>
    <n v="26.958358925665468"/>
    <n v="4102637.6787479213"/>
    <n v="4121330.1059935149"/>
    <n v="18692.427245593837"/>
    <n v="4102637.6787479213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835213.6153094829"/>
    <n v="927703.07225151139"/>
    <n v="868816.20672013925"/>
    <n v="0"/>
    <n v="55125.425039320733"/>
    <n v="0"/>
    <n v="983568.91129851097"/>
    <n v="0"/>
    <n v="0"/>
    <n v="0"/>
    <n v="1038694.3363378317"/>
    <n v="0"/>
    <n v="10.483805631455843"/>
    <n v="0.31782784308120526"/>
    <n v="10.165977788374637"/>
    <n v="0"/>
    <n v="882890.18588715687"/>
    <n v="46856.611283422622"/>
    <n v="836033.5746037343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7055058.2423947481"/>
    <n v="0"/>
    <n v="307470.55071854044"/>
    <n v="2901.770538547059"/>
    <n v="0"/>
    <n v="0"/>
    <n v="0"/>
    <n v="-1842021.8439412564"/>
    <n v="0"/>
    <n v="2901.770538547059"/>
    <n v="0"/>
    <n v="9.9381578466482823E-3"/>
    <n v="9.9381578466482823E-3"/>
    <n v="0"/>
    <n v="0"/>
    <n v="899.54886694958827"/>
    <n v="899.54886694958827"/>
    <n v="0"/>
    <n v="1"/>
    <x v="1"/>
  </r>
  <r>
    <x v="23"/>
    <s v=""/>
    <n v="0"/>
    <x v="2"/>
    <s v="Vestdanmark"/>
    <n v="0"/>
    <n v="0"/>
    <n v="0"/>
    <n v="0"/>
    <n v="0"/>
    <n v="254386.50610030405"/>
    <n v="0"/>
    <n v="0"/>
    <n v="-254386.5061003040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012464.8169527107"/>
    <n v="0"/>
    <n v="0"/>
    <n v="515783.96335326694"/>
    <n v="515783.96335326694"/>
    <n v="13754239.022753812"/>
    <n v="0.26108468440979021"/>
    <n v="7.223342935337544"/>
    <n v="6.9622582509277535"/>
    <n v="0.26108468440979049"/>
    <n v="39199.581214848287"/>
    <n v="1084521.7469441381"/>
    <n v="1045322.1657292898"/>
    <n v="39199.581214848324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6788464.5437639551"/>
    <n v="0"/>
    <n v="0"/>
    <n v="254098.83749353027"/>
    <n v="0"/>
    <n v="0"/>
    <n v="0"/>
    <n v="-940731.75224063545"/>
    <n v="0"/>
    <n v="254098.83749353027"/>
    <n v="0"/>
    <n v="0.91221482660177378"/>
    <n v="0.91221482660177378"/>
    <n v="0"/>
    <n v="0"/>
    <n v="76229.651248059075"/>
    <n v="76229.651248059075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9040.40310614527"/>
    <n v="256918.92730951472"/>
    <n v="0"/>
    <n v="0"/>
    <n v="0"/>
    <n v="0"/>
    <n v="0"/>
    <n v="0"/>
    <n v="-67878.524203369452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n v="0"/>
    <x v="1"/>
  </r>
  <r>
    <x v="38"/>
    <s v="Græs og urter"/>
    <n v="1"/>
    <x v="2"/>
    <s v="Vestdanmark"/>
    <n v="5024574.3595380196"/>
    <n v="1009401.1411867546"/>
    <n v="0"/>
    <n v="0"/>
    <n v="21821.426523041016"/>
    <n v="0"/>
    <n v="0"/>
    <n v="0"/>
    <n v="3993351.791828224"/>
    <n v="3993351.791828224"/>
    <n v="21821.426523041016"/>
    <n v="10.838116497093473"/>
    <n v="10.897340721534068"/>
    <n v="5.9224224440594241E-2"/>
    <n v="10.838116497093473"/>
    <n v="798670.35836564482"/>
    <n v="803034.64367025299"/>
    <n v="4364.2853046082037"/>
    <n v="798670.35836564482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n v="0"/>
    <x v="1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n v="0"/>
    <x v="1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63.618346342459347"/>
    <n v="0"/>
    <n v="0"/>
    <n v="20.405884675883158"/>
    <n v="20.405884675883158"/>
    <n v="756.21807916508294"/>
    <n v="9.5966835042210911E-6"/>
    <n v="3.6523848395476796E-4"/>
    <n v="3.5564180045054685E-4"/>
    <n v="9.5966835042211114E-6"/>
    <n v="1.2855707345806389"/>
    <n v="48.927309721980862"/>
    <n v="47.641738987400224"/>
    <n v="1.285570734580638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298340.95844878507"/>
    <n v="0"/>
    <n v="0"/>
    <n v="-298340.958448785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73361.739226963589"/>
    <n v="0"/>
    <n v="0"/>
    <n v="37372.961492981529"/>
    <n v="37372.961492981529"/>
    <n v="996612.30647950561"/>
    <n v="1.8917819378132323E-2"/>
    <n v="0.52339300279499335"/>
    <n v="0.50447518341686104"/>
    <n v="1.8917819378132306E-2"/>
    <n v="2840.3450734665962"/>
    <n v="78582.880365909019"/>
    <n v="75742.535292442422"/>
    <n v="2840.3450734665967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n v="0"/>
    <x v="1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9499.9401044881179"/>
    <n v="0"/>
    <n v="0"/>
    <n v="0"/>
    <n v="0"/>
    <n v="0"/>
    <n v="0"/>
    <n v="59584.98970444768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513669.71589959"/>
    <n v="0"/>
    <n v="0"/>
    <n v="0"/>
    <n v="0"/>
    <n v="0"/>
    <n v="133513669.71589959"/>
    <n v="0"/>
    <n v="0"/>
    <n v="0"/>
    <n v="133513669.71589959"/>
    <n v="0"/>
    <n v="0"/>
    <n v="0"/>
    <n v="0"/>
    <n v="0"/>
    <n v="0"/>
    <n v="0"/>
    <n v="0"/>
    <n v="0"/>
    <x v="1"/>
  </r>
  <r>
    <x v="4"/>
    <s v=""/>
    <n v="0"/>
    <x v="2"/>
    <s v="Østdanmark"/>
    <n v="4878606.198274008"/>
    <n v="0"/>
    <n v="0"/>
    <n v="0"/>
    <n v="0"/>
    <n v="4479880.3720469549"/>
    <n v="0"/>
    <n v="0"/>
    <n v="398725.8262270530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65.698654389485654"/>
    <n v="0"/>
    <n v="0"/>
    <n v="21.073153294740678"/>
    <n v="21.073153294740678"/>
    <n v="780.94626915803735"/>
    <n v="9.910493262983593E-6"/>
    <n v="3.7718171418531698E-4"/>
    <n v="3.6727122092233339E-4"/>
    <n v="9.9104932629835913E-6"/>
    <n v="1.3276086575686628"/>
    <n v="50.527223614525013"/>
    <n v="49.199614956956353"/>
    <n v="1.3276086575686605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332694.7229536632"/>
    <n v="1802481.6912140576"/>
    <n v="0"/>
    <n v="0"/>
    <n v="18918.331265736317"/>
    <n v="0"/>
    <n v="0"/>
    <n v="0"/>
    <n v="6511294.7004738692"/>
    <n v="6511294.7004738692"/>
    <n v="18918.331265736317"/>
    <n v="11.979968337034361"/>
    <n v="12.014775701771907"/>
    <n v="3.4807364737546607E-2"/>
    <n v="11.979968337034361"/>
    <n v="1823162.5161326835"/>
    <n v="1828459.6488870897"/>
    <n v="5297.1327544061696"/>
    <n v="1823162.516132683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65944.52172148146"/>
    <n v="113867.33764129507"/>
    <n v="123674.90928891925"/>
    <n v="0"/>
    <n v="20808.574960679292"/>
    <n v="0"/>
    <n v="607593.69983058784"/>
    <n v="0"/>
    <n v="0"/>
    <n v="0"/>
    <n v="628402.27479126712"/>
    <n v="0"/>
    <n v="6.3999434856058874"/>
    <n v="0.11997267127879489"/>
    <n v="6.2799708143270925"/>
    <n v="0"/>
    <n v="534141.93357257708"/>
    <n v="17687.288716577397"/>
    <n v="516454.6448559996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865945.92924660421"/>
    <n v="0"/>
    <n v="268249.01834925939"/>
    <n v="884.229461452941"/>
    <n v="0"/>
    <n v="0"/>
    <n v="0"/>
    <n v="548017.62633762183"/>
    <n v="0"/>
    <n v="884.229461452941"/>
    <n v="0"/>
    <n v="3.0283621133517201E-3"/>
    <n v="3.0283621133517201E-3"/>
    <n v="0"/>
    <n v="0"/>
    <n v="274.11113305041169"/>
    <n v="274.11113305041169"/>
    <n v="0"/>
    <n v="1"/>
    <x v="1"/>
  </r>
  <r>
    <x v="23"/>
    <s v=""/>
    <n v="0"/>
    <x v="2"/>
    <s v="Østdanmark"/>
    <n v="0"/>
    <n v="0"/>
    <n v="0"/>
    <n v="0"/>
    <n v="0"/>
    <n v="288997.39411293587"/>
    <n v="0"/>
    <n v="0"/>
    <n v="-288997.3941129358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71959.934335232989"/>
    <n v="0"/>
    <n v="0"/>
    <n v="36658.834472665796"/>
    <n v="36658.834472665796"/>
    <n v="977568.91927108995"/>
    <n v="1.8556335421718702E-2"/>
    <n v="0.51339194666755184"/>
    <n v="0.49483561124583308"/>
    <n v="1.855633542171875E-2"/>
    <n v="2786.0714199226004"/>
    <n v="77081.309284525429"/>
    <n v="74295.237864602837"/>
    <n v="2786.0714199225913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833223.91333114507"/>
    <n v="0"/>
    <n v="0"/>
    <n v="75927.162506469729"/>
    <n v="0"/>
    <n v="0"/>
    <n v="0"/>
    <n v="914134.56471662631"/>
    <n v="0"/>
    <n v="75927.162506469729"/>
    <n v="0"/>
    <n v="0.27257851339822636"/>
    <n v="0.27257851339822636"/>
    <n v="0"/>
    <n v="0"/>
    <n v="22778.148751940917"/>
    <n v="22778.148751940917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8043.451099078971"/>
    <n v="31534.523402398052"/>
    <n v="0"/>
    <n v="0"/>
    <n v="0"/>
    <n v="0"/>
    <n v="0"/>
    <n v="0"/>
    <n v="26508.927696680919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n v="0"/>
    <x v="1"/>
  </r>
  <r>
    <x v="38"/>
    <s v="Græs og urter"/>
    <n v="1"/>
    <x v="2"/>
    <s v="Østdanmark"/>
    <n v="1571187.4884325294"/>
    <n v="123895.05219603253"/>
    <n v="0"/>
    <n v="0"/>
    <n v="6823.5734769589817"/>
    <n v="0"/>
    <n v="0"/>
    <n v="0"/>
    <n v="1440468.862759538"/>
    <n v="1440468.862759538"/>
    <n v="6823.5734769589817"/>
    <n v="3.9094901122838963"/>
    <n v="3.9280095636433021"/>
    <n v="1.8519451359405754E-2"/>
    <n v="3.9094901122838963"/>
    <n v="288093.77255190763"/>
    <n v="289458.4872472994"/>
    <n v="1364.7146953917963"/>
    <n v="288093.7725519076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n v="0"/>
    <x v="1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277410.323793244"/>
    <s v="CO2 - atmosfære"/>
    <x v="0"/>
  </r>
  <r>
    <s v="Vestdanmark"/>
    <x v="1"/>
    <n v="6069868.2390794745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024.3224583613"/>
    <s v="Skov"/>
    <x v="4"/>
  </r>
  <r>
    <s v="Vestdanmark"/>
    <x v="1"/>
    <n v="-619837.3016637282"/>
    <s v="Biogasanlæg"/>
    <x v="5"/>
  </r>
  <r>
    <s v="Vestdanmark"/>
    <x v="1"/>
    <n v="0"/>
    <s v="Pyrolyseproces"/>
    <x v="6"/>
  </r>
  <r>
    <s v="Vestdanmark"/>
    <x v="2"/>
    <n v="10709492.864088481"/>
    <s v="CO2 - atmosfære"/>
    <x v="0"/>
  </r>
  <r>
    <s v="Vestdanmark"/>
    <x v="2"/>
    <n v="6044724.7524874648"/>
    <s v="Landbrug"/>
    <x v="1"/>
  </r>
  <r>
    <s v="Vestdanmark"/>
    <x v="2"/>
    <n v="3906669.7542952816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1849222.4776918571"/>
    <s v="Skov"/>
    <x v="4"/>
  </r>
  <r>
    <s v="Vestdanmark"/>
    <x v="2"/>
    <n v="-603120.62906998093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772514.1144198456"/>
    <s v="CO2 - atmosfære"/>
    <x v="0"/>
  </r>
  <r>
    <s v="Østdanmark"/>
    <x v="1"/>
    <n v="538912.0191669655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15.40557504073"/>
    <s v="Skov"/>
    <x v="4"/>
  </r>
  <r>
    <s v="Østdanmark"/>
    <x v="1"/>
    <n v="-59351.633568219971"/>
    <s v="Biogasanlæg"/>
    <x v="5"/>
  </r>
  <r>
    <s v="Østdanmark"/>
    <x v="1"/>
    <n v="0"/>
    <s v="Pyrolyseproces"/>
    <x v="6"/>
  </r>
  <r>
    <s v="Østdanmark"/>
    <x v="2"/>
    <n v="1658449.061752476"/>
    <s v="CO2 - atmosfære"/>
    <x v="0"/>
  </r>
  <r>
    <s v="Østdanmark"/>
    <x v="2"/>
    <n v="537552.33932666946"/>
    <s v="Landbrug"/>
    <x v="1"/>
  </r>
  <r>
    <s v="Østdanmark"/>
    <x v="2"/>
    <n v="1215442.66278685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378382.64581405697"/>
    <s v="Skov"/>
    <x v="4"/>
  </r>
  <r>
    <s v="Østdanmark"/>
    <x v="2"/>
    <n v="-57511.488430811616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</r>
  <r>
    <x v="4"/>
    <x v="10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757.99626031527509"/>
    <n v="0"/>
    <n v="0"/>
    <n v="243.1308759501826"/>
    <n v="243.1308759501826"/>
    <n v="9010.1442263891222"/>
    <n v="1.1434201965061138E-4"/>
    <n v="4.3517227478791524E-3"/>
    <n v="4.2373807282285406E-3"/>
    <n v="1.1434201965061178E-4"/>
    <n v="15.317245184861504"/>
    <n v="582.95633144737621"/>
    <n v="567.63908626251475"/>
    <n v="15.317245184861463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288330.71633936168"/>
    <n v="0"/>
    <n v="0"/>
    <n v="-288330.71633936168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032187.9885511945"/>
    <n v="0"/>
    <n v="0"/>
    <n v="525831.61680909991"/>
    <n v="525831.61680909991"/>
    <n v="14022176.448242648"/>
    <n v="0.2661707061125983"/>
    <n v="7.3640562024485448"/>
    <n v="7.0978854963359463"/>
    <n v="0.26617070611259841"/>
    <n v="39963.202877491589"/>
    <n v="1105648.6129439329"/>
    <n v="1065685.4100664412"/>
    <n v="39963.202877491713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</r>
  <r>
    <x v="47"/>
    <x v="10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9440.63810667559"/>
    <n v="77398.170570230373"/>
    <n v="0"/>
    <n v="0"/>
    <n v="0"/>
    <n v="0"/>
    <n v="0"/>
    <n v="0"/>
    <n v="152042.4675364452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199563.75200045"/>
    <n v="0"/>
    <n v="0"/>
    <n v="0"/>
    <n v="0"/>
    <n v="0"/>
    <n v="664199563.75200045"/>
    <n v="0"/>
    <n v="0"/>
    <n v="0"/>
    <n v="664199563.75200045"/>
    <n v="0"/>
    <n v="0"/>
    <n v="0"/>
    <n v="0"/>
    <n v="0"/>
    <n v="0"/>
    <n v="0"/>
    <n v="0"/>
  </r>
  <r>
    <x v="4"/>
    <x v="10"/>
    <n v="0"/>
    <x v="2"/>
    <s v="Vestdanmark"/>
    <n v="31103132.86838197"/>
    <n v="0"/>
    <n v="0"/>
    <n v="0"/>
    <n v="0"/>
    <n v="28561090.767180413"/>
    <n v="0"/>
    <n v="0"/>
    <n v="2542042.1012015566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782.78259649983124"/>
    <n v="0"/>
    <n v="0"/>
    <n v="251.08121019805913"/>
    <n v="251.08121019805913"/>
    <n v="9304.7742602810158"/>
    <n v="1.1808098234404523E-4"/>
    <n v="4.4940232692116042E-3"/>
    <n v="4.3759422868675591E-3"/>
    <n v="1.1808098234404509E-4"/>
    <n v="15.818116242477725"/>
    <n v="602.01889464018177"/>
    <n v="586.20077839770397"/>
    <n v="15.818116242477799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</r>
  <r>
    <x v="11"/>
    <x v="10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9404263.983943939"/>
    <n v="14685227.891109958"/>
    <n v="0"/>
    <n v="0"/>
    <n v="66758.668734263701"/>
    <n v="0"/>
    <n v="0"/>
    <n v="0"/>
    <n v="14652277.424099717"/>
    <n v="14652277.424099717"/>
    <n v="66758.668734263701"/>
    <n v="26.958358925665468"/>
    <n v="27.081186531302922"/>
    <n v="0.12282760563745343"/>
    <n v="26.958358925665468"/>
    <n v="4102637.6787479213"/>
    <n v="4121330.1059935149"/>
    <n v="18692.427245593837"/>
    <n v="4102637.6787479213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</r>
  <r>
    <x v="16"/>
    <x v="5"/>
    <n v="1"/>
    <x v="2"/>
    <s v="Vestdanmark"/>
    <n v="2835213.6153094829"/>
    <n v="927703.07225151139"/>
    <n v="868816.20672013925"/>
    <n v="0"/>
    <n v="55125.425039320733"/>
    <n v="0"/>
    <n v="983568.91129851097"/>
    <n v="0"/>
    <n v="0"/>
    <n v="0"/>
    <n v="1038694.3363378317"/>
    <n v="0"/>
    <n v="10.483805631455843"/>
    <n v="0.31782784308120526"/>
    <n v="10.165977788374637"/>
    <n v="0"/>
    <n v="882890.18588715687"/>
    <n v="46856.611283422622"/>
    <n v="836033.5746037343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</r>
  <r>
    <x v="21"/>
    <x v="10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</r>
  <r>
    <x v="22"/>
    <x v="5"/>
    <n v="1"/>
    <x v="2"/>
    <s v="Vestdanmark"/>
    <n v="5523408.7197105791"/>
    <n v="7055058.2423947481"/>
    <n v="0"/>
    <n v="307470.55071854044"/>
    <n v="2901.770538547059"/>
    <n v="0"/>
    <n v="0"/>
    <n v="0"/>
    <n v="-1842021.8439412564"/>
    <n v="0"/>
    <n v="2901.770538547059"/>
    <n v="0"/>
    <n v="9.9381578466482823E-3"/>
    <n v="9.9381578466482823E-3"/>
    <n v="0"/>
    <n v="0"/>
    <n v="899.54886694958827"/>
    <n v="899.54886694958827"/>
    <n v="0"/>
  </r>
  <r>
    <x v="23"/>
    <x v="10"/>
    <n v="0"/>
    <x v="2"/>
    <s v="Vestdanmark"/>
    <n v="0"/>
    <n v="0"/>
    <n v="0"/>
    <n v="0"/>
    <n v="0"/>
    <n v="254386.50610030405"/>
    <n v="0"/>
    <n v="0"/>
    <n v="-254386.50610030405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012464.8169527107"/>
    <n v="0"/>
    <n v="0"/>
    <n v="515783.96335326694"/>
    <n v="515783.96335326694"/>
    <n v="13754239.022753812"/>
    <n v="0.26108468440979021"/>
    <n v="7.223342935337544"/>
    <n v="6.9622582509277535"/>
    <n v="0.26108468440979049"/>
    <n v="39199.581214848287"/>
    <n v="1084521.7469441381"/>
    <n v="1045322.1657292898"/>
    <n v="39199.581214848324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6101831.6290168501"/>
    <n v="6788464.5437639551"/>
    <n v="0"/>
    <n v="0"/>
    <n v="254098.83749353027"/>
    <n v="0"/>
    <n v="0"/>
    <n v="0"/>
    <n v="-940731.75224063545"/>
    <n v="0"/>
    <n v="254098.83749353027"/>
    <n v="0"/>
    <n v="0.91221482660177378"/>
    <n v="0.91221482660177378"/>
    <n v="0"/>
    <n v="0"/>
    <n v="76229.651248059075"/>
    <n v="76229.651248059075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</r>
  <r>
    <x v="31"/>
    <x v="7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9040.40310614527"/>
    <n v="256918.92730951472"/>
    <n v="0"/>
    <n v="0"/>
    <n v="0"/>
    <n v="0"/>
    <n v="0"/>
    <n v="0"/>
    <n v="-67878.524203369452"/>
    <n v="0"/>
    <n v="0"/>
    <n v="0"/>
    <n v="0"/>
    <n v="0"/>
    <n v="0"/>
    <n v="0"/>
    <n v="0"/>
    <n v="0"/>
    <n v="0"/>
  </r>
  <r>
    <x v="37"/>
    <x v="9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</r>
  <r>
    <x v="38"/>
    <x v="4"/>
    <n v="1"/>
    <x v="2"/>
    <s v="Vestdanmark"/>
    <n v="5024574.3595380196"/>
    <n v="1009401.1411867546"/>
    <n v="0"/>
    <n v="0"/>
    <n v="21821.426523041016"/>
    <n v="0"/>
    <n v="0"/>
    <n v="0"/>
    <n v="3993351.791828224"/>
    <n v="3993351.791828224"/>
    <n v="21821.426523041016"/>
    <n v="10.838116497093473"/>
    <n v="10.897340721534068"/>
    <n v="5.9224224440594241E-2"/>
    <n v="10.838116497093473"/>
    <n v="798670.35836564482"/>
    <n v="803034.64367025299"/>
    <n v="4364.2853046082037"/>
    <n v="798670.35836564482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</r>
  <r>
    <x v="47"/>
    <x v="10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</r>
  <r>
    <x v="4"/>
    <x v="10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63.618346342459347"/>
    <n v="0"/>
    <n v="0"/>
    <n v="20.405884675883158"/>
    <n v="20.405884675883158"/>
    <n v="756.21807916508294"/>
    <n v="9.5966835042210911E-6"/>
    <n v="3.6523848395476796E-4"/>
    <n v="3.5564180045054685E-4"/>
    <n v="9.5966835042211114E-6"/>
    <n v="1.2855707345806389"/>
    <n v="48.927309721980862"/>
    <n v="47.641738987400224"/>
    <n v="1.285570734580638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298340.95844878507"/>
    <n v="0"/>
    <n v="0"/>
    <n v="-298340.958448785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73361.739226963589"/>
    <n v="0"/>
    <n v="0"/>
    <n v="37372.961492981529"/>
    <n v="37372.961492981529"/>
    <n v="996612.30647950561"/>
    <n v="1.8917819378132323E-2"/>
    <n v="0.52339300279499335"/>
    <n v="0.50447518341686104"/>
    <n v="1.8917819378132306E-2"/>
    <n v="2840.3450734665962"/>
    <n v="78582.880365909019"/>
    <n v="75742.535292442422"/>
    <n v="2840.3450734665967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</r>
  <r>
    <x v="47"/>
    <x v="10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9084.929808935805"/>
    <n v="9499.9401044881179"/>
    <n v="0"/>
    <n v="0"/>
    <n v="0"/>
    <n v="0"/>
    <n v="0"/>
    <n v="0"/>
    <n v="59584.98970444768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513669.71589959"/>
    <n v="0"/>
    <n v="0"/>
    <n v="0"/>
    <n v="0"/>
    <n v="0"/>
    <n v="133513669.71589959"/>
    <n v="0"/>
    <n v="0"/>
    <n v="0"/>
    <n v="133513669.71589959"/>
    <n v="0"/>
    <n v="0"/>
    <n v="0"/>
    <n v="0"/>
    <n v="0"/>
    <n v="0"/>
    <n v="0"/>
    <n v="0"/>
  </r>
  <r>
    <x v="4"/>
    <x v="10"/>
    <n v="0"/>
    <x v="2"/>
    <s v="Østdanmark"/>
    <n v="4878606.198274008"/>
    <n v="0"/>
    <n v="0"/>
    <n v="0"/>
    <n v="0"/>
    <n v="4479880.3720469549"/>
    <n v="0"/>
    <n v="0"/>
    <n v="398725.8262270530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65.698654389485654"/>
    <n v="0"/>
    <n v="0"/>
    <n v="21.073153294740678"/>
    <n v="21.073153294740678"/>
    <n v="780.94626915803735"/>
    <n v="9.910493262983593E-6"/>
    <n v="3.7718171418531698E-4"/>
    <n v="3.6727122092233339E-4"/>
    <n v="9.9104932629835913E-6"/>
    <n v="1.3276086575686628"/>
    <n v="50.527223614525013"/>
    <n v="49.199614956956353"/>
    <n v="1.3276086575686605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</r>
  <r>
    <x v="11"/>
    <x v="10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332694.7229536632"/>
    <n v="1802481.6912140576"/>
    <n v="0"/>
    <n v="0"/>
    <n v="18918.331265736317"/>
    <n v="0"/>
    <n v="0"/>
    <n v="0"/>
    <n v="6511294.7004738692"/>
    <n v="6511294.7004738692"/>
    <n v="18918.331265736317"/>
    <n v="11.979968337034361"/>
    <n v="12.014775701771907"/>
    <n v="3.4807364737546607E-2"/>
    <n v="11.979968337034361"/>
    <n v="1823162.5161326835"/>
    <n v="1828459.6488870897"/>
    <n v="5297.1327544061696"/>
    <n v="1823162.516132683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</r>
  <r>
    <x v="16"/>
    <x v="5"/>
    <n v="1"/>
    <x v="2"/>
    <s v="Østdanmark"/>
    <n v="865944.52172148146"/>
    <n v="113867.33764129507"/>
    <n v="123674.90928891925"/>
    <n v="0"/>
    <n v="20808.574960679292"/>
    <n v="0"/>
    <n v="607593.69983058784"/>
    <n v="0"/>
    <n v="0"/>
    <n v="0"/>
    <n v="628402.27479126712"/>
    <n v="0"/>
    <n v="6.3999434856058874"/>
    <n v="0.11997267127879489"/>
    <n v="6.2799708143270925"/>
    <n v="0"/>
    <n v="534141.93357257708"/>
    <n v="17687.288716577397"/>
    <n v="516454.6448559996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</r>
  <r>
    <x v="21"/>
    <x v="10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</r>
  <r>
    <x v="22"/>
    <x v="5"/>
    <n v="1"/>
    <x v="2"/>
    <s v="Østdanmark"/>
    <n v="1683096.8033949384"/>
    <n v="865945.92924660421"/>
    <n v="0"/>
    <n v="268249.01834925939"/>
    <n v="884.229461452941"/>
    <n v="0"/>
    <n v="0"/>
    <n v="0"/>
    <n v="548017.62633762183"/>
    <n v="0"/>
    <n v="884.229461452941"/>
    <n v="0"/>
    <n v="3.0283621133517201E-3"/>
    <n v="3.0283621133517201E-3"/>
    <n v="0"/>
    <n v="0"/>
    <n v="274.11113305041169"/>
    <n v="274.11113305041169"/>
    <n v="0"/>
  </r>
  <r>
    <x v="23"/>
    <x v="10"/>
    <n v="0"/>
    <x v="2"/>
    <s v="Østdanmark"/>
    <n v="0"/>
    <n v="0"/>
    <n v="0"/>
    <n v="0"/>
    <n v="0"/>
    <n v="288997.39411293587"/>
    <n v="0"/>
    <n v="0"/>
    <n v="-288997.39411293587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71959.934335232989"/>
    <n v="0"/>
    <n v="0"/>
    <n v="36658.834472665796"/>
    <n v="36658.834472665796"/>
    <n v="977568.91927108995"/>
    <n v="1.8556335421718702E-2"/>
    <n v="0.51339194666755184"/>
    <n v="0.49483561124583308"/>
    <n v="1.855633542171875E-2"/>
    <n v="2786.0714199226004"/>
    <n v="77081.309284525429"/>
    <n v="74295.237864602837"/>
    <n v="2786.0714199225913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823285.6405542411"/>
    <n v="833223.91333114507"/>
    <n v="0"/>
    <n v="0"/>
    <n v="75927.162506469729"/>
    <n v="0"/>
    <n v="0"/>
    <n v="0"/>
    <n v="914134.56471662631"/>
    <n v="0"/>
    <n v="75927.162506469729"/>
    <n v="0"/>
    <n v="0.27257851339822636"/>
    <n v="0.27257851339822636"/>
    <n v="0"/>
    <n v="0"/>
    <n v="22778.148751940917"/>
    <n v="22778.148751940917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</r>
  <r>
    <x v="31"/>
    <x v="7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8043.451099078971"/>
    <n v="31534.523402398052"/>
    <n v="0"/>
    <n v="0"/>
    <n v="0"/>
    <n v="0"/>
    <n v="0"/>
    <n v="0"/>
    <n v="26508.927696680919"/>
    <n v="0"/>
    <n v="0"/>
    <n v="0"/>
    <n v="0"/>
    <n v="0"/>
    <n v="0"/>
    <n v="0"/>
    <n v="0"/>
    <n v="0"/>
    <n v="0"/>
  </r>
  <r>
    <x v="37"/>
    <x v="9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</r>
  <r>
    <x v="38"/>
    <x v="4"/>
    <n v="1"/>
    <x v="2"/>
    <s v="Østdanmark"/>
    <n v="1571187.4884325294"/>
    <n v="123895.05219603253"/>
    <n v="0"/>
    <n v="0"/>
    <n v="6823.5734769589817"/>
    <n v="0"/>
    <n v="0"/>
    <n v="0"/>
    <n v="1440468.862759538"/>
    <n v="1440468.862759538"/>
    <n v="6823.5734769589817"/>
    <n v="3.9094901122838963"/>
    <n v="3.9280095636433021"/>
    <n v="1.8519451359405754E-2"/>
    <n v="3.9094901122838963"/>
    <n v="288093.77255190763"/>
    <n v="289458.4872472994"/>
    <n v="1364.7146953917963"/>
    <n v="288093.7725519076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</r>
  <r>
    <x v="47"/>
    <x v="10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5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5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5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5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3" zoomScale="60" zoomScaleNormal="60" workbookViewId="0">
      <selection activeCell="P32" sqref="P3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5600*11</f>
        <v>61600</v>
      </c>
      <c r="D5" s="9">
        <f>C5+11*5600</f>
        <v>123200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 t="e">
        <f>SUMIF([1]Arealanvendelse!$B$15:$B$22,I25,[1]Arealanvendelse!$D$15:$D$22)-SUM(K25:L25)</f>
        <v>#VALUE!</v>
      </c>
      <c r="K25" s="271"/>
      <c r="L25" s="271"/>
      <c r="M25" s="274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 t="e">
        <f>SUMIF([1]Arealanvendelse!$B$15:$B$22,I26,[1]Arealanvendelse!$D$15:$D$22)-SUM(K26:L26)</f>
        <v>#VALUE!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 t="e">
        <f>SUMIF([1]Arealanvendelse!$B$15:$B$22,I27,[1]Arealanvendelse!$D$15:$D$22)-SUM(K27:L27)</f>
        <v>#VALUE!</v>
      </c>
      <c r="K27" s="271"/>
      <c r="L27" s="271"/>
      <c r="M27" s="274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 t="e">
        <f>SUMIF([1]Arealanvendelse!$B$15:$B$22,I28,[1]Arealanvendelse!$D$15:$D$22)-SUM(K28:L28)</f>
        <v>#VALUE!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 t="e">
        <f>SUMIF([1]Arealanvendelse!$B$15:$B$22,I29,[1]Arealanvendelse!$D$15:$D$22)-SUM(K29:L29)</f>
        <v>#VALUE!</v>
      </c>
      <c r="K29" s="272"/>
      <c r="L29" s="272"/>
      <c r="M29" s="275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 t="e">
        <f t="shared" ref="J30:R30" si="6">SUM(J25:J29)</f>
        <v>#VALUE!</v>
      </c>
      <c r="K30" s="273">
        <f t="shared" si="6"/>
        <v>146238.5061125248</v>
      </c>
      <c r="L30" s="273">
        <f t="shared" si="6"/>
        <v>116449.18079330679</v>
      </c>
      <c r="M30" s="276" t="e">
        <f t="shared" si="6"/>
        <v>#VALUE!</v>
      </c>
      <c r="N30" s="276">
        <f t="shared" si="6"/>
        <v>146238.5061125248</v>
      </c>
      <c r="O30" s="276">
        <f t="shared" si="6"/>
        <v>116449.18079330679</v>
      </c>
      <c r="P30" s="276" t="e">
        <f t="shared" si="6"/>
        <v>#VALUE!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 t="e">
        <f>SUMIF([1]Arealanvendelse!$B$15:$B$22,I35,[1]Arealanvendelse!$E$15:$E$22)-SUM(K35:L35)</f>
        <v>#VALUE!</v>
      </c>
      <c r="K35" s="271"/>
      <c r="L35" s="271"/>
      <c r="M35" s="274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 t="e">
        <f>SUMIF([1]Arealanvendelse!$B$15:$B$22,I36,[1]Arealanvendelse!$E$15:$E$22)-SUM(K36:L36)</f>
        <v>#VALUE!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 t="e">
        <f>SUMIF([1]Arealanvendelse!$B$15:$B$22,I37,[1]Arealanvendelse!$E$15:$E$22)-SUM(K37:L37)</f>
        <v>#VALUE!</v>
      </c>
      <c r="K37" s="271"/>
      <c r="L37" s="271"/>
      <c r="M37" s="274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 t="e">
        <f>SUMIF([1]Arealanvendelse!$B$15:$B$22,I38,[1]Arealanvendelse!$E$15:$E$22)-SUM(K38:L38)</f>
        <v>#VALUE!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 t="e">
        <f>SUMIF([1]Arealanvendelse!$B$15:$B$22,I39,[1]Arealanvendelse!$E$15:$E$22)-SUM(K39:L39)</f>
        <v>#VALUE!</v>
      </c>
      <c r="K39" s="272"/>
      <c r="L39" s="272"/>
      <c r="M39" s="275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 t="e">
        <f t="shared" ref="J40:R40" si="7">SUM(J35:J39)</f>
        <v>#VALUE!</v>
      </c>
      <c r="K40" s="273">
        <f t="shared" si="7"/>
        <v>15761.493887475175</v>
      </c>
      <c r="L40" s="273">
        <f t="shared" si="7"/>
        <v>12550.819206693195</v>
      </c>
      <c r="M40" s="276" t="e">
        <f t="shared" si="7"/>
        <v>#VALUE!</v>
      </c>
      <c r="N40" s="276">
        <f t="shared" si="7"/>
        <v>15761.493887475175</v>
      </c>
      <c r="O40" s="276">
        <f t="shared" si="7"/>
        <v>12550.819206693195</v>
      </c>
      <c r="P40" s="276" t="e">
        <f t="shared" si="7"/>
        <v>#VALUE!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85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1.1499999999999999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45538.812624915096</v>
      </c>
      <c r="E28" s="236">
        <f>SUM(E24:E25)</f>
        <v>45538.812624915096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246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245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0</v>
      </c>
      <c r="D13" s="8">
        <v>0</v>
      </c>
    </row>
    <row r="14" spans="1:4" x14ac:dyDescent="0.25">
      <c r="A14" s="2" t="s">
        <v>179</v>
      </c>
      <c r="B14" s="7">
        <v>0</v>
      </c>
      <c r="C14" s="8">
        <v>1</v>
      </c>
      <c r="D14" s="8">
        <v>1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 t="e">
        <f>Arealanvendelse!J27</f>
        <v>#VALUE!</v>
      </c>
      <c r="D21" s="109" t="e">
        <f>C21*(1-$C$9)^(D20-C20)</f>
        <v>#VALUE!</v>
      </c>
      <c r="E21" s="109" t="e">
        <f>D21*(1-$C$9)^(E20-D20)</f>
        <v>#VALUE!</v>
      </c>
      <c r="F21" s="109" t="e">
        <f>Arealanvendelse!J37</f>
        <v>#VALUE!</v>
      </c>
      <c r="G21" s="109" t="e">
        <f>F21*(1-$C$9)^(G20-F20)</f>
        <v>#VALUE!</v>
      </c>
      <c r="H21" s="109" t="e">
        <f>G21*(1-$C$9)^(H20-G20)</f>
        <v>#VALUE!</v>
      </c>
    </row>
    <row r="22" spans="1:13" x14ac:dyDescent="0.25">
      <c r="A22" s="2" t="s">
        <v>178</v>
      </c>
      <c r="B22" s="188">
        <v>10</v>
      </c>
      <c r="C22" s="109">
        <v>0</v>
      </c>
      <c r="D22" s="109" t="e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2" s="109" t="e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#VALUE!</v>
      </c>
      <c r="F22" s="109">
        <v>0</v>
      </c>
      <c r="G22" s="109" t="e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2" s="109" t="e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#VALUE!</v>
      </c>
    </row>
    <row r="23" spans="1:13" x14ac:dyDescent="0.25">
      <c r="A23" s="2" t="s">
        <v>178</v>
      </c>
      <c r="B23" s="188">
        <v>20</v>
      </c>
      <c r="C23" s="109">
        <v>0</v>
      </c>
      <c r="D23" s="109" t="e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3" s="109" t="e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#VALUE!</v>
      </c>
      <c r="F23" s="109">
        <v>0</v>
      </c>
      <c r="G23" s="109" t="e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3" s="109" t="e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#VALUE!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 t="e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#VALUE!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 t="e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#VALUE!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 t="e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#VALUE!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 t="e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#VALUE!</v>
      </c>
    </row>
    <row r="26" spans="1:13" x14ac:dyDescent="0.25">
      <c r="A26" s="2" t="s">
        <v>179</v>
      </c>
      <c r="B26" s="188">
        <v>10</v>
      </c>
      <c r="C26" s="109">
        <v>0</v>
      </c>
      <c r="D26" s="109" t="e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6" s="109" t="e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#VALUE!</v>
      </c>
      <c r="F26" s="109">
        <v>0</v>
      </c>
      <c r="G26" s="109" t="e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6" s="109" t="e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#VALUE!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 t="e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7" s="109" t="e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#VALUE!</v>
      </c>
      <c r="F27" s="109">
        <v>0</v>
      </c>
      <c r="G27" s="109" t="e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7" s="109" t="e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#VALUE!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 t="e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#VALUE!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 t="e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#VALUE!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 t="e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#VALUE!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 t="e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#VALUE!</v>
      </c>
    </row>
    <row r="30" spans="1:13" x14ac:dyDescent="0.25">
      <c r="A30" s="2" t="s">
        <v>180</v>
      </c>
      <c r="B30" s="188">
        <v>10</v>
      </c>
      <c r="C30" s="109">
        <v>0</v>
      </c>
      <c r="D30" s="109" t="e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0" s="109" t="e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#VALUE!</v>
      </c>
      <c r="F30" s="109">
        <v>0</v>
      </c>
      <c r="G30" s="109" t="e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0" s="109" t="e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#VALUE!</v>
      </c>
    </row>
    <row r="31" spans="1:13" x14ac:dyDescent="0.25">
      <c r="A31" s="2" t="s">
        <v>180</v>
      </c>
      <c r="B31" s="188">
        <v>20</v>
      </c>
      <c r="C31" s="109">
        <v>0</v>
      </c>
      <c r="D31" s="109" t="e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1" s="109" t="e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#VALUE!</v>
      </c>
      <c r="F31" s="109">
        <v>0</v>
      </c>
      <c r="G31" s="109" t="e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1" s="109" t="e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#VALUE!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 t="e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#VALUE!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 t="e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#VALUE!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 t="e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#VALUE!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 t="e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#VALUE!</v>
      </c>
    </row>
    <row r="34" spans="1:8" x14ac:dyDescent="0.25">
      <c r="A34" s="2" t="s">
        <v>181</v>
      </c>
      <c r="B34" s="188">
        <v>10</v>
      </c>
      <c r="C34" s="109">
        <v>0</v>
      </c>
      <c r="D34" s="109" t="e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4" s="109" t="e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#VALUE!</v>
      </c>
      <c r="F34" s="109">
        <v>0</v>
      </c>
      <c r="G34" s="109" t="e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4" s="109" t="e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#VALUE!</v>
      </c>
    </row>
    <row r="35" spans="1:8" x14ac:dyDescent="0.25">
      <c r="A35" s="2" t="s">
        <v>181</v>
      </c>
      <c r="B35" s="188">
        <v>20</v>
      </c>
      <c r="C35" s="109">
        <v>0</v>
      </c>
      <c r="D35" s="109" t="e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5" s="109" t="e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#VALUE!</v>
      </c>
      <c r="F35" s="109">
        <v>0</v>
      </c>
      <c r="G35" s="109" t="e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5" s="109" t="e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#VALUE!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 t="e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#VALUE!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 t="e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#VALUE!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 t="e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#VALUE!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 t="e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#VALUE!</v>
      </c>
    </row>
    <row r="38" spans="1:8" x14ac:dyDescent="0.25">
      <c r="A38" s="2" t="s">
        <v>182</v>
      </c>
      <c r="B38" s="188">
        <v>10</v>
      </c>
      <c r="C38" s="109">
        <v>0</v>
      </c>
      <c r="D38" s="109" t="e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8" s="109" t="e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#VALUE!</v>
      </c>
      <c r="F38" s="109">
        <v>0</v>
      </c>
      <c r="G38" s="109" t="e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8" s="109" t="e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#VALUE!</v>
      </c>
    </row>
    <row r="39" spans="1:8" x14ac:dyDescent="0.25">
      <c r="A39" s="2" t="s">
        <v>182</v>
      </c>
      <c r="B39" s="188">
        <v>20</v>
      </c>
      <c r="C39" s="109">
        <v>0</v>
      </c>
      <c r="D39" s="109" t="e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9" s="109" t="e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#VALUE!</v>
      </c>
      <c r="F39" s="109">
        <v>0</v>
      </c>
      <c r="G39" s="109" t="e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9" s="109" t="e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#VALUE!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 t="e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#VALUE!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 t="e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#VALUE!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 t="e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#VALUE!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 t="e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#VALUE!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 t="e">
        <f t="shared" ref="B48:G53" si="0">SUMIF($A$21:$A$41,$A48,C$21:C$41)</f>
        <v>#VALUE!</v>
      </c>
      <c r="C48" s="109" t="e">
        <f t="shared" si="0"/>
        <v>#VALUE!</v>
      </c>
      <c r="D48" s="109" t="e">
        <f t="shared" si="0"/>
        <v>#VALUE!</v>
      </c>
      <c r="E48" s="109" t="e">
        <f t="shared" si="0"/>
        <v>#VALUE!</v>
      </c>
      <c r="F48" s="109" t="e">
        <f t="shared" si="0"/>
        <v>#VALUE!</v>
      </c>
      <c r="G48" s="109" t="e">
        <f t="shared" si="0"/>
        <v>#VALUE!</v>
      </c>
    </row>
    <row r="49" spans="1:7" x14ac:dyDescent="0.25">
      <c r="A49" s="2" t="s">
        <v>178</v>
      </c>
      <c r="B49" s="109">
        <f t="shared" si="0"/>
        <v>0</v>
      </c>
      <c r="C49" s="109" t="e">
        <f t="shared" si="0"/>
        <v>#VALUE!</v>
      </c>
      <c r="D49" s="109" t="e">
        <f t="shared" si="0"/>
        <v>#VALUE!</v>
      </c>
      <c r="E49" s="109">
        <f t="shared" si="0"/>
        <v>0</v>
      </c>
      <c r="F49" s="109" t="e">
        <f t="shared" si="0"/>
        <v>#VALUE!</v>
      </c>
      <c r="G49" s="109" t="e">
        <f t="shared" si="0"/>
        <v>#VALUE!</v>
      </c>
    </row>
    <row r="50" spans="1:7" x14ac:dyDescent="0.25">
      <c r="A50" s="2" t="s">
        <v>179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>
        <f t="shared" si="0"/>
        <v>0</v>
      </c>
      <c r="F50" s="109" t="e">
        <f t="shared" si="0"/>
        <v>#VALUE!</v>
      </c>
      <c r="G50" s="109" t="e">
        <f t="shared" si="0"/>
        <v>#VALUE!</v>
      </c>
    </row>
    <row r="51" spans="1:7" x14ac:dyDescent="0.25">
      <c r="A51" s="2" t="s">
        <v>180</v>
      </c>
      <c r="B51" s="109">
        <f t="shared" si="0"/>
        <v>0</v>
      </c>
      <c r="C51" s="109" t="e">
        <f t="shared" si="0"/>
        <v>#VALUE!</v>
      </c>
      <c r="D51" s="109" t="e">
        <f t="shared" si="0"/>
        <v>#VALUE!</v>
      </c>
      <c r="E51" s="109">
        <f t="shared" si="0"/>
        <v>0</v>
      </c>
      <c r="F51" s="109" t="e">
        <f t="shared" si="0"/>
        <v>#VALUE!</v>
      </c>
      <c r="G51" s="109" t="e">
        <f t="shared" si="0"/>
        <v>#VALUE!</v>
      </c>
    </row>
    <row r="52" spans="1:7" x14ac:dyDescent="0.25">
      <c r="A52" s="2" t="s">
        <v>181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>
        <f t="shared" si="0"/>
        <v>0</v>
      </c>
      <c r="F52" s="109" t="e">
        <f t="shared" si="0"/>
        <v>#VALUE!</v>
      </c>
      <c r="G52" s="109" t="e">
        <f t="shared" si="0"/>
        <v>#VALUE!</v>
      </c>
    </row>
    <row r="53" spans="1:7" x14ac:dyDescent="0.25">
      <c r="A53" s="2" t="s">
        <v>182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>
        <f t="shared" si="0"/>
        <v>0</v>
      </c>
      <c r="F53" s="109" t="e">
        <f t="shared" si="0"/>
        <v>#VALUE!</v>
      </c>
      <c r="G53" s="109" t="e">
        <f t="shared" si="0"/>
        <v>#VALUE!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 t="e">
        <f>N12/SUMIFS('Resultater - Danmark'!H$3:H$482,'Resultater - Danmark'!$F$3:$F$482,$A3)</f>
        <v>#REF!</v>
      </c>
      <c r="C3" s="181">
        <v>0.9</v>
      </c>
      <c r="D3" s="181">
        <f t="shared" ref="D3:D5" si="0">C3</f>
        <v>0.9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5" t="e">
        <f>N13/SUMIFS('Resultater - Danmark'!H$3:H$482,'Resultater - Danmark'!$F$3:$F$482,$A4)</f>
        <v>#REF!</v>
      </c>
      <c r="C4" s="181">
        <v>0.9</v>
      </c>
      <c r="D4" s="181">
        <f t="shared" si="0"/>
        <v>0.9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0.9</v>
      </c>
      <c r="D5" s="181">
        <f t="shared" si="0"/>
        <v>0.9</v>
      </c>
      <c r="E5" s="158"/>
      <c r="F5" s="174"/>
      <c r="G5" s="175"/>
      <c r="H5" s="127"/>
      <c r="N5" s="250"/>
      <c r="Z5" s="125" t="s">
        <v>136</v>
      </c>
      <c r="AA5" s="147" t="e">
        <f t="shared" ref="AA5:AC6" si="1">C12/C$29</f>
        <v>#REF!</v>
      </c>
      <c r="AB5" s="147" t="e">
        <f t="shared" si="1"/>
        <v>#REF!</v>
      </c>
      <c r="AC5" s="147" t="e">
        <f t="shared" si="1"/>
        <v>#REF!</v>
      </c>
    </row>
    <row r="6" spans="1:29" x14ac:dyDescent="0.2">
      <c r="A6" s="180" t="s">
        <v>141</v>
      </c>
      <c r="B6" s="235" t="e">
        <f>N15/SUMIFS('Resultater - Danmark'!H$3:H$482,'Resultater - Danmark'!$F$3:$F$482,$A6)</f>
        <v>#REF!</v>
      </c>
      <c r="C6" s="181" t="e">
        <f t="shared" ref="C6" si="2">B6</f>
        <v>#REF!</v>
      </c>
      <c r="D6" s="181" t="e">
        <f>C6</f>
        <v>#REF!</v>
      </c>
      <c r="E6" s="158"/>
      <c r="F6" s="174"/>
      <c r="G6" s="175"/>
      <c r="H6" s="128"/>
      <c r="Z6" s="129" t="s">
        <v>137</v>
      </c>
      <c r="AA6" s="147" t="e">
        <f t="shared" si="1"/>
        <v>#REF!</v>
      </c>
      <c r="AB6" s="147" t="e">
        <f t="shared" si="1"/>
        <v>#REF!</v>
      </c>
      <c r="AC6" s="147" t="e">
        <f t="shared" si="1"/>
        <v>#REF!</v>
      </c>
    </row>
    <row r="7" spans="1:29" x14ac:dyDescent="0.2">
      <c r="A7" s="180" t="s">
        <v>102</v>
      </c>
      <c r="B7" s="235" t="e">
        <f>N16/SUMIFS('Resultater - Danmark'!H$3:H$482,'Resultater - Danmark'!$F$3:$F$482,$A7)</f>
        <v>#REF!</v>
      </c>
      <c r="C7" s="181">
        <v>0.5</v>
      </c>
      <c r="D7" s="181">
        <f>C7</f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Danmark'!H$3:H$482,'Resultater - Danmark'!$F$3:$F$482,$A12)*B3</f>
        <v>#REF!</v>
      </c>
      <c r="D12" s="133" t="e">
        <f>SUMIFS('Resultater - Danmark'!I$3:I$482,'Resultater - Danmark'!$F$3:$F$482,$A12)*C3</f>
        <v>#REF!</v>
      </c>
      <c r="E12" s="133" t="e">
        <f>SUMIFS('Resultater - Danmark'!J$3:J$482,'Resultater - Danmark'!$F$3:$F$482,$A12)*D3</f>
        <v>#REF!</v>
      </c>
      <c r="F12" s="243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3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3">C12/C$29</f>
        <v>#REF!</v>
      </c>
      <c r="K12" s="134" t="e">
        <f t="shared" ref="K12:K28" si="4">D12/D$29</f>
        <v>#REF!</v>
      </c>
      <c r="L12" s="134" t="e">
        <f t="shared" ref="L12:L28" si="5">E12/E$29</f>
        <v>#REF!</v>
      </c>
      <c r="M12" s="125" t="s">
        <v>214</v>
      </c>
      <c r="N12" s="125">
        <f>S12+2/3*T12</f>
        <v>2914869.3333333335</v>
      </c>
      <c r="O12" s="152" t="e">
        <f t="shared" ref="O12:O16" si="6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Danmark'!H$3:H$482,'Resultater - Danmark'!$F$3:$F$482,$A13)*B4</f>
        <v>#REF!</v>
      </c>
      <c r="D13" s="136" t="e">
        <f>SUMIFS('Resultater - Danmark'!I$3:I$482,'Resultater - Danmark'!$F$3:$F$482,$A13)*C4</f>
        <v>#REF!</v>
      </c>
      <c r="E13" s="136" t="e">
        <f>SUMIFS('Resultater - Danmark'!J$3:J$482,'Resultater - Danmark'!$F$3:$F$482,$A13)*D4</f>
        <v>#REF!</v>
      </c>
      <c r="F13" s="244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4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3"/>
        <v>#REF!</v>
      </c>
      <c r="K13" s="137" t="e">
        <f t="shared" si="4"/>
        <v>#REF!</v>
      </c>
      <c r="L13" s="137" t="e">
        <f t="shared" si="5"/>
        <v>#REF!</v>
      </c>
      <c r="M13" s="125" t="s">
        <v>215</v>
      </c>
      <c r="N13" s="125">
        <f>S13+1/3*T13</f>
        <v>4353509.666666667</v>
      </c>
      <c r="O13" s="152" t="e">
        <f t="shared" si="6"/>
        <v>#REF!</v>
      </c>
      <c r="P13" s="141" t="e">
        <f t="shared" ref="P13:P28" si="7">C13*I13</f>
        <v>#REF!</v>
      </c>
      <c r="Q13" s="125" t="e">
        <f t="shared" ref="Q13:Q28" si="8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Danmark'!H$3:H$482,'Resultater - Danmark'!$F$3:$F$482,$A14)*B5</f>
        <v>#REF!</v>
      </c>
      <c r="D14" s="136" t="e">
        <f>SUMIFS('Resultater - Danmark'!I$3:I$482,'Resultater - Danmark'!$F$3:$F$482,$A14)*C5</f>
        <v>#REF!</v>
      </c>
      <c r="E14" s="136" t="e">
        <f>SUMIFS('Resultater - Danmark'!J$3:J$482,'Resultater - Danmark'!$F$3:$F$482,$A14)*D5</f>
        <v>#REF!</v>
      </c>
      <c r="F14" s="244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4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3"/>
        <v>#REF!</v>
      </c>
      <c r="K14" s="137" t="e">
        <f t="shared" si="4"/>
        <v>#REF!</v>
      </c>
      <c r="L14" s="137" t="e">
        <f t="shared" si="5"/>
        <v>#REF!</v>
      </c>
      <c r="M14" s="129" t="s">
        <v>146</v>
      </c>
      <c r="N14" s="130">
        <v>11417</v>
      </c>
      <c r="O14" s="152" t="e">
        <f t="shared" si="6"/>
        <v>#REF!</v>
      </c>
      <c r="P14" s="141" t="e">
        <f t="shared" si="7"/>
        <v>#REF!</v>
      </c>
      <c r="Q14" s="125" t="e">
        <f t="shared" si="8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Danmark'!H$3:H$482,'Resultater - Danmark'!$F$3:$F$482,$A15)*B6</f>
        <v>#REF!</v>
      </c>
      <c r="D15" s="136" t="e">
        <f>SUMIFS('Resultater - Danmark'!I$3:I$482,'Resultater - Danmark'!$F$3:$F$482,$A15)*C6</f>
        <v>#REF!</v>
      </c>
      <c r="E15" s="136" t="e">
        <f>SUMIFS('Resultater - Danmark'!J$3:J$482,'Resultater - Danmark'!$F$3:$F$482,$A15)*D6</f>
        <v>#REF!</v>
      </c>
      <c r="F15" s="244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4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3"/>
        <v>#REF!</v>
      </c>
      <c r="K15" s="137" t="e">
        <f t="shared" si="4"/>
        <v>#REF!</v>
      </c>
      <c r="L15" s="137" t="e">
        <f t="shared" si="5"/>
        <v>#REF!</v>
      </c>
      <c r="M15" s="139" t="s">
        <v>301</v>
      </c>
      <c r="N15" s="140">
        <f>SUM(S15:Z15)</f>
        <v>2668834</v>
      </c>
      <c r="O15" s="152" t="e">
        <f t="shared" si="6"/>
        <v>#REF!</v>
      </c>
      <c r="P15" s="141" t="e">
        <f>C15*I15</f>
        <v>#REF!</v>
      </c>
      <c r="Q15" s="125" t="e">
        <f t="shared" si="8"/>
        <v>#REF!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Danmark'!H$3:H$482,'Resultater - Danmark'!$F$3:$F$482,$A16)*B7</f>
        <v>#REF!</v>
      </c>
      <c r="D16" s="136" t="e">
        <f>SUMIFS('Resultater - Danmark'!I$3:I$482,'Resultater - Danmark'!$F$3:$F$482,$A16)*C7</f>
        <v>#REF!</v>
      </c>
      <c r="E16" s="136" t="e">
        <f>SUMIFS('Resultater - Danmark'!J$3:J$482,'Resultater - Danmark'!$F$3:$F$482,$A16)*D7</f>
        <v>#REF!</v>
      </c>
      <c r="F16" s="244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4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3"/>
        <v>#REF!</v>
      </c>
      <c r="K16" s="137" t="e">
        <f t="shared" si="4"/>
        <v>#REF!</v>
      </c>
      <c r="L16" s="137" t="e">
        <f t="shared" si="5"/>
        <v>#REF!</v>
      </c>
      <c r="M16" s="248" t="s">
        <v>157</v>
      </c>
      <c r="N16" s="249">
        <v>757087</v>
      </c>
      <c r="O16" s="152" t="e">
        <f t="shared" si="6"/>
        <v>#REF!</v>
      </c>
      <c r="P16" s="141" t="e">
        <f t="shared" si="7"/>
        <v>#REF!</v>
      </c>
      <c r="Q16" s="125" t="e">
        <f t="shared" si="8"/>
        <v>#REF!</v>
      </c>
    </row>
    <row r="17" spans="1:23" x14ac:dyDescent="0.2">
      <c r="A17" s="128" t="s">
        <v>210</v>
      </c>
      <c r="B17" s="127" t="s">
        <v>140</v>
      </c>
      <c r="C17" s="136" t="e">
        <f>SUMIFS('Resultater - Danmark'!H$3:H$482,'Resultater - Danmark'!$F$3:$F$482,$A17)*B8</f>
        <v>#REF!</v>
      </c>
      <c r="D17" s="136" t="e">
        <f>SUMIFS('Resultater - Danmark'!I$3:I$482,'Resultater - Danmark'!$F$3:$F$482,$A17)*C8</f>
        <v>#REF!</v>
      </c>
      <c r="E17" s="136" t="e">
        <f>SUMIFS('Resultater - Danmark'!J$3:J$482,'Resultater - Danmark'!$F$3:$F$482,$A17)*D8</f>
        <v>#REF!</v>
      </c>
      <c r="F17" s="244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4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3"/>
        <v>#REF!</v>
      </c>
      <c r="K17" s="137" t="e">
        <f t="shared" si="4"/>
        <v>#REF!</v>
      </c>
      <c r="L17" s="137" t="e">
        <f t="shared" si="5"/>
        <v>#REF!</v>
      </c>
      <c r="M17" s="125" t="s">
        <v>150</v>
      </c>
      <c r="N17" s="141"/>
      <c r="O17" s="152"/>
      <c r="P17" s="141" t="e">
        <f t="shared" si="7"/>
        <v>#REF!</v>
      </c>
      <c r="Q17" s="125" t="e">
        <f t="shared" si="8"/>
        <v>#REF!</v>
      </c>
    </row>
    <row r="18" spans="1:23" x14ac:dyDescent="0.2">
      <c r="A18" s="127" t="s">
        <v>103</v>
      </c>
      <c r="B18" s="127" t="s">
        <v>140</v>
      </c>
      <c r="C18" s="251">
        <f t="shared" ref="C18" si="9">N18</f>
        <v>729134</v>
      </c>
      <c r="D18" s="252">
        <v>363995</v>
      </c>
      <c r="E18" s="252">
        <v>369777</v>
      </c>
      <c r="F18" s="244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4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3"/>
        <v>#REF!</v>
      </c>
      <c r="K18" s="137" t="e">
        <f t="shared" si="4"/>
        <v>#REF!</v>
      </c>
      <c r="L18" s="137" t="e">
        <f t="shared" si="5"/>
        <v>#REF!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4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3"/>
        <v>#REF!</v>
      </c>
      <c r="K19" s="137" t="e">
        <f t="shared" si="4"/>
        <v>#REF!</v>
      </c>
      <c r="L19" s="137" t="e">
        <f t="shared" si="5"/>
        <v>#REF!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4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3"/>
        <v>#REF!</v>
      </c>
      <c r="K20" s="137" t="e">
        <f t="shared" si="4"/>
        <v>#REF!</v>
      </c>
      <c r="L20" s="137" t="e">
        <f t="shared" si="5"/>
        <v>#REF!</v>
      </c>
      <c r="M20" s="125" t="s">
        <v>147</v>
      </c>
      <c r="N20" s="141">
        <v>75934</v>
      </c>
      <c r="O20" s="152">
        <f t="shared" ref="O20:O28" si="10">N20-C20</f>
        <v>0</v>
      </c>
      <c r="P20" s="141">
        <f t="shared" si="7"/>
        <v>12195000.4</v>
      </c>
      <c r="Q20" s="125">
        <f t="shared" si="8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11">N21</f>
        <v>3786</v>
      </c>
      <c r="D21" s="252">
        <v>3786</v>
      </c>
      <c r="E21" s="252">
        <v>3786</v>
      </c>
      <c r="F21" s="244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4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3"/>
        <v>#REF!</v>
      </c>
      <c r="K21" s="137" t="e">
        <f t="shared" si="4"/>
        <v>#REF!</v>
      </c>
      <c r="L21" s="137" t="e">
        <f t="shared" si="5"/>
        <v>#REF!</v>
      </c>
      <c r="M21" s="125" t="s">
        <v>158</v>
      </c>
      <c r="N21" s="141">
        <v>3786</v>
      </c>
      <c r="O21" s="152">
        <f t="shared" si="10"/>
        <v>0</v>
      </c>
      <c r="P21" s="141">
        <f t="shared" si="7"/>
        <v>361184.4</v>
      </c>
      <c r="Q21" s="125">
        <f t="shared" si="8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11"/>
        <v>85677</v>
      </c>
      <c r="D22" s="252">
        <v>85677</v>
      </c>
      <c r="E22" s="252">
        <v>85677</v>
      </c>
      <c r="F22" s="244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4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3"/>
        <v>#REF!</v>
      </c>
      <c r="K22" s="137" t="e">
        <f t="shared" si="4"/>
        <v>#REF!</v>
      </c>
      <c r="L22" s="137" t="e">
        <f t="shared" si="5"/>
        <v>#REF!</v>
      </c>
      <c r="M22" s="165" t="s">
        <v>302</v>
      </c>
      <c r="N22" s="166">
        <f>SUM(S22:Z22)</f>
        <v>85677</v>
      </c>
      <c r="O22" s="152">
        <f t="shared" si="10"/>
        <v>0</v>
      </c>
      <c r="P22" s="141">
        <f t="shared" si="7"/>
        <v>4390946.25</v>
      </c>
      <c r="Q22" s="125">
        <f t="shared" si="8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11"/>
        <v>330026</v>
      </c>
      <c r="D23" s="252">
        <v>330026</v>
      </c>
      <c r="E23" s="252">
        <v>330026</v>
      </c>
      <c r="F23" s="244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4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3"/>
        <v>#REF!</v>
      </c>
      <c r="K23" s="137" t="e">
        <f t="shared" si="4"/>
        <v>#REF!</v>
      </c>
      <c r="L23" s="137" t="e">
        <f t="shared" si="5"/>
        <v>#REF!</v>
      </c>
      <c r="M23" s="125" t="s">
        <v>148</v>
      </c>
      <c r="N23" s="141">
        <v>330026</v>
      </c>
      <c r="O23" s="152">
        <f t="shared" si="10"/>
        <v>0</v>
      </c>
      <c r="P23" s="141">
        <f t="shared" si="7"/>
        <v>33002600</v>
      </c>
      <c r="Q23" s="125">
        <f t="shared" si="8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11"/>
        <v>28645</v>
      </c>
      <c r="D24" s="252">
        <v>28645</v>
      </c>
      <c r="E24" s="252">
        <v>28645</v>
      </c>
      <c r="F24" s="244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4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3"/>
        <v>#REF!</v>
      </c>
      <c r="K24" s="137" t="e">
        <f t="shared" si="4"/>
        <v>#REF!</v>
      </c>
      <c r="L24" s="137" t="e">
        <f t="shared" si="5"/>
        <v>#REF!</v>
      </c>
      <c r="M24" s="125" t="s">
        <v>149</v>
      </c>
      <c r="N24" s="141">
        <v>28645</v>
      </c>
      <c r="O24" s="152">
        <f t="shared" si="10"/>
        <v>0</v>
      </c>
      <c r="P24" s="141">
        <f t="shared" si="7"/>
        <v>2165562</v>
      </c>
      <c r="Q24" s="125">
        <f t="shared" si="8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11"/>
        <v>78</v>
      </c>
      <c r="D25" s="252">
        <v>78</v>
      </c>
      <c r="E25" s="252">
        <v>78</v>
      </c>
      <c r="F25" s="244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4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3"/>
        <v>#REF!</v>
      </c>
      <c r="K25" s="137" t="e">
        <f t="shared" si="4"/>
        <v>#REF!</v>
      </c>
      <c r="L25" s="137" t="e">
        <f t="shared" si="5"/>
        <v>#REF!</v>
      </c>
      <c r="M25" s="125" t="s">
        <v>164</v>
      </c>
      <c r="N25" s="141">
        <v>78</v>
      </c>
      <c r="O25" s="152">
        <f t="shared" si="10"/>
        <v>0</v>
      </c>
      <c r="P25" s="141">
        <f t="shared" si="7"/>
        <v>3689.3999999999996</v>
      </c>
      <c r="Q25" s="125">
        <f t="shared" si="8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11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3"/>
        <v>#REF!</v>
      </c>
      <c r="K26" s="137" t="e">
        <f t="shared" si="4"/>
        <v>#REF!</v>
      </c>
      <c r="L26" s="137" t="e">
        <f t="shared" si="5"/>
        <v>#REF!</v>
      </c>
      <c r="M26" s="125" t="s">
        <v>162</v>
      </c>
      <c r="N26" s="125">
        <v>142742</v>
      </c>
      <c r="O26" s="152">
        <f t="shared" si="10"/>
        <v>0</v>
      </c>
      <c r="P26" s="141">
        <f t="shared" si="7"/>
        <v>60431253.120000005</v>
      </c>
      <c r="Q26" s="125">
        <f t="shared" si="8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11"/>
        <v>0</v>
      </c>
      <c r="D27" s="252">
        <v>0</v>
      </c>
      <c r="E27" s="252">
        <v>0</v>
      </c>
      <c r="F27" s="244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4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3"/>
        <v>#REF!</v>
      </c>
      <c r="K27" s="137" t="e">
        <f t="shared" si="4"/>
        <v>#REF!</v>
      </c>
      <c r="L27" s="137" t="e">
        <f t="shared" si="5"/>
        <v>#REF!</v>
      </c>
      <c r="M27" s="125" t="s">
        <v>150</v>
      </c>
      <c r="O27" s="152">
        <f t="shared" si="10"/>
        <v>0</v>
      </c>
      <c r="P27" s="141">
        <f t="shared" si="7"/>
        <v>0</v>
      </c>
      <c r="Q27" s="125">
        <f t="shared" si="8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11"/>
        <v>0</v>
      </c>
      <c r="D28" s="254">
        <v>0</v>
      </c>
      <c r="E28" s="254">
        <v>0</v>
      </c>
      <c r="F28" s="245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5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3"/>
        <v>#REF!</v>
      </c>
      <c r="K28" s="143" t="e">
        <f t="shared" si="4"/>
        <v>#REF!</v>
      </c>
      <c r="L28" s="143" t="e">
        <f t="shared" si="5"/>
        <v>#REF!</v>
      </c>
      <c r="M28" s="125" t="s">
        <v>150</v>
      </c>
      <c r="O28" s="152">
        <f t="shared" si="10"/>
        <v>0</v>
      </c>
      <c r="P28" s="141">
        <f t="shared" si="7"/>
        <v>0</v>
      </c>
      <c r="Q28" s="125">
        <f t="shared" si="8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2">A12</f>
        <v>Svinegylle</v>
      </c>
      <c r="B39" s="132" t="s">
        <v>140</v>
      </c>
      <c r="C39" s="133" t="e">
        <f>SUMIFS('Resultater - Vestdanmark'!H$3:H$482,'Resultater - Vestdanmark'!$F$3:$F$482,$A39)*B3</f>
        <v>#REF!</v>
      </c>
      <c r="D39" s="133" t="e">
        <f>SUMIFS('Resultater - Vestdanmark'!I$3:I$482,'Resultater - Vestdanmark'!$F$3:$F$482,$A39)*C3</f>
        <v>#REF!</v>
      </c>
      <c r="E39" s="133" t="e">
        <f>SUMIFS('Resultater - Vestdanmark'!J$3:J$482,'Resultater - Vestdanmark'!$F$3:$F$482,$A39)*D3</f>
        <v>#REF!</v>
      </c>
      <c r="F39" s="134">
        <f>VLOOKUP(A39,[1]Biogasudbytte!$A$2:$C$18,3,FALSE)</f>
        <v>0.05</v>
      </c>
      <c r="G39" s="135">
        <f t="shared" ref="G39:G55" si="13">I12</f>
        <v>12</v>
      </c>
      <c r="I39" s="132" t="str">
        <f>A39</f>
        <v>Svinegylle</v>
      </c>
      <c r="J39" s="132" t="s">
        <v>140</v>
      </c>
      <c r="K39" s="133" t="e">
        <f>SUMIFS('Resultater - Østdanmark'!H$3:H$482,'Resultater - Østdanmark'!$F$3:$F$482,$A39)*B3</f>
        <v>#REF!</v>
      </c>
      <c r="L39" s="133" t="e">
        <f>SUMIFS('Resultater - Østdanmark'!I$3:I$482,'Resultater - Østdanmark'!$F$3:$F$482,$A39)*C3</f>
        <v>#REF!</v>
      </c>
      <c r="M39" s="133" t="e">
        <f>SUMIFS('Resultater - Østdanmark'!J$3:J$482,'Resultater - Østdanmark'!$F$3:$F$482,$A39)*D3</f>
        <v>#REF!</v>
      </c>
      <c r="N39" s="134">
        <f>VLOOKUP(I39,[1]Biogasudbytte!$A$2:$C$18,3,FALSE)</f>
        <v>0.05</v>
      </c>
      <c r="O39" s="135">
        <f t="shared" ref="O39:O55" si="14">I12</f>
        <v>12</v>
      </c>
    </row>
    <row r="40" spans="1:15" hidden="1" x14ac:dyDescent="0.2">
      <c r="A40" s="127" t="str">
        <f t="shared" si="12"/>
        <v>Kvæggylle</v>
      </c>
      <c r="B40" s="127" t="s">
        <v>140</v>
      </c>
      <c r="C40" s="136" t="e">
        <f>SUMIFS('Resultater - Vestdanmark'!H$3:H$482,'Resultater - Vestdanmark'!$F$3:$F$482,$A40)*B4</f>
        <v>#REF!</v>
      </c>
      <c r="D40" s="136" t="e">
        <f>SUMIFS('Resultater - Vestdanmark'!I$3:I$482,'Resultater - Vestdanmark'!$F$3:$F$482,$A40)*C4</f>
        <v>#REF!</v>
      </c>
      <c r="E40" s="136" t="e">
        <f>SUMIFS('Resultater - Vestdanmark'!J$3:J$482,'Resultater - Vestdanmark'!$F$3:$F$482,$A40)*D4</f>
        <v>#REF!</v>
      </c>
      <c r="F40" s="137">
        <f>VLOOKUP(A40,[1]Biogasudbytte!$A$2:$C$18,3,FALSE)</f>
        <v>7.5999999999999998E-2</v>
      </c>
      <c r="G40" s="138">
        <f t="shared" si="13"/>
        <v>14.1</v>
      </c>
      <c r="I40" s="127" t="str">
        <f t="shared" ref="I40:I55" si="15">A40</f>
        <v>Kvæggylle</v>
      </c>
      <c r="J40" s="127" t="s">
        <v>140</v>
      </c>
      <c r="K40" s="136" t="e">
        <f>SUMIFS('Resultater - Østdanmark'!H$3:H$482,'Resultater - Østdanmark'!$F$3:$F$482,$A40)*B4</f>
        <v>#REF!</v>
      </c>
      <c r="L40" s="136" t="e">
        <f>SUMIFS('Resultater - Østdanmark'!I$3:I$482,'Resultater - Østdanmark'!$F$3:$F$482,$A40)*C4</f>
        <v>#REF!</v>
      </c>
      <c r="M40" s="136" t="e">
        <f>SUMIFS('Resultater - Østdanmark'!J$3:J$482,'Resultater - Østdanmark'!$F$3:$F$482,$A40)*D4</f>
        <v>#REF!</v>
      </c>
      <c r="N40" s="137">
        <f>VLOOKUP(I40,[1]Biogasudbytte!$A$2:$C$18,3,FALSE)</f>
        <v>7.5999999999999998E-2</v>
      </c>
      <c r="O40" s="138">
        <f t="shared" si="14"/>
        <v>14.1</v>
      </c>
    </row>
    <row r="41" spans="1:15" hidden="1" x14ac:dyDescent="0.2">
      <c r="A41" s="127" t="str">
        <f t="shared" si="12"/>
        <v>Fjerkrægylle</v>
      </c>
      <c r="B41" s="127" t="s">
        <v>140</v>
      </c>
      <c r="C41" s="136" t="e">
        <f>SUMIFS('Resultater - Vestdanmark'!H$3:H$482,'Resultater - Vestdanmark'!$F$3:$F$482,$A41)*B5</f>
        <v>#REF!</v>
      </c>
      <c r="D41" s="136" t="e">
        <f>SUMIFS('Resultater - Vestdanmark'!I$3:I$482,'Resultater - Vestdanmark'!$F$3:$F$482,$A41)*C5</f>
        <v>#REF!</v>
      </c>
      <c r="E41" s="136" t="e">
        <f>SUMIFS('Resultater - Vestdanmark'!J$3:J$482,'Resultater - Vestdanmark'!$F$3:$F$482,$A41)*D5</f>
        <v>#REF!</v>
      </c>
      <c r="F41" s="137">
        <f>VLOOKUP(A41,[1]Biogasudbytte!$A$2:$C$18,3,FALSE)</f>
        <v>6.3E-2</v>
      </c>
      <c r="G41" s="138">
        <f t="shared" si="13"/>
        <v>13.1</v>
      </c>
      <c r="I41" s="127" t="str">
        <f t="shared" si="15"/>
        <v>Fjerkrægylle</v>
      </c>
      <c r="J41" s="127" t="s">
        <v>140</v>
      </c>
      <c r="K41" s="136" t="e">
        <f>SUMIFS('Resultater - Østdanmark'!H$3:H$482,'Resultater - Østdanmark'!$F$3:$F$482,$A41)*B5</f>
        <v>#REF!</v>
      </c>
      <c r="L41" s="136" t="e">
        <f>SUMIFS('Resultater - Østdanmark'!I$3:I$482,'Resultater - Østdanmark'!$F$3:$F$482,$A41)*C5</f>
        <v>#REF!</v>
      </c>
      <c r="M41" s="136" t="e">
        <f>SUMIFS('Resultater - Østdanmark'!J$3:J$482,'Resultater - Østdanmark'!$F$3:$F$482,$A41)*D5</f>
        <v>#REF!</v>
      </c>
      <c r="N41" s="137">
        <f>VLOOKUP(I41,[1]Biogasudbytte!$A$2:$C$18,3,FALSE)</f>
        <v>6.3E-2</v>
      </c>
      <c r="O41" s="138">
        <f t="shared" si="14"/>
        <v>13.1</v>
      </c>
    </row>
    <row r="42" spans="1:15" hidden="1" x14ac:dyDescent="0.2">
      <c r="A42" s="127" t="str">
        <f t="shared" si="12"/>
        <v>Spildevandsslam</v>
      </c>
      <c r="B42" s="127" t="s">
        <v>140</v>
      </c>
      <c r="C42" s="136" t="e">
        <f>SUMIFS('Resultater - Vestdanmark'!H$3:H$482,'Resultater - Vestdanmark'!$F$3:$F$482,$A42)*B6</f>
        <v>#REF!</v>
      </c>
      <c r="D42" s="136" t="e">
        <f>SUMIFS('Resultater - Vestdanmark'!I$3:I$482,'Resultater - Vestdanmark'!$F$3:$F$482,$A42)*C6</f>
        <v>#REF!</v>
      </c>
      <c r="E42" s="136" t="e">
        <f>SUMIFS('Resultater - Vestdanmark'!J$3:J$482,'Resultater - Vestdanmark'!$F$3:$F$482,$A42)*D6</f>
        <v>#REF!</v>
      </c>
      <c r="F42" s="137">
        <f>VLOOKUP(A42,[1]Biogasudbytte!$A$2:$C$18,3,FALSE)</f>
        <v>0.06</v>
      </c>
      <c r="G42" s="138">
        <f t="shared" si="13"/>
        <v>13.9</v>
      </c>
      <c r="I42" s="127" t="str">
        <f t="shared" si="15"/>
        <v>Spildevandsslam</v>
      </c>
      <c r="J42" s="127" t="s">
        <v>140</v>
      </c>
      <c r="K42" s="136" t="e">
        <f>SUMIFS('Resultater - Østdanmark'!H$3:H$482,'Resultater - Østdanmark'!$F$3:$F$482,$A42)*B6</f>
        <v>#REF!</v>
      </c>
      <c r="L42" s="136" t="e">
        <f>SUMIFS('Resultater - Østdanmark'!I$3:I$482,'Resultater - Østdanmark'!$F$3:$F$482,$A42)*C6</f>
        <v>#REF!</v>
      </c>
      <c r="M42" s="136" t="e">
        <f>SUMIFS('Resultater - Østdanmark'!J$3:J$482,'Resultater - Østdanmark'!$F$3:$F$482,$A42)*D6</f>
        <v>#REF!</v>
      </c>
      <c r="N42" s="137">
        <f>VLOOKUP(I42,[1]Biogasudbytte!$A$2:$C$18,3,FALSE)</f>
        <v>0.06</v>
      </c>
      <c r="O42" s="138">
        <f t="shared" si="14"/>
        <v>13.9</v>
      </c>
    </row>
    <row r="43" spans="1:15" hidden="1" x14ac:dyDescent="0.2">
      <c r="A43" s="127" t="str">
        <f t="shared" si="12"/>
        <v>Dybstrøelse</v>
      </c>
      <c r="B43" s="127" t="s">
        <v>140</v>
      </c>
      <c r="C43" s="136" t="e">
        <f>SUMIFS('Resultater - Vestdanmark'!H$3:H$482,'Resultater - Vestdanmark'!$F$3:$F$482,$A43)*B7</f>
        <v>#REF!</v>
      </c>
      <c r="D43" s="136" t="e">
        <f>SUMIFS('Resultater - Vestdanmark'!I$3:I$482,'Resultater - Vestdanmark'!$F$3:$F$482,$A43)*C7</f>
        <v>#REF!</v>
      </c>
      <c r="E43" s="136" t="e">
        <f>SUMIFS('Resultater - Vestdanmark'!J$3:J$482,'Resultater - Vestdanmark'!$F$3:$F$482,$A43)*D7</f>
        <v>#REF!</v>
      </c>
      <c r="F43" s="137">
        <f>VLOOKUP(A43,[1]Biogasudbytte!$A$2:$C$18,3,FALSE)</f>
        <v>0.3</v>
      </c>
      <c r="G43" s="138">
        <f t="shared" si="13"/>
        <v>60</v>
      </c>
      <c r="I43" s="127" t="str">
        <f t="shared" si="15"/>
        <v>Dybstrøelse</v>
      </c>
      <c r="J43" s="127" t="s">
        <v>140</v>
      </c>
      <c r="K43" s="136" t="e">
        <f>SUMIFS('Resultater - Østdanmark'!H$3:H$482,'Resultater - Østdanmark'!$F$3:$F$482,$A43)*B7</f>
        <v>#REF!</v>
      </c>
      <c r="L43" s="136" t="e">
        <f>SUMIFS('Resultater - Østdanmark'!I$3:I$482,'Resultater - Østdanmark'!$F$3:$F$482,$A43)*C7</f>
        <v>#REF!</v>
      </c>
      <c r="M43" s="136" t="e">
        <f>SUMIFS('Resultater - Østdanmark'!J$3:J$482,'Resultater - Østdanmark'!$F$3:$F$482,$A43)*D7</f>
        <v>#REF!</v>
      </c>
      <c r="N43" s="137">
        <f>VLOOKUP(I43,[1]Biogasudbytte!$A$2:$C$18,3,FALSE)</f>
        <v>0.3</v>
      </c>
      <c r="O43" s="138">
        <f t="shared" si="14"/>
        <v>60</v>
      </c>
    </row>
    <row r="44" spans="1:15" hidden="1" x14ac:dyDescent="0.2">
      <c r="A44" s="128" t="str">
        <f t="shared" si="12"/>
        <v>Brun saft</v>
      </c>
      <c r="B44" s="127" t="s">
        <v>140</v>
      </c>
      <c r="C44" s="136" t="e">
        <f>SUMIFS('Resultater - Vestdanmark'!H$3:H$482,'Resultater - Vestdanmark'!$F$3:$F$482,$A44)*B8</f>
        <v>#REF!</v>
      </c>
      <c r="D44" s="136" t="e">
        <f>SUMIFS('Resultater - Vestdanmark'!I$3:I$482,'Resultater - Vestdanmark'!$F$3:$F$482,$A44)*C8</f>
        <v>#REF!</v>
      </c>
      <c r="E44" s="136" t="e">
        <f>SUMIFS('Resultater - Vestdanmark'!J$3:J$482,'Resultater - Vestdanmark'!$F$3:$F$482,$A44)*D8</f>
        <v>#REF!</v>
      </c>
      <c r="F44" s="137">
        <f>VLOOKUP(A44,[1]Biogasudbytte!$A$2:$C$18,3,FALSE)</f>
        <v>4.2763387558472386E-2</v>
      </c>
      <c r="G44" s="138">
        <f t="shared" si="13"/>
        <v>15.822453396634783</v>
      </c>
      <c r="I44" s="128" t="str">
        <f t="shared" si="15"/>
        <v>Brun saft</v>
      </c>
      <c r="J44" s="127" t="s">
        <v>140</v>
      </c>
      <c r="K44" s="136" t="e">
        <f>SUMIFS('Resultater - Østdanmark'!H$3:H$482,'Resultater - Østdanmark'!$F$3:$F$482,$A44)*B8</f>
        <v>#REF!</v>
      </c>
      <c r="L44" s="136" t="e">
        <f>SUMIFS('Resultater - Østdanmark'!I$3:I$482,'Resultater - Østdanmark'!$F$3:$F$482,$A44)*C8</f>
        <v>#REF!</v>
      </c>
      <c r="M44" s="136" t="e">
        <f>SUMIFS('Resultater - Østdanmark'!J$3:J$482,'Resultater - Østdanmark'!$F$3:$F$482,$A44)*D8</f>
        <v>#REF!</v>
      </c>
      <c r="N44" s="137">
        <f>VLOOKUP(I44,[1]Biogasudbytte!$A$2:$C$18,3,FALSE)</f>
        <v>4.2763387558472386E-2</v>
      </c>
      <c r="O44" s="138">
        <f t="shared" si="14"/>
        <v>15.822453396634783</v>
      </c>
    </row>
    <row r="45" spans="1:15" hidden="1" x14ac:dyDescent="0.2">
      <c r="A45" s="127" t="str">
        <f t="shared" si="12"/>
        <v>Bioaffald</v>
      </c>
      <c r="B45" s="127" t="s">
        <v>140</v>
      </c>
      <c r="C45" s="136" t="e">
        <f>SUMIFS('Resultater - Vestdanmark'!H$3:H$482,'Resultater - Vestdanmark'!$F$3:$F$482,$A45)/SUMIFS('Resultater - Danmark'!H$3:H$482,'Resultater - Danmark'!$F$3:$F$482,$A45)*C18</f>
        <v>#REF!</v>
      </c>
      <c r="D45" s="136" t="e">
        <f>SUMIFS('Resultater - Vestdanmark'!I$3:I$482,'Resultater - Vestdanmark'!$F$3:$F$482,$A45)/SUMIFS('Resultater - Danmark'!I$3:I$482,'Resultater - Danmark'!$F$3:$F$482,$A45)*D18</f>
        <v>#REF!</v>
      </c>
      <c r="E45" s="136" t="e">
        <f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3"/>
        <v>94.9</v>
      </c>
      <c r="I45" s="127" t="str">
        <f t="shared" si="15"/>
        <v>Bioaffald</v>
      </c>
      <c r="J45" s="127" t="s">
        <v>140</v>
      </c>
      <c r="K45" s="136" t="e">
        <f>SUMIFS('Resultater - Østdanmark'!H$3:H$482,'Resultater - Østdanmark'!$F$3:$F$482,$A45)/SUMIFS('Resultater - Danmark'!H$3:H$482,'Resultater - Danmark'!$F$3:$F$482,$A45)*C18</f>
        <v>#REF!</v>
      </c>
      <c r="L45" s="136" t="e">
        <f>SUMIFS('Resultater - Østdanmark'!I$3:I$482,'Resultater - Østdanmark'!$F$3:$F$482,$A45)/SUMIFS('Resultater - Danmark'!I$3:I$482,'Resultater - Danmark'!$F$3:$F$482,$A45)*D18</f>
        <v>#REF!</v>
      </c>
      <c r="M45" s="136" t="e">
        <f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4"/>
        <v>94.9</v>
      </c>
    </row>
    <row r="46" spans="1:15" hidden="1" x14ac:dyDescent="0.2">
      <c r="A46" s="127" t="str">
        <f t="shared" si="12"/>
        <v>Industriaffald</v>
      </c>
      <c r="B46" s="127" t="s">
        <v>140</v>
      </c>
      <c r="C46" s="136" t="e">
        <f>SUMIFS('Resultater - Vestdanmark'!H$3:H$482,'Resultater - Vestdanmark'!$F$3:$F$482,$A46)/SUMIFS('Resultater - Danmark'!H$3:H$482,'Resultater - Danmark'!$F$3:$F$482,$A46)*C19</f>
        <v>#REF!</v>
      </c>
      <c r="D46" s="136" t="e">
        <f>SUMIFS('Resultater - Vestdanmark'!I$3:I$482,'Resultater - Vestdanmark'!$F$3:$F$482,$A46)/SUMIFS('Resultater - Danmark'!I$3:I$482,'Resultater - Danmark'!$F$3:$F$482,$A46)*D19</f>
        <v>#REF!</v>
      </c>
      <c r="E46" s="136" t="e">
        <f>SUMIFS('Resultater - Vestdanmark'!J$3:J$482,'Resultater - Vestdanmark'!$F$3:$F$482,$A46)/SUMIFS('Resultater - Danmark'!J$3:J$482,'Resultater - Danmark'!$F$3:$F$482,$A46)*E19</f>
        <v>#REF!</v>
      </c>
      <c r="F46" s="137">
        <f>VLOOKUP(A46,[1]Biogasudbytte!$A$2:$C$18,3,FALSE)</f>
        <v>0.42</v>
      </c>
      <c r="G46" s="138">
        <f t="shared" si="13"/>
        <v>102.595</v>
      </c>
      <c r="I46" s="127" t="str">
        <f t="shared" si="15"/>
        <v>Industriaffald</v>
      </c>
      <c r="J46" s="127" t="s">
        <v>140</v>
      </c>
      <c r="K46" s="136" t="e">
        <f>SUMIFS('Resultater - Østdanmark'!H$3:H$482,'Resultater - Østdanmark'!$F$3:$F$482,$A46)/SUMIFS('Resultater - Danmark'!H$3:H$482,'Resultater - Danmark'!$F$3:$F$482,$A46)*C19</f>
        <v>#REF!</v>
      </c>
      <c r="L46" s="136" t="e">
        <f>SUMIFS('Resultater - Østdanmark'!I$3:I$482,'Resultater - Østdanmark'!$F$3:$F$482,$A46)/SUMIFS('Resultater - Danmark'!I$3:I$482,'Resultater - Danmark'!$F$3:$F$482,$A46)*D19</f>
        <v>#REF!</v>
      </c>
      <c r="M46" s="136" t="e">
        <f>SUMIFS('Resultater - Østdanmark'!J$3:J$482,'Resultater - Østdanmark'!$F$3:$F$482,$A46)/SUMIFS('Resultater - Danmark'!J$3:J$482,'Resultater - Danmark'!$F$3:$F$482,$A46)*E19</f>
        <v>#REF!</v>
      </c>
      <c r="N46" s="137">
        <f>VLOOKUP(I46,[1]Biogasudbytte!$A$2:$C$18,3,FALSE)</f>
        <v>0.42</v>
      </c>
      <c r="O46" s="138">
        <f t="shared" si="14"/>
        <v>102.595</v>
      </c>
    </row>
    <row r="47" spans="1:15" hidden="1" x14ac:dyDescent="0.2">
      <c r="A47" s="127" t="str">
        <f t="shared" si="12"/>
        <v>Halm</v>
      </c>
      <c r="B47" s="127" t="s">
        <v>140</v>
      </c>
      <c r="C47" s="136" t="e">
        <f>SUMIFS('Resultater - Vestdanmark'!H$3:H$482,'Resultater - Vestdanmark'!$F$3:$F$482,$A47)/SUMIFS('Resultater - Danmark'!H$3:H$482,'Resultater - Danmark'!$F$3:$F$482,$A47)*C20</f>
        <v>#REF!</v>
      </c>
      <c r="D47" s="136" t="e">
        <f>SUMIFS('Resultater - Vestdanmark'!I$3:I$482,'Resultater - Vestdanmark'!$F$3:$F$482,$A47)/SUMIFS('Resultater - Danmark'!I$3:I$482,'Resultater - Danmark'!$F$3:$F$482,$A47)*D20</f>
        <v>#REF!</v>
      </c>
      <c r="E47" s="136" t="e">
        <f>SUMIFS('Resultater - Vestdanmark'!J$3:J$482,'Resultater - Vestdanmark'!$F$3:$F$482,$A47)/SUMIFS('Resultater - Danmark'!J$3:J$482,'Resultater - Danmark'!$F$3:$F$482,$A47)*E20</f>
        <v>#REF!</v>
      </c>
      <c r="F47" s="137">
        <f>VLOOKUP(A47,[1]Biogasudbytte!$A$2:$C$18,3,FALSE)</f>
        <v>0.85</v>
      </c>
      <c r="G47" s="138">
        <f t="shared" si="13"/>
        <v>160.6</v>
      </c>
      <c r="I47" s="127" t="str">
        <f t="shared" si="15"/>
        <v>Halm</v>
      </c>
      <c r="J47" s="127" t="s">
        <v>140</v>
      </c>
      <c r="K47" s="136" t="e">
        <f>SUMIFS('Resultater - Østdanmark'!H$3:H$482,'Resultater - Østdanmark'!$F$3:$F$482,$A47)/SUMIFS('Resultater - Danmark'!H$3:H$482,'Resultater - Danmark'!$F$3:$F$482,$A47)*C20</f>
        <v>#REF!</v>
      </c>
      <c r="L47" s="136" t="e">
        <f>SUMIFS('Resultater - Østdanmark'!I$3:I$482,'Resultater - Østdanmark'!$F$3:$F$482,$A47)/SUMIFS('Resultater - Danmark'!I$3:I$482,'Resultater - Danmark'!$F$3:$F$482,$A47)*D20</f>
        <v>#REF!</v>
      </c>
      <c r="M47" s="136" t="e">
        <f>SUMIFS('Resultater - Østdanmark'!J$3:J$482,'Resultater - Østdanmark'!$F$3:$F$482,$A47)/SUMIFS('Resultater - Danmark'!J$3:J$482,'Resultater - Danmark'!$F$3:$F$482,$A47)*E20</f>
        <v>#REF!</v>
      </c>
      <c r="N47" s="137">
        <f>VLOOKUP(I47,[1]Biogasudbytte!$A$2:$C$18,3,FALSE)</f>
        <v>0.85</v>
      </c>
      <c r="O47" s="138">
        <f t="shared" si="14"/>
        <v>160.6</v>
      </c>
    </row>
    <row r="48" spans="1:15" hidden="1" x14ac:dyDescent="0.2">
      <c r="A48" s="127" t="str">
        <f t="shared" si="12"/>
        <v>Korn</v>
      </c>
      <c r="B48" s="127" t="s">
        <v>140</v>
      </c>
      <c r="C48" s="136" t="e">
        <f>SUMIFS('Resultater - Vestdanmark'!H$3:H$482,'Resultater - Vestdanmark'!$F$3:$F$482,$A48)/SUMIFS('Resultater - Danmark'!H$3:H$482,'Resultater - Danmark'!$F$3:$F$482,$A48)*C21</f>
        <v>#REF!</v>
      </c>
      <c r="D48" s="136" t="e">
        <f>SUMIFS('Resultater - Vestdanmark'!I$3:I$482,'Resultater - Vestdanmark'!$F$3:$F$482,$A48)/SUMIFS('Resultater - Danmark'!I$3:I$482,'Resultater - Danmark'!$F$3:$F$482,$A48)*D21</f>
        <v>#REF!</v>
      </c>
      <c r="E48" s="136" t="e">
        <f>SUMIFS('Resultater - Vestdanmark'!J$3:J$482,'Resultater - Vestdanmark'!$F$3:$F$482,$A48)/SUMIFS('Resultater - Danmark'!J$3:J$482,'Resultater - Danmark'!$F$3:$F$482,$A48)*E21</f>
        <v>#REF!</v>
      </c>
      <c r="F48" s="137">
        <f>VLOOKUP(A48,[1]Biogasudbytte!$A$2:$C$18,3,FALSE)</f>
        <v>0.31</v>
      </c>
      <c r="G48" s="138">
        <f t="shared" si="13"/>
        <v>95.4</v>
      </c>
      <c r="I48" s="127" t="str">
        <f t="shared" si="15"/>
        <v>Korn</v>
      </c>
      <c r="J48" s="127" t="s">
        <v>140</v>
      </c>
      <c r="K48" s="136" t="e">
        <f>SUMIFS('Resultater - Østdanmark'!H$3:H$482,'Resultater - Østdanmark'!$F$3:$F$482,$A48)/SUMIFS('Resultater - Danmark'!H$3:H$482,'Resultater - Danmark'!$F$3:$F$482,$A48)*C21</f>
        <v>#REF!</v>
      </c>
      <c r="L48" s="136" t="e">
        <f>SUMIFS('Resultater - Østdanmark'!I$3:I$482,'Resultater - Østdanmark'!$F$3:$F$482,$A48)/SUMIFS('Resultater - Danmark'!I$3:I$482,'Resultater - Danmark'!$F$3:$F$482,$A48)*D21</f>
        <v>#REF!</v>
      </c>
      <c r="M48" s="136" t="e">
        <f>SUMIFS('Resultater - Østdanmark'!J$3:J$482,'Resultater - Østdanmark'!$F$3:$F$482,$A48)/SUMIFS('Resultater - Danmark'!J$3:J$482,'Resultater - Danmark'!$F$3:$F$482,$A48)*E21</f>
        <v>#REF!</v>
      </c>
      <c r="N48" s="137">
        <f>VLOOKUP(I48,[1]Biogasudbytte!$A$2:$C$18,3,FALSE)</f>
        <v>0.31</v>
      </c>
      <c r="O48" s="138">
        <f t="shared" si="14"/>
        <v>95.4</v>
      </c>
    </row>
    <row r="49" spans="1:15" hidden="1" x14ac:dyDescent="0.2">
      <c r="A49" s="127" t="str">
        <f t="shared" si="12"/>
        <v>Græs</v>
      </c>
      <c r="B49" s="127" t="s">
        <v>140</v>
      </c>
      <c r="C49" s="136" t="e">
        <f>SUMIFS('Resultater - Vestdanmark'!H$3:H$482,'Resultater - Vestdanmark'!$F$3:$F$482,$A49)/SUMIFS('Resultater - Danmark'!H$3:H$482,'Resultater - Danmark'!$F$3:$F$482,$A49)*C22</f>
        <v>#REF!</v>
      </c>
      <c r="D49" s="136" t="e">
        <f>SUMIFS('Resultater - Vestdanmark'!I$3:I$482,'Resultater - Vestdanmark'!$F$3:$F$482,$A49)/SUMIFS('Resultater - Danmark'!I$3:I$482,'Resultater - Danmark'!$F$3:$F$482,$A49)*D22</f>
        <v>#REF!</v>
      </c>
      <c r="E49" s="136" t="e">
        <f>SUMIFS('Resultater - Vestdanmark'!J$3:J$482,'Resultater - Vestdanmark'!$F$3:$F$482,$A49)/SUMIFS('Resultater - Danmark'!J$3:J$482,'Resultater - Danmark'!$F$3:$F$482,$A49)*E22</f>
        <v>#REF!</v>
      </c>
      <c r="F49" s="137">
        <f>VLOOKUP(A49,[1]Biogasudbytte!$A$2:$C$18,3,FALSE)</f>
        <v>0.28000000000000003</v>
      </c>
      <c r="G49" s="138">
        <f t="shared" si="13"/>
        <v>51.25</v>
      </c>
      <c r="I49" s="127" t="str">
        <f t="shared" si="15"/>
        <v>Græs</v>
      </c>
      <c r="J49" s="127" t="s">
        <v>140</v>
      </c>
      <c r="K49" s="136" t="e">
        <f>SUMIFS('Resultater - Østdanmark'!H$3:H$482,'Resultater - Østdanmark'!$F$3:$F$482,$A49)/SUMIFS('Resultater - Danmark'!H$3:H$482,'Resultater - Danmark'!$F$3:$F$482,$A49)*C22</f>
        <v>#REF!</v>
      </c>
      <c r="L49" s="136" t="e">
        <f>SUMIFS('Resultater - Østdanmark'!I$3:I$482,'Resultater - Østdanmark'!$F$3:$F$482,$A49)/SUMIFS('Resultater - Danmark'!I$3:I$482,'Resultater - Danmark'!$F$3:$F$482,$A49)*D22</f>
        <v>#REF!</v>
      </c>
      <c r="M49" s="136" t="e">
        <f>SUMIFS('Resultater - Østdanmark'!J$3:J$482,'Resultater - Østdanmark'!$F$3:$F$482,$A49)/SUMIFS('Resultater - Danmark'!J$3:J$482,'Resultater - Danmark'!$F$3:$F$482,$A49)*E22</f>
        <v>#REF!</v>
      </c>
      <c r="N49" s="137">
        <f>VLOOKUP(I49,[1]Biogasudbytte!$A$2:$C$18,3,FALSE)</f>
        <v>0.28000000000000003</v>
      </c>
      <c r="O49" s="138">
        <f t="shared" si="14"/>
        <v>51.25</v>
      </c>
    </row>
    <row r="50" spans="1:15" hidden="1" x14ac:dyDescent="0.2">
      <c r="A50" s="127" t="str">
        <f t="shared" si="12"/>
        <v>Majs</v>
      </c>
      <c r="B50" s="127" t="s">
        <v>140</v>
      </c>
      <c r="C50" s="136" t="e">
        <f>SUMIFS('Resultater - Vestdanmark'!H$3:H$482,'Resultater - Vestdanmark'!$F$3:$F$482,$A50)/SUMIFS('Resultater - Danmark'!H$3:H$482,'Resultater - Danmark'!$F$3:$F$482,$A50)*C23</f>
        <v>#REF!</v>
      </c>
      <c r="D50" s="136" t="e">
        <f>SUMIFS('Resultater - Vestdanmark'!I$3:I$482,'Resultater - Vestdanmark'!$F$3:$F$482,$A50)/SUMIFS('Resultater - Danmark'!I$3:I$482,'Resultater - Danmark'!$F$3:$F$482,$A50)*D23</f>
        <v>#REF!</v>
      </c>
      <c r="E50" s="136" t="e">
        <f>SUMIFS('Resultater - Vestdanmark'!J$3:J$482,'Resultater - Vestdanmark'!$F$3:$F$482,$A50)/SUMIFS('Resultater - Danmark'!J$3:J$482,'Resultater - Danmark'!$F$3:$F$482,$A50)*E23</f>
        <v>#REF!</v>
      </c>
      <c r="F50" s="137">
        <f>VLOOKUP(A50,[1]Biogasudbytte!$A$2:$C$18,3,FALSE)</f>
        <v>0.3</v>
      </c>
      <c r="G50" s="138">
        <f t="shared" si="13"/>
        <v>100</v>
      </c>
      <c r="I50" s="127" t="str">
        <f t="shared" si="15"/>
        <v>Majs</v>
      </c>
      <c r="J50" s="127" t="s">
        <v>140</v>
      </c>
      <c r="K50" s="136" t="e">
        <f>SUMIFS('Resultater - Østdanmark'!H$3:H$482,'Resultater - Østdanmark'!$F$3:$F$482,$A50)/SUMIFS('Resultater - Danmark'!H$3:H$482,'Resultater - Danmark'!$F$3:$F$482,$A50)*C23</f>
        <v>#REF!</v>
      </c>
      <c r="L50" s="136" t="e">
        <f>SUMIFS('Resultater - Østdanmark'!I$3:I$482,'Resultater - Østdanmark'!$F$3:$F$482,$A50)/SUMIFS('Resultater - Danmark'!I$3:I$482,'Resultater - Danmark'!$F$3:$F$482,$A50)*D23</f>
        <v>#REF!</v>
      </c>
      <c r="M50" s="136" t="e">
        <f>SUMIFS('Resultater - Østdanmark'!J$3:J$482,'Resultater - Østdanmark'!$F$3:$F$482,$A50)/SUMIFS('Resultater - Danmark'!J$3:J$482,'Resultater - Danmark'!$F$3:$F$482,$A50)*E23</f>
        <v>#REF!</v>
      </c>
      <c r="N50" s="137">
        <f>VLOOKUP(I50,[1]Biogasudbytte!$A$2:$C$18,3,FALSE)</f>
        <v>0.3</v>
      </c>
      <c r="O50" s="138">
        <f t="shared" si="14"/>
        <v>100</v>
      </c>
    </row>
    <row r="51" spans="1:15" hidden="1" x14ac:dyDescent="0.2">
      <c r="A51" s="127" t="str">
        <f t="shared" si="12"/>
        <v>Roer</v>
      </c>
      <c r="B51" s="127" t="s">
        <v>140</v>
      </c>
      <c r="C51" s="136" t="e">
        <f>SUMIFS('Resultater - Vestdanmark'!H$3:H$482,'Resultater - Vestdanmark'!$F$3:$F$482,$A51)/SUMIFS('Resultater - Danmark'!H$3:H$482,'Resultater - Danmark'!$F$3:$F$482,$A51)*C24</f>
        <v>#REF!</v>
      </c>
      <c r="D51" s="136" t="e">
        <f>SUMIFS('Resultater - Vestdanmark'!I$3:I$482,'Resultater - Vestdanmark'!$F$3:$F$482,$A51)/SUMIFS('Resultater - Danmark'!I$3:I$482,'Resultater - Danmark'!$F$3:$F$482,$A51)*D24</f>
        <v>#REF!</v>
      </c>
      <c r="E51" s="136" t="e">
        <f>SUMIFS('Resultater - Vestdanmark'!J$3:J$482,'Resultater - Vestdanmark'!$F$3:$F$482,$A51)/SUMIFS('Resultater - Danmark'!J$3:J$482,'Resultater - Danmark'!$F$3:$F$482,$A51)*E24</f>
        <v>#REF!</v>
      </c>
      <c r="F51" s="137">
        <f>VLOOKUP(A51,[1]Biogasudbytte!$A$2:$C$18,3,FALSE)</f>
        <v>0.2</v>
      </c>
      <c r="G51" s="138">
        <f t="shared" si="13"/>
        <v>75.599999999999994</v>
      </c>
      <c r="I51" s="127" t="str">
        <f t="shared" si="15"/>
        <v>Roer</v>
      </c>
      <c r="J51" s="127" t="s">
        <v>140</v>
      </c>
      <c r="K51" s="136" t="e">
        <f>SUMIFS('Resultater - Østdanmark'!H$3:H$482,'Resultater - Østdanmark'!$F$3:$F$482,$A51)/SUMIFS('Resultater - Danmark'!H$3:H$482,'Resultater - Danmark'!$F$3:$F$482,$A51)*C24</f>
        <v>#REF!</v>
      </c>
      <c r="L51" s="136" t="e">
        <f>SUMIFS('Resultater - Østdanmark'!I$3:I$482,'Resultater - Østdanmark'!$F$3:$F$482,$A51)/SUMIFS('Resultater - Danmark'!I$3:I$482,'Resultater - Danmark'!$F$3:$F$482,$A51)*D24</f>
        <v>#REF!</v>
      </c>
      <c r="M51" s="136" t="e">
        <f>SUMIFS('Resultater - Østdanmark'!J$3:J$482,'Resultater - Østdanmark'!$F$3:$F$482,$A51)/SUMIFS('Resultater - Danmark'!J$3:J$482,'Resultater - Danmark'!$F$3:$F$482,$A51)*E24</f>
        <v>#REF!</v>
      </c>
      <c r="N51" s="137">
        <f>VLOOKUP(I51,[1]Biogasudbytte!$A$2:$C$18,3,FALSE)</f>
        <v>0.2</v>
      </c>
      <c r="O51" s="138">
        <f t="shared" si="14"/>
        <v>75.599999999999994</v>
      </c>
    </row>
    <row r="52" spans="1:15" hidden="1" x14ac:dyDescent="0.2">
      <c r="A52" s="127" t="str">
        <f t="shared" si="12"/>
        <v>Have/parkaffald</v>
      </c>
      <c r="B52" s="127" t="s">
        <v>140</v>
      </c>
      <c r="C52" s="136" t="e">
        <f>SUMIFS('Resultater - Vestdanmark'!H$3:H$482,'Resultater - Vestdanmark'!$F$3:$F$482,$A52)/SUMIFS('Resultater - Danmark'!H$3:H$482,'Resultater - Danmark'!$F$3:$F$482,$A52)*C25</f>
        <v>#REF!</v>
      </c>
      <c r="D52" s="136" t="e">
        <f>SUMIFS('Resultater - Vestdanmark'!I$3:I$482,'Resultater - Vestdanmark'!$F$3:$F$482,$A52)/SUMIFS('Resultater - Danmark'!I$3:I$482,'Resultater - Danmark'!$F$3:$F$482,$A52)*D25</f>
        <v>#REF!</v>
      </c>
      <c r="E52" s="136" t="e">
        <f>SUMIFS('Resultater - Vestdanmark'!J$3:J$482,'Resultater - Vestdanmark'!$F$3:$F$482,$A52)/SUMIFS('Resultater - Danmark'!J$3:J$482,'Resultater - Danmark'!$F$3:$F$482,$A52)*E25</f>
        <v>#REF!</v>
      </c>
      <c r="F52" s="137">
        <f>VLOOKUP(A52,[1]Biogasudbytte!$A$2:$C$18,3,FALSE)</f>
        <v>0.3</v>
      </c>
      <c r="G52" s="138">
        <f t="shared" si="13"/>
        <v>47.3</v>
      </c>
      <c r="I52" s="127" t="str">
        <f t="shared" si="15"/>
        <v>Have/parkaffald</v>
      </c>
      <c r="J52" s="127" t="s">
        <v>140</v>
      </c>
      <c r="K52" s="136" t="e">
        <f>SUMIFS('Resultater - Østdanmark'!H$3:H$482,'Resultater - Østdanmark'!$F$3:$F$482,$A52)/SUMIFS('Resultater - Danmark'!H$3:H$482,'Resultater - Danmark'!$F$3:$F$482,$A52)*C25</f>
        <v>#REF!</v>
      </c>
      <c r="L52" s="136" t="e">
        <f>SUMIFS('Resultater - Østdanmark'!I$3:I$482,'Resultater - Østdanmark'!$F$3:$F$482,$A52)/SUMIFS('Resultater - Danmark'!I$3:I$482,'Resultater - Danmark'!$F$3:$F$482,$A52)*D25</f>
        <v>#REF!</v>
      </c>
      <c r="M52" s="136" t="e">
        <f>SUMIFS('Resultater - Østdanmark'!J$3:J$482,'Resultater - Østdanmark'!$F$3:$F$482,$A52)/SUMIFS('Resultater - Danmark'!J$3:J$482,'Resultater - Danmark'!$F$3:$F$482,$A52)*E25</f>
        <v>#REF!</v>
      </c>
      <c r="N52" s="137">
        <f>VLOOKUP(I52,[1]Biogasudbytte!$A$2:$C$18,3,FALSE)</f>
        <v>0.3</v>
      </c>
      <c r="O52" s="138">
        <f t="shared" si="14"/>
        <v>47.3</v>
      </c>
    </row>
    <row r="53" spans="1:15" hidden="1" x14ac:dyDescent="0.2">
      <c r="A53" s="128" t="str">
        <f t="shared" si="12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3"/>
        <v>423.36</v>
      </c>
      <c r="I53" s="128" t="str">
        <f t="shared" si="15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4"/>
        <v>423.36</v>
      </c>
    </row>
    <row r="54" spans="1:15" hidden="1" x14ac:dyDescent="0.2">
      <c r="A54" s="127" t="str">
        <f t="shared" si="12"/>
        <v>Muslinger</v>
      </c>
      <c r="B54" s="127" t="s">
        <v>140</v>
      </c>
      <c r="C54" s="136" t="e">
        <f>SUMIFS('Resultater - Vestdanmark'!H$3:H$482,'Resultater - Vestdanmark'!$F$3:$F$482,$A54)/SUMIFS('Resultater - Danmark'!H$3:H$482,'Resultater - Danmark'!$F$3:$F$482,$A54)*C27</f>
        <v>#REF!</v>
      </c>
      <c r="D54" s="136" t="e">
        <f>SUMIFS('Resultater - Vestdanmark'!I$3:I$482,'Resultater - Vestdanmark'!$F$3:$F$482,$A54)/SUMIFS('Resultater - Danmark'!I$3:I$482,'Resultater - Danmark'!$F$3:$F$482,$A54)*D27</f>
        <v>#REF!</v>
      </c>
      <c r="E54" s="136" t="e">
        <f>SUMIFS('Resultater - Vestdanmark'!J$3:J$482,'Resultater - Vestdanmark'!$F$3:$F$482,$A54)/SUMIFS('Resultater - Danmark'!J$3:J$482,'Resultater - Danmark'!$F$3:$F$482,$A54)*E27</f>
        <v>#REF!</v>
      </c>
      <c r="F54" s="137">
        <f>VLOOKUP(A54,[1]Biogasudbytte!$A$2:$C$18,3,FALSE)</f>
        <v>0.15</v>
      </c>
      <c r="G54" s="138">
        <f t="shared" si="13"/>
        <v>25</v>
      </c>
      <c r="I54" s="127" t="str">
        <f t="shared" si="15"/>
        <v>Muslinger</v>
      </c>
      <c r="J54" s="127" t="s">
        <v>140</v>
      </c>
      <c r="K54" s="136" t="e">
        <f>SUMIFS('Resultater - Østdanmark'!H$3:H$482,'Resultater - Østdanmark'!$F$3:$F$482,$A54)/SUMIFS('Resultater - Danmark'!H$3:H$482,'Resultater - Danmark'!$F$3:$F$482,$A54)*C27</f>
        <v>#REF!</v>
      </c>
      <c r="L54" s="136" t="e">
        <f>SUMIFS('Resultater - Østdanmark'!I$3:I$482,'Resultater - Østdanmark'!$F$3:$F$482,$A54)/SUMIFS('Resultater - Danmark'!I$3:I$482,'Resultater - Danmark'!$F$3:$F$482,$A54)*D27</f>
        <v>#REF!</v>
      </c>
      <c r="M54" s="136" t="e">
        <f>SUMIFS('Resultater - Østdanmark'!J$3:J$482,'Resultater - Østdanmark'!$F$3:$F$482,$A54)/SUMIFS('Resultater - Danmark'!J$3:J$482,'Resultater - Danmark'!$F$3:$F$482,$A54)*E27</f>
        <v>#REF!</v>
      </c>
      <c r="N54" s="137">
        <f>VLOOKUP(I54,[1]Biogasudbytte!$A$2:$C$18,3,FALSE)</f>
        <v>0.15</v>
      </c>
      <c r="O54" s="138">
        <f t="shared" si="14"/>
        <v>25</v>
      </c>
    </row>
    <row r="55" spans="1:15" ht="12.75" hidden="1" thickBot="1" x14ac:dyDescent="0.25">
      <c r="A55" s="142" t="str">
        <f t="shared" si="12"/>
        <v>Tang</v>
      </c>
      <c r="B55" s="142" t="s">
        <v>140</v>
      </c>
      <c r="C55" s="179" t="e">
        <f>SUMIFS('Resultater - Vestdanmark'!H$3:H$482,'Resultater - Vestdanmark'!$F$3:$F$482,$A55)/SUMIFS('Resultater - Danmark'!H$3:H$482,'Resultater - Danmark'!$F$3:$F$482,$A55)*C28</f>
        <v>#REF!</v>
      </c>
      <c r="D55" s="179" t="e">
        <f>SUMIFS('Resultater - Vestdanmark'!I$3:I$482,'Resultater - Vestdanmark'!$F$3:$F$482,$A55)/SUMIFS('Resultater - Danmark'!I$3:I$482,'Resultater - Danmark'!$F$3:$F$482,$A55)*D28</f>
        <v>#REF!</v>
      </c>
      <c r="E55" s="179" t="e">
        <f>SUMIFS('Resultater - Vestdanmark'!J$3:J$482,'Resultater - Vestdanmark'!$F$3:$F$482,$A55)/SUMIFS('Resultater - Danmark'!J$3:J$482,'Resultater - Danmark'!$F$3:$F$482,$A55)*E28</f>
        <v>#REF!</v>
      </c>
      <c r="F55" s="143">
        <f>VLOOKUP(A55,[1]Biogasudbytte!$A$2:$C$18,3,FALSE)</f>
        <v>0.15</v>
      </c>
      <c r="G55" s="144">
        <f t="shared" si="13"/>
        <v>25</v>
      </c>
      <c r="I55" s="142" t="str">
        <f t="shared" si="15"/>
        <v>Tang</v>
      </c>
      <c r="J55" s="142" t="s">
        <v>140</v>
      </c>
      <c r="K55" s="179" t="e">
        <f>SUMIFS('Resultater - Østdanmark'!H$3:H$482,'Resultater - Østdanmark'!$F$3:$F$482,$A55)/SUMIFS('Resultater - Danmark'!H$3:H$482,'Resultater - Danmark'!$F$3:$F$482,$A55)*C28</f>
        <v>#REF!</v>
      </c>
      <c r="L55" s="179" t="e">
        <f>SUMIFS('Resultater - Østdanmark'!I$3:I$482,'Resultater - Østdanmark'!$F$3:$F$482,$A55)/SUMIFS('Resultater - Danmark'!I$3:I$482,'Resultater - Danmark'!$F$3:$F$482,$A55)*D28</f>
        <v>#REF!</v>
      </c>
      <c r="M55" s="179" t="e">
        <f>SUMIFS('Resultater - Østdanmark'!J$3:J$482,'Resultater - Østdanmark'!$F$3:$F$482,$A55)/SUMIFS('Resultater - Danmark'!J$3:J$482,'Resultater - Danmark'!$F$3:$F$482,$A55)*E28</f>
        <v>#REF!</v>
      </c>
      <c r="N55" s="143">
        <f>VLOOKUP(I55,[1]Biogasudbytte!$A$2:$C$18,3,FALSE)</f>
        <v>0.15</v>
      </c>
      <c r="O55" s="144">
        <f t="shared" si="14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 t="e">
        <f>SUMIFS('Forbrug af biomasse'!$E$2:$E$403,'Forbrug af biomasse'!$D$2:$D$403,'Forbrug til andet'!B$16,'Forbrug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andet'!C$16,'Forbrug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andet'!D$16,'Forbrug af biomasse'!$C$2:$C$403,'Forbrug til andet'!$A17,'Forbrug af biomasse'!$A$2:$A$403,"Materialer")</f>
        <v>#REF!</v>
      </c>
    </row>
    <row r="18" spans="1:4" x14ac:dyDescent="0.25">
      <c r="A18" s="2" t="str">
        <f t="shared" ref="A18:A22" si="0">A10</f>
        <v>Rapsolie</v>
      </c>
      <c r="B18" s="109" t="e">
        <f>SUMIFS('Forbrug af biomasse'!$E$2:$E$403,'Forbrug af biomasse'!$D$2:$D$403,'Forbrug til andet'!B$16,'Forbrug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andet'!C$16,'Forbrug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andet'!D$16,'Forbrug af biomasse'!$C$2:$C$403,'Forbrug til andet'!$A18,'Forbrug af biomasse'!$A$2:$A$403,"Materialer")</f>
        <v>#REF!</v>
      </c>
    </row>
    <row r="19" spans="1:4" x14ac:dyDescent="0.25">
      <c r="A19" s="2" t="str">
        <f t="shared" si="0"/>
        <v>Pil &amp; poppel</v>
      </c>
      <c r="B19" s="109" t="e">
        <f>SUMIFS('Forbrug af biomasse'!$E$2:$E$403,'Forbrug af biomasse'!$D$2:$D$403,'Forbrug til andet'!B$16,'Forbrug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andet'!C$16,'Forbrug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andet'!D$16,'Forbrug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Træ til energi</v>
      </c>
      <c r="B20" s="109" t="e">
        <f>SUMIFS('Forbrug af biomasse'!$E$2:$E$403,'Forbrug af biomasse'!$D$2:$D$403,'Forbrug til andet'!B$16,'Forbrug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andet'!C$16,'Forbrug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andet'!D$16,'Forbrug af biomasse'!$C$2:$C$403,'Forbrug til andet'!$A20,'Forbrug af biomasse'!$A$2:$A$403,"Materialer")</f>
        <v>#REF!</v>
      </c>
    </row>
    <row r="21" spans="1:4" x14ac:dyDescent="0.25">
      <c r="A21" s="2" t="str">
        <f t="shared" si="0"/>
        <v>Have/parkaffald</v>
      </c>
      <c r="B21" s="109" t="e">
        <f>SUMIFS('Forbrug af biomasse'!$E$2:$E$403,'Forbrug af biomasse'!$D$2:$D$403,'Forbrug til andet'!B$16,'Forbrug af biomasse'!$C$2:$C$403,'Forbrug til andet'!$A21,'Forbrug af biomasse'!$A$2:$A$403,"Materialer")</f>
        <v>#REF!</v>
      </c>
      <c r="C21" s="109" t="e">
        <f>SUMIFS('Forbrug af biomasse'!$E$2:$E$403,'Forbrug af biomasse'!$D$2:$D$403,'Forbrug til andet'!C$16,'Forbrug af biomasse'!$C$2:$C$403,'Forbrug til andet'!$A21,'Forbrug af biomasse'!$A$2:$A$403,"Materialer")</f>
        <v>#REF!</v>
      </c>
      <c r="D21" s="109" t="e">
        <f>SUMIFS('Forbrug af biomasse'!$E$2:$E$403,'Forbrug af biomasse'!$D$2:$D$403,'Forbrug til andet'!D$16,'Forbrug af biomasse'!$C$2:$C$403,'Forbrug til andet'!$A21,'Forbrug af biomasse'!$A$2:$A$403,"Materialer")</f>
        <v>#REF!</v>
      </c>
    </row>
    <row r="22" spans="1:4" x14ac:dyDescent="0.25">
      <c r="A22" s="2" t="str">
        <f t="shared" si="0"/>
        <v>Bioaffald</v>
      </c>
      <c r="B22" s="109" t="e">
        <f>SUMIFS('Forbrug af biomasse'!$E$2:$E$403,'Forbrug af biomasse'!$D$2:$D$403,'Forbrug til andet'!B$16,'Forbrug af biomasse'!$C$2:$C$403,'Forbrug til andet'!$A22,'Forbrug af biomasse'!$A$2:$A$403,"Materialer")</f>
        <v>#REF!</v>
      </c>
      <c r="C22" s="109" t="e">
        <f>SUMIFS('Forbrug af biomasse'!$E$2:$E$403,'Forbrug af biomasse'!$D$2:$D$403,'Forbrug til andet'!C$16,'Forbrug af biomasse'!$C$2:$C$403,'Forbrug til andet'!$A22,'Forbrug af biomasse'!$A$2:$A$403,"Materialer")</f>
        <v>#REF!</v>
      </c>
      <c r="D22" s="109" t="e">
        <f>SUMIFS('Forbrug af biomasse'!$E$2:$E$403,'Forbrug af biomasse'!$D$2:$D$403,'Forbrug til andet'!D$16,'Forbrug af biomasse'!$C$2:$C$403,'Forbrug til andet'!$A22,'Forbrug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 t="e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#VALUE!</v>
      </c>
      <c r="H185" s="107" t="e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#VALUE!</v>
      </c>
      <c r="I185" s="107" t="e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#VALUE!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 t="e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#VALUE!</v>
      </c>
      <c r="I186" s="107" t="e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#VALUE!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 t="e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#VALUE!</v>
      </c>
      <c r="I187" s="107" t="e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#VALUE!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 t="e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#VALUE!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 t="e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#VALUE!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 t="e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#VALUE!</v>
      </c>
      <c r="I190" s="107" t="e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#VALUE!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 t="e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#VALUE!</v>
      </c>
      <c r="I191" s="107" t="e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#VALUE!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 t="e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#VALUE!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 t="e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#VALUE!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 t="e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#VALUE!</v>
      </c>
      <c r="I194" s="107" t="e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#VALUE!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 t="e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#VALUE!</v>
      </c>
      <c r="I195" s="107" t="e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#VALUE!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 t="e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#VALUE!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 t="e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#VALUE!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 t="e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#VALUE!</v>
      </c>
      <c r="I198" s="107" t="e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#VALUE!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 t="e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#VALUE!</v>
      </c>
      <c r="I199" s="107" t="e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#VALUE!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 t="e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#VALUE!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 t="e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#VALUE!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 t="e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#VALUE!</v>
      </c>
      <c r="I202" s="107" t="e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#VALUE!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 t="e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#VALUE!</v>
      </c>
      <c r="I203" s="107" t="e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#VALUE!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 t="e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#VALUE!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 t="e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#VALUE!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 t="e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#VALUE!</v>
      </c>
      <c r="H206" s="107" t="e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#VALUE!</v>
      </c>
      <c r="I206" s="107" t="e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#VALUE!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 t="e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#VALUE!</v>
      </c>
      <c r="I207" s="107" t="e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#VALUE!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 t="e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#VALUE!</v>
      </c>
      <c r="I208" s="107" t="e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#VALUE!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 t="e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#VALUE!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 t="e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#VALUE!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 t="e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#VALUE!</v>
      </c>
      <c r="I211" s="107" t="e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#VALUE!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 t="e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#VALUE!</v>
      </c>
      <c r="I212" s="107" t="e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#VALUE!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 t="e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#VALUE!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 t="e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#VALUE!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 t="e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#VALUE!</v>
      </c>
      <c r="I215" s="107" t="e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#VALUE!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 t="e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#VALUE!</v>
      </c>
      <c r="I216" s="107" t="e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#VALUE!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 t="e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#VALUE!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 t="e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#VALUE!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 t="e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#VALUE!</v>
      </c>
      <c r="I219" s="107" t="e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#VALUE!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 t="e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#VALUE!</v>
      </c>
      <c r="I220" s="107" t="e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#VALUE!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 t="e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#VALUE!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 t="e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#VALUE!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 t="e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#VALUE!</v>
      </c>
      <c r="I223" s="107" t="e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#VALUE!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 t="e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#VALUE!</v>
      </c>
      <c r="I224" s="107" t="e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#VALUE!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 t="e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#VALUE!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 t="e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#VALUE!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#REF!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#REF!</v>
      </c>
      <c r="R189" s="98" t="e">
        <f>-SUMIFS('Resultater - Vestdanmark'!H$3:H$482,'Resultater - Vestdanmark'!$F$3:$F$482,"Foder",'Resultater - Vestdanmark'!$A$3:$A$482,"&lt;&gt;Foderproduktion")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#REF!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#REF!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#REF!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#REF!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#REF!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#REF!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#REF!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#REF!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#REF!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#REF!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#REF!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#REF!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#REF!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#REF!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#REF!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t="e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t="e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t="e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 t="e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 t="e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 t="e">
        <f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 t="e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t="e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t="e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#REF!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 t="e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 t="e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 t="e">
        <f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 t="e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 t="e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 t="e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 t="e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 t="e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 t="e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 t="e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 t="e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#REF!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 t="e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 t="e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 t="e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 t="e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 t="e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 t="e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 t="e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 t="e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 t="e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 t="e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#REF!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 t="e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 t="e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 t="e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 t="e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 t="e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 t="e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 t="e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 t="e">
        <f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 t="e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 t="e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 t="e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#REF!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 t="e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 t="e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 t="e">
        <f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 t="e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 t="e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 t="e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 t="e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 t="e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 t="e">
        <f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 t="e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 t="e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 t="e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#REF!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 t="e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 t="e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 t="e">
        <f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 t="e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 t="e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 t="e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 t="e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 t="e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 t="e">
        <f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 t="e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 t="e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 t="e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#REF!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 t="e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 t="e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 t="e">
        <f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 t="e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 t="e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 t="e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 t="e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 t="e">
        <f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 t="e">
        <f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 t="e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 t="e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 t="e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 t="e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 t="e">
        <f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 t="e">
        <f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 t="e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 t="e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 t="e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 t="e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 t="e">
        <f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 t="e">
        <f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 t="e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 t="e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 t="e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 t="e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 t="e">
        <f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 t="e">
        <f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 t="e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 t="e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 t="e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 t="e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 t="e">
        <f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 t="e">
        <f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 t="e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 t="e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 t="e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 t="e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 t="e">
        <f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 t="e">
        <f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data'!$A$3:$J$470,MATCH(D386,'[1]Processer - data'!$A$2:$J$2,0),FALSE)</f>
        <v>#REF!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data'!$A$3:$J$470,MATCH(D387,'[1]Processer - data'!$A$2:$J$2,0),FALSE)</f>
        <v>#REF!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data'!$A$3:$J$470,MATCH(D388,'[1]Processer - data'!$A$2:$J$2,0),FALSE)</f>
        <v>#REF!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data'!$A$3:$J$470,MATCH(D389,'[1]Processer - data'!$A$2:$J$2,0),FALSE)</f>
        <v>#REF!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data'!$A$3:$J$470,MATCH(D390,'[1]Processer - data'!$A$2:$J$2,0),FALSE)</f>
        <v>#REF!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data'!$A$3:$J$470,MATCH(D391,'[1]Processer - data'!$A$2:$J$2,0),FALSE)</f>
        <v>#REF!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#REF!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#REF!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#REF!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#REF!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#REF!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#REF!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#REF!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#REF!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#REF!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#REF!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#REF!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 t="e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 t="e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 t="e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 t="e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 t="e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 t="e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 t="e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 t="e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 t="e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 t="e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 t="e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 t="e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#REF!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#REF!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#REF!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#REF!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Vestdanmark'!H$3:H$482,'Resultater - Vestdanmark'!$F$3:$F$482,"Gødning",'Resultater - Vestdanmark'!$A$3:$A$482,"&lt;&gt;Gødning")-SUM(H453:H457)</f>
        <v>#REF!</v>
      </c>
      <c r="I458" s="287" t="e">
        <f>-SUMIFS('Resultater - Vestdanmark'!I$3:I$482,'Resultater - Vestdanmark'!$F$3:$F$482,"Gødning",'Resultater - Vestdanmark'!$A$3:$A$482,"&lt;&gt;Gødning")-SUM(I453:I457)</f>
        <v>#REF!</v>
      </c>
      <c r="J458" s="288" t="e">
        <f>-SUMIFS('Resultater - Vestdanmark'!J$3:J$482,'Resultater - Vestdanmark'!$F$3:$F$482,"Gødning",'Resultater - Vestdanmark'!$A$3:$A$482,"&lt;&gt;Gødning")-SUM(J453:J457)</f>
        <v>#REF!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3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4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SUMIF($F$3:$F$472,"Bioaffald",H3:H472)</f>
        <v>#REF!</v>
      </c>
      <c r="N4" s="171" t="e">
        <f>SUMIF($F$3:$F$472,"Bioaffald",I3:I472)</f>
        <v>#REF!</v>
      </c>
      <c r="O4" s="171" t="e">
        <f>SUMIF($F$3:$F$472,"Bioaffald",J3:J472)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#REF!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#REF!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#REF!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#REF!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Østdanmark'!H$3:H$482,'Resultater - Østdanmark'!$F$3:$F$482,"Gødning",'Resultater - Østdanmark'!$A$3:$A$482,"&lt;&gt;Gødning")-SUM(H453:H457)</f>
        <v>#REF!</v>
      </c>
      <c r="I458" s="287" t="e">
        <f>-SUMIFS('Resultater - Østdanmark'!I$3:I$482,'Resultater - Østdanmark'!$F$3:$F$482,"Gødning",'Resultater - Østdanmark'!$A$3:$A$482,"&lt;&gt;Gødning")-SUM(I453:I457)</f>
        <v>#REF!</v>
      </c>
      <c r="J458" s="288" t="e">
        <f>-SUMIFS('Resultater - Østdanmark'!J$3:J$482,'Resultater - Østdanmark'!$F$3:$F$482,"Gødning",'Resultater - Østdanmark'!$A$3:$A$482,"&lt;&gt;Gødning")-SUM(J453:J457)</f>
        <v>#REF!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6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7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 t="e">
        <f>'Resultater - Vestdanmark'!H3+'Resultater - Østdanmark'!H3</f>
        <v>#REF!</v>
      </c>
      <c r="I3" s="278" t="e">
        <f>'Resultater - Vestdanmark'!I3+'Resultater - Østdanmark'!I3</f>
        <v>#REF!</v>
      </c>
      <c r="J3" s="279" t="e">
        <f>'Resultater - Vestdanmark'!J3+'Resultater - Østdanmark'!J3</f>
        <v>#REF!</v>
      </c>
      <c r="L3" s="98" t="s">
        <v>112</v>
      </c>
      <c r="M3" s="98" t="e">
        <f>SUMIF($F$3:$F$487,$L$3,H$3:H$487)</f>
        <v>#REF!</v>
      </c>
      <c r="N3" s="98" t="e">
        <f>SUMIF($F$3:$F$487,$L$3,I$3:I$487)</f>
        <v>#REF!</v>
      </c>
      <c r="O3" s="98" t="e">
        <f>SUMIF($F$3:$F$487,$L$3,J$3:J$487)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 t="e">
        <f>'Resultater - Vestdanmark'!H4+'Resultater - Østdanmark'!H4</f>
        <v>#REF!</v>
      </c>
      <c r="I4" s="281" t="e">
        <f>'Resultater - Vestdanmark'!I4+'Resultater - Østdanmark'!I4</f>
        <v>#REF!</v>
      </c>
      <c r="J4" s="282" t="e">
        <f>'Resultater - Vestdanmark'!J4+'Resultater - Østdanmark'!J4</f>
        <v>#REF!</v>
      </c>
      <c r="L4" s="98" t="s">
        <v>168</v>
      </c>
      <c r="M4" s="98" t="e">
        <f t="shared" ref="M4:O6" si="0">SUMIFS(H$3:H$487,$F$3:$F$487,$L$3,$A$3:$A$487,$L4)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 t="e">
        <f>'Resultater - Vestdanmark'!H5+'Resultater - Østdanmark'!H5</f>
        <v>#REF!</v>
      </c>
      <c r="I5" s="281" t="e">
        <f>'Resultater - Vestdanmark'!I5+'Resultater - Østdanmark'!I5</f>
        <v>#REF!</v>
      </c>
      <c r="J5" s="282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 t="e">
        <f>'Resultater - Vestdanmark'!H6+'Resultater - Østdanmark'!H6</f>
        <v>#REF!</v>
      </c>
      <c r="I6" s="281" t="e">
        <f>'Resultater - Vestdanmark'!I6+'Resultater - Østdanmark'!I6</f>
        <v>#REF!</v>
      </c>
      <c r="J6" s="282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 t="e">
        <f>'Resultater - Vestdanmark'!H7+'Resultater - Østdanmark'!H7</f>
        <v>#REF!</v>
      </c>
      <c r="I7" s="281" t="e">
        <f>'Resultater - Vestdanmark'!I7+'Resultater - Østdanmark'!I7</f>
        <v>#REF!</v>
      </c>
      <c r="J7" s="282" t="e">
        <f>'Resultater - Vestdanmark'!J7+'Resultater - Østdanmark'!J7</f>
        <v>#REF!</v>
      </c>
      <c r="L7" s="98" t="s">
        <v>42</v>
      </c>
      <c r="M7" s="98" t="e">
        <f>SUMIFS(H$3:H$487,$F$3:$F$487,$L$3,$C$3:$C$487,$L7)+SUMIFS(H$3:H$487,$F$3:$F$487,$L$3,$C$3:$C$487,"",$A$3:$A$487,"Grøntsager I drivhus")</f>
        <v>#REF!</v>
      </c>
      <c r="N7" s="98" t="e">
        <f>SUMIFS(I$3:I$487,$F$3:$F$487,$L$3,$C$3:$C$487,$L7)+SUMIFS(I$3:I$487,$F$3:$F$487,$L$3,$C$3:$C$487,"",$A$3:$A$487,"Grøntsager I drivhus")</f>
        <v>#REF!</v>
      </c>
      <c r="O7" s="98" t="e">
        <f>SUMIFS(J$3:J$487,$F$3:$F$487,$L$3,$C$3:$C$487,$L7)+SUMIFS(J$3:J$487,$F$3:$F$487,$L$3,$C$3:$C$487,"",$A$3:$A$487,"Grøntsager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 t="e">
        <f>'Resultater - Vestdanmark'!H8+'Resultater - Østdanmark'!H8</f>
        <v>#REF!</v>
      </c>
      <c r="I8" s="281" t="e">
        <f>'Resultater - Vestdanmark'!I8+'Resultater - Østdanmark'!I8</f>
        <v>#REF!</v>
      </c>
      <c r="J8" s="282" t="e">
        <f>'Resultater - Vestdanmark'!J8+'Resultater - Østdanmark'!J8</f>
        <v>#REF!</v>
      </c>
      <c r="L8" s="98" t="s">
        <v>41</v>
      </c>
      <c r="M8" s="98" t="e">
        <f>SUMIFS(H$3:H$487,$F$3:$F$487,$L$3,$C$3:$C$487,$L8)+SUMIFS(H$3:H$487,$F$3:$F$487,$L$3,$C$3:$C$487,"",$A$3:$A$487,"Grøntsager I drivhus")</f>
        <v>#REF!</v>
      </c>
      <c r="N8" s="98" t="e">
        <f>SUMIFS(I$3:I$487,$F$3:$F$487,$L$3,$C$3:$C$487,$L8)+SUMIFS(I$3:I$487,$F$3:$F$487,$L$3,$C$3:$C$487,"",$A$3:$A$487,"Grøntsager I drivhus")</f>
        <v>#REF!</v>
      </c>
      <c r="O8" s="98" t="e">
        <f>SUMIFS(J$3:J$487,$F$3:$F$487,$L$3,$C$3:$C$487,$L8)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 t="e">
        <f>'Resultater - Vestdanmark'!H9+'Resultater - Østdanmark'!H9</f>
        <v>#REF!</v>
      </c>
      <c r="I9" s="281" t="e">
        <f>'Resultater - Vestdanmark'!I9+'Resultater - Østdanmark'!I9</f>
        <v>#REF!</v>
      </c>
      <c r="J9" s="282" t="e">
        <f>'Resultater - Vestdanmark'!J9+'Resultater - Østdanmark'!J9</f>
        <v>#REF!</v>
      </c>
      <c r="L9" s="98" t="s">
        <v>40</v>
      </c>
      <c r="M9" s="98" t="e">
        <f>SUMIFS(H$3:H$487,$F$3:$F$487,$L$3,$C$3:$C$487,$L9)+SUMIFS(H$3:H$487,$F$3:$F$487,$L$3,$C$3:$C$487,"",$A$3:$A$487,"Grøntsager I drivhus")</f>
        <v>#REF!</v>
      </c>
      <c r="N9" s="98" t="e">
        <f>SUMIFS(I$3:I$487,$F$3:$F$487,$L$3,$C$3:$C$487,$L9)+SUMIFS(I$3:I$487,$F$3:$F$487,$L$3,$C$3:$C$487,"",$A$3:$A$487,"Grøntsager I drivhus")</f>
        <v>#REF!</v>
      </c>
      <c r="O9" s="98" t="e">
        <f>SUMIFS(J$3:J$487,$F$3:$F$487,$L$3,$C$3:$C$487,$L9)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 t="e">
        <f>'Resultater - Vestdanmark'!H10+'Resultater - Østdanmark'!H10</f>
        <v>#REF!</v>
      </c>
      <c r="I10" s="281" t="e">
        <f>'Resultater - Vestdanmark'!I10+'Resultater - Østdanmark'!I10</f>
        <v>#REF!</v>
      </c>
      <c r="J10" s="282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 t="e">
        <f>'Resultater - Vestdanmark'!H11+'Resultater - Østdanmark'!H11</f>
        <v>#REF!</v>
      </c>
      <c r="I11" s="281" t="e">
        <f>'Resultater - Vestdanmark'!I11+'Resultater - Østdanmark'!I11</f>
        <v>#REF!</v>
      </c>
      <c r="J11" s="282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 t="e">
        <f>'Resultater - Vestdanmark'!H12+'Resultater - Østdanmark'!H12</f>
        <v>#REF!</v>
      </c>
      <c r="I12" s="281" t="e">
        <f>'Resultater - Vestdanmark'!I12+'Resultater - Østdanmark'!I12</f>
        <v>#REF!</v>
      </c>
      <c r="J12" s="282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 t="e">
        <f>'Resultater - Vestdanmark'!H13+'Resultater - Østdanmark'!H13</f>
        <v>#REF!</v>
      </c>
      <c r="I13" s="281" t="e">
        <f>'Resultater - Vestdanmark'!I13+'Resultater - Østdanmark'!I13</f>
        <v>#REF!</v>
      </c>
      <c r="J13" s="282" t="e">
        <f>'Resultater - Vestdanmark'!J13+'Resultater - Østdanmark'!J13</f>
        <v>#REF!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 t="e">
        <f>'Resultater - Vestdanmark'!H14+'Resultater - Østdanmark'!H14</f>
        <v>#REF!</v>
      </c>
      <c r="I14" s="281" t="e">
        <f>'Resultater - Vestdanmark'!I14+'Resultater - Østdanmark'!I14</f>
        <v>#REF!</v>
      </c>
      <c r="J14" s="282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 t="e">
        <f>'Resultater - Vestdanmark'!H15+'Resultater - Østdanmark'!H15</f>
        <v>#REF!</v>
      </c>
      <c r="I15" s="281" t="e">
        <f>'Resultater - Vestdanmark'!I15+'Resultater - Østdanmark'!I15</f>
        <v>#REF!</v>
      </c>
      <c r="J15" s="282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 t="e">
        <f>'Resultater - Vestdanmark'!H16+'Resultater - Østdanmark'!H16</f>
        <v>#REF!</v>
      </c>
      <c r="I16" s="281" t="e">
        <f>'Resultater - Vestdanmark'!I16+'Resultater - Østdanmark'!I16</f>
        <v>#REF!</v>
      </c>
      <c r="J16" s="282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 t="e">
        <f>'Resultater - Vestdanmark'!H17+'Resultater - Østdanmark'!H17</f>
        <v>#REF!</v>
      </c>
      <c r="I17" s="281" t="e">
        <f>'Resultater - Vestdanmark'!I17+'Resultater - Østdanmark'!I17</f>
        <v>#REF!</v>
      </c>
      <c r="J17" s="282" t="e">
        <f>'Resultater - Vestdanmark'!J17+'Resultater - Østdanmark'!J17</f>
        <v>#REF!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 t="e">
        <f>'Resultater - Vestdanmark'!H18+'Resultater - Østdanmark'!H18</f>
        <v>#REF!</v>
      </c>
      <c r="I18" s="281" t="e">
        <f>'Resultater - Vestdanmark'!I18+'Resultater - Østdanmark'!I18</f>
        <v>#REF!</v>
      </c>
      <c r="J18" s="282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 t="e">
        <f>'Resultater - Vestdanmark'!H19+'Resultater - Østdanmark'!H19</f>
        <v>#REF!</v>
      </c>
      <c r="I19" s="281" t="e">
        <f>'Resultater - Vestdanmark'!I19+'Resultater - Østdanmark'!I19</f>
        <v>#REF!</v>
      </c>
      <c r="J19" s="282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 t="e">
        <f>'Resultater - Vestdanmark'!H20+'Resultater - Østdanmark'!H20</f>
        <v>#REF!</v>
      </c>
      <c r="I20" s="281" t="e">
        <f>'Resultater - Vestdanmark'!I20+'Resultater - Østdanmark'!I20</f>
        <v>#REF!</v>
      </c>
      <c r="J20" s="282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 t="e">
        <f>'Resultater - Vestdanmark'!H21+'Resultater - Østdanmark'!H21</f>
        <v>#REF!</v>
      </c>
      <c r="I21" s="281" t="e">
        <f>'Resultater - Vestdanmark'!I21+'Resultater - Østdanmark'!I21</f>
        <v>#REF!</v>
      </c>
      <c r="J21" s="282" t="e">
        <f>'Resultater - Vestdanmark'!J21+'Resultater - Østdanmark'!J21</f>
        <v>#REF!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 t="e">
        <f>'Resultater - Vestdanmark'!H22+'Resultater - Østdanmark'!H22</f>
        <v>#REF!</v>
      </c>
      <c r="I22" s="281" t="e">
        <f>'Resultater - Vestdanmark'!I22+'Resultater - Østdanmark'!I22</f>
        <v>#REF!</v>
      </c>
      <c r="J22" s="282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 t="e">
        <f>'Resultater - Vestdanmark'!H23+'Resultater - Østdanmark'!H23</f>
        <v>#REF!</v>
      </c>
      <c r="I23" s="281" t="e">
        <f>'Resultater - Vestdanmark'!I23+'Resultater - Østdanmark'!I23</f>
        <v>#REF!</v>
      </c>
      <c r="J23" s="282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 t="e">
        <f>'Resultater - Vestdanmark'!H24+'Resultater - Østdanmark'!H24</f>
        <v>#REF!</v>
      </c>
      <c r="I24" s="281" t="e">
        <f>'Resultater - Vestdanmark'!I24+'Resultater - Østdanmark'!I24</f>
        <v>#REF!</v>
      </c>
      <c r="J24" s="282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 t="e">
        <f>'Resultater - Vestdanmark'!H25+'Resultater - Østdanmark'!H25</f>
        <v>#REF!</v>
      </c>
      <c r="I25" s="281" t="e">
        <f>'Resultater - Vestdanmark'!I25+'Resultater - Østdanmark'!I25</f>
        <v>#REF!</v>
      </c>
      <c r="J25" s="282" t="e">
        <f>'Resultater - Vestdanmark'!J25+'Resultater - Østdanmark'!J25</f>
        <v>#REF!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 t="e">
        <f>'Resultater - Vestdanmark'!H26+'Resultater - Østdanmark'!H26</f>
        <v>#REF!</v>
      </c>
      <c r="I26" s="281" t="e">
        <f>'Resultater - Vestdanmark'!I26+'Resultater - Østdanmark'!I26</f>
        <v>#REF!</v>
      </c>
      <c r="J26" s="282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 t="e">
        <f>'Resultater - Vestdanmark'!H27+'Resultater - Østdanmark'!H27</f>
        <v>#REF!</v>
      </c>
      <c r="I27" s="281" t="e">
        <f>'Resultater - Vestdanmark'!I27+'Resultater - Østdanmark'!I27</f>
        <v>#REF!</v>
      </c>
      <c r="J27" s="282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 t="e">
        <f>'Resultater - Vestdanmark'!H28+'Resultater - Østdanmark'!H28</f>
        <v>#REF!</v>
      </c>
      <c r="I28" s="281" t="e">
        <f>'Resultater - Vestdanmark'!I28+'Resultater - Østdanmark'!I28</f>
        <v>#REF!</v>
      </c>
      <c r="J28" s="282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 t="e">
        <f>'Resultater - Vestdanmark'!H29+'Resultater - Østdanmark'!H29</f>
        <v>#REF!</v>
      </c>
      <c r="I29" s="281" t="e">
        <f>'Resultater - Vestdanmark'!I29+'Resultater - Østdanmark'!I29</f>
        <v>#REF!</v>
      </c>
      <c r="J29" s="282" t="e">
        <f>'Resultater - Vestdanmark'!J29+'Resultater - Østdanmark'!J29</f>
        <v>#REF!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 t="e">
        <f>'Resultater - Vestdanmark'!H30+'Resultater - Østdanmark'!H30</f>
        <v>#REF!</v>
      </c>
      <c r="I30" s="281" t="e">
        <f>'Resultater - Vestdanmark'!I30+'Resultater - Østdanmark'!I30</f>
        <v>#REF!</v>
      </c>
      <c r="J30" s="282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 t="e">
        <f>'Resultater - Vestdanmark'!H31+'Resultater - Østdanmark'!H31</f>
        <v>#REF!</v>
      </c>
      <c r="I31" s="281" t="e">
        <f>'Resultater - Vestdanmark'!I31+'Resultater - Østdanmark'!I31</f>
        <v>#REF!</v>
      </c>
      <c r="J31" s="282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 t="e">
        <f>'Resultater - Vestdanmark'!H32+'Resultater - Østdanmark'!H32</f>
        <v>#REF!</v>
      </c>
      <c r="I32" s="281" t="e">
        <f>'Resultater - Vestdanmark'!I32+'Resultater - Østdanmark'!I32</f>
        <v>#REF!</v>
      </c>
      <c r="J32" s="282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 t="e">
        <f>'Resultater - Vestdanmark'!H33+'Resultater - Østdanmark'!H33</f>
        <v>#REF!</v>
      </c>
      <c r="I33" s="281" t="e">
        <f>'Resultater - Vestdanmark'!I33+'Resultater - Østdanmark'!I33</f>
        <v>#REF!</v>
      </c>
      <c r="J33" s="282" t="e">
        <f>'Resultater - Vestdanmark'!J33+'Resultater - Østdanmark'!J33</f>
        <v>#REF!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 t="e">
        <f>'Resultater - Vestdanmark'!H34+'Resultater - Østdanmark'!H34</f>
        <v>#REF!</v>
      </c>
      <c r="I34" s="281" t="e">
        <f>'Resultater - Vestdanmark'!I34+'Resultater - Østdanmark'!I34</f>
        <v>#REF!</v>
      </c>
      <c r="J34" s="282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 t="e">
        <f>'Resultater - Vestdanmark'!H35+'Resultater - Østdanmark'!H35</f>
        <v>#REF!</v>
      </c>
      <c r="I35" s="281" t="e">
        <f>'Resultater - Vestdanmark'!I35+'Resultater - Østdanmark'!I35</f>
        <v>#REF!</v>
      </c>
      <c r="J35" s="282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 t="e">
        <f>'Resultater - Vestdanmark'!H36+'Resultater - Østdanmark'!H36</f>
        <v>#REF!</v>
      </c>
      <c r="I36" s="281" t="e">
        <f>'Resultater - Vestdanmark'!I36+'Resultater - Østdanmark'!I36</f>
        <v>#REF!</v>
      </c>
      <c r="J36" s="282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 t="e">
        <f>'Resultater - Vestdanmark'!H37+'Resultater - Østdanmark'!H37</f>
        <v>#REF!</v>
      </c>
      <c r="I37" s="281" t="e">
        <f>'Resultater - Vestdanmark'!I37+'Resultater - Østdanmark'!I37</f>
        <v>#REF!</v>
      </c>
      <c r="J37" s="282" t="e">
        <f>'Resultater - Vestdanmark'!J37+'Resultater - Østdanmark'!J37</f>
        <v>#REF!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 t="e">
        <f>'Resultater - Vestdanmark'!H38+'Resultater - Østdanmark'!H38</f>
        <v>#REF!</v>
      </c>
      <c r="I38" s="281" t="e">
        <f>'Resultater - Vestdanmark'!I38+'Resultater - Østdanmark'!I38</f>
        <v>#REF!</v>
      </c>
      <c r="J38" s="282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 t="e">
        <f>'Resultater - Vestdanmark'!H39+'Resultater - Østdanmark'!H39</f>
        <v>#REF!</v>
      </c>
      <c r="I39" s="281" t="e">
        <f>'Resultater - Vestdanmark'!I39+'Resultater - Østdanmark'!I39</f>
        <v>#REF!</v>
      </c>
      <c r="J39" s="282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 t="e">
        <f>'Resultater - Vestdanmark'!H40+'Resultater - Østdanmark'!H40</f>
        <v>#REF!</v>
      </c>
      <c r="I40" s="281" t="e">
        <f>'Resultater - Vestdanmark'!I40+'Resultater - Østdanmark'!I40</f>
        <v>#REF!</v>
      </c>
      <c r="J40" s="282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 t="e">
        <f>'Resultater - Vestdanmark'!H41+'Resultater - Østdanmark'!H41</f>
        <v>#REF!</v>
      </c>
      <c r="I41" s="281" t="e">
        <f>'Resultater - Vestdanmark'!I41+'Resultater - Østdanmark'!I41</f>
        <v>#REF!</v>
      </c>
      <c r="J41" s="282" t="e">
        <f>'Resultater - Vestdanmark'!J41+'Resultater - Østdanmark'!J41</f>
        <v>#REF!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 t="e">
        <f>'Resultater - Vestdanmark'!H42+'Resultater - Østdanmark'!H42</f>
        <v>#REF!</v>
      </c>
      <c r="I42" s="281" t="e">
        <f>'Resultater - Vestdanmark'!I42+'Resultater - Østdanmark'!I42</f>
        <v>#REF!</v>
      </c>
      <c r="J42" s="282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 t="e">
        <f>'Resultater - Vestdanmark'!H43+'Resultater - Østdanmark'!H43</f>
        <v>#REF!</v>
      </c>
      <c r="I43" s="281" t="e">
        <f>'Resultater - Vestdanmark'!I43+'Resultater - Østdanmark'!I43</f>
        <v>#REF!</v>
      </c>
      <c r="J43" s="282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 t="e">
        <f>'Resultater - Vestdanmark'!H44+'Resultater - Østdanmark'!H44</f>
        <v>#REF!</v>
      </c>
      <c r="I44" s="281" t="e">
        <f>'Resultater - Vestdanmark'!I44+'Resultater - Østdanmark'!I44</f>
        <v>#REF!</v>
      </c>
      <c r="J44" s="282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 t="e">
        <f>'Resultater - Vestdanmark'!H45+'Resultater - Østdanmark'!H45</f>
        <v>#REF!</v>
      </c>
      <c r="I45" s="281" t="e">
        <f>'Resultater - Vestdanmark'!I45+'Resultater - Østdanmark'!I45</f>
        <v>#REF!</v>
      </c>
      <c r="J45" s="282" t="e">
        <f>'Resultater - Vestdanmark'!J45+'Resultater - Østdanmark'!J45</f>
        <v>#REF!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 t="e">
        <f>'Resultater - Vestdanmark'!H46+'Resultater - Østdanmark'!H46</f>
        <v>#REF!</v>
      </c>
      <c r="I46" s="281" t="e">
        <f>'Resultater - Vestdanmark'!I46+'Resultater - Østdanmark'!I46</f>
        <v>#REF!</v>
      </c>
      <c r="J46" s="282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 t="e">
        <f>'Resultater - Vestdanmark'!H47+'Resultater - Østdanmark'!H47</f>
        <v>#REF!</v>
      </c>
      <c r="I47" s="281" t="e">
        <f>'Resultater - Vestdanmark'!I47+'Resultater - Østdanmark'!I47</f>
        <v>#REF!</v>
      </c>
      <c r="J47" s="282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 t="e">
        <f>'Resultater - Vestdanmark'!H48+'Resultater - Østdanmark'!H48</f>
        <v>#REF!</v>
      </c>
      <c r="I48" s="281" t="e">
        <f>'Resultater - Vestdanmark'!I48+'Resultater - Østdanmark'!I48</f>
        <v>#REF!</v>
      </c>
      <c r="J48" s="282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 t="e">
        <f>'Resultater - Vestdanmark'!H49+'Resultater - Østdanmark'!H49</f>
        <v>#REF!</v>
      </c>
      <c r="I49" s="281" t="e">
        <f>'Resultater - Vestdanmark'!I49+'Resultater - Østdanmark'!I49</f>
        <v>#REF!</v>
      </c>
      <c r="J49" s="282" t="e">
        <f>'Resultater - Vestdanmark'!J49+'Resultater - Østdanmark'!J49</f>
        <v>#REF!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 t="e">
        <f>'Resultater - Vestdanmark'!H50+'Resultater - Østdanmark'!H50</f>
        <v>#REF!</v>
      </c>
      <c r="I50" s="281" t="e">
        <f>'Resultater - Vestdanmark'!I50+'Resultater - Østdanmark'!I50</f>
        <v>#REF!</v>
      </c>
      <c r="J50" s="282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 t="e">
        <f>'Resultater - Vestdanmark'!H51+'Resultater - Østdanmark'!H51</f>
        <v>#REF!</v>
      </c>
      <c r="I51" s="281" t="e">
        <f>'Resultater - Vestdanmark'!I51+'Resultater - Østdanmark'!I51</f>
        <v>#REF!</v>
      </c>
      <c r="J51" s="282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 t="e">
        <f>'Resultater - Vestdanmark'!H52+'Resultater - Østdanmark'!H52</f>
        <v>#REF!</v>
      </c>
      <c r="I52" s="281" t="e">
        <f>'Resultater - Vestdanmark'!I52+'Resultater - Østdanmark'!I52</f>
        <v>#REF!</v>
      </c>
      <c r="J52" s="282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 t="e">
        <f>'Resultater - Vestdanmark'!H53+'Resultater - Østdanmark'!H53</f>
        <v>#REF!</v>
      </c>
      <c r="I53" s="281" t="e">
        <f>'Resultater - Vestdanmark'!I53+'Resultater - Østdanmark'!I53</f>
        <v>#REF!</v>
      </c>
      <c r="J53" s="282" t="e">
        <f>'Resultater - Vestdanmark'!J53+'Resultater - Østdanmark'!J53</f>
        <v>#REF!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 t="e">
        <f>'Resultater - Vestdanmark'!H54+'Resultater - Østdanmark'!H54</f>
        <v>#REF!</v>
      </c>
      <c r="I54" s="281" t="e">
        <f>'Resultater - Vestdanmark'!I54+'Resultater - Østdanmark'!I54</f>
        <v>#REF!</v>
      </c>
      <c r="J54" s="282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 t="e">
        <f>'Resultater - Vestdanmark'!H55+'Resultater - Østdanmark'!H55</f>
        <v>#REF!</v>
      </c>
      <c r="I55" s="281" t="e">
        <f>'Resultater - Vestdanmark'!I55+'Resultater - Østdanmark'!I55</f>
        <v>#REF!</v>
      </c>
      <c r="J55" s="282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 t="e">
        <f>'Resultater - Vestdanmark'!H56+'Resultater - Østdanmark'!H56</f>
        <v>#REF!</v>
      </c>
      <c r="I56" s="281" t="e">
        <f>'Resultater - Vestdanmark'!I56+'Resultater - Østdanmark'!I56</f>
        <v>#REF!</v>
      </c>
      <c r="J56" s="282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 t="e">
        <f>'Resultater - Vestdanmark'!H57+'Resultater - Østdanmark'!H57</f>
        <v>#REF!</v>
      </c>
      <c r="I57" s="281" t="e">
        <f>'Resultater - Vestdanmark'!I57+'Resultater - Østdanmark'!I57</f>
        <v>#REF!</v>
      </c>
      <c r="J57" s="282" t="e">
        <f>'Resultater - Vestdanmark'!J57+'Resultater - Østdanmark'!J57</f>
        <v>#REF!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 t="e">
        <f>'Resultater - Vestdanmark'!H58+'Resultater - Østdanmark'!H58</f>
        <v>#REF!</v>
      </c>
      <c r="I58" s="281" t="e">
        <f>'Resultater - Vestdanmark'!I58+'Resultater - Østdanmark'!I58</f>
        <v>#REF!</v>
      </c>
      <c r="J58" s="282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 t="e">
        <f>'Resultater - Vestdanmark'!H59+'Resultater - Østdanmark'!H59</f>
        <v>#REF!</v>
      </c>
      <c r="I59" s="281" t="e">
        <f>'Resultater - Vestdanmark'!I59+'Resultater - Østdanmark'!I59</f>
        <v>#REF!</v>
      </c>
      <c r="J59" s="282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 t="e">
        <f>'Resultater - Vestdanmark'!H60+'Resultater - Østdanmark'!H60</f>
        <v>#REF!</v>
      </c>
      <c r="I60" s="281" t="e">
        <f>'Resultater - Vestdanmark'!I60+'Resultater - Østdanmark'!I60</f>
        <v>#REF!</v>
      </c>
      <c r="J60" s="282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 t="e">
        <f>'Resultater - Vestdanmark'!H61+'Resultater - Østdanmark'!H61</f>
        <v>#REF!</v>
      </c>
      <c r="I61" s="281" t="e">
        <f>'Resultater - Vestdanmark'!I61+'Resultater - Østdanmark'!I61</f>
        <v>#REF!</v>
      </c>
      <c r="J61" s="282" t="e">
        <f>'Resultater - Vestdanmark'!J61+'Resultater - Østdanmark'!J61</f>
        <v>#REF!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 t="e">
        <f>'Resultater - Vestdanmark'!H62+'Resultater - Østdanmark'!H62</f>
        <v>#REF!</v>
      </c>
      <c r="I62" s="281" t="e">
        <f>'Resultater - Vestdanmark'!I62+'Resultater - Østdanmark'!I62</f>
        <v>#REF!</v>
      </c>
      <c r="J62" s="282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 t="e">
        <f>'Resultater - Vestdanmark'!H63+'Resultater - Østdanmark'!H63</f>
        <v>#REF!</v>
      </c>
      <c r="I63" s="281" t="e">
        <f>'Resultater - Vestdanmark'!I63+'Resultater - Østdanmark'!I63</f>
        <v>#REF!</v>
      </c>
      <c r="J63" s="282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 t="e">
        <f>'Resultater - Vestdanmark'!H64+'Resultater - Østdanmark'!H64</f>
        <v>#REF!</v>
      </c>
      <c r="I64" s="281" t="e">
        <f>'Resultater - Vestdanmark'!I64+'Resultater - Østdanmark'!I64</f>
        <v>#REF!</v>
      </c>
      <c r="J64" s="282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 t="e">
        <f>'Resultater - Vestdanmark'!H65+'Resultater - Østdanmark'!H65</f>
        <v>#REF!</v>
      </c>
      <c r="I65" s="281" t="e">
        <f>'Resultater - Vestdanmark'!I65+'Resultater - Østdanmark'!I65</f>
        <v>#REF!</v>
      </c>
      <c r="J65" s="282" t="e">
        <f>'Resultater - Vestdanmark'!J65+'Resultater - Østdanmark'!J65</f>
        <v>#REF!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 t="e">
        <f>'Resultater - Vestdanmark'!H66+'Resultater - Østdanmark'!H66</f>
        <v>#REF!</v>
      </c>
      <c r="I66" s="281" t="e">
        <f>'Resultater - Vestdanmark'!I66+'Resultater - Østdanmark'!I66</f>
        <v>#REF!</v>
      </c>
      <c r="J66" s="282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 t="e">
        <f>'Resultater - Vestdanmark'!H67+'Resultater - Østdanmark'!H67</f>
        <v>#REF!</v>
      </c>
      <c r="I67" s="281" t="e">
        <f>'Resultater - Vestdanmark'!I67+'Resultater - Østdanmark'!I67</f>
        <v>#REF!</v>
      </c>
      <c r="J67" s="282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 t="e">
        <f>'Resultater - Vestdanmark'!H68+'Resultater - Østdanmark'!H68</f>
        <v>#REF!</v>
      </c>
      <c r="I68" s="281" t="e">
        <f>'Resultater - Vestdanmark'!I68+'Resultater - Østdanmark'!I68</f>
        <v>#REF!</v>
      </c>
      <c r="J68" s="282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 t="e">
        <f>'Resultater - Vestdanmark'!H69+'Resultater - Østdanmark'!H69</f>
        <v>#REF!</v>
      </c>
      <c r="I69" s="281" t="e">
        <f>'Resultater - Vestdanmark'!I69+'Resultater - Østdanmark'!I69</f>
        <v>#REF!</v>
      </c>
      <c r="J69" s="282" t="e">
        <f>'Resultater - Vestdanmark'!J69+'Resultater - Østdanmark'!J69</f>
        <v>#REF!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 t="e">
        <f>'Resultater - Vestdanmark'!H70+'Resultater - Østdanmark'!H70</f>
        <v>#REF!</v>
      </c>
      <c r="I70" s="281" t="e">
        <f>'Resultater - Vestdanmark'!I70+'Resultater - Østdanmark'!I70</f>
        <v>#REF!</v>
      </c>
      <c r="J70" s="282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 t="e">
        <f>'Resultater - Vestdanmark'!H71+'Resultater - Østdanmark'!H71</f>
        <v>#REF!</v>
      </c>
      <c r="I71" s="281" t="e">
        <f>'Resultater - Vestdanmark'!I71+'Resultater - Østdanmark'!I71</f>
        <v>#REF!</v>
      </c>
      <c r="J71" s="282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 t="e">
        <f>'Resultater - Vestdanmark'!H72+'Resultater - Østdanmark'!H72</f>
        <v>#REF!</v>
      </c>
      <c r="I72" s="281" t="e">
        <f>'Resultater - Vestdanmark'!I72+'Resultater - Østdanmark'!I72</f>
        <v>#REF!</v>
      </c>
      <c r="J72" s="282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 t="e">
        <f>'Resultater - Vestdanmark'!H73+'Resultater - Østdanmark'!H73</f>
        <v>#REF!</v>
      </c>
      <c r="I73" s="281" t="e">
        <f>'Resultater - Vestdanmark'!I73+'Resultater - Østdanmark'!I73</f>
        <v>#REF!</v>
      </c>
      <c r="J73" s="282" t="e">
        <f>'Resultater - Vestdanmark'!J73+'Resultater - Østdanmark'!J73</f>
        <v>#REF!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 t="e">
        <f>'Resultater - Vestdanmark'!H74+'Resultater - Østdanmark'!H74</f>
        <v>#REF!</v>
      </c>
      <c r="I74" s="281" t="e">
        <f>'Resultater - Vestdanmark'!I74+'Resultater - Østdanmark'!I74</f>
        <v>#REF!</v>
      </c>
      <c r="J74" s="282" t="e">
        <f>'Resultater - Vestdanmark'!J74+'Resultater - Østdanmark'!J74</f>
        <v>#REF!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 t="e">
        <f>'Resultater - Vestdanmark'!H75+'Resultater - Østdanmark'!H75</f>
        <v>#REF!</v>
      </c>
      <c r="I75" s="281" t="e">
        <f>'Resultater - Vestdanmark'!I75+'Resultater - Østdanmark'!I75</f>
        <v>#REF!</v>
      </c>
      <c r="J75" s="282" t="e">
        <f>'Resultater - Vestdanmark'!J75+'Resultater - Østdanmark'!J75</f>
        <v>#REF!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 t="e">
        <f>'Resultater - Vestdanmark'!H76+'Resultater - Østdanmark'!H76</f>
        <v>#REF!</v>
      </c>
      <c r="I76" s="281" t="e">
        <f>'Resultater - Vestdanmark'!I76+'Resultater - Østdanmark'!I76</f>
        <v>#REF!</v>
      </c>
      <c r="J76" s="282" t="e">
        <f>'Resultater - Vestdanmark'!J76+'Resultater - Østdanmark'!J76</f>
        <v>#REF!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 t="e">
        <f>'Resultater - Vestdanmark'!H77+'Resultater - Østdanmark'!H77</f>
        <v>#REF!</v>
      </c>
      <c r="I77" s="281" t="e">
        <f>'Resultater - Vestdanmark'!I77+'Resultater - Østdanmark'!I77</f>
        <v>#REF!</v>
      </c>
      <c r="J77" s="282" t="e">
        <f>'Resultater - Vestdanmark'!J77+'Resultater - Østdanmark'!J77</f>
        <v>#REF!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 t="e">
        <f>'Resultater - Vestdanmark'!H78+'Resultater - Østdanmark'!H78</f>
        <v>#REF!</v>
      </c>
      <c r="I78" s="281" t="e">
        <f>'Resultater - Vestdanmark'!I78+'Resultater - Østdanmark'!I78</f>
        <v>#REF!</v>
      </c>
      <c r="J78" s="282" t="e">
        <f>'Resultater - Vestdanmark'!J78+'Resultater - Østdanmark'!J78</f>
        <v>#REF!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 t="e">
        <f>'Resultater - Vestdanmark'!H79+'Resultater - Østdanmark'!H79</f>
        <v>#REF!</v>
      </c>
      <c r="I79" s="281" t="e">
        <f>'Resultater - Vestdanmark'!I79+'Resultater - Østdanmark'!I79</f>
        <v>#REF!</v>
      </c>
      <c r="J79" s="282" t="e">
        <f>'Resultater - Vestdanmark'!J79+'Resultater - Østdanmark'!J79</f>
        <v>#REF!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 t="e">
        <f>'Resultater - Vestdanmark'!H80+'Resultater - Østdanmark'!H80</f>
        <v>#REF!</v>
      </c>
      <c r="I80" s="281" t="e">
        <f>'Resultater - Vestdanmark'!I80+'Resultater - Østdanmark'!I80</f>
        <v>#REF!</v>
      </c>
      <c r="J80" s="282" t="e">
        <f>'Resultater - Vestdanmark'!J80+'Resultater - Østdanmark'!J80</f>
        <v>#REF!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 t="e">
        <f>'Resultater - Vestdanmark'!H81+'Resultater - Østdanmark'!H81</f>
        <v>#REF!</v>
      </c>
      <c r="I81" s="281" t="e">
        <f>'Resultater - Vestdanmark'!I81+'Resultater - Østdanmark'!I81</f>
        <v>#REF!</v>
      </c>
      <c r="J81" s="282" t="e">
        <f>'Resultater - Vestdanmark'!J81+'Resultater - Østdanmark'!J81</f>
        <v>#REF!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 t="e">
        <f>'Resultater - Vestdanmark'!H82+'Resultater - Østdanmark'!H82</f>
        <v>#REF!</v>
      </c>
      <c r="I82" s="281" t="e">
        <f>'Resultater - Vestdanmark'!I82+'Resultater - Østdanmark'!I82</f>
        <v>#REF!</v>
      </c>
      <c r="J82" s="282" t="e">
        <f>'Resultater - Vestdanmark'!J82+'Resultater - Østdanmark'!J82</f>
        <v>#REF!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 t="e">
        <f>'Resultater - Vestdanmark'!H83+'Resultater - Østdanmark'!H83</f>
        <v>#REF!</v>
      </c>
      <c r="I83" s="281" t="e">
        <f>'Resultater - Vestdanmark'!I83+'Resultater - Østdanmark'!I83</f>
        <v>#REF!</v>
      </c>
      <c r="J83" s="282" t="e">
        <f>'Resultater - Vestdanmark'!J83+'Resultater - Østdanmark'!J83</f>
        <v>#REF!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 t="e">
        <f>'Resultater - Vestdanmark'!H84+'Resultater - Østdanmark'!H84</f>
        <v>#REF!</v>
      </c>
      <c r="I84" s="281" t="e">
        <f>'Resultater - Vestdanmark'!I84+'Resultater - Østdanmark'!I84</f>
        <v>#REF!</v>
      </c>
      <c r="J84" s="282" t="e">
        <f>'Resultater - Vestdanmark'!J84+'Resultater - Østdanmark'!J84</f>
        <v>#REF!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 t="e">
        <f>'Resultater - Vestdanmark'!H85+'Resultater - Østdanmark'!H85</f>
        <v>#REF!</v>
      </c>
      <c r="I85" s="281" t="e">
        <f>'Resultater - Vestdanmark'!I85+'Resultater - Østdanmark'!I85</f>
        <v>#REF!</v>
      </c>
      <c r="J85" s="282" t="e">
        <f>'Resultater - Vestdanmark'!J85+'Resultater - Østdanmark'!J85</f>
        <v>#REF!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 t="e">
        <f>'Resultater - Vestdanmark'!H86+'Resultater - Østdanmark'!H86</f>
        <v>#REF!</v>
      </c>
      <c r="I86" s="281" t="e">
        <f>'Resultater - Vestdanmark'!I86+'Resultater - Østdanmark'!I86</f>
        <v>#REF!</v>
      </c>
      <c r="J86" s="282" t="e">
        <f>'Resultater - Vestdanmark'!J86+'Resultater - Østdanmark'!J86</f>
        <v>#REF!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 t="e">
        <f>'Resultater - Vestdanmark'!H87+'Resultater - Østdanmark'!H87</f>
        <v>#REF!</v>
      </c>
      <c r="I87" s="281" t="e">
        <f>'Resultater - Vestdanmark'!I87+'Resultater - Østdanmark'!I87</f>
        <v>#REF!</v>
      </c>
      <c r="J87" s="282" t="e">
        <f>'Resultater - Vestdanmark'!J87+'Resultater - Østdanmark'!J87</f>
        <v>#REF!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 t="e">
        <f>'Resultater - Vestdanmark'!H88+'Resultater - Østdanmark'!H88</f>
        <v>#REF!</v>
      </c>
      <c r="I88" s="281" t="e">
        <f>'Resultater - Vestdanmark'!I88+'Resultater - Østdanmark'!I88</f>
        <v>#REF!</v>
      </c>
      <c r="J88" s="282" t="e">
        <f>'Resultater - Vestdanmark'!J88+'Resultater - Østdanmark'!J88</f>
        <v>#REF!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 t="e">
        <f>'Resultater - Vestdanmark'!H89+'Resultater - Østdanmark'!H89</f>
        <v>#REF!</v>
      </c>
      <c r="I89" s="281" t="e">
        <f>'Resultater - Vestdanmark'!I89+'Resultater - Østdanmark'!I89</f>
        <v>#REF!</v>
      </c>
      <c r="J89" s="282" t="e">
        <f>'Resultater - Vestdanmark'!J89+'Resultater - Østdanmark'!J89</f>
        <v>#REF!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 t="e">
        <f>'Resultater - Vestdanmark'!H90+'Resultater - Østdanmark'!H90</f>
        <v>#REF!</v>
      </c>
      <c r="I90" s="281" t="e">
        <f>'Resultater - Vestdanmark'!I90+'Resultater - Østdanmark'!I90</f>
        <v>#REF!</v>
      </c>
      <c r="J90" s="282" t="e">
        <f>'Resultater - Vestdanmark'!J90+'Resultater - Østdanmark'!J90</f>
        <v>#REF!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 t="e">
        <f>'Resultater - Vestdanmark'!H91+'Resultater - Østdanmark'!H91</f>
        <v>#REF!</v>
      </c>
      <c r="I91" s="281" t="e">
        <f>'Resultater - Vestdanmark'!I91+'Resultater - Østdanmark'!I91</f>
        <v>#REF!</v>
      </c>
      <c r="J91" s="282" t="e">
        <f>'Resultater - Vestdanmark'!J91+'Resultater - Østdanmark'!J91</f>
        <v>#REF!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 t="e">
        <f>'Resultater - Vestdanmark'!H92+'Resultater - Østdanmark'!H92</f>
        <v>#REF!</v>
      </c>
      <c r="I92" s="281" t="e">
        <f>'Resultater - Vestdanmark'!I92+'Resultater - Østdanmark'!I92</f>
        <v>#REF!</v>
      </c>
      <c r="J92" s="282" t="e">
        <f>'Resultater - Vestdanmark'!J92+'Resultater - Østdanmark'!J92</f>
        <v>#REF!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 t="e">
        <f>'Resultater - Vestdanmark'!H93+'Resultater - Østdanmark'!H93</f>
        <v>#REF!</v>
      </c>
      <c r="I93" s="281" t="e">
        <f>'Resultater - Vestdanmark'!I93+'Resultater - Østdanmark'!I93</f>
        <v>#REF!</v>
      </c>
      <c r="J93" s="282" t="e">
        <f>'Resultater - Vestdanmark'!J93+'Resultater - Østdanmark'!J93</f>
        <v>#REF!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 t="e">
        <f>'Resultater - Vestdanmark'!H94+'Resultater - Østdanmark'!H94</f>
        <v>#REF!</v>
      </c>
      <c r="I94" s="281" t="e">
        <f>'Resultater - Vestdanmark'!I94+'Resultater - Østdanmark'!I94</f>
        <v>#REF!</v>
      </c>
      <c r="J94" s="282" t="e">
        <f>'Resultater - Vestdanmark'!J94+'Resultater - Østdanmark'!J94</f>
        <v>#REF!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 t="e">
        <f>'Resultater - Vestdanmark'!H95+'Resultater - Østdanmark'!H95</f>
        <v>#REF!</v>
      </c>
      <c r="I95" s="281" t="e">
        <f>'Resultater - Vestdanmark'!I95+'Resultater - Østdanmark'!I95</f>
        <v>#REF!</v>
      </c>
      <c r="J95" s="282" t="e">
        <f>'Resultater - Vestdanmark'!J95+'Resultater - Østdanmark'!J95</f>
        <v>#REF!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 t="e">
        <f>'Resultater - Vestdanmark'!H96+'Resultater - Østdanmark'!H96</f>
        <v>#REF!</v>
      </c>
      <c r="I96" s="281" t="e">
        <f>'Resultater - Vestdanmark'!I96+'Resultater - Østdanmark'!I96</f>
        <v>#REF!</v>
      </c>
      <c r="J96" s="282" t="e">
        <f>'Resultater - Vestdanmark'!J96+'Resultater - Østdanmark'!J96</f>
        <v>#REF!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 t="e">
        <f>'Resultater - Vestdanmark'!H97+'Resultater - Østdanmark'!H97</f>
        <v>#REF!</v>
      </c>
      <c r="I97" s="281" t="e">
        <f>'Resultater - Vestdanmark'!I97+'Resultater - Østdanmark'!I97</f>
        <v>#REF!</v>
      </c>
      <c r="J97" s="282" t="e">
        <f>'Resultater - Vestdanmark'!J97+'Resultater - Østdanmark'!J97</f>
        <v>#REF!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 t="e">
        <f>'Resultater - Vestdanmark'!H98+'Resultater - Østdanmark'!H98</f>
        <v>#REF!</v>
      </c>
      <c r="I98" s="281" t="e">
        <f>'Resultater - Vestdanmark'!I98+'Resultater - Østdanmark'!I98</f>
        <v>#REF!</v>
      </c>
      <c r="J98" s="282" t="e">
        <f>'Resultater - Vestdanmark'!J98+'Resultater - Østdanmark'!J98</f>
        <v>#REF!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 t="e">
        <f>'Resultater - Vestdanmark'!H99+'Resultater - Østdanmark'!H99</f>
        <v>#REF!</v>
      </c>
      <c r="I99" s="281" t="e">
        <f>'Resultater - Vestdanmark'!I99+'Resultater - Østdanmark'!I99</f>
        <v>#REF!</v>
      </c>
      <c r="J99" s="282" t="e">
        <f>'Resultater - Vestdanmark'!J99+'Resultater - Østdanmark'!J99</f>
        <v>#REF!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 t="e">
        <f>'Resultater - Vestdanmark'!H100+'Resultater - Østdanmark'!H100</f>
        <v>#REF!</v>
      </c>
      <c r="I100" s="281" t="e">
        <f>'Resultater - Vestdanmark'!I100+'Resultater - Østdanmark'!I100</f>
        <v>#REF!</v>
      </c>
      <c r="J100" s="282" t="e">
        <f>'Resultater - Vestdanmark'!J100+'Resultater - Østdanmark'!J100</f>
        <v>#REF!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 t="e">
        <f>'Resultater - Vestdanmark'!H101+'Resultater - Østdanmark'!H101</f>
        <v>#REF!</v>
      </c>
      <c r="I101" s="281" t="e">
        <f>'Resultater - Vestdanmark'!I101+'Resultater - Østdanmark'!I101</f>
        <v>#REF!</v>
      </c>
      <c r="J101" s="282" t="e">
        <f>'Resultater - Vestdanmark'!J101+'Resultater - Østdanmark'!J101</f>
        <v>#REF!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 t="e">
        <f>'Resultater - Vestdanmark'!H102+'Resultater - Østdanmark'!H102</f>
        <v>#REF!</v>
      </c>
      <c r="I102" s="281" t="e">
        <f>'Resultater - Vestdanmark'!I102+'Resultater - Østdanmark'!I102</f>
        <v>#REF!</v>
      </c>
      <c r="J102" s="282" t="e">
        <f>'Resultater - Vestdanmark'!J102+'Resultater - Østdanmark'!J102</f>
        <v>#REF!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 t="e">
        <f>'Resultater - Vestdanmark'!H103+'Resultater - Østdanmark'!H103</f>
        <v>#REF!</v>
      </c>
      <c r="I103" s="281" t="e">
        <f>'Resultater - Vestdanmark'!I103+'Resultater - Østdanmark'!I103</f>
        <v>#REF!</v>
      </c>
      <c r="J103" s="282" t="e">
        <f>'Resultater - Vestdanmark'!J103+'Resultater - Østdanmark'!J103</f>
        <v>#REF!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 t="e">
        <f>'Resultater - Vestdanmark'!H104+'Resultater - Østdanmark'!H104</f>
        <v>#REF!</v>
      </c>
      <c r="I104" s="281" t="e">
        <f>'Resultater - Vestdanmark'!I104+'Resultater - Østdanmark'!I104</f>
        <v>#REF!</v>
      </c>
      <c r="J104" s="282" t="e">
        <f>'Resultater - Vestdanmark'!J104+'Resultater - Østdanmark'!J104</f>
        <v>#REF!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 t="e">
        <f>'Resultater - Vestdanmark'!H105+'Resultater - Østdanmark'!H105</f>
        <v>#REF!</v>
      </c>
      <c r="I105" s="281" t="e">
        <f>'Resultater - Vestdanmark'!I105+'Resultater - Østdanmark'!I105</f>
        <v>#REF!</v>
      </c>
      <c r="J105" s="282" t="e">
        <f>'Resultater - Vestdanmark'!J105+'Resultater - Østdanmark'!J105</f>
        <v>#REF!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 t="e">
        <f>'Resultater - Vestdanmark'!H106+'Resultater - Østdanmark'!H106</f>
        <v>#REF!</v>
      </c>
      <c r="I106" s="281" t="e">
        <f>'Resultater - Vestdanmark'!I106+'Resultater - Østdanmark'!I106</f>
        <v>#REF!</v>
      </c>
      <c r="J106" s="282" t="e">
        <f>'Resultater - Vestdanmark'!J106+'Resultater - Østdanmark'!J106</f>
        <v>#REF!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 t="e">
        <f>'Resultater - Vestdanmark'!H107+'Resultater - Østdanmark'!H107</f>
        <v>#REF!</v>
      </c>
      <c r="I107" s="281" t="e">
        <f>'Resultater - Vestdanmark'!I107+'Resultater - Østdanmark'!I107</f>
        <v>#REF!</v>
      </c>
      <c r="J107" s="282" t="e">
        <f>'Resultater - Vestdanmark'!J107+'Resultater - Østdanmark'!J107</f>
        <v>#REF!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 t="e">
        <f>'Resultater - Vestdanmark'!H108+'Resultater - Østdanmark'!H108</f>
        <v>#REF!</v>
      </c>
      <c r="I108" s="281" t="e">
        <f>'Resultater - Vestdanmark'!I108+'Resultater - Østdanmark'!I108</f>
        <v>#REF!</v>
      </c>
      <c r="J108" s="282" t="e">
        <f>'Resultater - Vestdanmark'!J108+'Resultater - Østdanmark'!J108</f>
        <v>#REF!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 t="e">
        <f>'Resultater - Vestdanmark'!H109+'Resultater - Østdanmark'!H109</f>
        <v>#REF!</v>
      </c>
      <c r="I109" s="281" t="e">
        <f>'Resultater - Vestdanmark'!I109+'Resultater - Østdanmark'!I109</f>
        <v>#REF!</v>
      </c>
      <c r="J109" s="282" t="e">
        <f>'Resultater - Vestdanmark'!J109+'Resultater - Østdanmark'!J109</f>
        <v>#REF!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 t="e">
        <f>'Resultater - Vestdanmark'!H110+'Resultater - Østdanmark'!H110</f>
        <v>#REF!</v>
      </c>
      <c r="I110" s="281" t="e">
        <f>'Resultater - Vestdanmark'!I110+'Resultater - Østdanmark'!I110</f>
        <v>#REF!</v>
      </c>
      <c r="J110" s="282" t="e">
        <f>'Resultater - Vestdanmark'!J110+'Resultater - Østdanmark'!J110</f>
        <v>#REF!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 t="e">
        <f>'Resultater - Vestdanmark'!H111+'Resultater - Østdanmark'!H111</f>
        <v>#REF!</v>
      </c>
      <c r="I111" s="281" t="e">
        <f>'Resultater - Vestdanmark'!I111+'Resultater - Østdanmark'!I111</f>
        <v>#REF!</v>
      </c>
      <c r="J111" s="282" t="e">
        <f>'Resultater - Vestdanmark'!J111+'Resultater - Østdanmark'!J111</f>
        <v>#REF!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 t="e">
        <f>'Resultater - Vestdanmark'!H112+'Resultater - Østdanmark'!H112</f>
        <v>#REF!</v>
      </c>
      <c r="I112" s="281" t="e">
        <f>'Resultater - Vestdanmark'!I112+'Resultater - Østdanmark'!I112</f>
        <v>#REF!</v>
      </c>
      <c r="J112" s="282" t="e">
        <f>'Resultater - Vestdanmark'!J112+'Resultater - Østdanmark'!J112</f>
        <v>#REF!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 t="e">
        <f>'Resultater - Vestdanmark'!H113+'Resultater - Østdanmark'!H113</f>
        <v>#REF!</v>
      </c>
      <c r="I113" s="281" t="e">
        <f>'Resultater - Vestdanmark'!I113+'Resultater - Østdanmark'!I113</f>
        <v>#REF!</v>
      </c>
      <c r="J113" s="282" t="e">
        <f>'Resultater - Vestdanmark'!J113+'Resultater - Østdanmark'!J113</f>
        <v>#REF!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 t="e">
        <f>'Resultater - Vestdanmark'!H114+'Resultater - Østdanmark'!H114</f>
        <v>#REF!</v>
      </c>
      <c r="I114" s="281" t="e">
        <f>'Resultater - Vestdanmark'!I114+'Resultater - Østdanmark'!I114</f>
        <v>#REF!</v>
      </c>
      <c r="J114" s="282" t="e">
        <f>'Resultater - Vestdanmark'!J114+'Resultater - Østdanmark'!J114</f>
        <v>#REF!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 t="e">
        <f>'Resultater - Vestdanmark'!H115+'Resultater - Østdanmark'!H115</f>
        <v>#REF!</v>
      </c>
      <c r="I115" s="281" t="e">
        <f>'Resultater - Vestdanmark'!I115+'Resultater - Østdanmark'!I115</f>
        <v>#REF!</v>
      </c>
      <c r="J115" s="282" t="e">
        <f>'Resultater - Vestdanmark'!J115+'Resultater - Østdanmark'!J115</f>
        <v>#REF!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 t="e">
        <f>'Resultater - Vestdanmark'!H116+'Resultater - Østdanmark'!H116</f>
        <v>#REF!</v>
      </c>
      <c r="I116" s="281" t="e">
        <f>'Resultater - Vestdanmark'!I116+'Resultater - Østdanmark'!I116</f>
        <v>#REF!</v>
      </c>
      <c r="J116" s="282" t="e">
        <f>'Resultater - Vestdanmark'!J116+'Resultater - Østdanmark'!J116</f>
        <v>#REF!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 t="e">
        <f>'Resultater - Vestdanmark'!H117+'Resultater - Østdanmark'!H117</f>
        <v>#REF!</v>
      </c>
      <c r="I117" s="281" t="e">
        <f>'Resultater - Vestdanmark'!I117+'Resultater - Østdanmark'!I117</f>
        <v>#REF!</v>
      </c>
      <c r="J117" s="282" t="e">
        <f>'Resultater - Vestdanmark'!J117+'Resultater - Østdanmark'!J117</f>
        <v>#REF!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 t="e">
        <f>'Resultater - Vestdanmark'!H118+'Resultater - Østdanmark'!H118</f>
        <v>#REF!</v>
      </c>
      <c r="I118" s="281" t="e">
        <f>'Resultater - Vestdanmark'!I118+'Resultater - Østdanmark'!I118</f>
        <v>#REF!</v>
      </c>
      <c r="J118" s="282" t="e">
        <f>'Resultater - Vestdanmark'!J118+'Resultater - Østdanmark'!J118</f>
        <v>#REF!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 t="e">
        <f>'Resultater - Vestdanmark'!H119+'Resultater - Østdanmark'!H119</f>
        <v>#REF!</v>
      </c>
      <c r="I119" s="281" t="e">
        <f>'Resultater - Vestdanmark'!I119+'Resultater - Østdanmark'!I119</f>
        <v>#REF!</v>
      </c>
      <c r="J119" s="282" t="e">
        <f>'Resultater - Vestdanmark'!J119+'Resultater - Østdanmark'!J119</f>
        <v>#REF!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 t="e">
        <f>'Resultater - Vestdanmark'!H120+'Resultater - Østdanmark'!H120</f>
        <v>#REF!</v>
      </c>
      <c r="I120" s="281" t="e">
        <f>'Resultater - Vestdanmark'!I120+'Resultater - Østdanmark'!I120</f>
        <v>#REF!</v>
      </c>
      <c r="J120" s="282" t="e">
        <f>'Resultater - Vestdanmark'!J120+'Resultater - Østdanmark'!J120</f>
        <v>#REF!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 t="e">
        <f>'Resultater - Vestdanmark'!H121+'Resultater - Østdanmark'!H121</f>
        <v>#REF!</v>
      </c>
      <c r="I121" s="281" t="e">
        <f>'Resultater - Vestdanmark'!I121+'Resultater - Østdanmark'!I121</f>
        <v>#REF!</v>
      </c>
      <c r="J121" s="282" t="e">
        <f>'Resultater - Vestdanmark'!J121+'Resultater - Østdanmark'!J121</f>
        <v>#REF!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 t="e">
        <f>'Resultater - Vestdanmark'!H122+'Resultater - Østdanmark'!H122</f>
        <v>#REF!</v>
      </c>
      <c r="I122" s="281" t="e">
        <f>'Resultater - Vestdanmark'!I122+'Resultater - Østdanmark'!I122</f>
        <v>#REF!</v>
      </c>
      <c r="J122" s="282" t="e">
        <f>'Resultater - Vestdanmark'!J122+'Resultater - Østdanmark'!J122</f>
        <v>#REF!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 t="e">
        <f>'Resultater - Vestdanmark'!H123+'Resultater - Østdanmark'!H123</f>
        <v>#REF!</v>
      </c>
      <c r="I123" s="281" t="e">
        <f>'Resultater - Vestdanmark'!I123+'Resultater - Østdanmark'!I123</f>
        <v>#REF!</v>
      </c>
      <c r="J123" s="282" t="e">
        <f>'Resultater - Vestdanmark'!J123+'Resultater - Østdanmark'!J123</f>
        <v>#REF!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 t="e">
        <f>'Resultater - Vestdanmark'!H124+'Resultater - Østdanmark'!H124</f>
        <v>#REF!</v>
      </c>
      <c r="I124" s="281" t="e">
        <f>'Resultater - Vestdanmark'!I124+'Resultater - Østdanmark'!I124</f>
        <v>#REF!</v>
      </c>
      <c r="J124" s="282" t="e">
        <f>'Resultater - Vestdanmark'!J124+'Resultater - Østdanmark'!J124</f>
        <v>#REF!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 t="e">
        <f>'Resultater - Vestdanmark'!H125+'Resultater - Østdanmark'!H125</f>
        <v>#REF!</v>
      </c>
      <c r="I125" s="281" t="e">
        <f>'Resultater - Vestdanmark'!I125+'Resultater - Østdanmark'!I125</f>
        <v>#REF!</v>
      </c>
      <c r="J125" s="282" t="e">
        <f>'Resultater - Vestdanmark'!J125+'Resultater - Østdanmark'!J125</f>
        <v>#REF!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 t="e">
        <f>'Resultater - Vestdanmark'!H126+'Resultater - Østdanmark'!H126</f>
        <v>#REF!</v>
      </c>
      <c r="I126" s="281" t="e">
        <f>'Resultater - Vestdanmark'!I126+'Resultater - Østdanmark'!I126</f>
        <v>#REF!</v>
      </c>
      <c r="J126" s="282" t="e">
        <f>'Resultater - Vestdanmark'!J126+'Resultater - Østdanmark'!J126</f>
        <v>#REF!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 t="e">
        <f>'Resultater - Vestdanmark'!H127+'Resultater - Østdanmark'!H127</f>
        <v>#REF!</v>
      </c>
      <c r="I127" s="281" t="e">
        <f>'Resultater - Vestdanmark'!I127+'Resultater - Østdanmark'!I127</f>
        <v>#REF!</v>
      </c>
      <c r="J127" s="282" t="e">
        <f>'Resultater - Vestdanmark'!J127+'Resultater - Østdanmark'!J127</f>
        <v>#REF!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 t="e">
        <f>'Resultater - Vestdanmark'!H128+'Resultater - Østdanmark'!H128</f>
        <v>#REF!</v>
      </c>
      <c r="I128" s="281" t="e">
        <f>'Resultater - Vestdanmark'!I128+'Resultater - Østdanmark'!I128</f>
        <v>#REF!</v>
      </c>
      <c r="J128" s="282" t="e">
        <f>'Resultater - Vestdanmark'!J128+'Resultater - Østdanmark'!J128</f>
        <v>#REF!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 t="e">
        <f>'Resultater - Vestdanmark'!H129+'Resultater - Østdanmark'!H129</f>
        <v>#REF!</v>
      </c>
      <c r="I129" s="281" t="e">
        <f>'Resultater - Vestdanmark'!I129+'Resultater - Østdanmark'!I129</f>
        <v>#REF!</v>
      </c>
      <c r="J129" s="282" t="e">
        <f>'Resultater - Vestdanmark'!J129+'Resultater - Østdanmark'!J129</f>
        <v>#REF!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 t="e">
        <f>'Resultater - Vestdanmark'!H130+'Resultater - Østdanmark'!H130</f>
        <v>#REF!</v>
      </c>
      <c r="I130" s="281" t="e">
        <f>'Resultater - Vestdanmark'!I130+'Resultater - Østdanmark'!I130</f>
        <v>#REF!</v>
      </c>
      <c r="J130" s="282" t="e">
        <f>'Resultater - Vestdanmark'!J130+'Resultater - Østdanmark'!J130</f>
        <v>#REF!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 t="e">
        <f>'Resultater - Vestdanmark'!H131+'Resultater - Østdanmark'!H131</f>
        <v>#REF!</v>
      </c>
      <c r="I131" s="281" t="e">
        <f>'Resultater - Vestdanmark'!I131+'Resultater - Østdanmark'!I131</f>
        <v>#REF!</v>
      </c>
      <c r="J131" s="282" t="e">
        <f>'Resultater - Vestdanmark'!J131+'Resultater - Østdanmark'!J131</f>
        <v>#REF!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 t="e">
        <f>'Resultater - Vestdanmark'!H132+'Resultater - Østdanmark'!H132</f>
        <v>#REF!</v>
      </c>
      <c r="I132" s="281" t="e">
        <f>'Resultater - Vestdanmark'!I132+'Resultater - Østdanmark'!I132</f>
        <v>#REF!</v>
      </c>
      <c r="J132" s="282" t="e">
        <f>'Resultater - Vestdanmark'!J132+'Resultater - Østdanmark'!J132</f>
        <v>#REF!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 t="e">
        <f>'Resultater - Vestdanmark'!H133+'Resultater - Østdanmark'!H133</f>
        <v>#REF!</v>
      </c>
      <c r="I133" s="281" t="e">
        <f>'Resultater - Vestdanmark'!I133+'Resultater - Østdanmark'!I133</f>
        <v>#REF!</v>
      </c>
      <c r="J133" s="282" t="e">
        <f>'Resultater - Vestdanmark'!J133+'Resultater - Østdanmark'!J133</f>
        <v>#REF!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 t="e">
        <f>'Resultater - Vestdanmark'!H134+'Resultater - Østdanmark'!H134</f>
        <v>#REF!</v>
      </c>
      <c r="I134" s="281" t="e">
        <f>'Resultater - Vestdanmark'!I134+'Resultater - Østdanmark'!I134</f>
        <v>#REF!</v>
      </c>
      <c r="J134" s="282" t="e">
        <f>'Resultater - Vestdanmark'!J134+'Resultater - Østdanmark'!J134</f>
        <v>#REF!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 t="e">
        <f>'Resultater - Vestdanmark'!H135+'Resultater - Østdanmark'!H135</f>
        <v>#REF!</v>
      </c>
      <c r="I135" s="281" t="e">
        <f>'Resultater - Vestdanmark'!I135+'Resultater - Østdanmark'!I135</f>
        <v>#REF!</v>
      </c>
      <c r="J135" s="282" t="e">
        <f>'Resultater - Vestdanmark'!J135+'Resultater - Østdanmark'!J135</f>
        <v>#REF!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 t="e">
        <f>'Resultater - Vestdanmark'!H136+'Resultater - Østdanmark'!H136</f>
        <v>#REF!</v>
      </c>
      <c r="I136" s="281" t="e">
        <f>'Resultater - Vestdanmark'!I136+'Resultater - Østdanmark'!I136</f>
        <v>#REF!</v>
      </c>
      <c r="J136" s="282" t="e">
        <f>'Resultater - Vestdanmark'!J136+'Resultater - Østdanmark'!J136</f>
        <v>#REF!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 t="e">
        <f>'Resultater - Vestdanmark'!H137+'Resultater - Østdanmark'!H137</f>
        <v>#REF!</v>
      </c>
      <c r="I137" s="281" t="e">
        <f>'Resultater - Vestdanmark'!I137+'Resultater - Østdanmark'!I137</f>
        <v>#REF!</v>
      </c>
      <c r="J137" s="282" t="e">
        <f>'Resultater - Vestdanmark'!J137+'Resultater - Østdanmark'!J137</f>
        <v>#REF!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 t="e">
        <f>'Resultater - Vestdanmark'!H138+'Resultater - Østdanmark'!H138</f>
        <v>#REF!</v>
      </c>
      <c r="I138" s="281" t="e">
        <f>'Resultater - Vestdanmark'!I138+'Resultater - Østdanmark'!I138</f>
        <v>#REF!</v>
      </c>
      <c r="J138" s="282" t="e">
        <f>'Resultater - Vestdanmark'!J138+'Resultater - Østdanmark'!J138</f>
        <v>#REF!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 t="e">
        <f>'Resultater - Vestdanmark'!H139+'Resultater - Østdanmark'!H139</f>
        <v>#REF!</v>
      </c>
      <c r="I139" s="281" t="e">
        <f>'Resultater - Vestdanmark'!I139+'Resultater - Østdanmark'!I139</f>
        <v>#REF!</v>
      </c>
      <c r="J139" s="282" t="e">
        <f>'Resultater - Vestdanmark'!J139+'Resultater - Østdanmark'!J139</f>
        <v>#REF!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 t="e">
        <f>'Resultater - Vestdanmark'!H140+'Resultater - Østdanmark'!H140</f>
        <v>#REF!</v>
      </c>
      <c r="I140" s="281" t="e">
        <f>'Resultater - Vestdanmark'!I140+'Resultater - Østdanmark'!I140</f>
        <v>#REF!</v>
      </c>
      <c r="J140" s="282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 t="e">
        <f>'Resultater - Vestdanmark'!H141+'Resultater - Østdanmark'!H141</f>
        <v>#REF!</v>
      </c>
      <c r="I141" s="281" t="e">
        <f>'Resultater - Vestdanmark'!I141+'Resultater - Østdanmark'!I141</f>
        <v>#REF!</v>
      </c>
      <c r="J141" s="282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 t="e">
        <f>'Resultater - Vestdanmark'!H142+'Resultater - Østdanmark'!H142</f>
        <v>#REF!</v>
      </c>
      <c r="I142" s="281" t="e">
        <f>'Resultater - Vestdanmark'!I142+'Resultater - Østdanmark'!I142</f>
        <v>#REF!</v>
      </c>
      <c r="J142" s="282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 t="e">
        <f>'Resultater - Vestdanmark'!H143+'Resultater - Østdanmark'!H143</f>
        <v>#REF!</v>
      </c>
      <c r="I143" s="281" t="e">
        <f>'Resultater - Vestdanmark'!I143+'Resultater - Østdanmark'!I143</f>
        <v>#REF!</v>
      </c>
      <c r="J143" s="282" t="e">
        <f>'Resultater - Vestdanmark'!J143+'Resultater - Østdanmark'!J143</f>
        <v>#REF!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 t="e">
        <f>'Resultater - Vestdanmark'!H144+'Resultater - Østdanmark'!H144</f>
        <v>#REF!</v>
      </c>
      <c r="I144" s="281" t="e">
        <f>'Resultater - Vestdanmark'!I144+'Resultater - Østdanmark'!I144</f>
        <v>#REF!</v>
      </c>
      <c r="J144" s="282" t="e">
        <f>'Resultater - Vestdanmark'!J144+'Resultater - Østdanmark'!J144</f>
        <v>#REF!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 t="e">
        <f>'Resultater - Vestdanmark'!H145+'Resultater - Østdanmark'!H145</f>
        <v>#REF!</v>
      </c>
      <c r="I145" s="281" t="e">
        <f>'Resultater - Vestdanmark'!I145+'Resultater - Østdanmark'!I145</f>
        <v>#REF!</v>
      </c>
      <c r="J145" s="282" t="e">
        <f>'Resultater - Vestdanmark'!J145+'Resultater - Østdanmark'!J145</f>
        <v>#REF!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 t="e">
        <f>'Resultater - Vestdanmark'!H146+'Resultater - Østdanmark'!H146</f>
        <v>#REF!</v>
      </c>
      <c r="I146" s="281" t="e">
        <f>'Resultater - Vestdanmark'!I146+'Resultater - Østdanmark'!I146</f>
        <v>#REF!</v>
      </c>
      <c r="J146" s="282" t="e">
        <f>'Resultater - Vestdanmark'!J146+'Resultater - Østdanmark'!J146</f>
        <v>#REF!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 t="e">
        <f>'Resultater - Vestdanmark'!H147+'Resultater - Østdanmark'!H147</f>
        <v>#REF!</v>
      </c>
      <c r="I147" s="281" t="e">
        <f>'Resultater - Vestdanmark'!I147+'Resultater - Østdanmark'!I147</f>
        <v>#REF!</v>
      </c>
      <c r="J147" s="282" t="e">
        <f>'Resultater - Vestdanmark'!J147+'Resultater - Østdanmark'!J147</f>
        <v>#REF!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 t="e">
        <f>'Resultater - Vestdanmark'!H148+'Resultater - Østdanmark'!H148</f>
        <v>#REF!</v>
      </c>
      <c r="I148" s="281" t="e">
        <f>'Resultater - Vestdanmark'!I148+'Resultater - Østdanmark'!I148</f>
        <v>#REF!</v>
      </c>
      <c r="J148" s="282" t="e">
        <f>'Resultater - Vestdanmark'!J148+'Resultater - Østdanmark'!J148</f>
        <v>#REF!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 t="e">
        <f>'Resultater - Vestdanmark'!H149+'Resultater - Østdanmark'!H149</f>
        <v>#REF!</v>
      </c>
      <c r="I149" s="281" t="e">
        <f>'Resultater - Vestdanmark'!I149+'Resultater - Østdanmark'!I149</f>
        <v>#REF!</v>
      </c>
      <c r="J149" s="282" t="e">
        <f>'Resultater - Vestdanmark'!J149+'Resultater - Østdanmark'!J149</f>
        <v>#REF!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 t="e">
        <f>'Resultater - Vestdanmark'!H150+'Resultater - Østdanmark'!H150</f>
        <v>#REF!</v>
      </c>
      <c r="I150" s="281" t="e">
        <f>'Resultater - Vestdanmark'!I150+'Resultater - Østdanmark'!I150</f>
        <v>#REF!</v>
      </c>
      <c r="J150" s="282" t="e">
        <f>'Resultater - Vestdanmark'!J150+'Resultater - Østdanmark'!J150</f>
        <v>#REF!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 t="e">
        <f>'Resultater - Vestdanmark'!H151+'Resultater - Østdanmark'!H151</f>
        <v>#REF!</v>
      </c>
      <c r="I151" s="281" t="e">
        <f>'Resultater - Vestdanmark'!I151+'Resultater - Østdanmark'!I151</f>
        <v>#REF!</v>
      </c>
      <c r="J151" s="282" t="e">
        <f>'Resultater - Vestdanmark'!J151+'Resultater - Østdanmark'!J151</f>
        <v>#REF!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 t="e">
        <f>'Resultater - Vestdanmark'!H152+'Resultater - Østdanmark'!H152</f>
        <v>#REF!</v>
      </c>
      <c r="I152" s="281" t="e">
        <f>'Resultater - Vestdanmark'!I152+'Resultater - Østdanmark'!I152</f>
        <v>#REF!</v>
      </c>
      <c r="J152" s="282" t="e">
        <f>'Resultater - Vestdanmark'!J152+'Resultater - Østdanmark'!J152</f>
        <v>#REF!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 t="e">
        <f>'Resultater - Vestdanmark'!H153+'Resultater - Østdanmark'!H153</f>
        <v>#REF!</v>
      </c>
      <c r="I153" s="281" t="e">
        <f>'Resultater - Vestdanmark'!I153+'Resultater - Østdanmark'!I153</f>
        <v>#REF!</v>
      </c>
      <c r="J153" s="282" t="e">
        <f>'Resultater - Vestdanmark'!J153+'Resultater - Østdanmark'!J153</f>
        <v>#REF!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 t="e">
        <f>'Resultater - Vestdanmark'!H154+'Resultater - Østdanmark'!H154</f>
        <v>#REF!</v>
      </c>
      <c r="I154" s="281" t="e">
        <f>'Resultater - Vestdanmark'!I154+'Resultater - Østdanmark'!I154</f>
        <v>#REF!</v>
      </c>
      <c r="J154" s="282" t="e">
        <f>'Resultater - Vestdanmark'!J154+'Resultater - Østdanmark'!J154</f>
        <v>#REF!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 t="e">
        <f>'Resultater - Vestdanmark'!H155+'Resultater - Østdanmark'!H155</f>
        <v>#REF!</v>
      </c>
      <c r="I155" s="281" t="e">
        <f>'Resultater - Vestdanmark'!I155+'Resultater - Østdanmark'!I155</f>
        <v>#REF!</v>
      </c>
      <c r="J155" s="282" t="e">
        <f>'Resultater - Vestdanmark'!J155+'Resultater - Østdanmark'!J155</f>
        <v>#REF!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 t="e">
        <f>'Resultater - Vestdanmark'!H156+'Resultater - Østdanmark'!H156</f>
        <v>#REF!</v>
      </c>
      <c r="I156" s="281" t="e">
        <f>'Resultater - Vestdanmark'!I156+'Resultater - Østdanmark'!I156</f>
        <v>#REF!</v>
      </c>
      <c r="J156" s="282" t="e">
        <f>'Resultater - Vestdanmark'!J156+'Resultater - Østdanmark'!J156</f>
        <v>#REF!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 t="e">
        <f>'Resultater - Vestdanmark'!H157+'Resultater - Østdanmark'!H157</f>
        <v>#REF!</v>
      </c>
      <c r="I157" s="281" t="e">
        <f>'Resultater - Vestdanmark'!I157+'Resultater - Østdanmark'!I157</f>
        <v>#REF!</v>
      </c>
      <c r="J157" s="282" t="e">
        <f>'Resultater - Vestdanmark'!J157+'Resultater - Østdanmark'!J157</f>
        <v>#REF!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 t="e">
        <f>'Resultater - Vestdanmark'!H158+'Resultater - Østdanmark'!H158</f>
        <v>#REF!</v>
      </c>
      <c r="I158" s="281" t="e">
        <f>'Resultater - Vestdanmark'!I158+'Resultater - Østdanmark'!I158</f>
        <v>#REF!</v>
      </c>
      <c r="J158" s="282" t="e">
        <f>'Resultater - Vestdanmark'!J158+'Resultater - Østdanmark'!J158</f>
        <v>#REF!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 t="e">
        <f>'Resultater - Vestdanmark'!H159+'Resultater - Østdanmark'!H159</f>
        <v>#REF!</v>
      </c>
      <c r="I159" s="281" t="e">
        <f>'Resultater - Vestdanmark'!I159+'Resultater - Østdanmark'!I159</f>
        <v>#REF!</v>
      </c>
      <c r="J159" s="282" t="e">
        <f>'Resultater - Vestdanmark'!J159+'Resultater - Østdanmark'!J159</f>
        <v>#REF!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 t="e">
        <f>'Resultater - Vestdanmark'!H160+'Resultater - Østdanmark'!H160</f>
        <v>#REF!</v>
      </c>
      <c r="I160" s="281" t="e">
        <f>'Resultater - Vestdanmark'!I160+'Resultater - Østdanmark'!I160</f>
        <v>#REF!</v>
      </c>
      <c r="J160" s="282" t="e">
        <f>'Resultater - Vestdanmark'!J160+'Resultater - Østdanmark'!J160</f>
        <v>#REF!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 t="e">
        <f>'Resultater - Vestdanmark'!H161+'Resultater - Østdanmark'!H161</f>
        <v>#REF!</v>
      </c>
      <c r="I161" s="281" t="e">
        <f>'Resultater - Vestdanmark'!I161+'Resultater - Østdanmark'!I161</f>
        <v>#REF!</v>
      </c>
      <c r="J161" s="282" t="e">
        <f>'Resultater - Vestdanmark'!J161+'Resultater - Østdanmark'!J161</f>
        <v>#REF!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 t="e">
        <f>'Resultater - Vestdanmark'!H162+'Resultater - Østdanmark'!H162</f>
        <v>#REF!</v>
      </c>
      <c r="I162" s="281" t="e">
        <f>'Resultater - Vestdanmark'!I162+'Resultater - Østdanmark'!I162</f>
        <v>#REF!</v>
      </c>
      <c r="J162" s="282" t="e">
        <f>'Resultater - Vestdanmark'!J162+'Resultater - Østdanmark'!J162</f>
        <v>#REF!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 t="e">
        <f>'Resultater - Vestdanmark'!H163+'Resultater - Østdanmark'!H163</f>
        <v>#REF!</v>
      </c>
      <c r="I163" s="281" t="e">
        <f>'Resultater - Vestdanmark'!I163+'Resultater - Østdanmark'!I163</f>
        <v>#REF!</v>
      </c>
      <c r="J163" s="282" t="e">
        <f>'Resultater - Vestdanmark'!J163+'Resultater - Østdanmark'!J163</f>
        <v>#REF!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 t="e">
        <f>'Resultater - Vestdanmark'!H164+'Resultater - Østdanmark'!H164</f>
        <v>#REF!</v>
      </c>
      <c r="I164" s="281" t="e">
        <f>'Resultater - Vestdanmark'!I164+'Resultater - Østdanmark'!I164</f>
        <v>#REF!</v>
      </c>
      <c r="J164" s="282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 t="e">
        <f>'Resultater - Vestdanmark'!H165+'Resultater - Østdanmark'!H165</f>
        <v>#REF!</v>
      </c>
      <c r="I165" s="281" t="e">
        <f>'Resultater - Vestdanmark'!I165+'Resultater - Østdanmark'!I165</f>
        <v>#REF!</v>
      </c>
      <c r="J165" s="282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 t="e">
        <f>'Resultater - Vestdanmark'!H166+'Resultater - Østdanmark'!H166</f>
        <v>#REF!</v>
      </c>
      <c r="I166" s="281" t="e">
        <f>'Resultater - Vestdanmark'!I166+'Resultater - Østdanmark'!I166</f>
        <v>#REF!</v>
      </c>
      <c r="J166" s="282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 t="e">
        <f>'Resultater - Vestdanmark'!H167+'Resultater - Østdanmark'!H167</f>
        <v>#REF!</v>
      </c>
      <c r="I167" s="281" t="e">
        <f>'Resultater - Vestdanmark'!I167+'Resultater - Østdanmark'!I167</f>
        <v>#REF!</v>
      </c>
      <c r="J167" s="282" t="e">
        <f>'Resultater - Vestdanmark'!J167+'Resultater - Østdanmark'!J167</f>
        <v>#REF!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 t="e">
        <f>'Resultater - Vestdanmark'!H168+'Resultater - Østdanmark'!H168</f>
        <v>#REF!</v>
      </c>
      <c r="I168" s="281" t="e">
        <f>'Resultater - Vestdanmark'!I168+'Resultater - Østdanmark'!I168</f>
        <v>#REF!</v>
      </c>
      <c r="J168" s="282" t="e">
        <f>'Resultater - Vestdanmark'!J168+'Resultater - Østdanmark'!J168</f>
        <v>#REF!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 t="e">
        <f>'Resultater - Vestdanmark'!H169+'Resultater - Østdanmark'!H169</f>
        <v>#REF!</v>
      </c>
      <c r="I169" s="281" t="e">
        <f>'Resultater - Vestdanmark'!I169+'Resultater - Østdanmark'!I169</f>
        <v>#REF!</v>
      </c>
      <c r="J169" s="282" t="e">
        <f>'Resultater - Vestdanmark'!J169+'Resultater - Østdanmark'!J169</f>
        <v>#REF!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 t="e">
        <f>'Resultater - Vestdanmark'!H170+'Resultater - Østdanmark'!H170</f>
        <v>#REF!</v>
      </c>
      <c r="I170" s="281" t="e">
        <f>'Resultater - Vestdanmark'!I170+'Resultater - Østdanmark'!I170</f>
        <v>#REF!</v>
      </c>
      <c r="J170" s="282" t="e">
        <f>'Resultater - Vestdanmark'!J170+'Resultater - Østdanmark'!J170</f>
        <v>#REF!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 t="e">
        <f>'Resultater - Vestdanmark'!H171+'Resultater - Østdanmark'!H171</f>
        <v>#REF!</v>
      </c>
      <c r="I171" s="281" t="e">
        <f>'Resultater - Vestdanmark'!I171+'Resultater - Østdanmark'!I171</f>
        <v>#REF!</v>
      </c>
      <c r="J171" s="282" t="e">
        <f>'Resultater - Vestdanmark'!J171+'Resultater - Østdanmark'!J171</f>
        <v>#REF!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 t="e">
        <f>'Resultater - Vestdanmark'!H172+'Resultater - Østdanmark'!H172</f>
        <v>#REF!</v>
      </c>
      <c r="I172" s="281" t="e">
        <f>'Resultater - Vestdanmark'!I172+'Resultater - Østdanmark'!I172</f>
        <v>#REF!</v>
      </c>
      <c r="J172" s="282" t="e">
        <f>'Resultater - Vestdanmark'!J172+'Resultater - Østdanmark'!J172</f>
        <v>#REF!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 t="e">
        <f>'Resultater - Vestdanmark'!H173+'Resultater - Østdanmark'!H173</f>
        <v>#REF!</v>
      </c>
      <c r="I173" s="281" t="e">
        <f>'Resultater - Vestdanmark'!I173+'Resultater - Østdanmark'!I173</f>
        <v>#REF!</v>
      </c>
      <c r="J173" s="282" t="e">
        <f>'Resultater - Vestdanmark'!J173+'Resultater - Østdanmark'!J173</f>
        <v>#REF!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 t="e">
        <f>'Resultater - Vestdanmark'!H174+'Resultater - Østdanmark'!H174</f>
        <v>#REF!</v>
      </c>
      <c r="I174" s="281" t="e">
        <f>'Resultater - Vestdanmark'!I174+'Resultater - Østdanmark'!I174</f>
        <v>#REF!</v>
      </c>
      <c r="J174" s="282" t="e">
        <f>'Resultater - Vestdanmark'!J174+'Resultater - Østdanmark'!J174</f>
        <v>#REF!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 t="e">
        <f>'Resultater - Vestdanmark'!H175+'Resultater - Østdanmark'!H175</f>
        <v>#REF!</v>
      </c>
      <c r="I175" s="281" t="e">
        <f>'Resultater - Vestdanmark'!I175+'Resultater - Østdanmark'!I175</f>
        <v>#REF!</v>
      </c>
      <c r="J175" s="282" t="e">
        <f>'Resultater - Vestdanmark'!J175+'Resultater - Østdanmark'!J175</f>
        <v>#REF!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 t="e">
        <f>'Resultater - Vestdanmark'!H176+'Resultater - Østdanmark'!H176</f>
        <v>#REF!</v>
      </c>
      <c r="I176" s="281" t="e">
        <f>'Resultater - Vestdanmark'!I176+'Resultater - Østdanmark'!I176</f>
        <v>#REF!</v>
      </c>
      <c r="J176" s="282" t="e">
        <f>'Resultater - Vestdanmark'!J176+'Resultater - Østdanmark'!J176</f>
        <v>#REF!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 t="e">
        <f>'Resultater - Vestdanmark'!H177+'Resultater - Østdanmark'!H177</f>
        <v>#REF!</v>
      </c>
      <c r="I177" s="281" t="e">
        <f>'Resultater - Vestdanmark'!I177+'Resultater - Østdanmark'!I177</f>
        <v>#REF!</v>
      </c>
      <c r="J177" s="282" t="e">
        <f>'Resultater - Vestdanmark'!J177+'Resultater - Østdanmark'!J177</f>
        <v>#REF!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 t="e">
        <f>'Resultater - Vestdanmark'!H178+'Resultater - Østdanmark'!H178</f>
        <v>#REF!</v>
      </c>
      <c r="I178" s="281" t="e">
        <f>'Resultater - Vestdanmark'!I178+'Resultater - Østdanmark'!I178</f>
        <v>#REF!</v>
      </c>
      <c r="J178" s="282" t="e">
        <f>'Resultater - Vestdanmark'!J178+'Resultater - Østdanmark'!J178</f>
        <v>#REF!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 t="e">
        <f>'Resultater - Vestdanmark'!H179+'Resultater - Østdanmark'!H179</f>
        <v>#REF!</v>
      </c>
      <c r="I179" s="281" t="e">
        <f>'Resultater - Vestdanmark'!I179+'Resultater - Østdanmark'!I179</f>
        <v>#REF!</v>
      </c>
      <c r="J179" s="282" t="e">
        <f>'Resultater - Vestdanmark'!J179+'Resultater - Østdanmark'!J179</f>
        <v>#REF!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 t="e">
        <f>'Resultater - Vestdanmark'!H180+'Resultater - Østdanmark'!H180</f>
        <v>#REF!</v>
      </c>
      <c r="I180" s="281" t="e">
        <f>'Resultater - Vestdanmark'!I180+'Resultater - Østdanmark'!I180</f>
        <v>#REF!</v>
      </c>
      <c r="J180" s="282" t="e">
        <f>'Resultater - Vestdanmark'!J180+'Resultater - Østdanmark'!J180</f>
        <v>#REF!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 t="e">
        <f>'Resultater - Vestdanmark'!H181+'Resultater - Østdanmark'!H181</f>
        <v>#REF!</v>
      </c>
      <c r="I181" s="281" t="e">
        <f>'Resultater - Vestdanmark'!I181+'Resultater - Østdanmark'!I181</f>
        <v>#REF!</v>
      </c>
      <c r="J181" s="282" t="e">
        <f>'Resultater - Vestdanmark'!J181+'Resultater - Østdanmark'!J181</f>
        <v>#REF!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 t="e">
        <f>'Resultater - Vestdanmark'!H182+'Resultater - Østdanmark'!H182</f>
        <v>#REF!</v>
      </c>
      <c r="I182" s="281" t="e">
        <f>'Resultater - Vestdanmark'!I182+'Resultater - Østdanmark'!I182</f>
        <v>#REF!</v>
      </c>
      <c r="J182" s="282" t="e">
        <f>'Resultater - Vestdanmark'!J182+'Resultater - Østdanmark'!J182</f>
        <v>#REF!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 t="e">
        <f>'Resultater - Vestdanmark'!H183+'Resultater - Østdanmark'!H183</f>
        <v>#REF!</v>
      </c>
      <c r="I183" s="281" t="e">
        <f>'Resultater - Vestdanmark'!I183+'Resultater - Østdanmark'!I183</f>
        <v>#REF!</v>
      </c>
      <c r="J183" s="282" t="e">
        <f>'Resultater - Vestdanmark'!J183+'Resultater - Østdanmark'!J183</f>
        <v>#REF!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 t="e">
        <f>'Resultater - Vestdanmark'!H184+'Resultater - Østdanmark'!H184</f>
        <v>#REF!</v>
      </c>
      <c r="I184" s="281" t="e">
        <f>'Resultater - Vestdanmark'!I184+'Resultater - Østdanmark'!I184</f>
        <v>#REF!</v>
      </c>
      <c r="J184" s="282" t="e">
        <f>'Resultater - Vestdanmark'!J184+'Resultater - Østdanmark'!J184</f>
        <v>#REF!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 t="e">
        <f>'Resultater - Vestdanmark'!H185+'Resultater - Østdanmark'!H185</f>
        <v>#REF!</v>
      </c>
      <c r="I185" s="281" t="e">
        <f>'Resultater - Vestdanmark'!I185+'Resultater - Østdanmark'!I185</f>
        <v>#REF!</v>
      </c>
      <c r="J185" s="282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 t="e">
        <f>'Resultater - Vestdanmark'!H186+'Resultater - Østdanmark'!H186</f>
        <v>#REF!</v>
      </c>
      <c r="I186" s="281" t="e">
        <f>'Resultater - Vestdanmark'!I186+'Resultater - Østdanmark'!I186</f>
        <v>#REF!</v>
      </c>
      <c r="J186" s="282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 t="e">
        <f>'Resultater - Vestdanmark'!H187+'Resultater - Østdanmark'!H187</f>
        <v>#REF!</v>
      </c>
      <c r="I187" s="281" t="e">
        <f>'Resultater - Vestdanmark'!I187+'Resultater - Østdanmark'!I187</f>
        <v>#REF!</v>
      </c>
      <c r="J187" s="282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 t="e">
        <f>'Resultater - Vestdanmark'!H188+'Resultater - Østdanmark'!H188</f>
        <v>#REF!</v>
      </c>
      <c r="I188" s="281" t="e">
        <f>'Resultater - Vestdanmark'!I188+'Resultater - Østdanmark'!I188</f>
        <v>#REF!</v>
      </c>
      <c r="J188" s="282" t="e">
        <f>'Resultater - Vestdanmark'!J188+'Resultater - Østdanmark'!J188</f>
        <v>#REF!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 t="e">
        <f>'Resultater - Vestdanmark'!H189+'Resultater - Østdanmark'!H189</f>
        <v>#REF!</v>
      </c>
      <c r="I189" s="281" t="e">
        <f>'Resultater - Vestdanmark'!I189+'Resultater - Østdanmark'!I189</f>
        <v>#REF!</v>
      </c>
      <c r="J189" s="282" t="e">
        <f>'Resultater - Vestdanmark'!J189+'Resultater - Østdanmark'!J189</f>
        <v>#REF!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 t="e">
        <f>'Resultater - Vestdanmark'!H190+'Resultater - Østdanmark'!H190</f>
        <v>#REF!</v>
      </c>
      <c r="I190" s="281" t="e">
        <f>'Resultater - Vestdanmark'!I190+'Resultater - Østdanmark'!I190</f>
        <v>#REF!</v>
      </c>
      <c r="J190" s="282" t="e">
        <f>'Resultater - Vestdanmark'!J190+'Resultater - Østdanmark'!J190</f>
        <v>#REF!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 t="e">
        <f>'Resultater - Vestdanmark'!H191+'Resultater - Østdanmark'!H191</f>
        <v>#REF!</v>
      </c>
      <c r="I191" s="281" t="e">
        <f>'Resultater - Vestdanmark'!I191+'Resultater - Østdanmark'!I191</f>
        <v>#REF!</v>
      </c>
      <c r="J191" s="282" t="e">
        <f>'Resultater - Vestdanmark'!J191+'Resultater - Østdanmark'!J191</f>
        <v>#REF!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 t="e">
        <f>'Resultater - Vestdanmark'!H192+'Resultater - Østdanmark'!H192</f>
        <v>#REF!</v>
      </c>
      <c r="I192" s="281" t="e">
        <f>'Resultater - Vestdanmark'!I192+'Resultater - Østdanmark'!I192</f>
        <v>#REF!</v>
      </c>
      <c r="J192" s="282" t="e">
        <f>'Resultater - Vestdanmark'!J192+'Resultater - Østdanmark'!J192</f>
        <v>#REF!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 t="e">
        <f>'Resultater - Vestdanmark'!H193+'Resultater - Østdanmark'!H193</f>
        <v>#REF!</v>
      </c>
      <c r="I193" s="281" t="e">
        <f>'Resultater - Vestdanmark'!I193+'Resultater - Østdanmark'!I193</f>
        <v>#REF!</v>
      </c>
      <c r="J193" s="282" t="e">
        <f>'Resultater - Vestdanmark'!J193+'Resultater - Østdanmark'!J193</f>
        <v>#REF!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 t="e">
        <f>'Resultater - Vestdanmark'!H194+'Resultater - Østdanmark'!H194</f>
        <v>#REF!</v>
      </c>
      <c r="I194" s="281" t="e">
        <f>'Resultater - Vestdanmark'!I194+'Resultater - Østdanmark'!I194</f>
        <v>#REF!</v>
      </c>
      <c r="J194" s="282" t="e">
        <f>'Resultater - Vestdanmark'!J194+'Resultater - Østdanmark'!J194</f>
        <v>#REF!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 t="e">
        <f>'Resultater - Vestdanmark'!H195+'Resultater - Østdanmark'!H195</f>
        <v>#REF!</v>
      </c>
      <c r="I195" s="281" t="e">
        <f>'Resultater - Vestdanmark'!I195+'Resultater - Østdanmark'!I195</f>
        <v>#REF!</v>
      </c>
      <c r="J195" s="282" t="e">
        <f>'Resultater - Vestdanmark'!J195+'Resultater - Østdanmark'!J195</f>
        <v>#REF!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 t="e">
        <f>'Resultater - Vestdanmark'!H196+'Resultater - Østdanmark'!H196</f>
        <v>#REF!</v>
      </c>
      <c r="I196" s="281" t="e">
        <f>'Resultater - Vestdanmark'!I196+'Resultater - Østdanmark'!I196</f>
        <v>#REF!</v>
      </c>
      <c r="J196" s="282" t="e">
        <f>'Resultater - Vestdanmark'!J196+'Resultater - Østdanmark'!J196</f>
        <v>#REF!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 t="e">
        <f>'Resultater - Vestdanmark'!H197+'Resultater - Østdanmark'!H197</f>
        <v>#REF!</v>
      </c>
      <c r="I197" s="281" t="e">
        <f>'Resultater - Vestdanmark'!I197+'Resultater - Østdanmark'!I197</f>
        <v>#REF!</v>
      </c>
      <c r="J197" s="282" t="e">
        <f>'Resultater - Vestdanmark'!J197+'Resultater - Østdanmark'!J197</f>
        <v>#REF!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 t="e">
        <f>'Resultater - Vestdanmark'!H198+'Resultater - Østdanmark'!H198</f>
        <v>#REF!</v>
      </c>
      <c r="I198" s="281" t="e">
        <f>'Resultater - Vestdanmark'!I198+'Resultater - Østdanmark'!I198</f>
        <v>#REF!</v>
      </c>
      <c r="J198" s="282" t="e">
        <f>'Resultater - Vestdanmark'!J198+'Resultater - Østdanmark'!J198</f>
        <v>#REF!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 t="e">
        <f>'Resultater - Vestdanmark'!H199+'Resultater - Østdanmark'!H199</f>
        <v>#REF!</v>
      </c>
      <c r="I199" s="281" t="e">
        <f>'Resultater - Vestdanmark'!I199+'Resultater - Østdanmark'!I199</f>
        <v>#REF!</v>
      </c>
      <c r="J199" s="282" t="e">
        <f>'Resultater - Vestdanmark'!J199+'Resultater - Østdanmark'!J199</f>
        <v>#REF!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 t="e">
        <f>'Resultater - Vestdanmark'!H200+'Resultater - Østdanmark'!H200</f>
        <v>#REF!</v>
      </c>
      <c r="I200" s="281" t="e">
        <f>'Resultater - Vestdanmark'!I200+'Resultater - Østdanmark'!I200</f>
        <v>#REF!</v>
      </c>
      <c r="J200" s="282" t="e">
        <f>'Resultater - Vestdanmark'!J200+'Resultater - Østdanmark'!J200</f>
        <v>#REF!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 t="e">
        <f>'Resultater - Vestdanmark'!H201+'Resultater - Østdanmark'!H201</f>
        <v>#REF!</v>
      </c>
      <c r="I201" s="281" t="e">
        <f>'Resultater - Vestdanmark'!I201+'Resultater - Østdanmark'!I201</f>
        <v>#REF!</v>
      </c>
      <c r="J201" s="282" t="e">
        <f>'Resultater - Vestdanmark'!J201+'Resultater - Østdanmark'!J201</f>
        <v>#REF!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 t="e">
        <f>'Resultater - Vestdanmark'!H202+'Resultater - Østdanmark'!H202</f>
        <v>#REF!</v>
      </c>
      <c r="I202" s="281" t="e">
        <f>'Resultater - Vestdanmark'!I202+'Resultater - Østdanmark'!I202</f>
        <v>#REF!</v>
      </c>
      <c r="J202" s="282" t="e">
        <f>'Resultater - Vestdanmark'!J202+'Resultater - Østdanmark'!J202</f>
        <v>#REF!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 t="e">
        <f>'Resultater - Vestdanmark'!H203+'Resultater - Østdanmark'!H203</f>
        <v>#REF!</v>
      </c>
      <c r="I203" s="281" t="e">
        <f>'Resultater - Vestdanmark'!I203+'Resultater - Østdanmark'!I203</f>
        <v>#REF!</v>
      </c>
      <c r="J203" s="282" t="e">
        <f>'Resultater - Vestdanmark'!J203+'Resultater - Østdanmark'!J203</f>
        <v>#REF!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 t="e">
        <f>'Resultater - Vestdanmark'!H204+'Resultater - Østdanmark'!H204</f>
        <v>#REF!</v>
      </c>
      <c r="I204" s="281" t="e">
        <f>'Resultater - Vestdanmark'!I204+'Resultater - Østdanmark'!I204</f>
        <v>#REF!</v>
      </c>
      <c r="J204" s="282" t="e">
        <f>'Resultater - Vestdanmark'!J204+'Resultater - Østdanmark'!J204</f>
        <v>#REF!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 t="e">
        <f>'Resultater - Vestdanmark'!H205+'Resultater - Østdanmark'!H205</f>
        <v>#REF!</v>
      </c>
      <c r="I205" s="281" t="e">
        <f>'Resultater - Vestdanmark'!I205+'Resultater - Østdanmark'!I205</f>
        <v>#REF!</v>
      </c>
      <c r="J205" s="282" t="e">
        <f>'Resultater - Vestdanmark'!J205+'Resultater - Østdanmark'!J205</f>
        <v>#REF!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 t="e">
        <f>'Resultater - Vestdanmark'!H206+'Resultater - Østdanmark'!H206</f>
        <v>#REF!</v>
      </c>
      <c r="I206" s="281" t="e">
        <f>'Resultater - Vestdanmark'!I206+'Resultater - Østdanmark'!I206</f>
        <v>#REF!</v>
      </c>
      <c r="J206" s="282" t="e">
        <f>'Resultater - Vestdanmark'!J206+'Resultater - Østdanmark'!J206</f>
        <v>#REF!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 t="e">
        <f>'Resultater - Vestdanmark'!H207+'Resultater - Østdanmark'!H207</f>
        <v>#REF!</v>
      </c>
      <c r="I207" s="281" t="e">
        <f>'Resultater - Vestdanmark'!I207+'Resultater - Østdanmark'!I207</f>
        <v>#REF!</v>
      </c>
      <c r="J207" s="282" t="e">
        <f>'Resultater - Vestdanmark'!J207+'Resultater - Østdanmark'!J207</f>
        <v>#REF!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 t="e">
        <f>'Resultater - Vestdanmark'!H208+'Resultater - Østdanmark'!H208</f>
        <v>#REF!</v>
      </c>
      <c r="I208" s="281" t="e">
        <f>'Resultater - Vestdanmark'!I208+'Resultater - Østdanmark'!I208</f>
        <v>#REF!</v>
      </c>
      <c r="J208" s="282" t="e">
        <f>'Resultater - Vestdanmark'!J208+'Resultater - Østdanmark'!J208</f>
        <v>#REF!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 t="e">
        <f>'Resultater - Vestdanmark'!H209+'Resultater - Østdanmark'!H209</f>
        <v>#REF!</v>
      </c>
      <c r="I209" s="281" t="e">
        <f>'Resultater - Vestdanmark'!I209+'Resultater - Østdanmark'!I209</f>
        <v>#REF!</v>
      </c>
      <c r="J209" s="282" t="e">
        <f>'Resultater - Vestdanmark'!J209+'Resultater - Østdanmark'!J209</f>
        <v>#REF!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 t="e">
        <f>'Resultater - Vestdanmark'!H210+'Resultater - Østdanmark'!H210</f>
        <v>#REF!</v>
      </c>
      <c r="I210" s="281" t="e">
        <f>'Resultater - Vestdanmark'!I210+'Resultater - Østdanmark'!I210</f>
        <v>#REF!</v>
      </c>
      <c r="J210" s="282" t="e">
        <f>'Resultater - Vestdanmark'!J210+'Resultater - Østdanmark'!J210</f>
        <v>#REF!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 t="e">
        <f>'Resultater - Vestdanmark'!H211+'Resultater - Østdanmark'!H211</f>
        <v>#REF!</v>
      </c>
      <c r="I211" s="281" t="e">
        <f>'Resultater - Vestdanmark'!I211+'Resultater - Østdanmark'!I211</f>
        <v>#REF!</v>
      </c>
      <c r="J211" s="282" t="e">
        <f>'Resultater - Vestdanmark'!J211+'Resultater - Østdanmark'!J211</f>
        <v>#REF!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 t="e">
        <f>'Resultater - Vestdanmark'!H212+'Resultater - Østdanmark'!H212</f>
        <v>#REF!</v>
      </c>
      <c r="I212" s="281" t="e">
        <f>'Resultater - Vestdanmark'!I212+'Resultater - Østdanmark'!I212</f>
        <v>#REF!</v>
      </c>
      <c r="J212" s="282" t="e">
        <f>'Resultater - Vestdanmark'!J212+'Resultater - Østdanmark'!J212</f>
        <v>#REF!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 t="e">
        <f>'Resultater - Vestdanmark'!H213+'Resultater - Østdanmark'!H213</f>
        <v>#REF!</v>
      </c>
      <c r="I213" s="281" t="e">
        <f>'Resultater - Vestdanmark'!I213+'Resultater - Østdanmark'!I213</f>
        <v>#REF!</v>
      </c>
      <c r="J213" s="282" t="e">
        <f>'Resultater - Vestdanmark'!J213+'Resultater - Østdanmark'!J213</f>
        <v>#REF!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 t="e">
        <f>'Resultater - Vestdanmark'!H214+'Resultater - Østdanmark'!H214</f>
        <v>#REF!</v>
      </c>
      <c r="I214" s="281" t="e">
        <f>'Resultater - Vestdanmark'!I214+'Resultater - Østdanmark'!I214</f>
        <v>#REF!</v>
      </c>
      <c r="J214" s="282" t="e">
        <f>'Resultater - Vestdanmark'!J214+'Resultater - Østdanmark'!J214</f>
        <v>#REF!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 t="e">
        <f>'Resultater - Vestdanmark'!H215+'Resultater - Østdanmark'!H215</f>
        <v>#REF!</v>
      </c>
      <c r="I215" s="281" t="e">
        <f>'Resultater - Vestdanmark'!I215+'Resultater - Østdanmark'!I215</f>
        <v>#REF!</v>
      </c>
      <c r="J215" s="282" t="e">
        <f>'Resultater - Vestdanmark'!J215+'Resultater - Østdanmark'!J215</f>
        <v>#REF!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 t="e">
        <f>'Resultater - Vestdanmark'!H216+'Resultater - Østdanmark'!H216</f>
        <v>#REF!</v>
      </c>
      <c r="I216" s="281" t="e">
        <f>'Resultater - Vestdanmark'!I216+'Resultater - Østdanmark'!I216</f>
        <v>#REF!</v>
      </c>
      <c r="J216" s="282" t="e">
        <f>'Resultater - Vestdanmark'!J216+'Resultater - Østdanmark'!J216</f>
        <v>#REF!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 t="e">
        <f>'Resultater - Vestdanmark'!H217+'Resultater - Østdanmark'!H217</f>
        <v>#REF!</v>
      </c>
      <c r="I217" s="281" t="e">
        <f>'Resultater - Vestdanmark'!I217+'Resultater - Østdanmark'!I217</f>
        <v>#REF!</v>
      </c>
      <c r="J217" s="282" t="e">
        <f>'Resultater - Vestdanmark'!J217+'Resultater - Østdanmark'!J217</f>
        <v>#REF!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 t="e">
        <f>'Resultater - Vestdanmark'!H218+'Resultater - Østdanmark'!H218</f>
        <v>#REF!</v>
      </c>
      <c r="I218" s="281" t="e">
        <f>'Resultater - Vestdanmark'!I218+'Resultater - Østdanmark'!I218</f>
        <v>#REF!</v>
      </c>
      <c r="J218" s="282" t="e">
        <f>'Resultater - Vestdanmark'!J218+'Resultater - Østdanmark'!J218</f>
        <v>#REF!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 t="e">
        <f>'Resultater - Vestdanmark'!H219+'Resultater - Østdanmark'!H219</f>
        <v>#REF!</v>
      </c>
      <c r="I219" s="281" t="e">
        <f>'Resultater - Vestdanmark'!I219+'Resultater - Østdanmark'!I219</f>
        <v>#REF!</v>
      </c>
      <c r="J219" s="282" t="e">
        <f>'Resultater - Vestdanmark'!J219+'Resultater - Østdanmark'!J219</f>
        <v>#REF!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 t="e">
        <f>'Resultater - Vestdanmark'!H220+'Resultater - Østdanmark'!H220</f>
        <v>#REF!</v>
      </c>
      <c r="I220" s="281" t="e">
        <f>'Resultater - Vestdanmark'!I220+'Resultater - Østdanmark'!I220</f>
        <v>#REF!</v>
      </c>
      <c r="J220" s="282" t="e">
        <f>'Resultater - Vestdanmark'!J220+'Resultater - Østdanmark'!J220</f>
        <v>#REF!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 t="e">
        <f>'Resultater - Vestdanmark'!H221+'Resultater - Østdanmark'!H221</f>
        <v>#REF!</v>
      </c>
      <c r="I221" s="281" t="e">
        <f>'Resultater - Vestdanmark'!I221+'Resultater - Østdanmark'!I221</f>
        <v>#REF!</v>
      </c>
      <c r="J221" s="282" t="e">
        <f>'Resultater - Vestdanmark'!J221+'Resultater - Østdanmark'!J221</f>
        <v>#REF!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 t="e">
        <f>'Resultater - Vestdanmark'!H222+'Resultater - Østdanmark'!H222</f>
        <v>#REF!</v>
      </c>
      <c r="I222" s="281" t="e">
        <f>'Resultater - Vestdanmark'!I222+'Resultater - Østdanmark'!I222</f>
        <v>#REF!</v>
      </c>
      <c r="J222" s="282" t="e">
        <f>'Resultater - Vestdanmark'!J222+'Resultater - Østdanmark'!J222</f>
        <v>#REF!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 t="e">
        <f>'Resultater - Vestdanmark'!H223+'Resultater - Østdanmark'!H223</f>
        <v>#REF!</v>
      </c>
      <c r="I223" s="281" t="e">
        <f>'Resultater - Vestdanmark'!I223+'Resultater - Østdanmark'!I223</f>
        <v>#REF!</v>
      </c>
      <c r="J223" s="282" t="e">
        <f>'Resultater - Vestdanmark'!J223+'Resultater - Østdanmark'!J223</f>
        <v>#REF!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 t="e">
        <f>'Resultater - Vestdanmark'!H224+'Resultater - Østdanmark'!H224</f>
        <v>#REF!</v>
      </c>
      <c r="I224" s="281" t="e">
        <f>'Resultater - Vestdanmark'!I224+'Resultater - Østdanmark'!I224</f>
        <v>#REF!</v>
      </c>
      <c r="J224" s="282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 t="e">
        <f>'Resultater - Vestdanmark'!H225+'Resultater - Østdanmark'!H225</f>
        <v>#REF!</v>
      </c>
      <c r="I225" s="281" t="e">
        <f>'Resultater - Vestdanmark'!I225+'Resultater - Østdanmark'!I225</f>
        <v>#REF!</v>
      </c>
      <c r="J225" s="282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 t="e">
        <f>'Resultater - Vestdanmark'!H226+'Resultater - Østdanmark'!H226</f>
        <v>#REF!</v>
      </c>
      <c r="I226" s="281" t="e">
        <f>'Resultater - Vestdanmark'!I226+'Resultater - Østdanmark'!I226</f>
        <v>#REF!</v>
      </c>
      <c r="J226" s="282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 t="e">
        <f>'Resultater - Vestdanmark'!H227+'Resultater - Østdanmark'!H227</f>
        <v>#REF!</v>
      </c>
      <c r="I227" s="281" t="e">
        <f>'Resultater - Vestdanmark'!I227+'Resultater - Østdanmark'!I227</f>
        <v>#REF!</v>
      </c>
      <c r="J227" s="282" t="e">
        <f>'Resultater - Vestdanmark'!J227+'Resultater - Østdanmark'!J227</f>
        <v>#REF!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 t="e">
        <f>'Resultater - Vestdanmark'!H228+'Resultater - Østdanmark'!H228</f>
        <v>#REF!</v>
      </c>
      <c r="I228" s="281" t="e">
        <f>'Resultater - Vestdanmark'!I228+'Resultater - Østdanmark'!I228</f>
        <v>#REF!</v>
      </c>
      <c r="J228" s="282" t="e">
        <f>'Resultater - Vestdanmark'!J228+'Resultater - Østdanmark'!J228</f>
        <v>#REF!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 t="e">
        <f>'Resultater - Vestdanmark'!H229+'Resultater - Østdanmark'!H229</f>
        <v>#REF!</v>
      </c>
      <c r="I229" s="281" t="e">
        <f>'Resultater - Vestdanmark'!I229+'Resultater - Østdanmark'!I229</f>
        <v>#REF!</v>
      </c>
      <c r="J229" s="282" t="e">
        <f>'Resultater - Vestdanmark'!J229+'Resultater - Østdanmark'!J229</f>
        <v>#REF!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 t="e">
        <f>'Resultater - Vestdanmark'!H230+'Resultater - Østdanmark'!H230</f>
        <v>#REF!</v>
      </c>
      <c r="I230" s="281" t="e">
        <f>'Resultater - Vestdanmark'!I230+'Resultater - Østdanmark'!I230</f>
        <v>#REF!</v>
      </c>
      <c r="J230" s="282" t="e">
        <f>'Resultater - Vestdanmark'!J230+'Resultater - Østdanmark'!J230</f>
        <v>#REF!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 t="e">
        <f>'Resultater - Vestdanmark'!H231+'Resultater - Østdanmark'!H231</f>
        <v>#REF!</v>
      </c>
      <c r="I231" s="281" t="e">
        <f>'Resultater - Vestdanmark'!I231+'Resultater - Østdanmark'!I231</f>
        <v>#REF!</v>
      </c>
      <c r="J231" s="282" t="e">
        <f>'Resultater - Vestdanmark'!J231+'Resultater - Østdanmark'!J231</f>
        <v>#REF!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 t="e">
        <f>'Resultater - Vestdanmark'!H232+'Resultater - Østdanmark'!H232</f>
        <v>#REF!</v>
      </c>
      <c r="I232" s="281" t="e">
        <f>'Resultater - Vestdanmark'!I232+'Resultater - Østdanmark'!I232</f>
        <v>#REF!</v>
      </c>
      <c r="J232" s="282" t="e">
        <f>'Resultater - Vestdanmark'!J232+'Resultater - Østdanmark'!J232</f>
        <v>#REF!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 t="e">
        <f>'Resultater - Vestdanmark'!H233+'Resultater - Østdanmark'!H233</f>
        <v>#REF!</v>
      </c>
      <c r="I233" s="281" t="e">
        <f>'Resultater - Vestdanmark'!I233+'Resultater - Østdanmark'!I233</f>
        <v>#REF!</v>
      </c>
      <c r="J233" s="282" t="e">
        <f>'Resultater - Vestdanmark'!J233+'Resultater - Østdanmark'!J233</f>
        <v>#REF!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 t="e">
        <f>'Resultater - Vestdanmark'!H234+'Resultater - Østdanmark'!H234</f>
        <v>#REF!</v>
      </c>
      <c r="I234" s="281" t="e">
        <f>'Resultater - Vestdanmark'!I234+'Resultater - Østdanmark'!I234</f>
        <v>#REF!</v>
      </c>
      <c r="J234" s="282" t="e">
        <f>'Resultater - Vestdanmark'!J234+'Resultater - Østdanmark'!J234</f>
        <v>#REF!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 t="e">
        <f>'Resultater - Vestdanmark'!H235+'Resultater - Østdanmark'!H235</f>
        <v>#REF!</v>
      </c>
      <c r="I235" s="281" t="e">
        <f>'Resultater - Vestdanmark'!I235+'Resultater - Østdanmark'!I235</f>
        <v>#REF!</v>
      </c>
      <c r="J235" s="282" t="e">
        <f>'Resultater - Vestdanmark'!J235+'Resultater - Østdanmark'!J235</f>
        <v>#REF!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 t="e">
        <f>'Resultater - Vestdanmark'!H236+'Resultater - Østdanmark'!H236</f>
        <v>#REF!</v>
      </c>
      <c r="I236" s="281" t="e">
        <f>'Resultater - Vestdanmark'!I236+'Resultater - Østdanmark'!I236</f>
        <v>#REF!</v>
      </c>
      <c r="J236" s="282" t="e">
        <f>'Resultater - Vestdanmark'!J236+'Resultater - Østdanmark'!J236</f>
        <v>#REF!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 t="e">
        <f>'Resultater - Vestdanmark'!H237+'Resultater - Østdanmark'!H237</f>
        <v>#REF!</v>
      </c>
      <c r="I237" s="281" t="e">
        <f>'Resultater - Vestdanmark'!I237+'Resultater - Østdanmark'!I237</f>
        <v>#REF!</v>
      </c>
      <c r="J237" s="282" t="e">
        <f>'Resultater - Vestdanmark'!J237+'Resultater - Østdanmark'!J237</f>
        <v>#REF!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 t="e">
        <f>'Resultater - Vestdanmark'!H238+'Resultater - Østdanmark'!H238</f>
        <v>#REF!</v>
      </c>
      <c r="I238" s="281" t="e">
        <f>'Resultater - Vestdanmark'!I238+'Resultater - Østdanmark'!I238</f>
        <v>#REF!</v>
      </c>
      <c r="J238" s="282" t="e">
        <f>'Resultater - Vestdanmark'!J238+'Resultater - Østdanmark'!J238</f>
        <v>#REF!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 t="e">
        <f>'Resultater - Vestdanmark'!H239+'Resultater - Østdanmark'!H239</f>
        <v>#REF!</v>
      </c>
      <c r="I239" s="281" t="e">
        <f>'Resultater - Vestdanmark'!I239+'Resultater - Østdanmark'!I239</f>
        <v>#REF!</v>
      </c>
      <c r="J239" s="282" t="e">
        <f>'Resultater - Vestdanmark'!J239+'Resultater - Østdanmark'!J239</f>
        <v>#REF!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 t="e">
        <f>'Resultater - Vestdanmark'!H240+'Resultater - Østdanmark'!H240</f>
        <v>#REF!</v>
      </c>
      <c r="I240" s="281" t="e">
        <f>'Resultater - Vestdanmark'!I240+'Resultater - Østdanmark'!I240</f>
        <v>#REF!</v>
      </c>
      <c r="J240" s="282" t="e">
        <f>'Resultater - Vestdanmark'!J240+'Resultater - Østdanmark'!J240</f>
        <v>#REF!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 t="e">
        <f>'Resultater - Vestdanmark'!H241+'Resultater - Østdanmark'!H241</f>
        <v>#REF!</v>
      </c>
      <c r="I241" s="281" t="e">
        <f>'Resultater - Vestdanmark'!I241+'Resultater - Østdanmark'!I241</f>
        <v>#REF!</v>
      </c>
      <c r="J241" s="282" t="e">
        <f>'Resultater - Vestdanmark'!J241+'Resultater - Østdanmark'!J241</f>
        <v>#REF!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 t="e">
        <f>'Resultater - Vestdanmark'!H242+'Resultater - Østdanmark'!H242</f>
        <v>#REF!</v>
      </c>
      <c r="I242" s="281" t="e">
        <f>'Resultater - Vestdanmark'!I242+'Resultater - Østdanmark'!I242</f>
        <v>#REF!</v>
      </c>
      <c r="J242" s="282" t="e">
        <f>'Resultater - Vestdanmark'!J242+'Resultater - Østdanmark'!J242</f>
        <v>#REF!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 t="e">
        <f>'Resultater - Vestdanmark'!H243+'Resultater - Østdanmark'!H243</f>
        <v>#REF!</v>
      </c>
      <c r="I243" s="281" t="e">
        <f>'Resultater - Vestdanmark'!I243+'Resultater - Østdanmark'!I243</f>
        <v>#REF!</v>
      </c>
      <c r="J243" s="282" t="e">
        <f>'Resultater - Vestdanmark'!J243+'Resultater - Østdanmark'!J243</f>
        <v>#REF!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 t="e">
        <f>'Resultater - Vestdanmark'!H244+'Resultater - Østdanmark'!H244</f>
        <v>#REF!</v>
      </c>
      <c r="I244" s="281" t="e">
        <f>'Resultater - Vestdanmark'!I244+'Resultater - Østdanmark'!I244</f>
        <v>#REF!</v>
      </c>
      <c r="J244" s="282" t="e">
        <f>'Resultater - Vestdanmark'!J244+'Resultater - Østdanmark'!J244</f>
        <v>#REF!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 t="e">
        <f>'Resultater - Vestdanmark'!H245+'Resultater - Østdanmark'!H245</f>
        <v>#REF!</v>
      </c>
      <c r="I245" s="281" t="e">
        <f>'Resultater - Vestdanmark'!I245+'Resultater - Østdanmark'!I245</f>
        <v>#REF!</v>
      </c>
      <c r="J245" s="282" t="e">
        <f>'Resultater - Vestdanmark'!J245+'Resultater - Østdanmark'!J245</f>
        <v>#REF!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 t="e">
        <f>'Resultater - Vestdanmark'!H246+'Resultater - Østdanmark'!H246</f>
        <v>#REF!</v>
      </c>
      <c r="I246" s="281" t="e">
        <f>'Resultater - Vestdanmark'!I246+'Resultater - Østdanmark'!I246</f>
        <v>#REF!</v>
      </c>
      <c r="J246" s="282" t="e">
        <f>'Resultater - Vestdanmark'!J246+'Resultater - Østdanmark'!J246</f>
        <v>#REF!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 t="e">
        <f>'Resultater - Vestdanmark'!H247+'Resultater - Østdanmark'!H247</f>
        <v>#REF!</v>
      </c>
      <c r="I247" s="281" t="e">
        <f>'Resultater - Vestdanmark'!I247+'Resultater - Østdanmark'!I247</f>
        <v>#REF!</v>
      </c>
      <c r="J247" s="282" t="e">
        <f>'Resultater - Vestdanmark'!J247+'Resultater - Østdanmark'!J247</f>
        <v>#REF!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 t="e">
        <f>'Resultater - Vestdanmark'!H248+'Resultater - Østdanmark'!H248</f>
        <v>#REF!</v>
      </c>
      <c r="I248" s="281" t="e">
        <f>'Resultater - Vestdanmark'!I248+'Resultater - Østdanmark'!I248</f>
        <v>#REF!</v>
      </c>
      <c r="J248" s="282" t="e">
        <f>'Resultater - Vestdanmark'!J248+'Resultater - Østdanmark'!J248</f>
        <v>#REF!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 t="e">
        <f>'Resultater - Vestdanmark'!H249+'Resultater - Østdanmark'!H249</f>
        <v>#REF!</v>
      </c>
      <c r="I249" s="281" t="e">
        <f>'Resultater - Vestdanmark'!I249+'Resultater - Østdanmark'!I249</f>
        <v>#REF!</v>
      </c>
      <c r="J249" s="282" t="e">
        <f>'Resultater - Vestdanmark'!J249+'Resultater - Østdanmark'!J249</f>
        <v>#REF!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 t="e">
        <f>'Resultater - Vestdanmark'!H250+'Resultater - Østdanmark'!H250</f>
        <v>#REF!</v>
      </c>
      <c r="I250" s="281" t="e">
        <f>'Resultater - Vestdanmark'!I250+'Resultater - Østdanmark'!I250</f>
        <v>#REF!</v>
      </c>
      <c r="J250" s="282" t="e">
        <f>'Resultater - Vestdanmark'!J250+'Resultater - Østdanmark'!J250</f>
        <v>#REF!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 t="e">
        <f>'Resultater - Vestdanmark'!H251+'Resultater - Østdanmark'!H251</f>
        <v>#REF!</v>
      </c>
      <c r="I251" s="281" t="e">
        <f>'Resultater - Vestdanmark'!I251+'Resultater - Østdanmark'!I251</f>
        <v>#REF!</v>
      </c>
      <c r="J251" s="282" t="e">
        <f>'Resultater - Vestdanmark'!J251+'Resultater - Østdanmark'!J251</f>
        <v>#REF!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 t="e">
        <f>'Resultater - Vestdanmark'!H252+'Resultater - Østdanmark'!H252</f>
        <v>#REF!</v>
      </c>
      <c r="I252" s="281" t="e">
        <f>'Resultater - Vestdanmark'!I252+'Resultater - Østdanmark'!I252</f>
        <v>#REF!</v>
      </c>
      <c r="J252" s="282" t="e">
        <f>'Resultater - Vestdanmark'!J252+'Resultater - Østdanmark'!J252</f>
        <v>#REF!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 t="e">
        <f>'Resultater - Vestdanmark'!H253+'Resultater - Østdanmark'!H253</f>
        <v>#REF!</v>
      </c>
      <c r="I253" s="281" t="e">
        <f>'Resultater - Vestdanmark'!I253+'Resultater - Østdanmark'!I253</f>
        <v>#REF!</v>
      </c>
      <c r="J253" s="282" t="e">
        <f>'Resultater - Vestdanmark'!J253+'Resultater - Østdanmark'!J253</f>
        <v>#REF!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 t="e">
        <f>'Resultater - Vestdanmark'!H254+'Resultater - Østdanmark'!H254</f>
        <v>#REF!</v>
      </c>
      <c r="I254" s="281" t="e">
        <f>'Resultater - Vestdanmark'!I254+'Resultater - Østdanmark'!I254</f>
        <v>#REF!</v>
      </c>
      <c r="J254" s="282" t="e">
        <f>'Resultater - Vestdanmark'!J254+'Resultater - Østdanmark'!J254</f>
        <v>#REF!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 t="e">
        <f>'Resultater - Vestdanmark'!H255+'Resultater - Østdanmark'!H255</f>
        <v>#REF!</v>
      </c>
      <c r="I255" s="281" t="e">
        <f>'Resultater - Vestdanmark'!I255+'Resultater - Østdanmark'!I255</f>
        <v>#REF!</v>
      </c>
      <c r="J255" s="282" t="e">
        <f>'Resultater - Vestdanmark'!J255+'Resultater - Østdanmark'!J255</f>
        <v>#REF!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 t="e">
        <f>'Resultater - Vestdanmark'!H256+'Resultater - Østdanmark'!H256</f>
        <v>#REF!</v>
      </c>
      <c r="I256" s="281" t="e">
        <f>'Resultater - Vestdanmark'!I256+'Resultater - Østdanmark'!I256</f>
        <v>#REF!</v>
      </c>
      <c r="J256" s="282" t="e">
        <f>'Resultater - Vestdanmark'!J256+'Resultater - Østdanmark'!J256</f>
        <v>#REF!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 t="e">
        <f>'Resultater - Vestdanmark'!H257+'Resultater - Østdanmark'!H257</f>
        <v>#REF!</v>
      </c>
      <c r="I257" s="281" t="e">
        <f>'Resultater - Vestdanmark'!I257+'Resultater - Østdanmark'!I257</f>
        <v>#REF!</v>
      </c>
      <c r="J257" s="282" t="e">
        <f>'Resultater - Vestdanmark'!J257+'Resultater - Østdanmark'!J257</f>
        <v>#REF!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 t="e">
        <f>'Resultater - Vestdanmark'!H258+'Resultater - Østdanmark'!H258</f>
        <v>#REF!</v>
      </c>
      <c r="I258" s="281" t="e">
        <f>'Resultater - Vestdanmark'!I258+'Resultater - Østdanmark'!I258</f>
        <v>#REF!</v>
      </c>
      <c r="J258" s="282" t="e">
        <f>'Resultater - Vestdanmark'!J258+'Resultater - Østdanmark'!J258</f>
        <v>#REF!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 t="e">
        <f>'Resultater - Vestdanmark'!H259+'Resultater - Østdanmark'!H259</f>
        <v>#REF!</v>
      </c>
      <c r="I259" s="281" t="e">
        <f>'Resultater - Vestdanmark'!I259+'Resultater - Østdanmark'!I259</f>
        <v>#REF!</v>
      </c>
      <c r="J259" s="282" t="e">
        <f>'Resultater - Vestdanmark'!J259+'Resultater - Østdanmark'!J259</f>
        <v>#REF!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 t="e">
        <f>'Resultater - Vestdanmark'!H260+'Resultater - Østdanmark'!H260</f>
        <v>#REF!</v>
      </c>
      <c r="I260" s="281" t="e">
        <f>'Resultater - Vestdanmark'!I260+'Resultater - Østdanmark'!I260</f>
        <v>#REF!</v>
      </c>
      <c r="J260" s="282" t="e">
        <f>'Resultater - Vestdanmark'!J260+'Resultater - Østdanmark'!J260</f>
        <v>#REF!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 t="e">
        <f>'Resultater - Vestdanmark'!H261+'Resultater - Østdanmark'!H261</f>
        <v>#REF!</v>
      </c>
      <c r="I261" s="281" t="e">
        <f>'Resultater - Vestdanmark'!I261+'Resultater - Østdanmark'!I261</f>
        <v>#REF!</v>
      </c>
      <c r="J261" s="282" t="e">
        <f>'Resultater - Vestdanmark'!J261+'Resultater - Østdanmark'!J261</f>
        <v>#REF!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 t="e">
        <f>'Resultater - Vestdanmark'!H262+'Resultater - Østdanmark'!H262</f>
        <v>#REF!</v>
      </c>
      <c r="I262" s="281" t="e">
        <f>'Resultater - Vestdanmark'!I262+'Resultater - Østdanmark'!I262</f>
        <v>#REF!</v>
      </c>
      <c r="J262" s="282" t="e">
        <f>'Resultater - Vestdanmark'!J262+'Resultater - Østdanmark'!J262</f>
        <v>#REF!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 t="e">
        <f>'Resultater - Vestdanmark'!H263+'Resultater - Østdanmark'!H263</f>
        <v>#REF!</v>
      </c>
      <c r="I263" s="281" t="e">
        <f>'Resultater - Vestdanmark'!I263+'Resultater - Østdanmark'!I263</f>
        <v>#REF!</v>
      </c>
      <c r="J263" s="282" t="e">
        <f>'Resultater - Vestdanmark'!J263+'Resultater - Østdanmark'!J263</f>
        <v>#REF!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 t="e">
        <f>'Resultater - Vestdanmark'!H264+'Resultater - Østdanmark'!H264</f>
        <v>#REF!</v>
      </c>
      <c r="I264" s="281" t="e">
        <f>'Resultater - Vestdanmark'!I264+'Resultater - Østdanmark'!I264</f>
        <v>#REF!</v>
      </c>
      <c r="J264" s="282" t="e">
        <f>'Resultater - Vestdanmark'!J264+'Resultater - Østdanmark'!J264</f>
        <v>#REF!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 t="e">
        <f>'Resultater - Vestdanmark'!H265+'Resultater - Østdanmark'!H265</f>
        <v>#REF!</v>
      </c>
      <c r="I265" s="281" t="e">
        <f>'Resultater - Vestdanmark'!I265+'Resultater - Østdanmark'!I265</f>
        <v>#REF!</v>
      </c>
      <c r="J265" s="282" t="e">
        <f>'Resultater - Vestdanmark'!J265+'Resultater - Østdanmark'!J265</f>
        <v>#REF!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 t="e">
        <f>'Resultater - Vestdanmark'!H266+'Resultater - Østdanmark'!H266</f>
        <v>#REF!</v>
      </c>
      <c r="I266" s="281" t="e">
        <f>'Resultater - Vestdanmark'!I266+'Resultater - Østdanmark'!I266</f>
        <v>#REF!</v>
      </c>
      <c r="J266" s="282" t="e">
        <f>'Resultater - Vestdanmark'!J266+'Resultater - Østdanmark'!J266</f>
        <v>#REF!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 t="e">
        <f>'Resultater - Vestdanmark'!H267+'Resultater - Østdanmark'!H267</f>
        <v>#REF!</v>
      </c>
      <c r="I267" s="281" t="e">
        <f>'Resultater - Vestdanmark'!I267+'Resultater - Østdanmark'!I267</f>
        <v>#REF!</v>
      </c>
      <c r="J267" s="282" t="e">
        <f>'Resultater - Vestdanmark'!J267+'Resultater - Østdanmark'!J267</f>
        <v>#REF!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 t="e">
        <f>'Resultater - Vestdanmark'!H268+'Resultater - Østdanmark'!H268</f>
        <v>#REF!</v>
      </c>
      <c r="I268" s="281" t="e">
        <f>'Resultater - Vestdanmark'!I268+'Resultater - Østdanmark'!I268</f>
        <v>#REF!</v>
      </c>
      <c r="J268" s="282" t="e">
        <f>'Resultater - Vestdanmark'!J268+'Resultater - Østdanmark'!J268</f>
        <v>#REF!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 t="e">
        <f>'Resultater - Vestdanmark'!H269+'Resultater - Østdanmark'!H269</f>
        <v>#REF!</v>
      </c>
      <c r="I269" s="281" t="e">
        <f>'Resultater - Vestdanmark'!I269+'Resultater - Østdanmark'!I269</f>
        <v>#REF!</v>
      </c>
      <c r="J269" s="282" t="e">
        <f>'Resultater - Vestdanmark'!J269+'Resultater - Østdanmark'!J269</f>
        <v>#REF!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 t="e">
        <f>'Resultater - Vestdanmark'!H270+'Resultater - Østdanmark'!H270</f>
        <v>#REF!</v>
      </c>
      <c r="I270" s="281" t="e">
        <f>'Resultater - Vestdanmark'!I270+'Resultater - Østdanmark'!I270</f>
        <v>#REF!</v>
      </c>
      <c r="J270" s="282" t="e">
        <f>'Resultater - Vestdanmark'!J270+'Resultater - Østdanmark'!J270</f>
        <v>#REF!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 t="e">
        <f>'Resultater - Vestdanmark'!H271+'Resultater - Østdanmark'!H271</f>
        <v>#REF!</v>
      </c>
      <c r="I271" s="281" t="e">
        <f>'Resultater - Vestdanmark'!I271+'Resultater - Østdanmark'!I271</f>
        <v>#REF!</v>
      </c>
      <c r="J271" s="282" t="e">
        <f>'Resultater - Vestdanmark'!J271+'Resultater - Østdanmark'!J271</f>
        <v>#REF!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 t="e">
        <f>'Resultater - Vestdanmark'!H272+'Resultater - Østdanmark'!H272</f>
        <v>#REF!</v>
      </c>
      <c r="I272" s="281" t="e">
        <f>'Resultater - Vestdanmark'!I272+'Resultater - Østdanmark'!I272</f>
        <v>#REF!</v>
      </c>
      <c r="J272" s="282" t="e">
        <f>'Resultater - Vestdanmark'!J272+'Resultater - Østdanmark'!J272</f>
        <v>#REF!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 t="e">
        <f>'Resultater - Vestdanmark'!H273+'Resultater - Østdanmark'!H273</f>
        <v>#REF!</v>
      </c>
      <c r="I273" s="281" t="e">
        <f>'Resultater - Vestdanmark'!I273+'Resultater - Østdanmark'!I273</f>
        <v>#REF!</v>
      </c>
      <c r="J273" s="282" t="e">
        <f>'Resultater - Vestdanmark'!J273+'Resultater - Østdanmark'!J273</f>
        <v>#REF!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 t="e">
        <f>'Resultater - Vestdanmark'!H274+'Resultater - Østdanmark'!H274</f>
        <v>#REF!</v>
      </c>
      <c r="I274" s="281" t="e">
        <f>'Resultater - Vestdanmark'!I274+'Resultater - Østdanmark'!I274</f>
        <v>#REF!</v>
      </c>
      <c r="J274" s="282" t="e">
        <f>'Resultater - Vestdanmark'!J274+'Resultater - Østdanmark'!J274</f>
        <v>#REF!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 t="e">
        <f>'Resultater - Vestdanmark'!H275+'Resultater - Østdanmark'!H275</f>
        <v>#REF!</v>
      </c>
      <c r="I275" s="281" t="e">
        <f>'Resultater - Vestdanmark'!I275+'Resultater - Østdanmark'!I275</f>
        <v>#REF!</v>
      </c>
      <c r="J275" s="282" t="e">
        <f>'Resultater - Vestdanmark'!J275+'Resultater - Østdanmark'!J275</f>
        <v>#REF!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 t="e">
        <f>'Resultater - Vestdanmark'!H276+'Resultater - Østdanmark'!H276</f>
        <v>#REF!</v>
      </c>
      <c r="I276" s="281" t="e">
        <f>'Resultater - Vestdanmark'!I276+'Resultater - Østdanmark'!I276</f>
        <v>#REF!</v>
      </c>
      <c r="J276" s="282" t="e">
        <f>'Resultater - Vestdanmark'!J276+'Resultater - Østdanmark'!J276</f>
        <v>#REF!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 t="e">
        <f>'Resultater - Vestdanmark'!H277+'Resultater - Østdanmark'!H277</f>
        <v>#REF!</v>
      </c>
      <c r="I277" s="281" t="e">
        <f>'Resultater - Vestdanmark'!I277+'Resultater - Østdanmark'!I277</f>
        <v>#REF!</v>
      </c>
      <c r="J277" s="282" t="e">
        <f>'Resultater - Vestdanmark'!J277+'Resultater - Østdanmark'!J277</f>
        <v>#REF!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 t="e">
        <f>'Resultater - Vestdanmark'!H278+'Resultater - Østdanmark'!H278</f>
        <v>#REF!</v>
      </c>
      <c r="I278" s="281" t="e">
        <f>'Resultater - Vestdanmark'!I278+'Resultater - Østdanmark'!I278</f>
        <v>#REF!</v>
      </c>
      <c r="J278" s="282" t="e">
        <f>'Resultater - Vestdanmark'!J278+'Resultater - Østdanmark'!J278</f>
        <v>#REF!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 t="e">
        <f>'Resultater - Vestdanmark'!H279+'Resultater - Østdanmark'!H279</f>
        <v>#REF!</v>
      </c>
      <c r="I279" s="281" t="e">
        <f>'Resultater - Vestdanmark'!I279+'Resultater - Østdanmark'!I279</f>
        <v>#REF!</v>
      </c>
      <c r="J279" s="282" t="e">
        <f>'Resultater - Vestdanmark'!J279+'Resultater - Østdanmark'!J279</f>
        <v>#REF!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 t="e">
        <f>'Resultater - Vestdanmark'!H280+'Resultater - Østdanmark'!H280</f>
        <v>#REF!</v>
      </c>
      <c r="I280" s="281" t="e">
        <f>'Resultater - Vestdanmark'!I280+'Resultater - Østdanmark'!I280</f>
        <v>#REF!</v>
      </c>
      <c r="J280" s="282" t="e">
        <f>'Resultater - Vestdanmark'!J280+'Resultater - Østdanmark'!J280</f>
        <v>#REF!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 t="e">
        <f>'Resultater - Vestdanmark'!H281+'Resultater - Østdanmark'!H281</f>
        <v>#REF!</v>
      </c>
      <c r="I281" s="281" t="e">
        <f>'Resultater - Vestdanmark'!I281+'Resultater - Østdanmark'!I281</f>
        <v>#REF!</v>
      </c>
      <c r="J281" s="282" t="e">
        <f>'Resultater - Vestdanmark'!J281+'Resultater - Østdanmark'!J281</f>
        <v>#REF!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 t="e">
        <f>'Resultater - Vestdanmark'!H282+'Resultater - Østdanmark'!H282</f>
        <v>#REF!</v>
      </c>
      <c r="I282" s="281" t="e">
        <f>'Resultater - Vestdanmark'!I282+'Resultater - Østdanmark'!I282</f>
        <v>#REF!</v>
      </c>
      <c r="J282" s="282" t="e">
        <f>'Resultater - Vestdanmark'!J282+'Resultater - Østdanmark'!J282</f>
        <v>#REF!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 t="e">
        <f>'Resultater - Vestdanmark'!H283+'Resultater - Østdanmark'!H283</f>
        <v>#REF!</v>
      </c>
      <c r="I283" s="281" t="e">
        <f>'Resultater - Vestdanmark'!I283+'Resultater - Østdanmark'!I283</f>
        <v>#REF!</v>
      </c>
      <c r="J283" s="282" t="e">
        <f>'Resultater - Vestdanmark'!J283+'Resultater - Østdanmark'!J283</f>
        <v>#REF!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 t="e">
        <f>'Resultater - Vestdanmark'!H284+'Resultater - Østdanmark'!H284</f>
        <v>#REF!</v>
      </c>
      <c r="I284" s="281" t="e">
        <f>'Resultater - Vestdanmark'!I284+'Resultater - Østdanmark'!I284</f>
        <v>#REF!</v>
      </c>
      <c r="J284" s="282" t="e">
        <f>'Resultater - Vestdanmark'!J284+'Resultater - Østdanmark'!J284</f>
        <v>#REF!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 t="e">
        <f>'Resultater - Vestdanmark'!H285+'Resultater - Østdanmark'!H285</f>
        <v>#REF!</v>
      </c>
      <c r="I285" s="281" t="e">
        <f>'Resultater - Vestdanmark'!I285+'Resultater - Østdanmark'!I285</f>
        <v>#REF!</v>
      </c>
      <c r="J285" s="282" t="e">
        <f>'Resultater - Vestdanmark'!J285+'Resultater - Østdanmark'!J285</f>
        <v>#REF!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 t="e">
        <f>'Resultater - Vestdanmark'!H286+'Resultater - Østdanmark'!H286</f>
        <v>#REF!</v>
      </c>
      <c r="I286" s="281" t="e">
        <f>'Resultater - Vestdanmark'!I286+'Resultater - Østdanmark'!I286</f>
        <v>#REF!</v>
      </c>
      <c r="J286" s="282" t="e">
        <f>'Resultater - Vestdanmark'!J286+'Resultater - Østdanmark'!J286</f>
        <v>#REF!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 t="e">
        <f>'Resultater - Vestdanmark'!H287+'Resultater - Østdanmark'!H287</f>
        <v>#REF!</v>
      </c>
      <c r="I287" s="281" t="e">
        <f>'Resultater - Vestdanmark'!I287+'Resultater - Østdanmark'!I287</f>
        <v>#REF!</v>
      </c>
      <c r="J287" s="282" t="e">
        <f>'Resultater - Vestdanmark'!J287+'Resultater - Østdanmark'!J287</f>
        <v>#REF!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 t="e">
        <f>'Resultater - Vestdanmark'!H288+'Resultater - Østdanmark'!H288</f>
        <v>#REF!</v>
      </c>
      <c r="I288" s="281" t="e">
        <f>'Resultater - Vestdanmark'!I288+'Resultater - Østdanmark'!I288</f>
        <v>#REF!</v>
      </c>
      <c r="J288" s="282" t="e">
        <f>'Resultater - Vestdanmark'!J288+'Resultater - Østdanmark'!J288</f>
        <v>#REF!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 t="e">
        <f>'Resultater - Vestdanmark'!H289+'Resultater - Østdanmark'!H289</f>
        <v>#REF!</v>
      </c>
      <c r="I289" s="281" t="e">
        <f>'Resultater - Vestdanmark'!I289+'Resultater - Østdanmark'!I289</f>
        <v>#REF!</v>
      </c>
      <c r="J289" s="282" t="e">
        <f>'Resultater - Vestdanmark'!J289+'Resultater - Østdanmark'!J289</f>
        <v>#REF!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 t="e">
        <f>'Resultater - Vestdanmark'!H290+'Resultater - Østdanmark'!H290</f>
        <v>#REF!</v>
      </c>
      <c r="I290" s="281" t="e">
        <f>'Resultater - Vestdanmark'!I290+'Resultater - Østdanmark'!I290</f>
        <v>#REF!</v>
      </c>
      <c r="J290" s="282" t="e">
        <f>'Resultater - Vestdanmark'!J290+'Resultater - Østdanmark'!J290</f>
        <v>#REF!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 t="e">
        <f>'Resultater - Vestdanmark'!H291+'Resultater - Østdanmark'!H291</f>
        <v>#REF!</v>
      </c>
      <c r="I291" s="281" t="e">
        <f>'Resultater - Vestdanmark'!I291+'Resultater - Østdanmark'!I291</f>
        <v>#REF!</v>
      </c>
      <c r="J291" s="282" t="e">
        <f>'Resultater - Vestdanmark'!J291+'Resultater - Østdanmark'!J291</f>
        <v>#REF!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 t="e">
        <f>'Resultater - Vestdanmark'!H292+'Resultater - Østdanmark'!H292</f>
        <v>#REF!</v>
      </c>
      <c r="I292" s="281" t="e">
        <f>'Resultater - Vestdanmark'!I292+'Resultater - Østdanmark'!I292</f>
        <v>#REF!</v>
      </c>
      <c r="J292" s="282" t="e">
        <f>'Resultater - Vestdanmark'!J292+'Resultater - Østdanmark'!J292</f>
        <v>#REF!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 t="e">
        <f>'Resultater - Vestdanmark'!H293+'Resultater - Østdanmark'!H293</f>
        <v>#REF!</v>
      </c>
      <c r="I293" s="281" t="e">
        <f>'Resultater - Vestdanmark'!I293+'Resultater - Østdanmark'!I293</f>
        <v>#REF!</v>
      </c>
      <c r="J293" s="282" t="e">
        <f>'Resultater - Vestdanmark'!J293+'Resultater - Østdanmark'!J293</f>
        <v>#REF!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 t="e">
        <f>'Resultater - Vestdanmark'!H294+'Resultater - Østdanmark'!H294</f>
        <v>#REF!</v>
      </c>
      <c r="I294" s="281" t="e">
        <f>'Resultater - Vestdanmark'!I294+'Resultater - Østdanmark'!I294</f>
        <v>#REF!</v>
      </c>
      <c r="J294" s="282" t="e">
        <f>'Resultater - Vestdanmark'!J294+'Resultater - Østdanmark'!J294</f>
        <v>#REF!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 t="e">
        <f>'Resultater - Vestdanmark'!H295+'Resultater - Østdanmark'!H295</f>
        <v>#REF!</v>
      </c>
      <c r="I295" s="281" t="e">
        <f>'Resultater - Vestdanmark'!I295+'Resultater - Østdanmark'!I295</f>
        <v>#REF!</v>
      </c>
      <c r="J295" s="282" t="e">
        <f>'Resultater - Vestdanmark'!J295+'Resultater - Østdanmark'!J295</f>
        <v>#REF!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 t="e">
        <f>'Resultater - Vestdanmark'!H296+'Resultater - Østdanmark'!H296</f>
        <v>#REF!</v>
      </c>
      <c r="I296" s="281" t="e">
        <f>'Resultater - Vestdanmark'!I296+'Resultater - Østdanmark'!I296</f>
        <v>#REF!</v>
      </c>
      <c r="J296" s="282" t="e">
        <f>'Resultater - Vestdanmark'!J296+'Resultater - Østdanmark'!J296</f>
        <v>#REF!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 t="e">
        <f>'Resultater - Vestdanmark'!H297+'Resultater - Østdanmark'!H297</f>
        <v>#REF!</v>
      </c>
      <c r="I297" s="281" t="e">
        <f>'Resultater - Vestdanmark'!I297+'Resultater - Østdanmark'!I297</f>
        <v>#REF!</v>
      </c>
      <c r="J297" s="282" t="e">
        <f>'Resultater - Vestdanmark'!J297+'Resultater - Østdanmark'!J297</f>
        <v>#REF!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 t="e">
        <f>'Resultater - Vestdanmark'!H298+'Resultater - Østdanmark'!H298</f>
        <v>#REF!</v>
      </c>
      <c r="I298" s="281" t="e">
        <f>'Resultater - Vestdanmark'!I298+'Resultater - Østdanmark'!I298</f>
        <v>#REF!</v>
      </c>
      <c r="J298" s="282" t="e">
        <f>'Resultater - Vestdanmark'!J298+'Resultater - Østdanmark'!J298</f>
        <v>#REF!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 t="e">
        <f>'Resultater - Vestdanmark'!H299+'Resultater - Østdanmark'!H299</f>
        <v>#REF!</v>
      </c>
      <c r="I299" s="281" t="e">
        <f>'Resultater - Vestdanmark'!I299+'Resultater - Østdanmark'!I299</f>
        <v>#REF!</v>
      </c>
      <c r="J299" s="282" t="e">
        <f>'Resultater - Vestdanmark'!J299+'Resultater - Østdanmark'!J299</f>
        <v>#REF!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 t="e">
        <f>'Resultater - Vestdanmark'!H300+'Resultater - Østdanmark'!H300</f>
        <v>#REF!</v>
      </c>
      <c r="I300" s="281" t="e">
        <f>'Resultater - Vestdanmark'!I300+'Resultater - Østdanmark'!I300</f>
        <v>#REF!</v>
      </c>
      <c r="J300" s="282" t="e">
        <f>'Resultater - Vestdanmark'!J300+'Resultater - Østdanmark'!J300</f>
        <v>#REF!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 t="e">
        <f>'Resultater - Vestdanmark'!H301+'Resultater - Østdanmark'!H301</f>
        <v>#REF!</v>
      </c>
      <c r="I301" s="281" t="e">
        <f>'Resultater - Vestdanmark'!I301+'Resultater - Østdanmark'!I301</f>
        <v>#REF!</v>
      </c>
      <c r="J301" s="282" t="e">
        <f>'Resultater - Vestdanmark'!J301+'Resultater - Østdanmark'!J301</f>
        <v>#REF!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 t="e">
        <f>'Resultater - Vestdanmark'!H302+'Resultater - Østdanmark'!H302</f>
        <v>#REF!</v>
      </c>
      <c r="I302" s="281" t="e">
        <f>'Resultater - Vestdanmark'!I302+'Resultater - Østdanmark'!I302</f>
        <v>#REF!</v>
      </c>
      <c r="J302" s="282" t="e">
        <f>'Resultater - Vestdanmark'!J302+'Resultater - Østdanmark'!J302</f>
        <v>#REF!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 t="e">
        <f>'Resultater - Vestdanmark'!H303+'Resultater - Østdanmark'!H303</f>
        <v>#REF!</v>
      </c>
      <c r="I303" s="281" t="e">
        <f>'Resultater - Vestdanmark'!I303+'Resultater - Østdanmark'!I303</f>
        <v>#REF!</v>
      </c>
      <c r="J303" s="282" t="e">
        <f>'Resultater - Vestdanmark'!J303+'Resultater - Østdanmark'!J303</f>
        <v>#REF!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 t="e">
        <f>'Resultater - Vestdanmark'!H304+'Resultater - Østdanmark'!H304</f>
        <v>#REF!</v>
      </c>
      <c r="I304" s="281" t="e">
        <f>'Resultater - Vestdanmark'!I304+'Resultater - Østdanmark'!I304</f>
        <v>#REF!</v>
      </c>
      <c r="J304" s="282" t="e">
        <f>'Resultater - Vestdanmark'!J304+'Resultater - Østdanmark'!J304</f>
        <v>#REF!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 t="e">
        <f>'Resultater - Vestdanmark'!H305+'Resultater - Østdanmark'!H305</f>
        <v>#REF!</v>
      </c>
      <c r="I305" s="281" t="e">
        <f>'Resultater - Vestdanmark'!I305+'Resultater - Østdanmark'!I305</f>
        <v>#REF!</v>
      </c>
      <c r="J305" s="282" t="e">
        <f>'Resultater - Vestdanmark'!J305+'Resultater - Østdanmark'!J305</f>
        <v>#REF!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 t="e">
        <f>'Resultater - Vestdanmark'!H306+'Resultater - Østdanmark'!H306</f>
        <v>#REF!</v>
      </c>
      <c r="I306" s="281" t="e">
        <f>'Resultater - Vestdanmark'!I306+'Resultater - Østdanmark'!I306</f>
        <v>#REF!</v>
      </c>
      <c r="J306" s="282" t="e">
        <f>'Resultater - Vestdanmark'!J306+'Resultater - Østdanmark'!J306</f>
        <v>#REF!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 t="e">
        <f>'Resultater - Vestdanmark'!H307+'Resultater - Østdanmark'!H307</f>
        <v>#REF!</v>
      </c>
      <c r="I307" s="281" t="e">
        <f>'Resultater - Vestdanmark'!I307+'Resultater - Østdanmark'!I307</f>
        <v>#REF!</v>
      </c>
      <c r="J307" s="282" t="e">
        <f>'Resultater - Vestdanmark'!J307+'Resultater - Østdanmark'!J307</f>
        <v>#REF!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 t="e">
        <f>'Resultater - Vestdanmark'!H308+'Resultater - Østdanmark'!H308</f>
        <v>#REF!</v>
      </c>
      <c r="I308" s="281" t="e">
        <f>'Resultater - Vestdanmark'!I308+'Resultater - Østdanmark'!I308</f>
        <v>#REF!</v>
      </c>
      <c r="J308" s="282" t="e">
        <f>'Resultater - Vestdanmark'!J308+'Resultater - Østdanmark'!J308</f>
        <v>#REF!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 t="e">
        <f>'Resultater - Vestdanmark'!H309+'Resultater - Østdanmark'!H309</f>
        <v>#REF!</v>
      </c>
      <c r="I309" s="281" t="e">
        <f>'Resultater - Vestdanmark'!I309+'Resultater - Østdanmark'!I309</f>
        <v>#REF!</v>
      </c>
      <c r="J309" s="282" t="e">
        <f>'Resultater - Vestdanmark'!J309+'Resultater - Østdanmark'!J309</f>
        <v>#REF!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 t="e">
        <f>'Resultater - Vestdanmark'!H310+'Resultater - Østdanmark'!H310</f>
        <v>#REF!</v>
      </c>
      <c r="I310" s="281" t="e">
        <f>'Resultater - Vestdanmark'!I310+'Resultater - Østdanmark'!I310</f>
        <v>#REF!</v>
      </c>
      <c r="J310" s="282" t="e">
        <f>'Resultater - Vestdanmark'!J310+'Resultater - Østdanmark'!J310</f>
        <v>#REF!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 t="e">
        <f>'Resultater - Vestdanmark'!H311+'Resultater - Østdanmark'!H311</f>
        <v>#REF!</v>
      </c>
      <c r="I311" s="281" t="e">
        <f>'Resultater - Vestdanmark'!I311+'Resultater - Østdanmark'!I311</f>
        <v>#REF!</v>
      </c>
      <c r="J311" s="282" t="e">
        <f>'Resultater - Vestdanmark'!J311+'Resultater - Østdanmark'!J311</f>
        <v>#REF!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 t="e">
        <f>'Resultater - Vestdanmark'!H312+'Resultater - Østdanmark'!H312</f>
        <v>#REF!</v>
      </c>
      <c r="I312" s="281" t="e">
        <f>'Resultater - Vestdanmark'!I312+'Resultater - Østdanmark'!I312</f>
        <v>#REF!</v>
      </c>
      <c r="J312" s="282" t="e">
        <f>'Resultater - Vestdanmark'!J312+'Resultater - Østdanmark'!J312</f>
        <v>#REF!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 t="e">
        <f>'Resultater - Vestdanmark'!H313+'Resultater - Østdanmark'!H313</f>
        <v>#REF!</v>
      </c>
      <c r="I313" s="281" t="e">
        <f>'Resultater - Vestdanmark'!I313+'Resultater - Østdanmark'!I313</f>
        <v>#REF!</v>
      </c>
      <c r="J313" s="282" t="e">
        <f>'Resultater - Vestdanmark'!J313+'Resultater - Østdanmark'!J313</f>
        <v>#REF!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 t="e">
        <f>'Resultater - Vestdanmark'!H314+'Resultater - Østdanmark'!H314</f>
        <v>#REF!</v>
      </c>
      <c r="I314" s="281" t="e">
        <f>'Resultater - Vestdanmark'!I314+'Resultater - Østdanmark'!I314</f>
        <v>#REF!</v>
      </c>
      <c r="J314" s="282" t="e">
        <f>'Resultater - Vestdanmark'!J314+'Resultater - Østdanmark'!J314</f>
        <v>#REF!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 t="e">
        <f>'Resultater - Vestdanmark'!H315+'Resultater - Østdanmark'!H315</f>
        <v>#REF!</v>
      </c>
      <c r="I315" s="281" t="e">
        <f>'Resultater - Vestdanmark'!I315+'Resultater - Østdanmark'!I315</f>
        <v>#REF!</v>
      </c>
      <c r="J315" s="282" t="e">
        <f>'Resultater - Vestdanmark'!J315+'Resultater - Østdanmark'!J315</f>
        <v>#REF!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 t="e">
        <f>'Resultater - Vestdanmark'!H316+'Resultater - Østdanmark'!H316</f>
        <v>#REF!</v>
      </c>
      <c r="I316" s="281" t="e">
        <f>'Resultater - Vestdanmark'!I316+'Resultater - Østdanmark'!I316</f>
        <v>#REF!</v>
      </c>
      <c r="J316" s="282" t="e">
        <f>'Resultater - Vestdanmark'!J316+'Resultater - Østdanmark'!J316</f>
        <v>#REF!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 t="e">
        <f>'Resultater - Vestdanmark'!H317+'Resultater - Østdanmark'!H317</f>
        <v>#REF!</v>
      </c>
      <c r="I317" s="281" t="e">
        <f>'Resultater - Vestdanmark'!I317+'Resultater - Østdanmark'!I317</f>
        <v>#REF!</v>
      </c>
      <c r="J317" s="282" t="e">
        <f>'Resultater - Vestdanmark'!J317+'Resultater - Østdanmark'!J317</f>
        <v>#REF!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 t="e">
        <f>'Resultater - Vestdanmark'!H318+'Resultater - Østdanmark'!H318</f>
        <v>#REF!</v>
      </c>
      <c r="I318" s="281" t="e">
        <f>'Resultater - Vestdanmark'!I318+'Resultater - Østdanmark'!I318</f>
        <v>#REF!</v>
      </c>
      <c r="J318" s="282" t="e">
        <f>'Resultater - Vestdanmark'!J318+'Resultater - Østdanmark'!J318</f>
        <v>#REF!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 t="e">
        <f>'Resultater - Vestdanmark'!H319+'Resultater - Østdanmark'!H319</f>
        <v>#REF!</v>
      </c>
      <c r="I319" s="281" t="e">
        <f>'Resultater - Vestdanmark'!I319+'Resultater - Østdanmark'!I319</f>
        <v>#REF!</v>
      </c>
      <c r="J319" s="282" t="e">
        <f>'Resultater - Vestdanmark'!J319+'Resultater - Østdanmark'!J319</f>
        <v>#REF!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 t="e">
        <f>'Resultater - Vestdanmark'!H320+'Resultater - Østdanmark'!H320</f>
        <v>#REF!</v>
      </c>
      <c r="I320" s="281" t="e">
        <f>'Resultater - Vestdanmark'!I320+'Resultater - Østdanmark'!I320</f>
        <v>#REF!</v>
      </c>
      <c r="J320" s="282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 t="e">
        <f>'Resultater - Vestdanmark'!H321+'Resultater - Østdanmark'!H321</f>
        <v>#REF!</v>
      </c>
      <c r="I321" s="281" t="e">
        <f>'Resultater - Vestdanmark'!I321+'Resultater - Østdanmark'!I321</f>
        <v>#REF!</v>
      </c>
      <c r="J321" s="282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 t="e">
        <f>'Resultater - Vestdanmark'!H322+'Resultater - Østdanmark'!H322</f>
        <v>#REF!</v>
      </c>
      <c r="I322" s="281" t="e">
        <f>'Resultater - Vestdanmark'!I322+'Resultater - Østdanmark'!I322</f>
        <v>#REF!</v>
      </c>
      <c r="J322" s="282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 t="e">
        <f>'Resultater - Vestdanmark'!H323+'Resultater - Østdanmark'!H323</f>
        <v>#REF!</v>
      </c>
      <c r="I323" s="281" t="e">
        <f>'Resultater - Vestdanmark'!I323+'Resultater - Østdanmark'!I323</f>
        <v>#REF!</v>
      </c>
      <c r="J323" s="282" t="e">
        <f>'Resultater - Vestdanmark'!J323+'Resultater - Østdanmark'!J323</f>
        <v>#REF!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 t="e">
        <f>'Resultater - Vestdanmark'!H324+'Resultater - Østdanmark'!H324</f>
        <v>#REF!</v>
      </c>
      <c r="I324" s="281" t="e">
        <f>'Resultater - Vestdanmark'!I324+'Resultater - Østdanmark'!I324</f>
        <v>#REF!</v>
      </c>
      <c r="J324" s="282" t="e">
        <f>'Resultater - Vestdanmark'!J324+'Resultater - Østdanmark'!J324</f>
        <v>#REF!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 t="e">
        <f>'Resultater - Vestdanmark'!H325+'Resultater - Østdanmark'!H325</f>
        <v>#REF!</v>
      </c>
      <c r="I325" s="281" t="e">
        <f>'Resultater - Vestdanmark'!I325+'Resultater - Østdanmark'!I325</f>
        <v>#REF!</v>
      </c>
      <c r="J325" s="282" t="e">
        <f>'Resultater - Vestdanmark'!J325+'Resultater - Østdanmark'!J325</f>
        <v>#REF!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 t="e">
        <f>'Resultater - Vestdanmark'!H326+'Resultater - Østdanmark'!H326</f>
        <v>#REF!</v>
      </c>
      <c r="I326" s="281" t="e">
        <f>'Resultater - Vestdanmark'!I326+'Resultater - Østdanmark'!I326</f>
        <v>#REF!</v>
      </c>
      <c r="J326" s="282" t="e">
        <f>'Resultater - Vestdanmark'!J326+'Resultater - Østdanmark'!J326</f>
        <v>#REF!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 t="e">
        <f>'Resultater - Vestdanmark'!H327+'Resultater - Østdanmark'!H327</f>
        <v>#REF!</v>
      </c>
      <c r="I327" s="281" t="e">
        <f>'Resultater - Vestdanmark'!I327+'Resultater - Østdanmark'!I327</f>
        <v>#REF!</v>
      </c>
      <c r="J327" s="282" t="e">
        <f>'Resultater - Vestdanmark'!J327+'Resultater - Østdanmark'!J327</f>
        <v>#REF!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 t="e">
        <f>'Resultater - Vestdanmark'!H328+'Resultater - Østdanmark'!H328</f>
        <v>#REF!</v>
      </c>
      <c r="I328" s="281" t="e">
        <f>'Resultater - Vestdanmark'!I328+'Resultater - Østdanmark'!I328</f>
        <v>#REF!</v>
      </c>
      <c r="J328" s="282" t="e">
        <f>'Resultater - Vestdanmark'!J328+'Resultater - Østdanmark'!J328</f>
        <v>#REF!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 t="e">
        <f>'Resultater - Vestdanmark'!H329+'Resultater - Østdanmark'!H329</f>
        <v>#REF!</v>
      </c>
      <c r="I329" s="281" t="e">
        <f>'Resultater - Vestdanmark'!I329+'Resultater - Østdanmark'!I329</f>
        <v>#REF!</v>
      </c>
      <c r="J329" s="282" t="e">
        <f>'Resultater - Vestdanmark'!J329+'Resultater - Østdanmark'!J329</f>
        <v>#REF!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 t="e">
        <f>'Resultater - Vestdanmark'!H330+'Resultater - Østdanmark'!H330</f>
        <v>#REF!</v>
      </c>
      <c r="I330" s="281" t="e">
        <f>'Resultater - Vestdanmark'!I330+'Resultater - Østdanmark'!I330</f>
        <v>#REF!</v>
      </c>
      <c r="J330" s="282" t="e">
        <f>'Resultater - Vestdanmark'!J330+'Resultater - Østdanmark'!J330</f>
        <v>#REF!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 t="e">
        <f>'Resultater - Vestdanmark'!H331+'Resultater - Østdanmark'!H331</f>
        <v>#REF!</v>
      </c>
      <c r="I331" s="281" t="e">
        <f>'Resultater - Vestdanmark'!I331+'Resultater - Østdanmark'!I331</f>
        <v>#REF!</v>
      </c>
      <c r="J331" s="282" t="e">
        <f>'Resultater - Vestdanmark'!J331+'Resultater - Østdanmark'!J331</f>
        <v>#REF!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 t="e">
        <f>'Resultater - Vestdanmark'!H332+'Resultater - Østdanmark'!H332</f>
        <v>#REF!</v>
      </c>
      <c r="I332" s="281" t="e">
        <f>'Resultater - Vestdanmark'!I332+'Resultater - Østdanmark'!I332</f>
        <v>#REF!</v>
      </c>
      <c r="J332" s="282" t="e">
        <f>'Resultater - Vestdanmark'!J332+'Resultater - Østdanmark'!J332</f>
        <v>#REF!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 t="e">
        <f>'Resultater - Vestdanmark'!H333+'Resultater - Østdanmark'!H333</f>
        <v>#REF!</v>
      </c>
      <c r="I333" s="281" t="e">
        <f>'Resultater - Vestdanmark'!I333+'Resultater - Østdanmark'!I333</f>
        <v>#REF!</v>
      </c>
      <c r="J333" s="282" t="e">
        <f>'Resultater - Vestdanmark'!J333+'Resultater - Østdanmark'!J333</f>
        <v>#REF!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 t="e">
        <f>'Resultater - Vestdanmark'!H334+'Resultater - Østdanmark'!H334</f>
        <v>#REF!</v>
      </c>
      <c r="I334" s="281" t="e">
        <f>'Resultater - Vestdanmark'!I334+'Resultater - Østdanmark'!I334</f>
        <v>#REF!</v>
      </c>
      <c r="J334" s="282" t="e">
        <f>'Resultater - Vestdanmark'!J334+'Resultater - Østdanmark'!J334</f>
        <v>#REF!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 t="e">
        <f>'Resultater - Vestdanmark'!H335+'Resultater - Østdanmark'!H335</f>
        <v>#REF!</v>
      </c>
      <c r="I335" s="281" t="e">
        <f>'Resultater - Vestdanmark'!I335+'Resultater - Østdanmark'!I335</f>
        <v>#REF!</v>
      </c>
      <c r="J335" s="282" t="e">
        <f>'Resultater - Vestdanmark'!J335+'Resultater - Østdanmark'!J335</f>
        <v>#REF!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 t="e">
        <f>'Resultater - Vestdanmark'!H336+'Resultater - Østdanmark'!H336</f>
        <v>#REF!</v>
      </c>
      <c r="I336" s="281" t="e">
        <f>'Resultater - Vestdanmark'!I336+'Resultater - Østdanmark'!I336</f>
        <v>#REF!</v>
      </c>
      <c r="J336" s="282" t="e">
        <f>'Resultater - Vestdanmark'!J336+'Resultater - Østdanmark'!J336</f>
        <v>#REF!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 t="e">
        <f>'Resultater - Vestdanmark'!H337+'Resultater - Østdanmark'!H337</f>
        <v>#REF!</v>
      </c>
      <c r="I337" s="281" t="e">
        <f>'Resultater - Vestdanmark'!I337+'Resultater - Østdanmark'!I337</f>
        <v>#REF!</v>
      </c>
      <c r="J337" s="282" t="e">
        <f>'Resultater - Vestdanmark'!J337+'Resultater - Østdanmark'!J337</f>
        <v>#REF!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 t="e">
        <f>'Resultater - Vestdanmark'!H338+'Resultater - Østdanmark'!H338</f>
        <v>#REF!</v>
      </c>
      <c r="I338" s="281" t="e">
        <f>'Resultater - Vestdanmark'!I338+'Resultater - Østdanmark'!I338</f>
        <v>#REF!</v>
      </c>
      <c r="J338" s="282" t="e">
        <f>'Resultater - Vestdanmark'!J338+'Resultater - Østdanmark'!J338</f>
        <v>#REF!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 t="e">
        <f>'Resultater - Vestdanmark'!H339+'Resultater - Østdanmark'!H339</f>
        <v>#REF!</v>
      </c>
      <c r="I339" s="281" t="e">
        <f>'Resultater - Vestdanmark'!I339+'Resultater - Østdanmark'!I339</f>
        <v>#REF!</v>
      </c>
      <c r="J339" s="282" t="e">
        <f>'Resultater - Vestdanmark'!J339+'Resultater - Østdanmark'!J339</f>
        <v>#REF!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 t="e">
        <f>'Resultater - Vestdanmark'!H340+'Resultater - Østdanmark'!H340</f>
        <v>#REF!</v>
      </c>
      <c r="I340" s="281" t="e">
        <f>'Resultater - Vestdanmark'!I340+'Resultater - Østdanmark'!I340</f>
        <v>#REF!</v>
      </c>
      <c r="J340" s="282" t="e">
        <f>'Resultater - Vestdanmark'!J340+'Resultater - Østdanmark'!J340</f>
        <v>#REF!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 t="e">
        <f>'Resultater - Vestdanmark'!H341+'Resultater - Østdanmark'!H341</f>
        <v>#REF!</v>
      </c>
      <c r="I341" s="281" t="e">
        <f>'Resultater - Vestdanmark'!I341+'Resultater - Østdanmark'!I341</f>
        <v>#REF!</v>
      </c>
      <c r="J341" s="282" t="e">
        <f>'Resultater - Vestdanmark'!J341+'Resultater - Østdanmark'!J341</f>
        <v>#REF!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 t="e">
        <f>'Resultater - Vestdanmark'!H342+'Resultater - Østdanmark'!H342</f>
        <v>#REF!</v>
      </c>
      <c r="I342" s="281" t="e">
        <f>'Resultater - Vestdanmark'!I342+'Resultater - Østdanmark'!I342</f>
        <v>#REF!</v>
      </c>
      <c r="J342" s="282" t="e">
        <f>'Resultater - Vestdanmark'!J342+'Resultater - Østdanmark'!J342</f>
        <v>#REF!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 t="e">
        <f>'Resultater - Vestdanmark'!H343+'Resultater - Østdanmark'!H343</f>
        <v>#REF!</v>
      </c>
      <c r="I343" s="281" t="e">
        <f>'Resultater - Vestdanmark'!I343+'Resultater - Østdanmark'!I343</f>
        <v>#REF!</v>
      </c>
      <c r="J343" s="282" t="e">
        <f>'Resultater - Vestdanmark'!J343+'Resultater - Østdanmark'!J343</f>
        <v>#REF!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 t="e">
        <f>'Resultater - Vestdanmark'!H344+'Resultater - Østdanmark'!H344</f>
        <v>#REF!</v>
      </c>
      <c r="I344" s="281" t="e">
        <f>'Resultater - Vestdanmark'!I344+'Resultater - Østdanmark'!I344</f>
        <v>#REF!</v>
      </c>
      <c r="J344" s="282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 t="e">
        <f>'Resultater - Vestdanmark'!H345+'Resultater - Østdanmark'!H345</f>
        <v>#REF!</v>
      </c>
      <c r="I345" s="281" t="e">
        <f>'Resultater - Vestdanmark'!I345+'Resultater - Østdanmark'!I345</f>
        <v>#REF!</v>
      </c>
      <c r="J345" s="282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 t="e">
        <f>'Resultater - Vestdanmark'!H346+'Resultater - Østdanmark'!H346</f>
        <v>#REF!</v>
      </c>
      <c r="I346" s="281" t="e">
        <f>'Resultater - Vestdanmark'!I346+'Resultater - Østdanmark'!I346</f>
        <v>#REF!</v>
      </c>
      <c r="J346" s="282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 t="e">
        <f>'Resultater - Vestdanmark'!H347+'Resultater - Østdanmark'!H347</f>
        <v>#REF!</v>
      </c>
      <c r="I347" s="281" t="e">
        <f>'Resultater - Vestdanmark'!I347+'Resultater - Østdanmark'!I347</f>
        <v>#REF!</v>
      </c>
      <c r="J347" s="282" t="e">
        <f>'Resultater - Vestdanmark'!J347+'Resultater - Østdanmark'!J347</f>
        <v>#REF!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 t="e">
        <f>'Resultater - Vestdanmark'!H348+'Resultater - Østdanmark'!H348</f>
        <v>#REF!</v>
      </c>
      <c r="I348" s="281" t="e">
        <f>'Resultater - Vestdanmark'!I348+'Resultater - Østdanmark'!I348</f>
        <v>#REF!</v>
      </c>
      <c r="J348" s="282" t="e">
        <f>'Resultater - Vestdanmark'!J348+'Resultater - Østdanmark'!J348</f>
        <v>#REF!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 t="e">
        <f>'Resultater - Vestdanmark'!H349+'Resultater - Østdanmark'!H349</f>
        <v>#REF!</v>
      </c>
      <c r="I349" s="281" t="e">
        <f>'Resultater - Vestdanmark'!I349+'Resultater - Østdanmark'!I349</f>
        <v>#REF!</v>
      </c>
      <c r="J349" s="282" t="e">
        <f>'Resultater - Vestdanmark'!J349+'Resultater - Østdanmark'!J349</f>
        <v>#REF!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 t="e">
        <f>'Resultater - Vestdanmark'!H350+'Resultater - Østdanmark'!H350</f>
        <v>#REF!</v>
      </c>
      <c r="I350" s="281" t="e">
        <f>'Resultater - Vestdanmark'!I350+'Resultater - Østdanmark'!I350</f>
        <v>#REF!</v>
      </c>
      <c r="J350" s="282" t="e">
        <f>'Resultater - Vestdanmark'!J350+'Resultater - Østdanmark'!J350</f>
        <v>#REF!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 t="e">
        <f>'Resultater - Vestdanmark'!H351+'Resultater - Østdanmark'!H351</f>
        <v>#REF!</v>
      </c>
      <c r="I351" s="281" t="e">
        <f>'Resultater - Vestdanmark'!I351+'Resultater - Østdanmark'!I351</f>
        <v>#REF!</v>
      </c>
      <c r="J351" s="282" t="e">
        <f>'Resultater - Vestdanmark'!J351+'Resultater - Østdanmark'!J351</f>
        <v>#REF!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 t="e">
        <f>'Resultater - Vestdanmark'!H352+'Resultater - Østdanmark'!H352</f>
        <v>#REF!</v>
      </c>
      <c r="I352" s="281" t="e">
        <f>'Resultater - Vestdanmark'!I352+'Resultater - Østdanmark'!I352</f>
        <v>#REF!</v>
      </c>
      <c r="J352" s="282" t="e">
        <f>'Resultater - Vestdanmark'!J352+'Resultater - Østdanmark'!J352</f>
        <v>#REF!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 t="e">
        <f>'Resultater - Vestdanmark'!H353+'Resultater - Østdanmark'!H353</f>
        <v>#REF!</v>
      </c>
      <c r="I353" s="281" t="e">
        <f>'Resultater - Vestdanmark'!I353+'Resultater - Østdanmark'!I353</f>
        <v>#REF!</v>
      </c>
      <c r="J353" s="282" t="e">
        <f>'Resultater - Vestdanmark'!J353+'Resultater - Østdanmark'!J353</f>
        <v>#REF!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 t="e">
        <f>'Resultater - Vestdanmark'!H354+'Resultater - Østdanmark'!H354</f>
        <v>#REF!</v>
      </c>
      <c r="I354" s="281" t="e">
        <f>'Resultater - Vestdanmark'!I354+'Resultater - Østdanmark'!I354</f>
        <v>#REF!</v>
      </c>
      <c r="J354" s="282" t="e">
        <f>'Resultater - Vestdanmark'!J354+'Resultater - Østdanmark'!J354</f>
        <v>#REF!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 t="e">
        <f>'Resultater - Vestdanmark'!H355+'Resultater - Østdanmark'!H355</f>
        <v>#REF!</v>
      </c>
      <c r="I355" s="281" t="e">
        <f>'Resultater - Vestdanmark'!I355+'Resultater - Østdanmark'!I355</f>
        <v>#REF!</v>
      </c>
      <c r="J355" s="282" t="e">
        <f>'Resultater - Vestdanmark'!J355+'Resultater - Østdanmark'!J355</f>
        <v>#REF!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 t="e">
        <f>'Resultater - Vestdanmark'!H356+'Resultater - Østdanmark'!H356</f>
        <v>#REF!</v>
      </c>
      <c r="I356" s="281" t="e">
        <f>'Resultater - Vestdanmark'!I356+'Resultater - Østdanmark'!I356</f>
        <v>#REF!</v>
      </c>
      <c r="J356" s="282" t="e">
        <f>'Resultater - Vestdanmark'!J356+'Resultater - Østdanmark'!J356</f>
        <v>#REF!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 t="e">
        <f>'Resultater - Vestdanmark'!H357+'Resultater - Østdanmark'!H357</f>
        <v>#REF!</v>
      </c>
      <c r="I357" s="281" t="e">
        <f>'Resultater - Vestdanmark'!I357+'Resultater - Østdanmark'!I357</f>
        <v>#REF!</v>
      </c>
      <c r="J357" s="282" t="e">
        <f>'Resultater - Vestdanmark'!J357+'Resultater - Østdanmark'!J357</f>
        <v>#REF!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 t="e">
        <f>'Resultater - Vestdanmark'!H358+'Resultater - Østdanmark'!H358</f>
        <v>#REF!</v>
      </c>
      <c r="I358" s="281" t="e">
        <f>'Resultater - Vestdanmark'!I358+'Resultater - Østdanmark'!I358</f>
        <v>#REF!</v>
      </c>
      <c r="J358" s="282" t="e">
        <f>'Resultater - Vestdanmark'!J358+'Resultater - Østdanmark'!J358</f>
        <v>#REF!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 t="e">
        <f>'Resultater - Vestdanmark'!H359+'Resultater - Østdanmark'!H359</f>
        <v>#REF!</v>
      </c>
      <c r="I359" s="281" t="e">
        <f>'Resultater - Vestdanmark'!I359+'Resultater - Østdanmark'!I359</f>
        <v>#REF!</v>
      </c>
      <c r="J359" s="282" t="e">
        <f>'Resultater - Vestdanmark'!J359+'Resultater - Østdanmark'!J359</f>
        <v>#REF!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 t="e">
        <f>'Resultater - Vestdanmark'!H360+'Resultater - Østdanmark'!H360</f>
        <v>#REF!</v>
      </c>
      <c r="I360" s="281" t="e">
        <f>'Resultater - Vestdanmark'!I360+'Resultater - Østdanmark'!I360</f>
        <v>#REF!</v>
      </c>
      <c r="J360" s="282" t="e">
        <f>'Resultater - Vestdanmark'!J360+'Resultater - Østdanmark'!J360</f>
        <v>#REF!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 t="e">
        <f>'Resultater - Vestdanmark'!H361+'Resultater - Østdanmark'!H361</f>
        <v>#REF!</v>
      </c>
      <c r="I361" s="281" t="e">
        <f>'Resultater - Vestdanmark'!I361+'Resultater - Østdanmark'!I361</f>
        <v>#REF!</v>
      </c>
      <c r="J361" s="282" t="e">
        <f>'Resultater - Vestdanmark'!J361+'Resultater - Østdanmark'!J361</f>
        <v>#REF!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 t="e">
        <f>'Resultater - Vestdanmark'!H362+'Resultater - Østdanmark'!H362</f>
        <v>#REF!</v>
      </c>
      <c r="I362" s="281" t="e">
        <f>'Resultater - Vestdanmark'!I362+'Resultater - Østdanmark'!I362</f>
        <v>#REF!</v>
      </c>
      <c r="J362" s="282" t="e">
        <f>'Resultater - Vestdanmark'!J362+'Resultater - Østdanmark'!J362</f>
        <v>#REF!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 t="e">
        <f>'Resultater - Vestdanmark'!H363+'Resultater - Østdanmark'!H363</f>
        <v>#REF!</v>
      </c>
      <c r="I363" s="281" t="e">
        <f>'Resultater - Vestdanmark'!I363+'Resultater - Østdanmark'!I363</f>
        <v>#REF!</v>
      </c>
      <c r="J363" s="282" t="e">
        <f>'Resultater - Vestdanmark'!J363+'Resultater - Østdanmark'!J363</f>
        <v>#REF!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 t="e">
        <f>'Resultater - Vestdanmark'!H364+'Resultater - Østdanmark'!H364</f>
        <v>#REF!</v>
      </c>
      <c r="I364" s="281" t="e">
        <f>'Resultater - Vestdanmark'!I364+'Resultater - Østdanmark'!I364</f>
        <v>#REF!</v>
      </c>
      <c r="J364" s="282" t="e">
        <f>'Resultater - Vestdanmark'!J364+'Resultater - Østdanmark'!J364</f>
        <v>#REF!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 t="e">
        <f>'Resultater - Vestdanmark'!H365+'Resultater - Østdanmark'!H365</f>
        <v>#REF!</v>
      </c>
      <c r="I365" s="281" t="e">
        <f>'Resultater - Vestdanmark'!I365+'Resultater - Østdanmark'!I365</f>
        <v>#REF!</v>
      </c>
      <c r="J365" s="282" t="e">
        <f>'Resultater - Vestdanmark'!J365+'Resultater - Østdanmark'!J365</f>
        <v>#REF!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 t="e">
        <f>'Resultater - Vestdanmark'!H366+'Resultater - Østdanmark'!H366</f>
        <v>#REF!</v>
      </c>
      <c r="I366" s="281" t="e">
        <f>'Resultater - Vestdanmark'!I366+'Resultater - Østdanmark'!I366</f>
        <v>#REF!</v>
      </c>
      <c r="J366" s="282" t="e">
        <f>'Resultater - Vestdanmark'!J366+'Resultater - Østdanmark'!J366</f>
        <v>#REF!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 t="e">
        <f>'Resultater - Vestdanmark'!H367+'Resultater - Østdanmark'!H367</f>
        <v>#REF!</v>
      </c>
      <c r="I367" s="281" t="e">
        <f>'Resultater - Vestdanmark'!I367+'Resultater - Østdanmark'!I367</f>
        <v>#REF!</v>
      </c>
      <c r="J367" s="282" t="e">
        <f>'Resultater - Vestdanmark'!J367+'Resultater - Østdanmark'!J367</f>
        <v>#REF!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 t="e">
        <f>'Resultater - Vestdanmark'!H368+'Resultater - Østdanmark'!H368</f>
        <v>#REF!</v>
      </c>
      <c r="I368" s="281" t="e">
        <f>'Resultater - Vestdanmark'!I368+'Resultater - Østdanmark'!I368</f>
        <v>#REF!</v>
      </c>
      <c r="J368" s="282" t="e">
        <f>'Resultater - Vestdanmark'!J368+'Resultater - Østdanmark'!J368</f>
        <v>#REF!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 t="e">
        <f>'Resultater - Vestdanmark'!H369+'Resultater - Østdanmark'!H369</f>
        <v>#REF!</v>
      </c>
      <c r="I369" s="281" t="e">
        <f>'Resultater - Vestdanmark'!I369+'Resultater - Østdanmark'!I369</f>
        <v>#REF!</v>
      </c>
      <c r="J369" s="282" t="e">
        <f>'Resultater - Vestdanmark'!J369+'Resultater - Østdanmark'!J369</f>
        <v>#REF!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 t="e">
        <f>'Resultater - Vestdanmark'!H370+'Resultater - Østdanmark'!H370</f>
        <v>#REF!</v>
      </c>
      <c r="I370" s="281" t="e">
        <f>'Resultater - Vestdanmark'!I370+'Resultater - Østdanmark'!I370</f>
        <v>#REF!</v>
      </c>
      <c r="J370" s="282" t="e">
        <f>'Resultater - Vestdanmark'!J370+'Resultater - Østdanmark'!J370</f>
        <v>#REF!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 t="e">
        <f>'Resultater - Vestdanmark'!H371+'Resultater - Østdanmark'!H371</f>
        <v>#REF!</v>
      </c>
      <c r="I371" s="281" t="e">
        <f>'Resultater - Vestdanmark'!I371+'Resultater - Østdanmark'!I371</f>
        <v>#REF!</v>
      </c>
      <c r="J371" s="282" t="e">
        <f>'Resultater - Vestdanmark'!J371+'Resultater - Østdanmark'!J371</f>
        <v>#REF!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 t="e">
        <f>'Resultater - Vestdanmark'!H372+'Resultater - Østdanmark'!H372</f>
        <v>#REF!</v>
      </c>
      <c r="I372" s="281" t="e">
        <f>'Resultater - Vestdanmark'!I372+'Resultater - Østdanmark'!I372</f>
        <v>#REF!</v>
      </c>
      <c r="J372" s="282" t="e">
        <f>'Resultater - Vestdanmark'!J372+'Resultater - Østdanmark'!J372</f>
        <v>#REF!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 t="e">
        <f>'Resultater - Vestdanmark'!H373+'Resultater - Østdanmark'!H373</f>
        <v>#REF!</v>
      </c>
      <c r="I373" s="281" t="e">
        <f>'Resultater - Vestdanmark'!I373+'Resultater - Østdanmark'!I373</f>
        <v>#REF!</v>
      </c>
      <c r="J373" s="282" t="e">
        <f>'Resultater - Vestdanmark'!J373+'Resultater - Østdanmark'!J373</f>
        <v>#REF!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 t="e">
        <f>'Resultater - Vestdanmark'!H374+'Resultater - Østdanmark'!H374</f>
        <v>#REF!</v>
      </c>
      <c r="I374" s="281" t="e">
        <f>'Resultater - Vestdanmark'!I374+'Resultater - Østdanmark'!I374</f>
        <v>#REF!</v>
      </c>
      <c r="J374" s="282" t="e">
        <f>'Resultater - Vestdanmark'!J374+'Resultater - Østdanmark'!J374</f>
        <v>#REF!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 t="e">
        <f>'Resultater - Vestdanmark'!H375+'Resultater - Østdanmark'!H375</f>
        <v>#REF!</v>
      </c>
      <c r="I375" s="281" t="e">
        <f>'Resultater - Vestdanmark'!I375+'Resultater - Østdanmark'!I375</f>
        <v>#REF!</v>
      </c>
      <c r="J375" s="282" t="e">
        <f>'Resultater - Vestdanmark'!J375+'Resultater - Østdanmark'!J375</f>
        <v>#REF!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 t="e">
        <f>'Resultater - Vestdanmark'!H376+'Resultater - Østdanmark'!H376</f>
        <v>#REF!</v>
      </c>
      <c r="I376" s="281" t="e">
        <f>'Resultater - Vestdanmark'!I376+'Resultater - Østdanmark'!I376</f>
        <v>#REF!</v>
      </c>
      <c r="J376" s="282" t="e">
        <f>'Resultater - Vestdanmark'!J376+'Resultater - Østdanmark'!J376</f>
        <v>#REF!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 t="e">
        <f>'Resultater - Vestdanmark'!H377+'Resultater - Østdanmark'!H377</f>
        <v>#REF!</v>
      </c>
      <c r="I377" s="281" t="e">
        <f>'Resultater - Vestdanmark'!I377+'Resultater - Østdanmark'!I377</f>
        <v>#REF!</v>
      </c>
      <c r="J377" s="282" t="e">
        <f>'Resultater - Vestdanmark'!J377+'Resultater - Østdanmark'!J377</f>
        <v>#REF!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 t="e">
        <f>'Resultater - Vestdanmark'!H378+'Resultater - Østdanmark'!H378</f>
        <v>#REF!</v>
      </c>
      <c r="I378" s="281" t="e">
        <f>'Resultater - Vestdanmark'!I378+'Resultater - Østdanmark'!I378</f>
        <v>#REF!</v>
      </c>
      <c r="J378" s="282" t="e">
        <f>'Resultater - Vestdanmark'!J378+'Resultater - Østdanmark'!J378</f>
        <v>#REF!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 t="e">
        <f>'Resultater - Vestdanmark'!H379+'Resultater - Østdanmark'!H379</f>
        <v>#REF!</v>
      </c>
      <c r="I379" s="281" t="e">
        <f>'Resultater - Vestdanmark'!I379+'Resultater - Østdanmark'!I379</f>
        <v>#REF!</v>
      </c>
      <c r="J379" s="282" t="e">
        <f>'Resultater - Vestdanmark'!J379+'Resultater - Østdanmark'!J379</f>
        <v>#REF!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 t="e">
        <f>'Resultater - Vestdanmark'!H380+'Resultater - Østdanmark'!H380</f>
        <v>#REF!</v>
      </c>
      <c r="I380" s="281" t="e">
        <f>'Resultater - Vestdanmark'!I380+'Resultater - Østdanmark'!I380</f>
        <v>#REF!</v>
      </c>
      <c r="J380" s="282" t="e">
        <f>'Resultater - Vestdanmark'!J380+'Resultater - Østdanmark'!J380</f>
        <v>#REF!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 t="e">
        <f>'Resultater - Vestdanmark'!H381+'Resultater - Østdanmark'!H381</f>
        <v>#REF!</v>
      </c>
      <c r="I381" s="281" t="e">
        <f>'Resultater - Vestdanmark'!I381+'Resultater - Østdanmark'!I381</f>
        <v>#REF!</v>
      </c>
      <c r="J381" s="282" t="e">
        <f>'Resultater - Vestdanmark'!J381+'Resultater - Østdanmark'!J381</f>
        <v>#REF!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 t="e">
        <f>'Resultater - Vestdanmark'!H382+'Resultater - Østdanmark'!H382</f>
        <v>#REF!</v>
      </c>
      <c r="I382" s="281" t="e">
        <f>'Resultater - Vestdanmark'!I382+'Resultater - Østdanmark'!I382</f>
        <v>#REF!</v>
      </c>
      <c r="J382" s="282" t="e">
        <f>'Resultater - Vestdanmark'!J382+'Resultater - Østdanmark'!J382</f>
        <v>#REF!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 t="e">
        <f>'Resultater - Vestdanmark'!H383+'Resultater - Østdanmark'!H383</f>
        <v>#REF!</v>
      </c>
      <c r="I383" s="281" t="e">
        <f>'Resultater - Vestdanmark'!I383+'Resultater - Østdanmark'!I383</f>
        <v>#REF!</v>
      </c>
      <c r="J383" s="282" t="e">
        <f>'Resultater - Vestdanmark'!J383+'Resultater - Østdanmark'!J383</f>
        <v>#REF!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 t="e">
        <f>'Resultater - Vestdanmark'!H384+'Resultater - Østdanmark'!H384</f>
        <v>#REF!</v>
      </c>
      <c r="I384" s="281" t="e">
        <f>'Resultater - Vestdanmark'!I384+'Resultater - Østdanmark'!I384</f>
        <v>#REF!</v>
      </c>
      <c r="J384" s="282" t="e">
        <f>'Resultater - Vestdanmark'!J384+'Resultater - Østdanmark'!J384</f>
        <v>#REF!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 t="e">
        <f>'Resultater - Vestdanmark'!H385+'Resultater - Østdanmark'!H385</f>
        <v>#REF!</v>
      </c>
      <c r="I385" s="281" t="e">
        <f>'Resultater - Vestdanmark'!I385+'Resultater - Østdanmark'!I385</f>
        <v>#REF!</v>
      </c>
      <c r="J385" s="282" t="e">
        <f>'Resultater - Vestdanmark'!J385+'Resultater - Østdanmark'!J385</f>
        <v>#REF!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 t="e">
        <f>'Resultater - Vestdanmark'!H386+'Resultater - Østdanmark'!H386</f>
        <v>#REF!</v>
      </c>
      <c r="I386" s="281" t="e">
        <f>'Resultater - Vestdanmark'!I386+'Resultater - Østdanmark'!I386</f>
        <v>#REF!</v>
      </c>
      <c r="J386" s="282" t="e">
        <f>'Resultater - Vestdanmark'!J386+'Resultater - Østdanmark'!J386</f>
        <v>#REF!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 t="e">
        <f>'Resultater - Vestdanmark'!H387+'Resultater - Østdanmark'!H387</f>
        <v>#REF!</v>
      </c>
      <c r="I387" s="281" t="e">
        <f>'Resultater - Vestdanmark'!I387+'Resultater - Østdanmark'!I387</f>
        <v>#REF!</v>
      </c>
      <c r="J387" s="282" t="e">
        <f>'Resultater - Vestdanmark'!J387+'Resultater - Østdanmark'!J387</f>
        <v>#REF!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 t="e">
        <f>'Resultater - Vestdanmark'!H388+'Resultater - Østdanmark'!H388</f>
        <v>#REF!</v>
      </c>
      <c r="I388" s="281" t="e">
        <f>'Resultater - Vestdanmark'!I388+'Resultater - Østdanmark'!I388</f>
        <v>#REF!</v>
      </c>
      <c r="J388" s="282" t="e">
        <f>'Resultater - Vestdanmark'!J388+'Resultater - Østdanmark'!J388</f>
        <v>#REF!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 t="e">
        <f>'Resultater - Vestdanmark'!H389+'Resultater - Østdanmark'!H389</f>
        <v>#REF!</v>
      </c>
      <c r="I389" s="281" t="e">
        <f>'Resultater - Vestdanmark'!I389+'Resultater - Østdanmark'!I389</f>
        <v>#REF!</v>
      </c>
      <c r="J389" s="282" t="e">
        <f>'Resultater - Vestdanmark'!J389+'Resultater - Østdanmark'!J389</f>
        <v>#REF!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 t="e">
        <f>'Resultater - Vestdanmark'!H390+'Resultater - Østdanmark'!H390</f>
        <v>#REF!</v>
      </c>
      <c r="I390" s="281" t="e">
        <f>'Resultater - Vestdanmark'!I390+'Resultater - Østdanmark'!I390</f>
        <v>#REF!</v>
      </c>
      <c r="J390" s="282" t="e">
        <f>'Resultater - Vestdanmark'!J390+'Resultater - Østdanmark'!J390</f>
        <v>#REF!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 t="e">
        <f>'Resultater - Vestdanmark'!H391+'Resultater - Østdanmark'!H391</f>
        <v>#REF!</v>
      </c>
      <c r="I391" s="281" t="e">
        <f>'Resultater - Vestdanmark'!I391+'Resultater - Østdanmark'!I391</f>
        <v>#REF!</v>
      </c>
      <c r="J391" s="282" t="e">
        <f>'Resultater - Vestdanmark'!J391+'Resultater - Østdanmark'!J391</f>
        <v>#REF!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 t="e">
        <f>'Resultater - Vestdanmark'!H392+'Resultater - Østdanmark'!H392</f>
        <v>#REF!</v>
      </c>
      <c r="I392" s="281" t="e">
        <f>'Resultater - Vestdanmark'!I392+'Resultater - Østdanmark'!I392</f>
        <v>#REF!</v>
      </c>
      <c r="J392" s="282" t="e">
        <f>'Resultater - Vestdanmark'!J392+'Resultater - Østdanmark'!J392</f>
        <v>#REF!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 t="e">
        <f>'Resultater - Vestdanmark'!H393+'Resultater - Østdanmark'!H393</f>
        <v>#REF!</v>
      </c>
      <c r="I393" s="281" t="e">
        <f>'Resultater - Vestdanmark'!I393+'Resultater - Østdanmark'!I393</f>
        <v>#REF!</v>
      </c>
      <c r="J393" s="282" t="e">
        <f>'Resultater - Vestdanmark'!J393+'Resultater - Østdanmark'!J393</f>
        <v>#REF!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 t="e">
        <f>'Resultater - Vestdanmark'!H394+'Resultater - Østdanmark'!H394</f>
        <v>#REF!</v>
      </c>
      <c r="I394" s="281" t="e">
        <f>'Resultater - Vestdanmark'!I394+'Resultater - Østdanmark'!I394</f>
        <v>#REF!</v>
      </c>
      <c r="J394" s="282" t="e">
        <f>'Resultater - Vestdanmark'!J394+'Resultater - Østdanmark'!J394</f>
        <v>#REF!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 t="e">
        <f>'Resultater - Vestdanmark'!H395+'Resultater - Østdanmark'!H395</f>
        <v>#REF!</v>
      </c>
      <c r="I395" s="281" t="e">
        <f>'Resultater - Vestdanmark'!I395+'Resultater - Østdanmark'!I395</f>
        <v>#REF!</v>
      </c>
      <c r="J395" s="282" t="e">
        <f>'Resultater - Vestdanmark'!J395+'Resultater - Østdanmark'!J395</f>
        <v>#REF!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 t="e">
        <f>'Resultater - Vestdanmark'!H396+'Resultater - Østdanmark'!H396</f>
        <v>#REF!</v>
      </c>
      <c r="I396" s="281" t="e">
        <f>'Resultater - Vestdanmark'!I396+'Resultater - Østdanmark'!I396</f>
        <v>#REF!</v>
      </c>
      <c r="J396" s="282" t="e">
        <f>'Resultater - Vestdanmark'!J396+'Resultater - Østdanmark'!J396</f>
        <v>#REF!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 t="e">
        <f>'Resultater - Vestdanmark'!H397+'Resultater - Østdanmark'!H397</f>
        <v>#REF!</v>
      </c>
      <c r="I397" s="281" t="e">
        <f>'Resultater - Vestdanmark'!I397+'Resultater - Østdanmark'!I397</f>
        <v>#REF!</v>
      </c>
      <c r="J397" s="282" t="e">
        <f>'Resultater - Vestdanmark'!J397+'Resultater - Østdanmark'!J397</f>
        <v>#REF!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 t="e">
        <f>'Resultater - Vestdanmark'!H398+'Resultater - Østdanmark'!H398</f>
        <v>#REF!</v>
      </c>
      <c r="I398" s="281" t="e">
        <f>'Resultater - Vestdanmark'!I398+'Resultater - Østdanmark'!I398</f>
        <v>#REF!</v>
      </c>
      <c r="J398" s="282" t="e">
        <f>'Resultater - Vestdanmark'!J398+'Resultater - Østdanmark'!J398</f>
        <v>#REF!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 t="e">
        <f>'Resultater - Vestdanmark'!H399+'Resultater - Østdanmark'!H399</f>
        <v>#REF!</v>
      </c>
      <c r="I399" s="281" t="e">
        <f>'Resultater - Vestdanmark'!I399+'Resultater - Østdanmark'!I399</f>
        <v>#REF!</v>
      </c>
      <c r="J399" s="282" t="e">
        <f>'Resultater - Vestdanmark'!J399+'Resultater - Østdanmark'!J399</f>
        <v>#REF!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 t="e">
        <f>'Resultater - Vestdanmark'!H400+'Resultater - Østdanmark'!H400</f>
        <v>#REF!</v>
      </c>
      <c r="I400" s="281" t="e">
        <f>'Resultater - Vestdanmark'!I400+'Resultater - Østdanmark'!I400</f>
        <v>#REF!</v>
      </c>
      <c r="J400" s="282" t="e">
        <f>'Resultater - Vestdanmark'!J400+'Resultater - Østdanmark'!J400</f>
        <v>#REF!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 t="e">
        <f>'Resultater - Vestdanmark'!H401+'Resultater - Østdanmark'!H401</f>
        <v>#REF!</v>
      </c>
      <c r="I401" s="281" t="e">
        <f>'Resultater - Vestdanmark'!I401+'Resultater - Østdanmark'!I401</f>
        <v>#REF!</v>
      </c>
      <c r="J401" s="282" t="e">
        <f>'Resultater - Vestdanmark'!J401+'Resultater - Østdanmark'!J401</f>
        <v>#REF!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 t="e">
        <f>'Resultater - Vestdanmark'!H402+'Resultater - Østdanmark'!H402</f>
        <v>#REF!</v>
      </c>
      <c r="I402" s="281" t="e">
        <f>'Resultater - Vestdanmark'!I402+'Resultater - Østdanmark'!I402</f>
        <v>#REF!</v>
      </c>
      <c r="J402" s="282" t="e">
        <f>'Resultater - Vestdanmark'!J402+'Resultater - Østdanmark'!J402</f>
        <v>#REF!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 t="e">
        <f>'Resultater - Vestdanmark'!H403+'Resultater - Østdanmark'!H403</f>
        <v>#REF!</v>
      </c>
      <c r="I403" s="281" t="e">
        <f>'Resultater - Vestdanmark'!I403+'Resultater - Østdanmark'!I403</f>
        <v>#REF!</v>
      </c>
      <c r="J403" s="282" t="e">
        <f>'Resultater - Vestdanmark'!J403+'Resultater - Østdanmark'!J403</f>
        <v>#REF!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 t="e">
        <f>'Resultater - Vestdanmark'!H404+'Resultater - Østdanmark'!H404</f>
        <v>#REF!</v>
      </c>
      <c r="I404" s="281" t="e">
        <f>'Resultater - Vestdanmark'!I404+'Resultater - Østdanmark'!I404</f>
        <v>#REF!</v>
      </c>
      <c r="J404" s="282" t="e">
        <f>'Resultater - Vestdanmark'!J404+'Resultater - Østdanmark'!J404</f>
        <v>#REF!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 t="e">
        <f>'Resultater - Vestdanmark'!H405+'Resultater - Østdanmark'!H405</f>
        <v>#REF!</v>
      </c>
      <c r="I405" s="281" t="e">
        <f>'Resultater - Vestdanmark'!I405+'Resultater - Østdanmark'!I405</f>
        <v>#REF!</v>
      </c>
      <c r="J405" s="282" t="e">
        <f>'Resultater - Vestdanmark'!J405+'Resultater - Østdanmark'!J405</f>
        <v>#REF!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 t="e">
        <f>'Resultater - Vestdanmark'!H406+'Resultater - Østdanmark'!H406</f>
        <v>#REF!</v>
      </c>
      <c r="I406" s="281" t="e">
        <f>'Resultater - Vestdanmark'!I406+'Resultater - Østdanmark'!I406</f>
        <v>#REF!</v>
      </c>
      <c r="J406" s="282" t="e">
        <f>'Resultater - Vestdanmark'!J406+'Resultater - Østdanmark'!J406</f>
        <v>#REF!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 t="e">
        <f>'Resultater - Vestdanmark'!H407+'Resultater - Østdanmark'!H407</f>
        <v>#REF!</v>
      </c>
      <c r="I407" s="281" t="e">
        <f>'Resultater - Vestdanmark'!I407+'Resultater - Østdanmark'!I407</f>
        <v>#REF!</v>
      </c>
      <c r="J407" s="282" t="e">
        <f>'Resultater - Vestdanmark'!J407+'Resultater - Østdanmark'!J407</f>
        <v>#REF!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 t="e">
        <f>'Resultater - Vestdanmark'!H408+'Resultater - Østdanmark'!H408</f>
        <v>#REF!</v>
      </c>
      <c r="I408" s="281" t="e">
        <f>'Resultater - Vestdanmark'!I408+'Resultater - Østdanmark'!I408</f>
        <v>#REF!</v>
      </c>
      <c r="J408" s="282" t="e">
        <f>'Resultater - Vestdanmark'!J408+'Resultater - Østdanmark'!J408</f>
        <v>#REF!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 t="e">
        <f>'Resultater - Vestdanmark'!H409+'Resultater - Østdanmark'!H409</f>
        <v>#REF!</v>
      </c>
      <c r="I409" s="281" t="e">
        <f>'Resultater - Vestdanmark'!I409+'Resultater - Østdanmark'!I409</f>
        <v>#REF!</v>
      </c>
      <c r="J409" s="282" t="e">
        <f>'Resultater - Vestdanmark'!J409+'Resultater - Østdanmark'!J409</f>
        <v>#REF!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 t="e">
        <f>'Resultater - Vestdanmark'!H410+'Resultater - Østdanmark'!H410</f>
        <v>#REF!</v>
      </c>
      <c r="I410" s="281" t="e">
        <f>'Resultater - Vestdanmark'!I410+'Resultater - Østdanmark'!I410</f>
        <v>#REF!</v>
      </c>
      <c r="J410" s="282" t="e">
        <f>'Resultater - Vestdanmark'!J410+'Resultater - Østdanmark'!J410</f>
        <v>#REF!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 t="e">
        <f>'Resultater - Vestdanmark'!H411+'Resultater - Østdanmark'!H411</f>
        <v>#REF!</v>
      </c>
      <c r="I411" s="281" t="e">
        <f>'Resultater - Vestdanmark'!I411+'Resultater - Østdanmark'!I411</f>
        <v>#REF!</v>
      </c>
      <c r="J411" s="282" t="e">
        <f>'Resultater - Vestdanmark'!J411+'Resultater - Østdanmark'!J411</f>
        <v>#REF!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 t="e">
        <f>'Resultater - Vestdanmark'!H412+'Resultater - Østdanmark'!H412</f>
        <v>#REF!</v>
      </c>
      <c r="I412" s="281" t="e">
        <f>'Resultater - Vestdanmark'!I412+'Resultater - Østdanmark'!I412</f>
        <v>#REF!</v>
      </c>
      <c r="J412" s="282" t="e">
        <f>'Resultater - Vestdanmark'!J412+'Resultater - Østdanmark'!J412</f>
        <v>#REF!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 t="e">
        <f>'Resultater - Vestdanmark'!H413+'Resultater - Østdanmark'!H413</f>
        <v>#REF!</v>
      </c>
      <c r="I413" s="281" t="e">
        <f>'Resultater - Vestdanmark'!I413+'Resultater - Østdanmark'!I413</f>
        <v>#REF!</v>
      </c>
      <c r="J413" s="282" t="e">
        <f>'Resultater - Vestdanmark'!J413+'Resultater - Østdanmark'!J413</f>
        <v>#REF!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 t="e">
        <f>'Resultater - Vestdanmark'!H414+'Resultater - Østdanmark'!H414</f>
        <v>#REF!</v>
      </c>
      <c r="I414" s="281" t="e">
        <f>'Resultater - Vestdanmark'!I414+'Resultater - Østdanmark'!I414</f>
        <v>#REF!</v>
      </c>
      <c r="J414" s="282" t="e">
        <f>'Resultater - Vestdanmark'!J414+'Resultater - Østdanmark'!J414</f>
        <v>#REF!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 t="e">
        <f>'Resultater - Vestdanmark'!H415+'Resultater - Østdanmark'!H415</f>
        <v>#REF!</v>
      </c>
      <c r="I415" s="281" t="e">
        <f>'Resultater - Vestdanmark'!I415+'Resultater - Østdanmark'!I415</f>
        <v>#REF!</v>
      </c>
      <c r="J415" s="282" t="e">
        <f>'Resultater - Vestdanmark'!J415+'Resultater - Østdanmark'!J415</f>
        <v>#REF!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 t="e">
        <f>'Resultater - Vestdanmark'!H416+'Resultater - Østdanmark'!H416</f>
        <v>#REF!</v>
      </c>
      <c r="I416" s="281" t="e">
        <f>'Resultater - Vestdanmark'!I416+'Resultater - Østdanmark'!I416</f>
        <v>#REF!</v>
      </c>
      <c r="J416" s="282" t="e">
        <f>'Resultater - Vestdanmark'!J416+'Resultater - Østdanmark'!J416</f>
        <v>#REF!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 t="e">
        <f>'Resultater - Vestdanmark'!H417+'Resultater - Østdanmark'!H417</f>
        <v>#REF!</v>
      </c>
      <c r="I417" s="284" t="e">
        <f>'Resultater - Vestdanmark'!I417+'Resultater - Østdanmark'!I417</f>
        <v>#REF!</v>
      </c>
      <c r="J417" s="285" t="e">
        <f>'Resultater - Vestdanmark'!J417+'Resultater - Østdanmark'!J417</f>
        <v>#REF!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 t="e">
        <f>'Resultater - Vestdanmark'!H418+'Resultater - Østdanmark'!H418</f>
        <v>#REF!</v>
      </c>
      <c r="I418" s="278" t="e">
        <f>'Resultater - Vestdanmark'!I418+'Resultater - Østdanmark'!I418</f>
        <v>#REF!</v>
      </c>
      <c r="J418" s="279" t="e">
        <f>'Resultater - Vestdanmark'!J418+'Resultater - Østdanmark'!J418</f>
        <v>#REF!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 t="e">
        <f>'Resultater - Vestdanmark'!H419+'Resultater - Østdanmark'!H419</f>
        <v>#REF!</v>
      </c>
      <c r="I419" s="281" t="e">
        <f>'Resultater - Vestdanmark'!I419+'Resultater - Østdanmark'!I419</f>
        <v>#REF!</v>
      </c>
      <c r="J419" s="282" t="e">
        <f>'Resultater - Vestdanmark'!J419+'Resultater - Østdanmark'!J419</f>
        <v>#REF!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 t="e">
        <f>'Resultater - Vestdanmark'!H420+'Resultater - Østdanmark'!H420</f>
        <v>#REF!</v>
      </c>
      <c r="I420" s="281" t="e">
        <f>'Resultater - Vestdanmark'!I420+'Resultater - Østdanmark'!I420</f>
        <v>#REF!</v>
      </c>
      <c r="J420" s="282" t="e">
        <f>'Resultater - Vestdanmark'!J420+'Resultater - Østdanmark'!J420</f>
        <v>#REF!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 t="e">
        <f>'Resultater - Vestdanmark'!H421+'Resultater - Østdanmark'!H421</f>
        <v>#REF!</v>
      </c>
      <c r="I421" s="281" t="e">
        <f>'Resultater - Vestdanmark'!I421+'Resultater - Østdanmark'!I421</f>
        <v>#REF!</v>
      </c>
      <c r="J421" s="282" t="e">
        <f>'Resultater - Vestdanmark'!J421+'Resultater - Østdanmark'!J421</f>
        <v>#REF!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 t="e">
        <f>'Resultater - Vestdanmark'!H422+'Resultater - Østdanmark'!H422</f>
        <v>#REF!</v>
      </c>
      <c r="I422" s="281" t="e">
        <f>'Resultater - Vestdanmark'!I422+'Resultater - Østdanmark'!I422</f>
        <v>#REF!</v>
      </c>
      <c r="J422" s="282" t="e">
        <f>'Resultater - Vestdanmark'!J422+'Resultater - Østdanmark'!J422</f>
        <v>#REF!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 t="e">
        <f>'Resultater - Vestdanmark'!H423+'Resultater - Østdanmark'!H423</f>
        <v>#REF!</v>
      </c>
      <c r="I423" s="281" t="e">
        <f>'Resultater - Vestdanmark'!I423+'Resultater - Østdanmark'!I423</f>
        <v>#REF!</v>
      </c>
      <c r="J423" s="282" t="e">
        <f>'Resultater - Vestdanmark'!J423+'Resultater - Østdanmark'!J423</f>
        <v>#REF!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 t="e">
        <f>'Resultater - Vestdanmark'!H424+'Resultater - Østdanmark'!H424</f>
        <v>#REF!</v>
      </c>
      <c r="I424" s="281" t="e">
        <f>'Resultater - Vestdanmark'!I424+'Resultater - Østdanmark'!I424</f>
        <v>#REF!</v>
      </c>
      <c r="J424" s="282" t="e">
        <f>'Resultater - Vestdanmark'!J424+'Resultater - Østdanmark'!J424</f>
        <v>#REF!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 t="e">
        <f>'Resultater - Vestdanmark'!H425+'Resultater - Østdanmark'!H425</f>
        <v>#REF!</v>
      </c>
      <c r="I425" s="281" t="e">
        <f>'Resultater - Vestdanmark'!I425+'Resultater - Østdanmark'!I425</f>
        <v>#REF!</v>
      </c>
      <c r="J425" s="282" t="e">
        <f>'Resultater - Vestdanmark'!J425+'Resultater - Østdanmark'!J425</f>
        <v>#REF!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 t="e">
        <f>'Resultater - Vestdanmark'!H426+'Resultater - Østdanmark'!H426</f>
        <v>#REF!</v>
      </c>
      <c r="I426" s="281" t="e">
        <f>'Resultater - Vestdanmark'!I426+'Resultater - Østdanmark'!I426</f>
        <v>#REF!</v>
      </c>
      <c r="J426" s="282" t="e">
        <f>'Resultater - Vestdanmark'!J426+'Resultater - Østdanmark'!J426</f>
        <v>#REF!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 t="e">
        <f>'Resultater - Vestdanmark'!H427+'Resultater - Østdanmark'!H427</f>
        <v>#REF!</v>
      </c>
      <c r="I427" s="281" t="e">
        <f>'Resultater - Vestdanmark'!I427+'Resultater - Østdanmark'!I427</f>
        <v>#REF!</v>
      </c>
      <c r="J427" s="282" t="e">
        <f>'Resultater - Vestdanmark'!J427+'Resultater - Østdanmark'!J427</f>
        <v>#REF!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 t="e">
        <f>'Resultater - Vestdanmark'!H428+'Resultater - Østdanmark'!H428</f>
        <v>#REF!</v>
      </c>
      <c r="I428" s="281" t="e">
        <f>'Resultater - Vestdanmark'!I428+'Resultater - Østdanmark'!I428</f>
        <v>#REF!</v>
      </c>
      <c r="J428" s="282" t="e">
        <f>'Resultater - Vestdanmark'!J428+'Resultater - Østdanmark'!J428</f>
        <v>#REF!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 t="e">
        <f>'Resultater - Vestdanmark'!H429+'Resultater - Østdanmark'!H429</f>
        <v>#REF!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 t="e">
        <f>'Resultater - Vestdanmark'!J429+'Resultater - Østdanmark'!J429</f>
        <v>#REF!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 t="e">
        <f>'Resultater - Vestdanmark'!H430+'Resultater - Østdanmark'!H430</f>
        <v>#REF!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 t="e">
        <f>'Resultater - Vestdanmark'!J430+'Resultater - Østdanmark'!J430</f>
        <v>#REF!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 t="e">
        <f>'Resultater - Vestdanmark'!H431+'Resultater - Østdanmark'!H431</f>
        <v>#REF!</v>
      </c>
      <c r="I431" s="281" t="e">
        <f>'Resultater - Vestdanmark'!I431+'Resultater - Østdanmark'!I431</f>
        <v>#REF!</v>
      </c>
      <c r="J431" s="282" t="e">
        <f>'Resultater - Vestdanmark'!J431+'Resultater - Østdanmark'!J431</f>
        <v>#REF!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 t="e">
        <f>'Resultater - Vestdanmark'!H432+'Resultater - Østdanmark'!H432</f>
        <v>#REF!</v>
      </c>
      <c r="I432" s="281" t="e">
        <f>'Resultater - Vestdanmark'!I432+'Resultater - Østdanmark'!I432</f>
        <v>#REF!</v>
      </c>
      <c r="J432" s="282" t="e">
        <f>'Resultater - Vestdanmark'!J432+'Resultater - Østdanmark'!J432</f>
        <v>#REF!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 t="e">
        <f>'Resultater - Vestdanmark'!H433+'Resultater - Østdanmark'!H433</f>
        <v>#REF!</v>
      </c>
      <c r="I433" s="281" t="e">
        <f>'Resultater - Vestdanmark'!I433+'Resultater - Østdanmark'!I433</f>
        <v>#REF!</v>
      </c>
      <c r="J433" s="282" t="e">
        <f>'Resultater - Vestdanmark'!J433+'Resultater - Østdanmark'!J433</f>
        <v>#REF!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 t="e">
        <f>'Resultater - Vestdanmark'!H434+'Resultater - Østdanmark'!H434</f>
        <v>#REF!</v>
      </c>
      <c r="I434" s="281" t="e">
        <f>'Resultater - Vestdanmark'!I434+'Resultater - Østdanmark'!I434</f>
        <v>#REF!</v>
      </c>
      <c r="J434" s="282" t="e">
        <f>'Resultater - Vestdanmark'!J434+'Resultater - Østdanmark'!J434</f>
        <v>#REF!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 t="e">
        <f>'Resultater - Vestdanmark'!H435+'Resultater - Østdanmark'!H435</f>
        <v>#REF!</v>
      </c>
      <c r="I435" s="281" t="e">
        <f>'Resultater - Vestdanmark'!I435+'Resultater - Østdanmark'!I435</f>
        <v>#REF!</v>
      </c>
      <c r="J435" s="282" t="e">
        <f>'Resultater - Vestdanmark'!J435+'Resultater - Østdanmark'!J435</f>
        <v>#REF!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 t="e">
        <f>'Resultater - Vestdanmark'!H436+'Resultater - Østdanmark'!H436</f>
        <v>#REF!</v>
      </c>
      <c r="I436" s="281" t="e">
        <f>'Resultater - Vestdanmark'!I436+'Resultater - Østdanmark'!I436</f>
        <v>#REF!</v>
      </c>
      <c r="J436" s="282" t="e">
        <f>'Resultater - Vestdanmark'!J436+'Resultater - Østdanmark'!J436</f>
        <v>#REF!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 t="e">
        <f>'Resultater - Vestdanmark'!H437+'Resultater - Østdanmark'!H437</f>
        <v>#REF!</v>
      </c>
      <c r="I437" s="287" t="e">
        <f>'Resultater - Vestdanmark'!I437+'Resultater - Østdanmark'!I437</f>
        <v>#REF!</v>
      </c>
      <c r="J437" s="288" t="e">
        <f>'Resultater - Vestdanmark'!J437+'Resultater - Østdanmark'!J437</f>
        <v>#REF!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 t="e">
        <f>'Resultater - Vestdanmark'!H438+'Resultater - Østdanmark'!H438</f>
        <v>#REF!</v>
      </c>
      <c r="I438" s="281" t="e">
        <f>'Resultater - Vestdanmark'!I438+'Resultater - Østdanmark'!I438</f>
        <v>#REF!</v>
      </c>
      <c r="J438" s="282" t="e">
        <f>'Resultater - Vestdanmark'!J438+'Resultater - Østdanmark'!J438</f>
        <v>#REF!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 t="e">
        <f>'Resultater - Vestdanmark'!H439+'Resultater - Østdanmark'!H439</f>
        <v>#REF!</v>
      </c>
      <c r="I439" s="287" t="e">
        <f>'Resultater - Vestdanmark'!I439+'Resultater - Østdanmark'!I439</f>
        <v>#REF!</v>
      </c>
      <c r="J439" s="288" t="e">
        <f>'Resultater - Vestdanmark'!J439+'Resultater - Østdanmark'!J439</f>
        <v>#REF!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 t="e">
        <f>'Resultater - Vestdanmark'!H440+'Resultater - Østdanmark'!H440</f>
        <v>#REF!</v>
      </c>
      <c r="I440" s="281" t="e">
        <f>'Resultater - Vestdanmark'!I440+'Resultater - Østdanmark'!I440</f>
        <v>#REF!</v>
      </c>
      <c r="J440" s="282" t="e">
        <f>'Resultater - Vestdanmark'!J440+'Resultater - Østdanmark'!J440</f>
        <v>#REF!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 t="e">
        <f>'Resultater - Vestdanmark'!H441+'Resultater - Østdanmark'!H441</f>
        <v>#REF!</v>
      </c>
      <c r="I441" s="281" t="e">
        <f>'Resultater - Vestdanmark'!I441+'Resultater - Østdanmark'!I441</f>
        <v>#REF!</v>
      </c>
      <c r="J441" s="282" t="e">
        <f>'Resultater - Vestdanmark'!J441+'Resultater - Østdanmark'!J441</f>
        <v>#REF!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 t="e">
        <f>'Resultater - Vestdanmark'!H442+'Resultater - Østdanmark'!H442</f>
        <v>#REF!</v>
      </c>
      <c r="I442" s="281" t="e">
        <f>'Resultater - Vestdanmark'!I442+'Resultater - Østdanmark'!I442</f>
        <v>#REF!</v>
      </c>
      <c r="J442" s="282" t="e">
        <f>'Resultater - Vestdanmark'!J442+'Resultater - Østdanmark'!J442</f>
        <v>#REF!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 t="e">
        <f>'Resultater - Vestdanmark'!H443+'Resultater - Østdanmark'!H443</f>
        <v>#REF!</v>
      </c>
      <c r="I443" s="281" t="e">
        <f>'Resultater - Vestdanmark'!I443+'Resultater - Østdanmark'!I443</f>
        <v>#REF!</v>
      </c>
      <c r="J443" s="282" t="e">
        <f>'Resultater - Vestdanmark'!J443+'Resultater - Østdanmark'!J443</f>
        <v>#REF!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 t="e">
        <f>'Resultater - Vestdanmark'!H444+'Resultater - Østdanmark'!H444</f>
        <v>#REF!</v>
      </c>
      <c r="I444" s="281" t="e">
        <f>'Resultater - Vestdanmark'!I444+'Resultater - Østdanmark'!I444</f>
        <v>#REF!</v>
      </c>
      <c r="J444" s="282" t="e">
        <f>'Resultater - Vestdanmark'!J444+'Resultater - Østdanmark'!J444</f>
        <v>#REF!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 t="e">
        <f>'Resultater - Vestdanmark'!H445+'Resultater - Østdanmark'!H445</f>
        <v>#REF!</v>
      </c>
      <c r="I445" s="281" t="e">
        <f>'Resultater - Vestdanmark'!I445+'Resultater - Østdanmark'!I445</f>
        <v>#REF!</v>
      </c>
      <c r="J445" s="282" t="e">
        <f>'Resultater - Vestdanmark'!J445+'Resultater - Østdanmark'!J445</f>
        <v>#REF!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 t="e">
        <f>'Resultater - Vestdanmark'!H446+'Resultater - Østdanmark'!H446</f>
        <v>#REF!</v>
      </c>
      <c r="I446" s="281" t="e">
        <f>'Resultater - Vestdanmark'!I446+'Resultater - Østdanmark'!I446</f>
        <v>#REF!</v>
      </c>
      <c r="J446" s="282" t="e">
        <f>'Resultater - Vestdanmark'!J446+'Resultater - Østdanmark'!J446</f>
        <v>#REF!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 t="e">
        <f>'Resultater - Vestdanmark'!H447+'Resultater - Østdanmark'!H447</f>
        <v>#REF!</v>
      </c>
      <c r="I447" s="281" t="e">
        <f>'Resultater - Vestdanmark'!I447+'Resultater - Østdanmark'!I447</f>
        <v>#REF!</v>
      </c>
      <c r="J447" s="282" t="e">
        <f>'Resultater - Vestdanmark'!J447+'Resultater - Østdanmark'!J447</f>
        <v>#REF!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 t="e">
        <f>'Resultater - Vestdanmark'!H448+'Resultater - Østdanmark'!H448</f>
        <v>#REF!</v>
      </c>
      <c r="I448" s="281" t="e">
        <f>'Resultater - Vestdanmark'!I448+'Resultater - Østdanmark'!I448</f>
        <v>#REF!</v>
      </c>
      <c r="J448" s="282" t="e">
        <f>'Resultater - Vestdanmark'!J448+'Resultater - Østdanmark'!J448</f>
        <v>#REF!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 t="e">
        <f>'Resultater - Vestdanmark'!H449+'Resultater - Østdanmark'!H449</f>
        <v>#REF!</v>
      </c>
      <c r="I449" s="281" t="e">
        <f>'Resultater - Vestdanmark'!I449+'Resultater - Østdanmark'!I449</f>
        <v>#REF!</v>
      </c>
      <c r="J449" s="282" t="e">
        <f>'Resultater - Vestdanmark'!J449+'Resultater - Østdanmark'!J449</f>
        <v>#REF!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 t="e">
        <f>'Resultater - Vestdanmark'!H451+'Resultater - Østdanmark'!H451</f>
        <v>#REF!</v>
      </c>
      <c r="I451" s="281" t="e">
        <f>'Resultater - Vestdanmark'!I451+'Resultater - Østdanmark'!I451</f>
        <v>#REF!</v>
      </c>
      <c r="J451" s="282" t="e">
        <f>'Resultater - Vestdanmark'!J451+'Resultater - Østdanmark'!J451</f>
        <v>#REF!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 t="e">
        <f>'Resultater - Vestdanmark'!H452+'Resultater - Østdanmark'!H452</f>
        <v>#REF!</v>
      </c>
      <c r="I452" s="287" t="e">
        <f>'Resultater - Vestdanmark'!I452+'Resultater - Østdanmark'!I452</f>
        <v>#REF!</v>
      </c>
      <c r="J452" s="288" t="e">
        <f>'Resultater - Vestdanmark'!J452+'Resultater - Østdanmark'!J452</f>
        <v>#REF!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 t="e">
        <f>'Resultater - Vestdanmark'!H453+'Resultater - Østdanmark'!H453</f>
        <v>#REF!</v>
      </c>
      <c r="I453" s="287" t="e">
        <f>'Resultater - Vestdanmark'!I453+'Resultater - Østdanmark'!I453</f>
        <v>#REF!</v>
      </c>
      <c r="J453" s="288" t="e">
        <f>'Resultater - Vestdanmark'!J453+'Resultater - Østdanmark'!J453</f>
        <v>#REF!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 t="e">
        <f>'Resultater - Vestdanmark'!H454+'Resultater - Østdanmark'!H454</f>
        <v>#REF!</v>
      </c>
      <c r="I454" s="287" t="e">
        <f>'Resultater - Vestdanmark'!I454+'Resultater - Østdanmark'!I454</f>
        <v>#REF!</v>
      </c>
      <c r="J454" s="288" t="e">
        <f>'Resultater - Vestdanmark'!J454+'Resultater - Østdanmark'!J454</f>
        <v>#REF!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 t="e">
        <f>'Resultater - Vestdanmark'!H455+'Resultater - Østdanmark'!H455</f>
        <v>#REF!</v>
      </c>
      <c r="I455" s="287" t="e">
        <f>'Resultater - Vestdanmark'!I455+'Resultater - Østdanmark'!I455</f>
        <v>#REF!</v>
      </c>
      <c r="J455" s="288" t="e">
        <f>'Resultater - Vestdanmark'!J455+'Resultater - Østdanmark'!J455</f>
        <v>#REF!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 t="e">
        <f>'Resultater - Vestdanmark'!H456+'Resultater - Østdanmark'!H456</f>
        <v>#REF!</v>
      </c>
      <c r="I456" s="287" t="e">
        <f>'Resultater - Vestdanmark'!I456+'Resultater - Østdanmark'!I456</f>
        <v>#REF!</v>
      </c>
      <c r="J456" s="288" t="e">
        <f>'Resultater - Vestdanmark'!J456+'Resultater - Østdanmark'!J456</f>
        <v>#REF!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 t="e">
        <f>'Resultater - Vestdanmark'!H457+'Resultater - Østdanmark'!H457</f>
        <v>#REF!</v>
      </c>
      <c r="I457" s="287" t="e">
        <f>'Resultater - Vestdanmark'!I457+'Resultater - Østdanmark'!I457</f>
        <v>#REF!</v>
      </c>
      <c r="J457" s="288" t="e">
        <f>'Resultater - Vestdanmark'!J457+'Resultater - Østdanmark'!J457</f>
        <v>#REF!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 t="e">
        <f>'Resultater - Vestdanmark'!H458+'Resultater - Østdanmark'!H458</f>
        <v>#REF!</v>
      </c>
      <c r="I458" s="287" t="e">
        <f>'Resultater - Vestdanmark'!I458+'Resultater - Østdanmark'!I458</f>
        <v>#REF!</v>
      </c>
      <c r="J458" s="288" t="e">
        <f>'Resultater - Vestdanmark'!J458+'Resultater - Østdanmark'!J458</f>
        <v>#REF!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 t="e">
        <f>'Resultater - Vestdanmark'!H459+'Resultater - Østdanmark'!H459</f>
        <v>#REF!</v>
      </c>
      <c r="I459" s="291" t="e">
        <f>'Resultater - Vestdanmark'!I459+'Resultater - Østdanmark'!I459</f>
        <v>#REF!</v>
      </c>
      <c r="J459" s="292" t="e">
        <f>'Resultater - Vestdanmark'!J459+'Resultater - Østdanmark'!J459</f>
        <v>#REF!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 t="e">
        <f>'Resultater - Vestdanmark'!H460+'Resultater - Østdanmark'!H460</f>
        <v>#REF!</v>
      </c>
      <c r="I460" s="291" t="e">
        <f>'Resultater - Vestdanmark'!I460+'Resultater - Østdanmark'!I460</f>
        <v>#REF!</v>
      </c>
      <c r="J460" s="292" t="e">
        <f>'Resultater - Vestdanmark'!J460+'Resultater - Østdanmark'!J460</f>
        <v>#REF!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 t="e">
        <f>'Resultater - Vestdanmark'!H461+'Resultater - Østdanmark'!H461</f>
        <v>#REF!</v>
      </c>
      <c r="I461" s="291" t="e">
        <f>'Resultater - Vestdanmark'!I461+'Resultater - Østdanmark'!I461</f>
        <v>#REF!</v>
      </c>
      <c r="J461" s="292" t="e">
        <f>'Resultater - Vestdanmark'!J461+'Resultater - Østdanmark'!J461</f>
        <v>#REF!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 t="e">
        <f>'Resultater - Vestdanmark'!H462+'Resultater - Østdanmark'!H462</f>
        <v>#REF!</v>
      </c>
      <c r="I462" s="291" t="e">
        <f>'Resultater - Vestdanmark'!I462+'Resultater - Østdanmark'!I462</f>
        <v>#REF!</v>
      </c>
      <c r="J462" s="292" t="e">
        <f>'Resultater - Vestdanmark'!J462+'Resultater - Østdanmark'!J462</f>
        <v>#REF!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 t="e">
        <f>'Resultater - Vestdanmark'!H463+'Resultater - Østdanmark'!H463</f>
        <v>#REF!</v>
      </c>
      <c r="I463" s="291" t="e">
        <f>'Resultater - Vestdanmark'!I463+'Resultater - Østdanmark'!I463</f>
        <v>#REF!</v>
      </c>
      <c r="J463" s="292" t="e">
        <f>'Resultater - Vestdanmark'!J463+'Resultater - Østdanmark'!J463</f>
        <v>#REF!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 t="e">
        <f>'Resultater - Vestdanmark'!H464+'Resultater - Østdanmark'!H464</f>
        <v>#REF!</v>
      </c>
      <c r="I464" s="291" t="e">
        <f>'Resultater - Vestdanmark'!I464+'Resultater - Østdanmark'!I464</f>
        <v>#REF!</v>
      </c>
      <c r="J464" s="292" t="e">
        <f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 t="e">
        <f>'Resultater - Vestdanmark'!H465+'Resultater - Østdanmark'!H465</f>
        <v>#REF!</v>
      </c>
      <c r="I465" s="291" t="e">
        <f>'Resultater - Vestdanmark'!I465+'Resultater - Østdanmark'!I465</f>
        <v>#REF!</v>
      </c>
      <c r="J465" s="292" t="e">
        <f>'Resultater - Vestdanmark'!J465+'Resultater - Østdanmark'!J465</f>
        <v>#REF!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 t="e">
        <f>'Resultater - Vestdanmark'!H466+'Resultater - Østdanmark'!H466</f>
        <v>#REF!</v>
      </c>
      <c r="I466" s="291" t="e">
        <f>'Resultater - Vestdanmark'!I466+'Resultater - Østdanmark'!I466</f>
        <v>#REF!</v>
      </c>
      <c r="J466" s="292" t="e">
        <f>'Resultater - Vestdanmark'!J466+'Resultater - Østdanmark'!J466</f>
        <v>#REF!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 t="e">
        <f>'Resultater - Vestdanmark'!H467+'Resultater - Østdanmark'!H467</f>
        <v>#REF!</v>
      </c>
      <c r="I467" s="294" t="e">
        <f>'Resultater - Vestdanmark'!I467+'Resultater - Østdanmark'!I467</f>
        <v>#REF!</v>
      </c>
      <c r="J467" s="295" t="e">
        <f>'Resultater - Vestdanmark'!J467+'Resultater - Østdanmark'!J467</f>
        <v>#REF!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 t="e">
        <f>'Resultater - Vestdanmark'!H468+'Resultater - Østdanmark'!H468</f>
        <v>#REF!</v>
      </c>
      <c r="I468" s="297" t="e">
        <f>'Resultater - Vestdanmark'!I468+'Resultater - Østdanmark'!I468</f>
        <v>#REF!</v>
      </c>
      <c r="J468" s="298" t="e">
        <f>'Resultater - Vestdanmark'!J468+'Resultater - Østdanmark'!J468</f>
        <v>#REF!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 t="e">
        <f>'Resultater - Vestdanmark'!H469+'Resultater - Østdanmark'!H469</f>
        <v>#REF!</v>
      </c>
      <c r="I469" s="297" t="e">
        <f>'Resultater - Vestdanmark'!I469+'Resultater - Østdanmark'!I469</f>
        <v>#REF!</v>
      </c>
      <c r="J469" s="298" t="e">
        <f>'Resultater - Vestdanmark'!J469+'Resultater - Østdanmark'!J469</f>
        <v>#REF!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 t="e">
        <f>'Resultater - Vestdanmark'!H470+'Resultater - Østdanmark'!H470</f>
        <v>#REF!</v>
      </c>
      <c r="I470" s="297" t="e">
        <f>'Resultater - Vestdanmark'!I470+'Resultater - Østdanmark'!I470</f>
        <v>#REF!</v>
      </c>
      <c r="J470" s="298" t="e">
        <f>'Resultater - Vestdanmark'!J470+'Resultater - Østdanmark'!J470</f>
        <v>#REF!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 t="e">
        <f>'Resultater - Vestdanmark'!H471+'Resultater - Østdanmark'!H471</f>
        <v>#REF!</v>
      </c>
      <c r="I471" s="297" t="e">
        <f>'Resultater - Vestdanmark'!I471+'Resultater - Østdanmark'!I471</f>
        <v>#REF!</v>
      </c>
      <c r="J471" s="298" t="e">
        <f>'Resultater - Vestdanmark'!J471+'Resultater - Østdanmark'!J471</f>
        <v>#REF!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 t="e">
        <f>'Resultater - Vestdanmark'!H472+'Resultater - Østdanmark'!H472</f>
        <v>#REF!</v>
      </c>
      <c r="I472" s="297" t="e">
        <f>'Resultater - Vestdanmark'!I472+'Resultater - Østdanmark'!I472</f>
        <v>#REF!</v>
      </c>
      <c r="J472" s="298" t="e">
        <f>'Resultater - Vestdanmark'!J472+'Resultater - Østdanmark'!J472</f>
        <v>#REF!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 t="e">
        <f>'Resultater - Vestdanmark'!H473+'Resultater - Østdanmark'!H473</f>
        <v>#REF!</v>
      </c>
      <c r="I473" s="297" t="e">
        <f>'Resultater - Vestdanmark'!I473+'Resultater - Østdanmark'!I473</f>
        <v>#REF!</v>
      </c>
      <c r="J473" s="298" t="e">
        <f>'Resultater - Vestdanmark'!J473+'Resultater - Østdanmark'!J473</f>
        <v>#REF!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 t="e">
        <f>'Resultater - Vestdanmark'!H474+'Resultater - Østdanmark'!H474</f>
        <v>#REF!</v>
      </c>
      <c r="I474" s="297" t="e">
        <f>'Resultater - Vestdanmark'!I474+'Resultater - Østdanmark'!I474</f>
        <v>#REF!</v>
      </c>
      <c r="J474" s="298" t="e">
        <f>'Resultater - Vestdanmark'!J474+'Resultater - Østdanmark'!J474</f>
        <v>#REF!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 t="e">
        <f>'Resultater - Vestdanmark'!H475+'Resultater - Østdanmark'!H475</f>
        <v>#REF!</v>
      </c>
      <c r="I475" s="300" t="e">
        <f>'Resultater - Vestdanmark'!I475+'Resultater - Østdanmark'!I475</f>
        <v>#REF!</v>
      </c>
      <c r="J475" s="301" t="e">
        <f>'Resultater - Vestdanmark'!J475+'Resultater - Østdanmark'!J475</f>
        <v>#REF!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0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-31522.55833067331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0</v>
      </c>
      <c r="G4" s="195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 t="e">
        <f t="shared" ref="N4:N15" si="4">F4-SUM(G4:M4)</f>
        <v>#REF!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4" t="e">
        <f t="shared" si="4"/>
        <v>#REF!</v>
      </c>
      <c r="O5" s="195" t="e">
        <f t="shared" si="1"/>
        <v>#REF!</v>
      </c>
      <c r="P5" s="205" t="e">
        <f t="shared" si="5"/>
        <v>#REF!</v>
      </c>
      <c r="Q5" s="192" t="e">
        <f>IFERROR(VLOOKUP(A5,[1]Energiindhold!$A$2:$C$11,3,FALSE),IFERROR(VLOOKUP(A5,[1]Biogasudbytte!$A$2:$B$18,2,FALSE)*[1]Energiindhold!$C$10,0))*O5</f>
        <v>#REF!</v>
      </c>
      <c r="R5" s="192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2" t="e">
        <f>IFERROR(VLOOKUP(A5,[1]Biogasudbytte!$A$2:$B$18,2,FALSE)*[1]Energiindhold!$C$10,0)*J5*IFERROR(VLOOKUP(A5,Biogasanlæg!$F$3:$G$8,2,FALSE),1)</f>
        <v>#REF!</v>
      </c>
      <c r="T5" s="193" t="e">
        <f t="shared" si="6"/>
        <v>#REF!</v>
      </c>
      <c r="U5" s="191" t="e">
        <f>O5*IFERROR(VLOOKUP(A5,[1]Tørstofindhold!A$2:B$24,2,FALSE),0)</f>
        <v>#REF!</v>
      </c>
      <c r="V5" s="192" t="e">
        <f>IF(D5=År1,P5,SUM(O5,P5))*IFERROR(VLOOKUP(A5,[1]Tørstofindhold!A$2:B$24,2,FALSE),0)</f>
        <v>#REF!</v>
      </c>
      <c r="W5" s="192" t="e">
        <f>J5*IFERROR(VLOOKUP(A5,[1]Tørstofindhold!A$2:B$24,2,FALSE),0)</f>
        <v>#REF!</v>
      </c>
      <c r="X5" s="193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48345002.496000007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si="4"/>
        <v>0</v>
      </c>
      <c r="O6" s="195">
        <f t="shared" si="1"/>
        <v>0</v>
      </c>
      <c r="P6" s="205">
        <f t="shared" si="5"/>
        <v>48345002.496000007</v>
      </c>
      <c r="Q6" s="192">
        <f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>O6*IFERROR(VLOOKUP(A6,[1]Tørstofindhold!A$2:B$24,2,FALSE),0)</f>
        <v>0</v>
      </c>
      <c r="V6" s="192">
        <f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 t="e">
        <f t="shared" si="4"/>
        <v>#REF!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 t="e">
        <f t="shared" si="4"/>
        <v>#REF!</v>
      </c>
      <c r="O8" s="195" t="e">
        <f t="shared" si="1"/>
        <v>#REF!</v>
      </c>
      <c r="P8" s="205" t="e">
        <f t="shared" si="5"/>
        <v>#REF!</v>
      </c>
      <c r="Q8" s="192" t="e">
        <f>IFERROR(VLOOKUP(A8,[1]Energiindhold!$A$2:$C$11,3,FALSE),IFERROR(VLOOKUP(A8,[1]Biogasudbytte!$A$2:$B$18,2,FALSE)*[1]Energiindhold!$C$10,0))*O8</f>
        <v>#REF!</v>
      </c>
      <c r="R8" s="192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2" t="e">
        <f>IFERROR(VLOOKUP(A8,[1]Biogasudbytte!$A$2:$B$18,2,FALSE)*[1]Energiindhold!$C$10,0)*J8*IFERROR(VLOOKUP(A8,Biogasanlæg!$F$3:$G$8,2,FALSE),1)</f>
        <v>#REF!</v>
      </c>
      <c r="T8" s="193" t="e">
        <f t="shared" si="6"/>
        <v>#REF!</v>
      </c>
      <c r="U8" s="191" t="e">
        <f>O8*IFERROR(VLOOKUP(A8,[1]Tørstofindhold!A$2:B$24,2,FALSE),0)</f>
        <v>#REF!</v>
      </c>
      <c r="V8" s="192" t="e">
        <f>IF(D8=År1,P8,SUM(O8,P8))*IFERROR(VLOOKUP(A8,[1]Tørstofindhold!A$2:B$24,2,FALSE),0)</f>
        <v>#REF!</v>
      </c>
      <c r="W8" s="192" t="e">
        <f>J8*IFERROR(VLOOKUP(A8,[1]Tørstofindhold!A$2:B$24,2,FALSE),0)</f>
        <v>#REF!</v>
      </c>
      <c r="X8" s="193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0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 t="e">
        <f t="shared" si="4"/>
        <v>#REF!</v>
      </c>
      <c r="O9" s="195" t="e">
        <f t="shared" si="1"/>
        <v>#REF!</v>
      </c>
      <c r="P9" s="205" t="e">
        <f>SUM(J9,L9)</f>
        <v>#REF!</v>
      </c>
      <c r="Q9" s="192" t="e">
        <f>IFERROR(VLOOKUP(A9,[1]Energiindhold!$A$2:$C$11,3,FALSE),IFERROR(VLOOKUP(A9,[1]Biogasudbytte!$A$2:$B$18,2,FALSE)*[1]Energiindhold!$C$10,0))*O9</f>
        <v>#REF!</v>
      </c>
      <c r="R9" s="192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2" t="e">
        <f>IFERROR(VLOOKUP(A9,[1]Biogasudbytte!$A$2:$B$18,2,FALSE)*[1]Energiindhold!$C$10,0)*J9*IFERROR(VLOOKUP(A9,Biogasanlæg!$F$3:$G$8,2,FALSE),1)</f>
        <v>#REF!</v>
      </c>
      <c r="T9" s="193" t="e">
        <f t="shared" si="6"/>
        <v>#REF!</v>
      </c>
      <c r="U9" s="191" t="e">
        <f>O9*IFERROR(VLOOKUP(A9,[1]Tørstofindhold!A$2:B$24,2,FALSE),0)</f>
        <v>#REF!</v>
      </c>
      <c r="V9" s="192" t="e">
        <f>IF(D9=År1,P9,SUM(O9,P9))*IFERROR(VLOOKUP(A9,[1]Tørstofindhold!A$2:B$24,2,FALSE),0)</f>
        <v>#REF!</v>
      </c>
      <c r="W9" s="192" t="e">
        <f>J9*IFERROR(VLOOKUP(A9,[1]Tørstofindhold!A$2:B$24,2,FALSE),0)</f>
        <v>#REF!</v>
      </c>
      <c r="X9" s="193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 t="e">
        <f t="shared" si="4"/>
        <v>#REF!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0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 t="e">
        <f t="shared" si="4"/>
        <v>#REF!</v>
      </c>
      <c r="O11" s="195" t="e">
        <f t="shared" si="1"/>
        <v>#REF!</v>
      </c>
      <c r="P11" s="205" t="e">
        <f t="shared" si="5"/>
        <v>#REF!</v>
      </c>
      <c r="Q11" s="192" t="e">
        <f>IFERROR(VLOOKUP(A11,[1]Energiindhold!$A$2:$C$11,3,FALSE),IFERROR(VLOOKUP(A11,[1]Biogasudbytte!$A$2:$B$18,2,FALSE)*[1]Energiindhold!$C$10,0))*O11</f>
        <v>#REF!</v>
      </c>
      <c r="R11" s="192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2" t="e">
        <f>IFERROR(VLOOKUP(A11,[1]Biogasudbytte!$A$2:$B$18,2,FALSE)*[1]Energiindhold!$C$10,0)*J11*IFERROR(VLOOKUP(A11,Biogasanlæg!$F$3:$G$8,2,FALSE),1)</f>
        <v>#REF!</v>
      </c>
      <c r="T11" s="193" t="e">
        <f t="shared" si="6"/>
        <v>#REF!</v>
      </c>
      <c r="U11" s="191" t="e">
        <f>O11*IFERROR(VLOOKUP(A11,[1]Tørstofindhold!A$2:B$24,2,FALSE),0)</f>
        <v>#REF!</v>
      </c>
      <c r="V11" s="192" t="e">
        <f>IF(D11=År1,P11,SUM(O11,P11))*IFERROR(VLOOKUP(A11,[1]Tørstofindhold!A$2:B$24,2,FALSE),0)</f>
        <v>#REF!</v>
      </c>
      <c r="W11" s="192" t="e">
        <f>J11*IFERROR(VLOOKUP(A11,[1]Tørstofindhold!A$2:B$24,2,FALSE),0)</f>
        <v>#REF!</v>
      </c>
      <c r="X11" s="193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0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-34149.438191562753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0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0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0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-249553.58678449702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0</v>
      </c>
      <c r="G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4" t="e">
        <f t="shared" ref="N16:N81" si="9">F16-SUM(G16:M16)</f>
        <v>#REF!</v>
      </c>
      <c r="O16" s="195" t="e">
        <f t="shared" si="1"/>
        <v>#REF!</v>
      </c>
      <c r="P16" s="205" t="e">
        <f t="shared" ref="P16:P81" si="10">SUM(J16,L16)</f>
        <v>#REF!</v>
      </c>
      <c r="Q16" s="192" t="e">
        <f>IFERROR(VLOOKUP(A16,[1]Energiindhold!$A$2:$C$11,3,FALSE),IFERROR(VLOOKUP(A16,[1]Biogasudbytte!$A$2:$B$18,2,FALSE)*[1]Energiindhold!$C$10,0))*O16</f>
        <v>#REF!</v>
      </c>
      <c r="R16" s="192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2" t="e">
        <f>IFERROR(VLOOKUP(A16,[1]Biogasudbytte!$A$2:$B$18,2,FALSE)*[1]Energiindhold!$C$10,0)*J16*IFERROR(VLOOKUP(A16,Biogasanlæg!$F$3:$G$8,2,FALSE),1)</f>
        <v>#REF!</v>
      </c>
      <c r="T16" s="193" t="e">
        <f t="shared" ref="T16:T81" si="11">R16-S16</f>
        <v>#REF!</v>
      </c>
      <c r="U16" s="191" t="e">
        <f>O16*IFERROR(VLOOKUP(A16,[1]Tørstofindhold!A$2:B$24,2,FALSE),0)</f>
        <v>#REF!</v>
      </c>
      <c r="V16" s="192" t="e">
        <f>IF(D16=År1,P16,SUM(O16,P16))*IFERROR(VLOOKUP(A16,[1]Tørstofindhold!A$2:B$24,2,FALSE),0)</f>
        <v>#REF!</v>
      </c>
      <c r="W16" s="192" t="e">
        <f>J16*IFERROR(VLOOKUP(A16,[1]Tørstofindhold!A$2:B$24,2,FALSE),0)</f>
        <v>#REF!</v>
      </c>
      <c r="X16" s="193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 t="e">
        <f t="shared" si="9"/>
        <v>#REF!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0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-261374.54615849949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0</v>
      </c>
      <c r="G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0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4" t="e">
        <f t="shared" si="9"/>
        <v>#REF!</v>
      </c>
      <c r="O19" s="195" t="e">
        <f t="shared" si="1"/>
        <v>#REF!</v>
      </c>
      <c r="P19" s="205" t="e">
        <f t="shared" si="10"/>
        <v>#REF!</v>
      </c>
      <c r="Q19" s="192" t="e">
        <f>IFERROR(VLOOKUP(A19,[1]Energiindhold!$A$2:$C$11,3,FALSE),IFERROR(VLOOKUP(A19,[1]Biogasudbytte!$A$2:$B$18,2,FALSE)*[1]Energiindhold!$C$10,0))*O19</f>
        <v>#REF!</v>
      </c>
      <c r="R19" s="192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2" t="e">
        <f>IFERROR(VLOOKUP(A19,[1]Biogasudbytte!$A$2:$B$18,2,FALSE)*[1]Energiindhold!$C$10,0)*J19*IFERROR(VLOOKUP(A19,Biogasanlæg!$F$3:$G$8,2,FALSE),1)</f>
        <v>#REF!</v>
      </c>
      <c r="T19" s="193" t="e">
        <f t="shared" si="11"/>
        <v>#REF!</v>
      </c>
      <c r="U19" s="191" t="e">
        <f>O19*IFERROR(VLOOKUP(A19,[1]Tørstofindhold!A$2:B$24,2,FALSE),0)</f>
        <v>#REF!</v>
      </c>
      <c r="V19" s="192" t="e">
        <f>IF(D19=År1,P19,SUM(O19,P19))*IFERROR(VLOOKUP(A19,[1]Tørstofindhold!A$2:B$24,2,FALSE),0)</f>
        <v>#REF!</v>
      </c>
      <c r="W19" s="192" t="e">
        <f>J19*IFERROR(VLOOKUP(A19,[1]Tørstofindhold!A$2:B$24,2,FALSE),0)</f>
        <v>#REF!</v>
      </c>
      <c r="X19" s="193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0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4" t="e">
        <f t="shared" si="9"/>
        <v>#REF!</v>
      </c>
      <c r="O20" s="195" t="e">
        <f t="shared" si="1"/>
        <v>#REF!</v>
      </c>
      <c r="P20" s="205" t="e">
        <f t="shared" si="10"/>
        <v>#REF!</v>
      </c>
      <c r="Q20" s="192" t="e">
        <f>IFERROR(VLOOKUP(A20,[1]Energiindhold!$A$2:$C$11,3,FALSE),IFERROR(VLOOKUP(A20,[1]Biogasudbytte!$A$2:$B$18,2,FALSE)*[1]Energiindhold!$C$10,0))*O20</f>
        <v>#REF!</v>
      </c>
      <c r="R20" s="192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2" t="e">
        <f>IFERROR(VLOOKUP(A20,[1]Biogasudbytte!$A$2:$B$18,2,FALSE)*[1]Energiindhold!$C$10,0)*J20*IFERROR(VLOOKUP(A20,Biogasanlæg!$F$3:$G$8,2,FALSE),1)</f>
        <v>#REF!</v>
      </c>
      <c r="T20" s="193" t="e">
        <f t="shared" si="11"/>
        <v>#REF!</v>
      </c>
      <c r="U20" s="191" t="e">
        <f>O20*IFERROR(VLOOKUP(A20,[1]Tørstofindhold!A$2:B$24,2,FALSE),0)</f>
        <v>#REF!</v>
      </c>
      <c r="V20" s="192" t="e">
        <f>IF(D20=År1,P20,SUM(O20,P20))*IFERROR(VLOOKUP(A20,[1]Tørstofindhold!A$2:B$24,2,FALSE),0)</f>
        <v>#REF!</v>
      </c>
      <c r="W20" s="192" t="e">
        <f>J20*IFERROR(VLOOKUP(A20,[1]Tørstofindhold!A$2:B$24,2,FALSE),0)</f>
        <v>#REF!</v>
      </c>
      <c r="X20" s="193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 t="e">
        <f t="shared" si="9"/>
        <v>#REF!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0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 t="e">
        <f t="shared" si="9"/>
        <v>#REF!</v>
      </c>
      <c r="O22" s="195" t="e">
        <f t="shared" si="1"/>
        <v>#REF!</v>
      </c>
      <c r="P22" s="205" t="e">
        <f t="shared" si="10"/>
        <v>#REF!</v>
      </c>
      <c r="Q22" s="192" t="e">
        <f>IFERROR(VLOOKUP(A22,[1]Energiindhold!$A$2:$C$11,3,FALSE),IFERROR(VLOOKUP(A22,[1]Biogasudbytte!$A$2:$B$18,2,FALSE)*[1]Energiindhold!$C$10,0))*O22</f>
        <v>#REF!</v>
      </c>
      <c r="R22" s="192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2" t="e">
        <f>IFERROR(VLOOKUP(A22,[1]Biogasudbytte!$A$2:$B$18,2,FALSE)*[1]Energiindhold!$C$10,0)*J22*IFERROR(VLOOKUP(A22,Biogasanlæg!$F$3:$G$8,2,FALSE),1)</f>
        <v>#REF!</v>
      </c>
      <c r="T22" s="193" t="e">
        <f t="shared" si="11"/>
        <v>#REF!</v>
      </c>
      <c r="U22" s="191" t="e">
        <f>O22*IFERROR(VLOOKUP(A22,[1]Tørstofindhold!A$2:B$24,2,FALSE),0)</f>
        <v>#REF!</v>
      </c>
      <c r="V22" s="192" t="e">
        <f>IF(D22=År1,P22,SUM(O22,P22))*IFERROR(VLOOKUP(A22,[1]Tørstofindhold!A$2:B$24,2,FALSE),0)</f>
        <v>#REF!</v>
      </c>
      <c r="W22" s="192" t="e">
        <f>J22*IFERROR(VLOOKUP(A22,[1]Tørstofindhold!A$2:B$24,2,FALSE),0)</f>
        <v>#REF!</v>
      </c>
      <c r="X22" s="193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0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0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0</v>
      </c>
      <c r="G24" s="195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 t="e">
        <f t="shared" si="9"/>
        <v>#REF!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0</v>
      </c>
      <c r="G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 t="e">
        <f t="shared" si="9"/>
        <v>#REF!</v>
      </c>
      <c r="O25" s="195" t="e">
        <f t="shared" si="1"/>
        <v>#REF!</v>
      </c>
      <c r="P25" s="205" t="e">
        <f t="shared" si="10"/>
        <v>#REF!</v>
      </c>
      <c r="Q25" s="192" t="e">
        <f>IFERROR(VLOOKUP(A25,[1]Energiindhold!$A$2:$C$11,3,FALSE),IFERROR(VLOOKUP(A25,[1]Biogasudbytte!$A$2:$B$18,2,FALSE)*[1]Energiindhold!$C$10,0))*O25</f>
        <v>#REF!</v>
      </c>
      <c r="R25" s="192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2" t="e">
        <f>IFERROR(VLOOKUP(A25,[1]Biogasudbytte!$A$2:$B$18,2,FALSE)*[1]Energiindhold!$C$10,0)*J25*IFERROR(VLOOKUP(A25,Biogasanlæg!$F$3:$G$8,2,FALSE),1)</f>
        <v>#REF!</v>
      </c>
      <c r="T25" s="193" t="e">
        <f t="shared" si="11"/>
        <v>#REF!</v>
      </c>
      <c r="U25" s="191" t="e">
        <f>O25*IFERROR(VLOOKUP(A25,[1]Tørstofindhold!A$2:B$24,2,FALSE),0)</f>
        <v>#REF!</v>
      </c>
      <c r="V25" s="192" t="e">
        <f>IF(D25=År1,P25,SUM(O25,P25))*IFERROR(VLOOKUP(A25,[1]Tørstofindhold!A$2:B$24,2,FALSE),0)</f>
        <v>#REF!</v>
      </c>
      <c r="W25" s="192" t="e">
        <f>J25*IFERROR(VLOOKUP(A25,[1]Tørstofindhold!A$2:B$24,2,FALSE),0)</f>
        <v>#REF!</v>
      </c>
      <c r="X25" s="193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 t="e">
        <f t="shared" si="9"/>
        <v>#REF!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0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 t="e">
        <f t="shared" si="9"/>
        <v>#REF!</v>
      </c>
      <c r="O27" s="195" t="e">
        <f t="shared" si="1"/>
        <v>#REF!</v>
      </c>
      <c r="P27" s="205" t="e">
        <f t="shared" si="10"/>
        <v>#REF!</v>
      </c>
      <c r="Q27" s="192" t="e">
        <f>IFERROR(VLOOKUP(A27,[1]Energiindhold!$A$2:$C$11,3,FALSE),IFERROR(VLOOKUP(A27,[1]Biogasudbytte!$A$2:$B$18,2,FALSE)*[1]Energiindhold!$C$10,0))*O27</f>
        <v>#REF!</v>
      </c>
      <c r="R27" s="192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2" t="e">
        <f>IFERROR(VLOOKUP(A27,[1]Biogasudbytte!$A$2:$B$18,2,FALSE)*[1]Energiindhold!$C$10,0)*J27*IFERROR(VLOOKUP(A27,Biogasanlæg!$F$3:$G$8,2,FALSE),1)</f>
        <v>#REF!</v>
      </c>
      <c r="T27" s="193" t="e">
        <f t="shared" si="11"/>
        <v>#REF!</v>
      </c>
      <c r="U27" s="191" t="e">
        <f>O27*IFERROR(VLOOKUP(A27,[1]Tørstofindhold!A$2:B$24,2,FALSE),0)</f>
        <v>#REF!</v>
      </c>
      <c r="V27" s="192" t="e">
        <f>IF(D27=År1,P27,SUM(O27,P27))*IFERROR(VLOOKUP(A27,[1]Tørstofindhold!A$2:B$24,2,FALSE),0)</f>
        <v>#REF!</v>
      </c>
      <c r="W27" s="192" t="e">
        <f>J27*IFERROR(VLOOKUP(A27,[1]Tørstofindhold!A$2:B$24,2,FALSE),0)</f>
        <v>#REF!</v>
      </c>
      <c r="X27" s="193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0</v>
      </c>
      <c r="G28" s="195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 t="e">
        <f t="shared" si="9"/>
        <v>#REF!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0</v>
      </c>
      <c r="G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 t="e">
        <f t="shared" si="9"/>
        <v>#REF!</v>
      </c>
      <c r="O29" s="195" t="e">
        <f t="shared" si="1"/>
        <v>#REF!</v>
      </c>
      <c r="P29" s="205" t="e">
        <f t="shared" si="10"/>
        <v>#REF!</v>
      </c>
      <c r="Q29" s="192" t="e">
        <f>IFERROR(VLOOKUP(A29,[1]Energiindhold!$A$2:$C$11,3,FALSE),IFERROR(VLOOKUP(A29,[1]Biogasudbytte!$A$2:$B$18,2,FALSE)*[1]Energiindhold!$C$10,0))*O29</f>
        <v>#REF!</v>
      </c>
      <c r="R29" s="192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2" t="e">
        <f>IFERROR(VLOOKUP(A29,[1]Biogasudbytte!$A$2:$B$18,2,FALSE)*[1]Energiindhold!$C$10,0)*J29*IFERROR(VLOOKUP(A29,Biogasanlæg!$F$3:$G$8,2,FALSE),1)</f>
        <v>#REF!</v>
      </c>
      <c r="T29" s="193" t="e">
        <f t="shared" si="11"/>
        <v>#REF!</v>
      </c>
      <c r="U29" s="191" t="e">
        <f>O29*IFERROR(VLOOKUP(A29,[1]Tørstofindhold!A$2:B$24,2,FALSE),0)</f>
        <v>#REF!</v>
      </c>
      <c r="V29" s="192" t="e">
        <f>IF(D29=År1,P29,SUM(O29,P29))*IFERROR(VLOOKUP(A29,[1]Tørstofindhold!A$2:B$24,2,FALSE),0)</f>
        <v>#REF!</v>
      </c>
      <c r="W29" s="192" t="e">
        <f>J29*IFERROR(VLOOKUP(A29,[1]Tørstofindhold!A$2:B$24,2,FALSE),0)</f>
        <v>#REF!</v>
      </c>
      <c r="X29" s="193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0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-457077.09579476295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0</v>
      </c>
      <c r="G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 t="e">
        <f t="shared" si="9"/>
        <v>#REF!</v>
      </c>
      <c r="O31" s="195" t="e">
        <f t="shared" si="1"/>
        <v>#REF!</v>
      </c>
      <c r="P31" s="205" t="e">
        <f t="shared" si="10"/>
        <v>#REF!</v>
      </c>
      <c r="Q31" s="192" t="e">
        <f>IFERROR(VLOOKUP(A31,[1]Energiindhold!$A$2:$C$11,3,FALSE),IFERROR(VLOOKUP(A31,[1]Biogasudbytte!$A$2:$B$18,2,FALSE)*[1]Energiindhold!$C$10,0))*O31</f>
        <v>#REF!</v>
      </c>
      <c r="R31" s="192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2" t="e">
        <f>IFERROR(VLOOKUP(A31,[1]Biogasudbytte!$A$2:$B$18,2,FALSE)*[1]Energiindhold!$C$10,0)*J31*IFERROR(VLOOKUP(A31,Biogasanlæg!$F$3:$G$8,2,FALSE),1)</f>
        <v>#REF!</v>
      </c>
      <c r="T31" s="193" t="e">
        <f t="shared" si="11"/>
        <v>#REF!</v>
      </c>
      <c r="U31" s="191" t="e">
        <f>O31*IFERROR(VLOOKUP(A31,[1]Tørstofindhold!A$2:B$24,2,FALSE),0)</f>
        <v>#REF!</v>
      </c>
      <c r="V31" s="192" t="e">
        <f>IF(D31=År1,P31,SUM(O31,P31))*IFERROR(VLOOKUP(A31,[1]Tørstofindhold!A$2:B$24,2,FALSE),0)</f>
        <v>#REF!</v>
      </c>
      <c r="W31" s="192" t="e">
        <f>J31*IFERROR(VLOOKUP(A31,[1]Tørstofindhold!A$2:B$24,2,FALSE),0)</f>
        <v>#REF!</v>
      </c>
      <c r="X31" s="193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0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-58080.313724265572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0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0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0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4" t="e">
        <f t="shared" si="9"/>
        <v>#REF!</v>
      </c>
      <c r="O34" s="195" t="e">
        <f t="shared" si="1"/>
        <v>#REF!</v>
      </c>
      <c r="P34" s="205" t="e">
        <f t="shared" si="10"/>
        <v>#REF!</v>
      </c>
      <c r="Q34" s="192" t="e">
        <f>IFERROR(VLOOKUP(A34,[1]Energiindhold!$A$2:$C$11,3,FALSE),IFERROR(VLOOKUP(A34,[1]Biogasudbytte!$A$2:$B$18,2,FALSE)*[1]Energiindhold!$C$10,0))*O34</f>
        <v>#REF!</v>
      </c>
      <c r="R34" s="192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2">
        <f>IFERROR(VLOOKUP(A34,[1]Biogasudbytte!$A$2:$B$18,2,FALSE)*[1]Energiindhold!$C$10,0)*J34*IFERROR(VLOOKUP(A34,Biogasanlæg!$F$3:$G$8,2,FALSE),1)</f>
        <v>0</v>
      </c>
      <c r="T34" s="193" t="e">
        <f t="shared" si="11"/>
        <v>#REF!</v>
      </c>
      <c r="U34" s="191" t="e">
        <f>O34*IFERROR(VLOOKUP(A34,[1]Tørstofindhold!A$2:B$24,2,FALSE),0)</f>
        <v>#REF!</v>
      </c>
      <c r="V34" s="192" t="e">
        <f>IF(D34=År1,P34,SUM(O34,P34))*IFERROR(VLOOKUP(A34,[1]Tørstofindhold!A$2:B$24,2,FALSE),0)</f>
        <v>#REF!</v>
      </c>
      <c r="W34" s="192">
        <f>J34*IFERROR(VLOOKUP(A34,[1]Tørstofindhold!A$2:B$24,2,FALSE),0)</f>
        <v>0</v>
      </c>
      <c r="X34" s="193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 t="e">
        <f t="shared" ref="N35:N36" si="13">F35-SUM(G35:M35)</f>
        <v>#REF!</v>
      </c>
      <c r="O35" s="195" t="e">
        <f t="shared" si="1"/>
        <v>#REF!</v>
      </c>
      <c r="P35" s="205" t="e">
        <f t="shared" ref="P35:P36" si="14">SUM(J35,L35)</f>
        <v>#REF!</v>
      </c>
      <c r="Q35" s="192" t="e">
        <f>IFERROR(VLOOKUP(A35,[1]Energiindhold!$A$2:$C$11,3,FALSE),IFERROR(VLOOKUP(A35,[1]Biogasudbytte!$A$2:$B$18,2,FALSE)*[1]Energiindhold!$C$10,0))*O35</f>
        <v>#REF!</v>
      </c>
      <c r="R35" s="192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2">
        <f>IFERROR(VLOOKUP(A35,[1]Biogasudbytte!$A$2:$B$18,2,FALSE)*[1]Energiindhold!$C$10,0)*J35*IFERROR(VLOOKUP(A35,Biogasanlæg!$F$3:$G$8,2,FALSE),1)</f>
        <v>0</v>
      </c>
      <c r="T35" s="193" t="e">
        <f t="shared" ref="T35:T36" si="15">R35-S35</f>
        <v>#REF!</v>
      </c>
      <c r="U35" s="191" t="e">
        <f>O35*IFERROR(VLOOKUP(A35,[1]Tørstofindhold!A$2:B$24,2,FALSE),0)</f>
        <v>#REF!</v>
      </c>
      <c r="V35" s="192" t="e">
        <f>IF(D35=År1,P35,SUM(O35,P35))*IFERROR(VLOOKUP(A35,[1]Tørstofindhold!A$2:B$24,2,FALSE),0)</f>
        <v>#REF!</v>
      </c>
      <c r="W35" s="192">
        <f>J35*IFERROR(VLOOKUP(A35,[1]Tørstofindhold!A$2:B$24,2,FALSE),0)</f>
        <v>0</v>
      </c>
      <c r="X35" s="193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 t="e">
        <f t="shared" si="13"/>
        <v>#REF!</v>
      </c>
      <c r="O36" s="195" t="e">
        <f t="shared" si="1"/>
        <v>#REF!</v>
      </c>
      <c r="P36" s="205" t="e">
        <f t="shared" si="14"/>
        <v>#REF!</v>
      </c>
      <c r="Q36" s="192" t="e">
        <f>IFERROR(VLOOKUP(A36,[1]Energiindhold!$A$2:$C$11,3,FALSE),IFERROR(VLOOKUP(A36,[1]Biogasudbytte!$A$2:$B$18,2,FALSE)*[1]Energiindhold!$C$10,0))*O36</f>
        <v>#REF!</v>
      </c>
      <c r="R36" s="192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2">
        <f>IFERROR(VLOOKUP(A36,[1]Biogasudbytte!$A$2:$B$18,2,FALSE)*[1]Energiindhold!$C$10,0)*J36*IFERROR(VLOOKUP(A36,Biogasanlæg!$F$3:$G$8,2,FALSE),1)</f>
        <v>0</v>
      </c>
      <c r="T36" s="193" t="e">
        <f t="shared" si="15"/>
        <v>#REF!</v>
      </c>
      <c r="U36" s="191" t="e">
        <f>O36*IFERROR(VLOOKUP(A36,[1]Tørstofindhold!A$2:B$24,2,FALSE),0)</f>
        <v>#REF!</v>
      </c>
      <c r="V36" s="192" t="e">
        <f>IF(D36=År1,P36,SUM(O36,P36))*IFERROR(VLOOKUP(A36,[1]Tørstofindhold!A$2:B$24,2,FALSE),0)</f>
        <v>#REF!</v>
      </c>
      <c r="W36" s="192">
        <f>J36*IFERROR(VLOOKUP(A36,[1]Tørstofindhold!A$2:B$24,2,FALSE),0)</f>
        <v>0</v>
      </c>
      <c r="X36" s="193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0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0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0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4" t="e">
        <f t="shared" si="9"/>
        <v>#REF!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0</v>
      </c>
      <c r="G39" s="195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 t="e">
        <f t="shared" si="9"/>
        <v>#REF!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0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4" t="e">
        <f t="shared" si="9"/>
        <v>#REF!</v>
      </c>
      <c r="O40" s="195" t="e">
        <f t="shared" si="1"/>
        <v>#REF!</v>
      </c>
      <c r="P40" s="205" t="e">
        <f t="shared" si="10"/>
        <v>#REF!</v>
      </c>
      <c r="Q40" s="192" t="e">
        <f>IFERROR(VLOOKUP(A40,[1]Energiindhold!$A$2:$C$11,3,FALSE),IFERROR(VLOOKUP(A40,[1]Biogasudbytte!$A$2:$B$18,2,FALSE)*[1]Energiindhold!$C$10,0))*O40</f>
        <v>#REF!</v>
      </c>
      <c r="R40" s="192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2">
        <f>IFERROR(VLOOKUP(A40,[1]Biogasudbytte!$A$2:$B$18,2,FALSE)*[1]Energiindhold!$C$10,0)*J40*IFERROR(VLOOKUP(A40,Biogasanlæg!$F$3:$G$8,2,FALSE),1)</f>
        <v>0</v>
      </c>
      <c r="T40" s="193" t="e">
        <f t="shared" si="11"/>
        <v>#REF!</v>
      </c>
      <c r="U40" s="191" t="e">
        <f>O40*IFERROR(VLOOKUP(A40,[1]Tørstofindhold!A$2:B$24,2,FALSE),0)</f>
        <v>#REF!</v>
      </c>
      <c r="V40" s="192" t="e">
        <f>IF(D40=År1,P40,SUM(O40,P40))*IFERROR(VLOOKUP(A40,[1]Tørstofindhold!A$2:B$24,2,FALSE),0)</f>
        <v>#REF!</v>
      </c>
      <c r="W40" s="192">
        <f>J40*IFERROR(VLOOKUP(A40,[1]Tørstofindhold!A$2:B$24,2,FALSE),0)</f>
        <v>0</v>
      </c>
      <c r="X40" s="193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0</v>
      </c>
      <c r="G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 t="e">
        <f t="shared" si="9"/>
        <v>#REF!</v>
      </c>
      <c r="O41" s="195" t="e">
        <f t="shared" si="1"/>
        <v>#REF!</v>
      </c>
      <c r="P41" s="205" t="e">
        <f t="shared" si="10"/>
        <v>#REF!</v>
      </c>
      <c r="Q41" s="192" t="e">
        <f>IFERROR(VLOOKUP(A41,[1]Energiindhold!$A$2:$C$11,3,FALSE),IFERROR(VLOOKUP(A41,[1]Biogasudbytte!$A$2:$B$18,2,FALSE)*[1]Energiindhold!$C$10,0))*O41</f>
        <v>#REF!</v>
      </c>
      <c r="R41" s="192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2" t="e">
        <f>IFERROR(VLOOKUP(A41,[1]Biogasudbytte!$A$2:$B$18,2,FALSE)*[1]Energiindhold!$C$10,0)*J41*IFERROR(VLOOKUP(A41,Biogasanlæg!$F$3:$G$8,2,FALSE),1)</f>
        <v>#REF!</v>
      </c>
      <c r="T41" s="193" t="e">
        <f t="shared" si="11"/>
        <v>#REF!</v>
      </c>
      <c r="U41" s="191" t="e">
        <f>O41*IFERROR(VLOOKUP(A41,[1]Tørstofindhold!A$2:B$24,2,FALSE),0)</f>
        <v>#REF!</v>
      </c>
      <c r="V41" s="192" t="e">
        <f>IF(D41=År1,P41,SUM(O41,P41))*IFERROR(VLOOKUP(A41,[1]Tørstofindhold!A$2:B$24,2,FALSE),0)</f>
        <v>#REF!</v>
      </c>
      <c r="W41" s="192" t="e">
        <f>J41*IFERROR(VLOOKUP(A41,[1]Tørstofindhold!A$2:B$24,2,FALSE),0)</f>
        <v>#REF!</v>
      </c>
      <c r="X41" s="193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0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0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0</v>
      </c>
      <c r="G43" s="195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 t="e">
        <f t="shared" si="9"/>
        <v>#REF!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0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 t="e">
        <f t="shared" si="9"/>
        <v>#REF!</v>
      </c>
      <c r="O44" s="195" t="e">
        <f t="shared" si="1"/>
        <v>#REF!</v>
      </c>
      <c r="P44" s="205" t="e">
        <f t="shared" si="10"/>
        <v>#REF!</v>
      </c>
      <c r="Q44" s="192" t="e">
        <f>IFERROR(VLOOKUP(A44,[1]Energiindhold!$A$2:$C$11,3,FALSE),IFERROR(VLOOKUP(A44,[1]Biogasudbytte!$A$2:$B$18,2,FALSE)*[1]Energiindhold!$C$10,0))*O44</f>
        <v>#REF!</v>
      </c>
      <c r="R44" s="192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2" t="e">
        <f>IFERROR(VLOOKUP(A44,[1]Biogasudbytte!$A$2:$B$18,2,FALSE)*[1]Energiindhold!$C$10,0)*J44*IFERROR(VLOOKUP(A44,Biogasanlæg!$F$3:$G$8,2,FALSE),1)</f>
        <v>#REF!</v>
      </c>
      <c r="T44" s="193" t="e">
        <f t="shared" si="11"/>
        <v>#REF!</v>
      </c>
      <c r="U44" s="191" t="e">
        <f>O44*IFERROR(VLOOKUP(A44,[1]Tørstofindhold!A$2:B$24,2,FALSE),0)</f>
        <v>#REF!</v>
      </c>
      <c r="V44" s="192" t="e">
        <f>IF(D44=År1,P44,SUM(O44,P44))*IFERROR(VLOOKUP(A44,[1]Tørstofindhold!A$2:B$24,2,FALSE),0)</f>
        <v>#REF!</v>
      </c>
      <c r="W44" s="192" t="e">
        <f>J44*IFERROR(VLOOKUP(A44,[1]Tørstofindhold!A$2:B$24,2,FALSE),0)</f>
        <v>#REF!</v>
      </c>
      <c r="X44" s="193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0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 t="e">
        <f t="shared" si="9"/>
        <v>#REF!</v>
      </c>
      <c r="O45" s="195" t="e">
        <f t="shared" si="1"/>
        <v>#REF!</v>
      </c>
      <c r="P45" s="205" t="e">
        <f t="shared" si="10"/>
        <v>#REF!</v>
      </c>
      <c r="Q45" s="192" t="e">
        <f>IFERROR(VLOOKUP(A45,[1]Energiindhold!$A$2:$C$11,3,FALSE),IFERROR(VLOOKUP(A45,[1]Biogasudbytte!$A$2:$B$18,2,FALSE)*[1]Energiindhold!$C$10,0))*O45</f>
        <v>#REF!</v>
      </c>
      <c r="R45" s="192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2" t="e">
        <f>IFERROR(VLOOKUP(A45,[1]Biogasudbytte!$A$2:$B$18,2,FALSE)*[1]Energiindhold!$C$10,0)*J45*IFERROR(VLOOKUP(A45,Biogasanlæg!$F$3:$G$8,2,FALSE),1)</f>
        <v>#REF!</v>
      </c>
      <c r="T45" s="193" t="e">
        <f t="shared" si="11"/>
        <v>#REF!</v>
      </c>
      <c r="U45" s="191" t="e">
        <f>O45*IFERROR(VLOOKUP(A45,[1]Tørstofindhold!A$2:B$24,2,FALSE),0)</f>
        <v>#REF!</v>
      </c>
      <c r="V45" s="192" t="e">
        <f>IF(D45=År1,P45,SUM(O45,P45))*IFERROR(VLOOKUP(A45,[1]Tørstofindhold!A$2:B$24,2,FALSE),0)</f>
        <v>#REF!</v>
      </c>
      <c r="W45" s="192" t="e">
        <f>J45*IFERROR(VLOOKUP(A45,[1]Tørstofindhold!A$2:B$24,2,FALSE),0)</f>
        <v>#REF!</v>
      </c>
      <c r="X45" s="193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0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-117920.63695532705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0</v>
      </c>
      <c r="G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 t="e">
        <f t="shared" si="9"/>
        <v>#REF!</v>
      </c>
      <c r="O47" s="195" t="e">
        <f t="shared" si="1"/>
        <v>#REF!</v>
      </c>
      <c r="P47" s="205" t="e">
        <f t="shared" si="10"/>
        <v>#REF!</v>
      </c>
      <c r="Q47" s="192" t="e">
        <f>IFERROR(VLOOKUP(A47,[1]Energiindhold!$A$2:$C$11,3,FALSE),IFERROR(VLOOKUP(A47,[1]Biogasudbytte!$A$2:$B$18,2,FALSE)*[1]Energiindhold!$C$10,0))*O47</f>
        <v>#REF!</v>
      </c>
      <c r="R47" s="192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2" t="e">
        <f>IFERROR(VLOOKUP(A47,[1]Biogasudbytte!$A$2:$B$18,2,FALSE)*[1]Energiindhold!$C$10,0)*J47*IFERROR(VLOOKUP(A47,Biogasanlæg!$F$3:$G$8,2,FALSE),1)</f>
        <v>#REF!</v>
      </c>
      <c r="T47" s="193" t="e">
        <f t="shared" si="11"/>
        <v>#REF!</v>
      </c>
      <c r="U47" s="191" t="e">
        <f>O47*IFERROR(VLOOKUP(A47,[1]Tørstofindhold!A$2:B$24,2,FALSE),0)</f>
        <v>#REF!</v>
      </c>
      <c r="V47" s="192" t="e">
        <f>IF(D47=År1,P47,SUM(O47,P47))*IFERROR(VLOOKUP(A47,[1]Tørstofindhold!A$2:B$24,2,FALSE),0)</f>
        <v>#REF!</v>
      </c>
      <c r="W47" s="192" t="e">
        <f>J47*IFERROR(VLOOKUP(A47,[1]Tørstofindhold!A$2:B$24,2,FALSE),0)</f>
        <v>#REF!</v>
      </c>
      <c r="X47" s="193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0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 t="e">
        <f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204" t="e">
        <f t="shared" si="9"/>
        <v>#REF!</v>
      </c>
      <c r="O49" s="195" t="e">
        <f t="shared" si="1"/>
        <v>#REF!</v>
      </c>
      <c r="P49" s="205" t="e">
        <f t="shared" si="10"/>
        <v>#REF!</v>
      </c>
      <c r="Q49" s="192" t="e">
        <f>IFERROR(VLOOKUP(A49,[1]Energiindhold!$A$2:$C$11,3,FALSE),IFERROR(VLOOKUP(A49,[1]Biogasudbytte!$A$2:$B$18,2,FALSE)*[1]Energiindhold!$C$10,0))*O49</f>
        <v>#REF!</v>
      </c>
      <c r="R49" s="192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2">
        <f>IFERROR(VLOOKUP(A49,[1]Biogasudbytte!$A$2:$B$18,2,FALSE)*[1]Energiindhold!$C$10,0)*J49*IFERROR(VLOOKUP(A49,Biogasanlæg!$F$3:$G$8,2,FALSE),1)</f>
        <v>0</v>
      </c>
      <c r="T49" s="193" t="e">
        <f t="shared" si="11"/>
        <v>#REF!</v>
      </c>
      <c r="U49" s="191" t="e">
        <f>O49*IFERROR(VLOOKUP(A49,[1]Tørstofindhold!A$2:B$24,2,FALSE),0)</f>
        <v>#REF!</v>
      </c>
      <c r="V49" s="192" t="e">
        <f>IF(D49=År1,P49,SUM(O49,P49))*IFERROR(VLOOKUP(A49,[1]Tørstofindhold!A$2:B$24,2,FALSE),0)</f>
        <v>#REF!</v>
      </c>
      <c r="W49" s="192">
        <f>J49*IFERROR(VLOOKUP(A49,[1]Tørstofindhold!A$2:B$24,2,FALSE),0)</f>
        <v>0</v>
      </c>
      <c r="X49" s="193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0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0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0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-32579.784552999867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0</v>
      </c>
      <c r="G52" s="195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 t="e">
        <f t="shared" si="9"/>
        <v>#REF!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4" t="e">
        <f t="shared" si="9"/>
        <v>#REF!</v>
      </c>
      <c r="O53" s="195" t="e">
        <f t="shared" si="1"/>
        <v>#REF!</v>
      </c>
      <c r="P53" s="205" t="e">
        <f t="shared" si="10"/>
        <v>#REF!</v>
      </c>
      <c r="Q53" s="192" t="e">
        <f>IFERROR(VLOOKUP(A53,[1]Energiindhold!$A$2:$C$11,3,FALSE),IFERROR(VLOOKUP(A53,[1]Biogasudbytte!$A$2:$B$18,2,FALSE)*[1]Energiindhold!$C$10,0))*O53</f>
        <v>#REF!</v>
      </c>
      <c r="R53" s="192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2" t="e">
        <f>IFERROR(VLOOKUP(A53,[1]Biogasudbytte!$A$2:$B$18,2,FALSE)*[1]Energiindhold!$C$10,0)*J53*IFERROR(VLOOKUP(A53,Biogasanlæg!$F$3:$G$8,2,FALSE),1)</f>
        <v>#REF!</v>
      </c>
      <c r="T53" s="193" t="e">
        <f t="shared" si="11"/>
        <v>#REF!</v>
      </c>
      <c r="U53" s="191" t="e">
        <f>O53*IFERROR(VLOOKUP(A53,[1]Tørstofindhold!A$2:B$24,2,FALSE),0)</f>
        <v>#REF!</v>
      </c>
      <c r="V53" s="192" t="e">
        <f>IF(D53=År1,P53,SUM(O53,P53))*IFERROR(VLOOKUP(A53,[1]Tørstofindhold!A$2:B$24,2,FALSE),0)</f>
        <v>#REF!</v>
      </c>
      <c r="W53" s="192" t="e">
        <f>J53*IFERROR(VLOOKUP(A53,[1]Tørstofindhold!A$2:B$24,2,FALSE),0)</f>
        <v>#REF!</v>
      </c>
      <c r="X53" s="193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48345002.496000007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si="9"/>
        <v>0</v>
      </c>
      <c r="O54" s="195">
        <f t="shared" si="1"/>
        <v>0</v>
      </c>
      <c r="P54" s="205">
        <f t="shared" si="10"/>
        <v>48345002.496000007</v>
      </c>
      <c r="Q54" s="192">
        <f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>O54*IFERROR(VLOOKUP(A54,[1]Tørstofindhold!A$2:B$24,2,FALSE),0)</f>
        <v>0</v>
      </c>
      <c r="V54" s="192">
        <f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 t="e">
        <f t="shared" si="9"/>
        <v>#REF!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 t="e">
        <f t="shared" si="9"/>
        <v>#REF!</v>
      </c>
      <c r="O56" s="195" t="e">
        <f t="shared" si="1"/>
        <v>#REF!</v>
      </c>
      <c r="P56" s="205" t="e">
        <f t="shared" si="10"/>
        <v>#REF!</v>
      </c>
      <c r="Q56" s="192" t="e">
        <f>IFERROR(VLOOKUP(A56,[1]Energiindhold!$A$2:$C$11,3,FALSE),IFERROR(VLOOKUP(A56,[1]Biogasudbytte!$A$2:$B$18,2,FALSE)*[1]Energiindhold!$C$10,0))*O56</f>
        <v>#REF!</v>
      </c>
      <c r="R56" s="192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2" t="e">
        <f>IFERROR(VLOOKUP(A56,[1]Biogasudbytte!$A$2:$B$18,2,FALSE)*[1]Energiindhold!$C$10,0)*J56*IFERROR(VLOOKUP(A56,Biogasanlæg!$F$3:$G$8,2,FALSE),1)</f>
        <v>#REF!</v>
      </c>
      <c r="T56" s="193" t="e">
        <f t="shared" si="11"/>
        <v>#REF!</v>
      </c>
      <c r="U56" s="191" t="e">
        <f>O56*IFERROR(VLOOKUP(A56,[1]Tørstofindhold!A$2:B$24,2,FALSE),0)</f>
        <v>#REF!</v>
      </c>
      <c r="V56" s="192" t="e">
        <f>IF(D56=År1,P56,SUM(O56,P56))*IFERROR(VLOOKUP(A56,[1]Tørstofindhold!A$2:B$24,2,FALSE),0)</f>
        <v>#REF!</v>
      </c>
      <c r="W56" s="192" t="e">
        <f>J56*IFERROR(VLOOKUP(A56,[1]Tørstofindhold!A$2:B$24,2,FALSE),0)</f>
        <v>#REF!</v>
      </c>
      <c r="X56" s="193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0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 t="e">
        <f t="shared" si="9"/>
        <v>#REF!</v>
      </c>
      <c r="O57" s="195" t="e">
        <f t="shared" si="1"/>
        <v>#REF!</v>
      </c>
      <c r="P57" s="205" t="e">
        <f t="shared" si="10"/>
        <v>#REF!</v>
      </c>
      <c r="Q57" s="192" t="e">
        <f>IFERROR(VLOOKUP(A57,[1]Energiindhold!$A$2:$C$11,3,FALSE),IFERROR(VLOOKUP(A57,[1]Biogasudbytte!$A$2:$B$18,2,FALSE)*[1]Energiindhold!$C$10,0))*O57</f>
        <v>#REF!</v>
      </c>
      <c r="R57" s="192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2" t="e">
        <f>IFERROR(VLOOKUP(A57,[1]Biogasudbytte!$A$2:$B$18,2,FALSE)*[1]Energiindhold!$C$10,0)*J57*IFERROR(VLOOKUP(A57,Biogasanlæg!$F$3:$G$8,2,FALSE),1)</f>
        <v>#REF!</v>
      </c>
      <c r="T57" s="193" t="e">
        <f t="shared" si="11"/>
        <v>#REF!</v>
      </c>
      <c r="U57" s="191" t="e">
        <f>O57*IFERROR(VLOOKUP(A57,[1]Tørstofindhold!A$2:B$24,2,FALSE),0)</f>
        <v>#REF!</v>
      </c>
      <c r="V57" s="192" t="e">
        <f>IF(D57=År1,P57,SUM(O57,P57))*IFERROR(VLOOKUP(A57,[1]Tørstofindhold!A$2:B$24,2,FALSE),0)</f>
        <v>#REF!</v>
      </c>
      <c r="W57" s="192" t="e">
        <f>J57*IFERROR(VLOOKUP(A57,[1]Tørstofindhold!A$2:B$24,2,FALSE),0)</f>
        <v>#REF!</v>
      </c>
      <c r="X57" s="193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 t="e">
        <f t="shared" si="9"/>
        <v>#REF!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0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 t="e">
        <f t="shared" si="9"/>
        <v>#REF!</v>
      </c>
      <c r="O59" s="195" t="e">
        <f t="shared" si="1"/>
        <v>#REF!</v>
      </c>
      <c r="P59" s="205" t="e">
        <f t="shared" si="10"/>
        <v>#REF!</v>
      </c>
      <c r="Q59" s="192" t="e">
        <f>IFERROR(VLOOKUP(A59,[1]Energiindhold!$A$2:$C$11,3,FALSE),IFERROR(VLOOKUP(A59,[1]Biogasudbytte!$A$2:$B$18,2,FALSE)*[1]Energiindhold!$C$10,0))*O59</f>
        <v>#REF!</v>
      </c>
      <c r="R59" s="192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2" t="e">
        <f>IFERROR(VLOOKUP(A59,[1]Biogasudbytte!$A$2:$B$18,2,FALSE)*[1]Energiindhold!$C$10,0)*J59*IFERROR(VLOOKUP(A59,Biogasanlæg!$F$3:$G$8,2,FALSE),1)</f>
        <v>#REF!</v>
      </c>
      <c r="T59" s="193" t="e">
        <f t="shared" si="11"/>
        <v>#REF!</v>
      </c>
      <c r="U59" s="191" t="e">
        <f>O59*IFERROR(VLOOKUP(A59,[1]Tørstofindhold!A$2:B$24,2,FALSE),0)</f>
        <v>#REF!</v>
      </c>
      <c r="V59" s="192" t="e">
        <f>IF(D59=År1,P59,SUM(O59,P59))*IFERROR(VLOOKUP(A59,[1]Tørstofindhold!A$2:B$24,2,FALSE),0)</f>
        <v>#REF!</v>
      </c>
      <c r="W59" s="192" t="e">
        <f>J59*IFERROR(VLOOKUP(A59,[1]Tørstofindhold!A$2:B$24,2,FALSE),0)</f>
        <v>#REF!</v>
      </c>
      <c r="X59" s="193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0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-35294.766599083188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0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0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0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-257923.29437791562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0</v>
      </c>
      <c r="G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4" t="e">
        <f t="shared" si="9"/>
        <v>#REF!</v>
      </c>
      <c r="O64" s="195" t="e">
        <f t="shared" si="1"/>
        <v>#REF!</v>
      </c>
      <c r="P64" s="205" t="e">
        <f t="shared" si="10"/>
        <v>#REF!</v>
      </c>
      <c r="Q64" s="192" t="e">
        <f>IFERROR(VLOOKUP(A64,[1]Energiindhold!$A$2:$C$11,3,FALSE),IFERROR(VLOOKUP(A64,[1]Biogasudbytte!$A$2:$B$18,2,FALSE)*[1]Energiindhold!$C$10,0))*O64</f>
        <v>#REF!</v>
      </c>
      <c r="R64" s="192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2" t="e">
        <f>IFERROR(VLOOKUP(A64,[1]Biogasudbytte!$A$2:$B$18,2,FALSE)*[1]Energiindhold!$C$10,0)*J64*IFERROR(VLOOKUP(A64,Biogasanlæg!$F$3:$G$8,2,FALSE),1)</f>
        <v>#REF!</v>
      </c>
      <c r="T64" s="193" t="e">
        <f t="shared" si="11"/>
        <v>#REF!</v>
      </c>
      <c r="U64" s="191" t="e">
        <f>O64*IFERROR(VLOOKUP(A64,[1]Tørstofindhold!A$2:B$24,2,FALSE),0)</f>
        <v>#REF!</v>
      </c>
      <c r="V64" s="192" t="e">
        <f>IF(D64=År1,P64,SUM(O64,P64))*IFERROR(VLOOKUP(A64,[1]Tørstofindhold!A$2:B$24,2,FALSE),0)</f>
        <v>#REF!</v>
      </c>
      <c r="W64" s="192" t="e">
        <f>J64*IFERROR(VLOOKUP(A64,[1]Tørstofindhold!A$2:B$24,2,FALSE),0)</f>
        <v>#REF!</v>
      </c>
      <c r="X64" s="193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 t="e">
        <f t="shared" si="9"/>
        <v>#REF!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0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-270140.71358529059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0</v>
      </c>
      <c r="G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0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4" t="e">
        <f t="shared" si="9"/>
        <v>#REF!</v>
      </c>
      <c r="O67" s="195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5" t="e">
        <f t="shared" si="10"/>
        <v>#REF!</v>
      </c>
      <c r="Q67" s="192" t="e">
        <f>IFERROR(VLOOKUP(A67,[1]Energiindhold!$A$2:$C$11,3,FALSE),IFERROR(VLOOKUP(A67,[1]Biogasudbytte!$A$2:$B$18,2,FALSE)*[1]Energiindhold!$C$10,0))*O67</f>
        <v>#REF!</v>
      </c>
      <c r="R67" s="192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2" t="e">
        <f>IFERROR(VLOOKUP(A67,[1]Biogasudbytte!$A$2:$B$18,2,FALSE)*[1]Energiindhold!$C$10,0)*J67*IFERROR(VLOOKUP(A67,Biogasanlæg!$F$3:$G$8,2,FALSE),1)</f>
        <v>#REF!</v>
      </c>
      <c r="T67" s="193" t="e">
        <f t="shared" si="11"/>
        <v>#REF!</v>
      </c>
      <c r="U67" s="191" t="e">
        <f>O67*IFERROR(VLOOKUP(A67,[1]Tørstofindhold!A$2:B$24,2,FALSE),0)</f>
        <v>#REF!</v>
      </c>
      <c r="V67" s="192" t="e">
        <f>IF(D67=År1,P67,SUM(O67,P67))*IFERROR(VLOOKUP(A67,[1]Tørstofindhold!A$2:B$24,2,FALSE),0)</f>
        <v>#REF!</v>
      </c>
      <c r="W67" s="192" t="e">
        <f>J67*IFERROR(VLOOKUP(A67,[1]Tørstofindhold!A$2:B$24,2,FALSE),0)</f>
        <v>#REF!</v>
      </c>
      <c r="X67" s="193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0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4" t="e">
        <f t="shared" si="9"/>
        <v>#REF!</v>
      </c>
      <c r="O68" s="195" t="e">
        <f t="shared" si="20"/>
        <v>#REF!</v>
      </c>
      <c r="P68" s="205" t="e">
        <f t="shared" si="10"/>
        <v>#REF!</v>
      </c>
      <c r="Q68" s="192" t="e">
        <f>IFERROR(VLOOKUP(A68,[1]Energiindhold!$A$2:$C$11,3,FALSE),IFERROR(VLOOKUP(A68,[1]Biogasudbytte!$A$2:$B$18,2,FALSE)*[1]Energiindhold!$C$10,0))*O68</f>
        <v>#REF!</v>
      </c>
      <c r="R68" s="192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2" t="e">
        <f>IFERROR(VLOOKUP(A68,[1]Biogasudbytte!$A$2:$B$18,2,FALSE)*[1]Energiindhold!$C$10,0)*J68*IFERROR(VLOOKUP(A68,Biogasanlæg!$F$3:$G$8,2,FALSE),1)</f>
        <v>#REF!</v>
      </c>
      <c r="T68" s="193" t="e">
        <f t="shared" si="11"/>
        <v>#REF!</v>
      </c>
      <c r="U68" s="191" t="e">
        <f>O68*IFERROR(VLOOKUP(A68,[1]Tørstofindhold!A$2:B$24,2,FALSE),0)</f>
        <v>#REF!</v>
      </c>
      <c r="V68" s="192" t="e">
        <f>IF(D68=År1,P68,SUM(O68,P68))*IFERROR(VLOOKUP(A68,[1]Tørstofindhold!A$2:B$24,2,FALSE),0)</f>
        <v>#REF!</v>
      </c>
      <c r="W68" s="192" t="e">
        <f>J68*IFERROR(VLOOKUP(A68,[1]Tørstofindhold!A$2:B$24,2,FALSE),0)</f>
        <v>#REF!</v>
      </c>
      <c r="X68" s="193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 t="e">
        <f t="shared" si="9"/>
        <v>#REF!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0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 t="e">
        <f t="shared" si="9"/>
        <v>#REF!</v>
      </c>
      <c r="O70" s="195" t="e">
        <f t="shared" si="20"/>
        <v>#REF!</v>
      </c>
      <c r="P70" s="205" t="e">
        <f t="shared" si="10"/>
        <v>#REF!</v>
      </c>
      <c r="Q70" s="192" t="e">
        <f>IFERROR(VLOOKUP(A70,[1]Energiindhold!$A$2:$C$11,3,FALSE),IFERROR(VLOOKUP(A70,[1]Biogasudbytte!$A$2:$B$18,2,FALSE)*[1]Energiindhold!$C$10,0))*O70</f>
        <v>#REF!</v>
      </c>
      <c r="R70" s="192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2" t="e">
        <f>IFERROR(VLOOKUP(A70,[1]Biogasudbytte!$A$2:$B$18,2,FALSE)*[1]Energiindhold!$C$10,0)*J70*IFERROR(VLOOKUP(A70,Biogasanlæg!$F$3:$G$8,2,FALSE),1)</f>
        <v>#REF!</v>
      </c>
      <c r="T70" s="193" t="e">
        <f t="shared" si="11"/>
        <v>#REF!</v>
      </c>
      <c r="U70" s="191" t="e">
        <f>O70*IFERROR(VLOOKUP(A70,[1]Tørstofindhold!A$2:B$24,2,FALSE),0)</f>
        <v>#REF!</v>
      </c>
      <c r="V70" s="192" t="e">
        <f>IF(D70=År1,P70,SUM(O70,P70))*IFERROR(VLOOKUP(A70,[1]Tørstofindhold!A$2:B$24,2,FALSE),0)</f>
        <v>#REF!</v>
      </c>
      <c r="W70" s="192" t="e">
        <f>J70*IFERROR(VLOOKUP(A70,[1]Tørstofindhold!A$2:B$24,2,FALSE),0)</f>
        <v>#REF!</v>
      </c>
      <c r="X70" s="193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0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0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0</v>
      </c>
      <c r="G72" s="195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 t="e">
        <f t="shared" si="9"/>
        <v>#REF!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0</v>
      </c>
      <c r="G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 t="e">
        <f t="shared" si="9"/>
        <v>#REF!</v>
      </c>
      <c r="O73" s="195" t="e">
        <f t="shared" si="20"/>
        <v>#REF!</v>
      </c>
      <c r="P73" s="205" t="e">
        <f t="shared" si="10"/>
        <v>#REF!</v>
      </c>
      <c r="Q73" s="192" t="e">
        <f>IFERROR(VLOOKUP(A73,[1]Energiindhold!$A$2:$C$11,3,FALSE),IFERROR(VLOOKUP(A73,[1]Biogasudbytte!$A$2:$B$18,2,FALSE)*[1]Energiindhold!$C$10,0))*O73</f>
        <v>#REF!</v>
      </c>
      <c r="R73" s="192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2" t="e">
        <f>IFERROR(VLOOKUP(A73,[1]Biogasudbytte!$A$2:$B$18,2,FALSE)*[1]Energiindhold!$C$10,0)*J73*IFERROR(VLOOKUP(A73,Biogasanlæg!$F$3:$G$8,2,FALSE),1)</f>
        <v>#REF!</v>
      </c>
      <c r="T73" s="193" t="e">
        <f t="shared" si="11"/>
        <v>#REF!</v>
      </c>
      <c r="U73" s="191" t="e">
        <f>O73*IFERROR(VLOOKUP(A73,[1]Tørstofindhold!A$2:B$24,2,FALSE),0)</f>
        <v>#REF!</v>
      </c>
      <c r="V73" s="192" t="e">
        <f>IF(D73=År1,P73,SUM(O73,P73))*IFERROR(VLOOKUP(A73,[1]Tørstofindhold!A$2:B$24,2,FALSE),0)</f>
        <v>#REF!</v>
      </c>
      <c r="W73" s="192" t="e">
        <f>J73*IFERROR(VLOOKUP(A73,[1]Tørstofindhold!A$2:B$24,2,FALSE),0)</f>
        <v>#REF!</v>
      </c>
      <c r="X73" s="193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 t="e">
        <f t="shared" si="9"/>
        <v>#REF!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0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 t="e">
        <f t="shared" si="9"/>
        <v>#REF!</v>
      </c>
      <c r="O75" s="195" t="e">
        <f t="shared" si="20"/>
        <v>#REF!</v>
      </c>
      <c r="P75" s="205" t="e">
        <f t="shared" si="10"/>
        <v>#REF!</v>
      </c>
      <c r="Q75" s="192" t="e">
        <f>IFERROR(VLOOKUP(A75,[1]Energiindhold!$A$2:$C$11,3,FALSE),IFERROR(VLOOKUP(A75,[1]Biogasudbytte!$A$2:$B$18,2,FALSE)*[1]Energiindhold!$C$10,0))*O75</f>
        <v>#REF!</v>
      </c>
      <c r="R75" s="192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2" t="e">
        <f>IFERROR(VLOOKUP(A75,[1]Biogasudbytte!$A$2:$B$18,2,FALSE)*[1]Energiindhold!$C$10,0)*J75*IFERROR(VLOOKUP(A75,Biogasanlæg!$F$3:$G$8,2,FALSE),1)</f>
        <v>#REF!</v>
      </c>
      <c r="T75" s="193" t="e">
        <f t="shared" si="11"/>
        <v>#REF!</v>
      </c>
      <c r="U75" s="191" t="e">
        <f>O75*IFERROR(VLOOKUP(A75,[1]Tørstofindhold!A$2:B$24,2,FALSE),0)</f>
        <v>#REF!</v>
      </c>
      <c r="V75" s="192" t="e">
        <f>IF(D75=År1,P75,SUM(O75,P75))*IFERROR(VLOOKUP(A75,[1]Tørstofindhold!A$2:B$24,2,FALSE),0)</f>
        <v>#REF!</v>
      </c>
      <c r="W75" s="192" t="e">
        <f>J75*IFERROR(VLOOKUP(A75,[1]Tørstofindhold!A$2:B$24,2,FALSE),0)</f>
        <v>#REF!</v>
      </c>
      <c r="X75" s="193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0</v>
      </c>
      <c r="G76" s="195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 t="e">
        <f t="shared" si="9"/>
        <v>#REF!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0</v>
      </c>
      <c r="G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 t="e">
        <f t="shared" si="9"/>
        <v>#REF!</v>
      </c>
      <c r="O77" s="195" t="e">
        <f t="shared" si="20"/>
        <v>#REF!</v>
      </c>
      <c r="P77" s="205" t="e">
        <f t="shared" si="10"/>
        <v>#REF!</v>
      </c>
      <c r="Q77" s="192" t="e">
        <f>IFERROR(VLOOKUP(A77,[1]Energiindhold!$A$2:$C$11,3,FALSE),IFERROR(VLOOKUP(A77,[1]Biogasudbytte!$A$2:$B$18,2,FALSE)*[1]Energiindhold!$C$10,0))*O77</f>
        <v>#REF!</v>
      </c>
      <c r="R77" s="192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2" t="e">
        <f>IFERROR(VLOOKUP(A77,[1]Biogasudbytte!$A$2:$B$18,2,FALSE)*[1]Energiindhold!$C$10,0)*J77*IFERROR(VLOOKUP(A77,Biogasanlæg!$F$3:$G$8,2,FALSE),1)</f>
        <v>#REF!</v>
      </c>
      <c r="T77" s="193" t="e">
        <f t="shared" si="11"/>
        <v>#REF!</v>
      </c>
      <c r="U77" s="191" t="e">
        <f>O77*IFERROR(VLOOKUP(A77,[1]Tørstofindhold!A$2:B$24,2,FALSE),0)</f>
        <v>#REF!</v>
      </c>
      <c r="V77" s="192" t="e">
        <f>IF(D77=År1,P77,SUM(O77,P77))*IFERROR(VLOOKUP(A77,[1]Tørstofindhold!A$2:B$24,2,FALSE),0)</f>
        <v>#REF!</v>
      </c>
      <c r="W77" s="192" t="e">
        <f>J77*IFERROR(VLOOKUP(A77,[1]Tørstofindhold!A$2:B$24,2,FALSE),0)</f>
        <v>#REF!</v>
      </c>
      <c r="X77" s="193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0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-472406.87601849809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0</v>
      </c>
      <c r="G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 t="e">
        <f t="shared" si="9"/>
        <v>#REF!</v>
      </c>
      <c r="O79" s="195" t="e">
        <f t="shared" si="20"/>
        <v>#REF!</v>
      </c>
      <c r="P79" s="205" t="e">
        <f t="shared" si="10"/>
        <v>#REF!</v>
      </c>
      <c r="Q79" s="192" t="e">
        <f>IFERROR(VLOOKUP(A79,[1]Energiindhold!$A$2:$C$11,3,FALSE),IFERROR(VLOOKUP(A79,[1]Biogasudbytte!$A$2:$B$18,2,FALSE)*[1]Energiindhold!$C$10,0))*O79</f>
        <v>#REF!</v>
      </c>
      <c r="R79" s="192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2" t="e">
        <f>IFERROR(VLOOKUP(A79,[1]Biogasudbytte!$A$2:$B$18,2,FALSE)*[1]Energiindhold!$C$10,0)*J79*IFERROR(VLOOKUP(A79,Biogasanlæg!$F$3:$G$8,2,FALSE),1)</f>
        <v>#REF!</v>
      </c>
      <c r="T79" s="193" t="e">
        <f t="shared" si="11"/>
        <v>#REF!</v>
      </c>
      <c r="U79" s="191" t="e">
        <f>O79*IFERROR(VLOOKUP(A79,[1]Tørstofindhold!A$2:B$24,2,FALSE),0)</f>
        <v>#REF!</v>
      </c>
      <c r="V79" s="192" t="e">
        <f>IF(D79=År1,P79,SUM(O79,P79))*IFERROR(VLOOKUP(A79,[1]Tørstofindhold!A$2:B$24,2,FALSE),0)</f>
        <v>#REF!</v>
      </c>
      <c r="W79" s="192" t="e">
        <f>J79*IFERROR(VLOOKUP(A79,[1]Tørstofindhold!A$2:B$24,2,FALSE),0)</f>
        <v>#REF!</v>
      </c>
      <c r="X79" s="193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0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-60028.253038902265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0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0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0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4" t="e">
        <f t="shared" ref="N82:N149" si="23">F82-SUM(G82:M82)</f>
        <v>#REF!</v>
      </c>
      <c r="O82" s="195" t="e">
        <f t="shared" si="20"/>
        <v>#REF!</v>
      </c>
      <c r="P82" s="205" t="e">
        <f t="shared" ref="P82:P149" si="24">SUM(J82,L82)</f>
        <v>#REF!</v>
      </c>
      <c r="Q82" s="192" t="e">
        <f>IFERROR(VLOOKUP(A82,[1]Energiindhold!$A$2:$C$11,3,FALSE),IFERROR(VLOOKUP(A82,[1]Biogasudbytte!$A$2:$B$18,2,FALSE)*[1]Energiindhold!$C$10,0))*O82</f>
        <v>#REF!</v>
      </c>
      <c r="R82" s="192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2">
        <f>IFERROR(VLOOKUP(A82,[1]Biogasudbytte!$A$2:$B$18,2,FALSE)*[1]Energiindhold!$C$10,0)*J82*IFERROR(VLOOKUP(A82,Biogasanlæg!$F$3:$G$8,2,FALSE),1)</f>
        <v>0</v>
      </c>
      <c r="T82" s="193" t="e">
        <f t="shared" ref="T82:T149" si="25">R82-S82</f>
        <v>#REF!</v>
      </c>
      <c r="U82" s="191" t="e">
        <f>O82*IFERROR(VLOOKUP(A82,[1]Tørstofindhold!A$2:B$24,2,FALSE),0)</f>
        <v>#REF!</v>
      </c>
      <c r="V82" s="192" t="e">
        <f>IF(D82=År1,P82,SUM(O82,P82))*IFERROR(VLOOKUP(A82,[1]Tørstofindhold!A$2:B$24,2,FALSE),0)</f>
        <v>#REF!</v>
      </c>
      <c r="W82" s="192">
        <f>J82*IFERROR(VLOOKUP(A82,[1]Tørstofindhold!A$2:B$24,2,FALSE),0)</f>
        <v>0</v>
      </c>
      <c r="X82" s="193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 t="e">
        <f t="shared" ref="N83:N84" si="29">F83-SUM(G83:M83)</f>
        <v>#REF!</v>
      </c>
      <c r="O83" s="195" t="e">
        <f t="shared" si="20"/>
        <v>#REF!</v>
      </c>
      <c r="P83" s="205" t="e">
        <f t="shared" ref="P83:P84" si="30">SUM(J83,L83)</f>
        <v>#REF!</v>
      </c>
      <c r="Q83" s="192" t="e">
        <f>IFERROR(VLOOKUP(A83,[1]Energiindhold!$A$2:$C$11,3,FALSE),IFERROR(VLOOKUP(A83,[1]Biogasudbytte!$A$2:$B$18,2,FALSE)*[1]Energiindhold!$C$10,0))*O83</f>
        <v>#REF!</v>
      </c>
      <c r="R83" s="192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2">
        <f>IFERROR(VLOOKUP(A83,[1]Biogasudbytte!$A$2:$B$18,2,FALSE)*[1]Energiindhold!$C$10,0)*J83*IFERROR(VLOOKUP(A83,Biogasanlæg!$F$3:$G$8,2,FALSE),1)</f>
        <v>0</v>
      </c>
      <c r="T83" s="193" t="e">
        <f t="shared" ref="T83:T84" si="31">R83-S83</f>
        <v>#REF!</v>
      </c>
      <c r="U83" s="191" t="e">
        <f>O83*IFERROR(VLOOKUP(A83,[1]Tørstofindhold!A$2:B$24,2,FALSE),0)</f>
        <v>#REF!</v>
      </c>
      <c r="V83" s="192" t="e">
        <f>IF(D83=År1,P83,SUM(O83,P83))*IFERROR(VLOOKUP(A83,[1]Tørstofindhold!A$2:B$24,2,FALSE),0)</f>
        <v>#REF!</v>
      </c>
      <c r="W83" s="192">
        <f>J83*IFERROR(VLOOKUP(A83,[1]Tørstofindhold!A$2:B$24,2,FALSE),0)</f>
        <v>0</v>
      </c>
      <c r="X83" s="193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 t="e">
        <f t="shared" si="29"/>
        <v>#REF!</v>
      </c>
      <c r="O84" s="195" t="e">
        <f t="shared" si="20"/>
        <v>#REF!</v>
      </c>
      <c r="P84" s="205" t="e">
        <f t="shared" si="30"/>
        <v>#REF!</v>
      </c>
      <c r="Q84" s="192" t="e">
        <f>IFERROR(VLOOKUP(A84,[1]Energiindhold!$A$2:$C$11,3,FALSE),IFERROR(VLOOKUP(A84,[1]Biogasudbytte!$A$2:$B$18,2,FALSE)*[1]Energiindhold!$C$10,0))*O84</f>
        <v>#REF!</v>
      </c>
      <c r="R84" s="192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2">
        <f>IFERROR(VLOOKUP(A84,[1]Biogasudbytte!$A$2:$B$18,2,FALSE)*[1]Energiindhold!$C$10,0)*J84*IFERROR(VLOOKUP(A84,Biogasanlæg!$F$3:$G$8,2,FALSE),1)</f>
        <v>0</v>
      </c>
      <c r="T84" s="193" t="e">
        <f t="shared" si="31"/>
        <v>#REF!</v>
      </c>
      <c r="U84" s="191" t="e">
        <f>O84*IFERROR(VLOOKUP(A84,[1]Tørstofindhold!A$2:B$24,2,FALSE),0)</f>
        <v>#REF!</v>
      </c>
      <c r="V84" s="192" t="e">
        <f>IF(D84=År1,P84,SUM(O84,P84))*IFERROR(VLOOKUP(A84,[1]Tørstofindhold!A$2:B$24,2,FALSE),0)</f>
        <v>#REF!</v>
      </c>
      <c r="W84" s="192">
        <f>J84*IFERROR(VLOOKUP(A84,[1]Tørstofindhold!A$2:B$24,2,FALSE),0)</f>
        <v>0</v>
      </c>
      <c r="X84" s="193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0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0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0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4" t="e">
        <f t="shared" si="23"/>
        <v>#REF!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0</v>
      </c>
      <c r="G87" s="195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 t="e">
        <f t="shared" si="23"/>
        <v>#REF!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0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4" t="e">
        <f t="shared" si="23"/>
        <v>#REF!</v>
      </c>
      <c r="O88" s="195" t="e">
        <f t="shared" si="20"/>
        <v>#REF!</v>
      </c>
      <c r="P88" s="205" t="e">
        <f t="shared" si="24"/>
        <v>#REF!</v>
      </c>
      <c r="Q88" s="192" t="e">
        <f>IFERROR(VLOOKUP(A88,[1]Energiindhold!$A$2:$C$11,3,FALSE),IFERROR(VLOOKUP(A88,[1]Biogasudbytte!$A$2:$B$18,2,FALSE)*[1]Energiindhold!$C$10,0))*O88</f>
        <v>#REF!</v>
      </c>
      <c r="R88" s="192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2">
        <f>IFERROR(VLOOKUP(A88,[1]Biogasudbytte!$A$2:$B$18,2,FALSE)*[1]Energiindhold!$C$10,0)*J88*IFERROR(VLOOKUP(A88,Biogasanlæg!$F$3:$G$8,2,FALSE),1)</f>
        <v>0</v>
      </c>
      <c r="T88" s="193" t="e">
        <f t="shared" si="25"/>
        <v>#REF!</v>
      </c>
      <c r="U88" s="191" t="e">
        <f>O88*IFERROR(VLOOKUP(A88,[1]Tørstofindhold!A$2:B$24,2,FALSE),0)</f>
        <v>#REF!</v>
      </c>
      <c r="V88" s="192" t="e">
        <f>IF(D88=År1,P88,SUM(O88,P88))*IFERROR(VLOOKUP(A88,[1]Tørstofindhold!A$2:B$24,2,FALSE),0)</f>
        <v>#REF!</v>
      </c>
      <c r="W88" s="192">
        <f>J88*IFERROR(VLOOKUP(A88,[1]Tørstofindhold!A$2:B$24,2,FALSE),0)</f>
        <v>0</v>
      </c>
      <c r="X88" s="193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0</v>
      </c>
      <c r="G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 t="e">
        <f t="shared" si="23"/>
        <v>#REF!</v>
      </c>
      <c r="O89" s="195" t="e">
        <f t="shared" si="20"/>
        <v>#REF!</v>
      </c>
      <c r="P89" s="205" t="e">
        <f t="shared" si="24"/>
        <v>#REF!</v>
      </c>
      <c r="Q89" s="192" t="e">
        <f>IFERROR(VLOOKUP(A89,[1]Energiindhold!$A$2:$C$11,3,FALSE),IFERROR(VLOOKUP(A89,[1]Biogasudbytte!$A$2:$B$18,2,FALSE)*[1]Energiindhold!$C$10,0))*O89</f>
        <v>#REF!</v>
      </c>
      <c r="R89" s="192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2" t="e">
        <f>IFERROR(VLOOKUP(A89,[1]Biogasudbytte!$A$2:$B$18,2,FALSE)*[1]Energiindhold!$C$10,0)*J89*IFERROR(VLOOKUP(A89,Biogasanlæg!$F$3:$G$8,2,FALSE),1)</f>
        <v>#REF!</v>
      </c>
      <c r="T89" s="193" t="e">
        <f t="shared" si="25"/>
        <v>#REF!</v>
      </c>
      <c r="U89" s="191" t="e">
        <f>O89*IFERROR(VLOOKUP(A89,[1]Tørstofindhold!A$2:B$24,2,FALSE),0)</f>
        <v>#REF!</v>
      </c>
      <c r="V89" s="192" t="e">
        <f>IF(D89=År1,P89,SUM(O89,P89))*IFERROR(VLOOKUP(A89,[1]Tørstofindhold!A$2:B$24,2,FALSE),0)</f>
        <v>#REF!</v>
      </c>
      <c r="W89" s="192" t="e">
        <f>J89*IFERROR(VLOOKUP(A89,[1]Tørstofindhold!A$2:B$24,2,FALSE),0)</f>
        <v>#REF!</v>
      </c>
      <c r="X89" s="193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0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0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0</v>
      </c>
      <c r="G91" s="195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 t="e">
        <f t="shared" si="23"/>
        <v>#REF!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0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 t="e">
        <f t="shared" si="23"/>
        <v>#REF!</v>
      </c>
      <c r="O92" s="195" t="e">
        <f t="shared" si="20"/>
        <v>#REF!</v>
      </c>
      <c r="P92" s="205" t="e">
        <f t="shared" si="24"/>
        <v>#REF!</v>
      </c>
      <c r="Q92" s="192" t="e">
        <f>IFERROR(VLOOKUP(A92,[1]Energiindhold!$A$2:$C$11,3,FALSE),IFERROR(VLOOKUP(A92,[1]Biogasudbytte!$A$2:$B$18,2,FALSE)*[1]Energiindhold!$C$10,0))*O92</f>
        <v>#REF!</v>
      </c>
      <c r="R92" s="192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2" t="e">
        <f>IFERROR(VLOOKUP(A92,[1]Biogasudbytte!$A$2:$B$18,2,FALSE)*[1]Energiindhold!$C$10,0)*J92*IFERROR(VLOOKUP(A92,Biogasanlæg!$F$3:$G$8,2,FALSE),1)</f>
        <v>#REF!</v>
      </c>
      <c r="T92" s="193" t="e">
        <f t="shared" si="25"/>
        <v>#REF!</v>
      </c>
      <c r="U92" s="191" t="e">
        <f>O92*IFERROR(VLOOKUP(A92,[1]Tørstofindhold!A$2:B$24,2,FALSE),0)</f>
        <v>#REF!</v>
      </c>
      <c r="V92" s="192" t="e">
        <f>IF(D92=År1,P92,SUM(O92,P92))*IFERROR(VLOOKUP(A92,[1]Tørstofindhold!A$2:B$24,2,FALSE),0)</f>
        <v>#REF!</v>
      </c>
      <c r="W92" s="192" t="e">
        <f>J92*IFERROR(VLOOKUP(A92,[1]Tørstofindhold!A$2:B$24,2,FALSE),0)</f>
        <v>#REF!</v>
      </c>
      <c r="X92" s="193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0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 t="e">
        <f t="shared" si="23"/>
        <v>#REF!</v>
      </c>
      <c r="O93" s="195" t="e">
        <f t="shared" si="20"/>
        <v>#REF!</v>
      </c>
      <c r="P93" s="205" t="e">
        <f t="shared" si="24"/>
        <v>#REF!</v>
      </c>
      <c r="Q93" s="192" t="e">
        <f>IFERROR(VLOOKUP(A93,[1]Energiindhold!$A$2:$C$11,3,FALSE),IFERROR(VLOOKUP(A93,[1]Biogasudbytte!$A$2:$B$18,2,FALSE)*[1]Energiindhold!$C$10,0))*O93</f>
        <v>#REF!</v>
      </c>
      <c r="R93" s="192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2" t="e">
        <f>IFERROR(VLOOKUP(A93,[1]Biogasudbytte!$A$2:$B$18,2,FALSE)*[1]Energiindhold!$C$10,0)*J93*IFERROR(VLOOKUP(A93,Biogasanlæg!$F$3:$G$8,2,FALSE),1)</f>
        <v>#REF!</v>
      </c>
      <c r="T93" s="193" t="e">
        <f t="shared" si="25"/>
        <v>#REF!</v>
      </c>
      <c r="U93" s="191" t="e">
        <f>O93*IFERROR(VLOOKUP(A93,[1]Tørstofindhold!A$2:B$24,2,FALSE),0)</f>
        <v>#REF!</v>
      </c>
      <c r="V93" s="192" t="e">
        <f>IF(D93=År1,P93,SUM(O93,P93))*IFERROR(VLOOKUP(A93,[1]Tørstofindhold!A$2:B$24,2,FALSE),0)</f>
        <v>#REF!</v>
      </c>
      <c r="W93" s="192" t="e">
        <f>J93*IFERROR(VLOOKUP(A93,[1]Tørstofindhold!A$2:B$24,2,FALSE),0)</f>
        <v>#REF!</v>
      </c>
      <c r="X93" s="193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0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-121875.54404868034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0</v>
      </c>
      <c r="G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 t="e">
        <f t="shared" si="23"/>
        <v>#REF!</v>
      </c>
      <c r="O95" s="195" t="e">
        <f t="shared" si="20"/>
        <v>#REF!</v>
      </c>
      <c r="P95" s="205" t="e">
        <f t="shared" si="24"/>
        <v>#REF!</v>
      </c>
      <c r="Q95" s="192" t="e">
        <f>IFERROR(VLOOKUP(A95,[1]Energiindhold!$A$2:$C$11,3,FALSE),IFERROR(VLOOKUP(A95,[1]Biogasudbytte!$A$2:$B$18,2,FALSE)*[1]Energiindhold!$C$10,0))*O95</f>
        <v>#REF!</v>
      </c>
      <c r="R95" s="192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2" t="e">
        <f>IFERROR(VLOOKUP(A95,[1]Biogasudbytte!$A$2:$B$18,2,FALSE)*[1]Energiindhold!$C$10,0)*J95*IFERROR(VLOOKUP(A95,Biogasanlæg!$F$3:$G$8,2,FALSE),1)</f>
        <v>#REF!</v>
      </c>
      <c r="T95" s="193" t="e">
        <f t="shared" si="25"/>
        <v>#REF!</v>
      </c>
      <c r="U95" s="191" t="e">
        <f>O95*IFERROR(VLOOKUP(A95,[1]Tørstofindhold!A$2:B$24,2,FALSE),0)</f>
        <v>#REF!</v>
      </c>
      <c r="V95" s="192" t="e">
        <f>IF(D95=År1,P95,SUM(O95,P95))*IFERROR(VLOOKUP(A95,[1]Tørstofindhold!A$2:B$24,2,FALSE),0)</f>
        <v>#REF!</v>
      </c>
      <c r="W95" s="192" t="e">
        <f>J95*IFERROR(VLOOKUP(A95,[1]Tørstofindhold!A$2:B$24,2,FALSE),0)</f>
        <v>#REF!</v>
      </c>
      <c r="X95" s="193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0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 t="e">
        <f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204" t="e">
        <f t="shared" si="23"/>
        <v>#REF!</v>
      </c>
      <c r="O97" s="195" t="e">
        <f t="shared" si="20"/>
        <v>#REF!</v>
      </c>
      <c r="P97" s="205" t="e">
        <f t="shared" si="24"/>
        <v>#REF!</v>
      </c>
      <c r="Q97" s="192" t="e">
        <f>IFERROR(VLOOKUP(A97,[1]Energiindhold!$A$2:$C$11,3,FALSE),IFERROR(VLOOKUP(A97,[1]Biogasudbytte!$A$2:$B$18,2,FALSE)*[1]Energiindhold!$C$10,0))*O97</f>
        <v>#REF!</v>
      </c>
      <c r="R97" s="192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2">
        <f>IFERROR(VLOOKUP(A97,[1]Biogasudbytte!$A$2:$B$18,2,FALSE)*[1]Energiindhold!$C$10,0)*J97*IFERROR(VLOOKUP(A97,Biogasanlæg!$F$3:$G$8,2,FALSE),1)</f>
        <v>0</v>
      </c>
      <c r="T97" s="193" t="e">
        <f t="shared" si="25"/>
        <v>#REF!</v>
      </c>
      <c r="U97" s="191" t="e">
        <f>O97*IFERROR(VLOOKUP(A97,[1]Tørstofindhold!A$2:B$24,2,FALSE),0)</f>
        <v>#REF!</v>
      </c>
      <c r="V97" s="192" t="e">
        <f>IF(D97=År1,P97,SUM(O97,P97))*IFERROR(VLOOKUP(A97,[1]Tørstofindhold!A$2:B$24,2,FALSE),0)</f>
        <v>#REF!</v>
      </c>
      <c r="W97" s="192">
        <f>J97*IFERROR(VLOOKUP(A97,[1]Tørstofindhold!A$2:B$24,2,FALSE),0)</f>
        <v>0</v>
      </c>
      <c r="X97" s="193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0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0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0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-33849.968886444818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0</v>
      </c>
      <c r="G100" s="195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 t="e">
        <f t="shared" si="23"/>
        <v>#REF!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4" t="e">
        <f t="shared" si="23"/>
        <v>#REF!</v>
      </c>
      <c r="O101" s="195" t="e">
        <f t="shared" si="20"/>
        <v>#REF!</v>
      </c>
      <c r="P101" s="205" t="e">
        <f t="shared" si="24"/>
        <v>#REF!</v>
      </c>
      <c r="Q101" s="192" t="e">
        <f>IFERROR(VLOOKUP(A101,[1]Energiindhold!$A$2:$C$11,3,FALSE),IFERROR(VLOOKUP(A101,[1]Biogasudbytte!$A$2:$B$18,2,FALSE)*[1]Energiindhold!$C$10,0))*O101</f>
        <v>#REF!</v>
      </c>
      <c r="R101" s="192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2" t="e">
        <f>IFERROR(VLOOKUP(A101,[1]Biogasudbytte!$A$2:$B$18,2,FALSE)*[1]Energiindhold!$C$10,0)*J101*IFERROR(VLOOKUP(A101,Biogasanlæg!$F$3:$G$8,2,FALSE),1)</f>
        <v>#REF!</v>
      </c>
      <c r="T101" s="193" t="e">
        <f t="shared" si="25"/>
        <v>#REF!</v>
      </c>
      <c r="U101" s="191" t="e">
        <f>O101*IFERROR(VLOOKUP(A101,[1]Tørstofindhold!A$2:B$24,2,FALSE),0)</f>
        <v>#REF!</v>
      </c>
      <c r="V101" s="192" t="e">
        <f>IF(D101=År1,P101,SUM(O101,P101))*IFERROR(VLOOKUP(A101,[1]Tørstofindhold!A$2:B$24,2,FALSE),0)</f>
        <v>#REF!</v>
      </c>
      <c r="W101" s="192" t="e">
        <f>J101*IFERROR(VLOOKUP(A101,[1]Tørstofindhold!A$2:B$24,2,FALSE),0)</f>
        <v>#REF!</v>
      </c>
      <c r="X101" s="193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48345002.496000007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si="23"/>
        <v>0</v>
      </c>
      <c r="O102" s="195">
        <f t="shared" si="20"/>
        <v>0</v>
      </c>
      <c r="P102" s="205">
        <f t="shared" si="24"/>
        <v>48345002.496000007</v>
      </c>
      <c r="Q102" s="192">
        <f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>O102*IFERROR(VLOOKUP(A102,[1]Tørstofindhold!A$2:B$24,2,FALSE),0)</f>
        <v>0</v>
      </c>
      <c r="V102" s="192">
        <f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 t="e">
        <f t="shared" si="23"/>
        <v>#REF!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 t="e">
        <f t="shared" si="23"/>
        <v>#REF!</v>
      </c>
      <c r="O104" s="195" t="e">
        <f t="shared" si="20"/>
        <v>#REF!</v>
      </c>
      <c r="P104" s="205" t="e">
        <f t="shared" si="24"/>
        <v>#REF!</v>
      </c>
      <c r="Q104" s="192" t="e">
        <f>IFERROR(VLOOKUP(A104,[1]Energiindhold!$A$2:$C$11,3,FALSE),IFERROR(VLOOKUP(A104,[1]Biogasudbytte!$A$2:$B$18,2,FALSE)*[1]Energiindhold!$C$10,0))*O104</f>
        <v>#REF!</v>
      </c>
      <c r="R104" s="192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2" t="e">
        <f>IFERROR(VLOOKUP(A104,[1]Biogasudbytte!$A$2:$B$18,2,FALSE)*[1]Energiindhold!$C$10,0)*J104*IFERROR(VLOOKUP(A104,Biogasanlæg!$F$3:$G$8,2,FALSE),1)</f>
        <v>#REF!</v>
      </c>
      <c r="T104" s="193" t="e">
        <f t="shared" si="25"/>
        <v>#REF!</v>
      </c>
      <c r="U104" s="191" t="e">
        <f>O104*IFERROR(VLOOKUP(A104,[1]Tørstofindhold!A$2:B$24,2,FALSE),0)</f>
        <v>#REF!</v>
      </c>
      <c r="V104" s="192" t="e">
        <f>IF(D104=År1,P104,SUM(O104,P104))*IFERROR(VLOOKUP(A104,[1]Tørstofindhold!A$2:B$24,2,FALSE),0)</f>
        <v>#REF!</v>
      </c>
      <c r="W104" s="192" t="e">
        <f>J104*IFERROR(VLOOKUP(A104,[1]Tørstofindhold!A$2:B$24,2,FALSE),0)</f>
        <v>#REF!</v>
      </c>
      <c r="X104" s="193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0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 t="e">
        <f t="shared" si="23"/>
        <v>#REF!</v>
      </c>
      <c r="O105" s="195" t="e">
        <f t="shared" si="20"/>
        <v>#REF!</v>
      </c>
      <c r="P105" s="205" t="e">
        <f t="shared" si="24"/>
        <v>#REF!</v>
      </c>
      <c r="Q105" s="192" t="e">
        <f>IFERROR(VLOOKUP(A105,[1]Energiindhold!$A$2:$C$11,3,FALSE),IFERROR(VLOOKUP(A105,[1]Biogasudbytte!$A$2:$B$18,2,FALSE)*[1]Energiindhold!$C$10,0))*O105</f>
        <v>#REF!</v>
      </c>
      <c r="R105" s="192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2" t="e">
        <f>IFERROR(VLOOKUP(A105,[1]Biogasudbytte!$A$2:$B$18,2,FALSE)*[1]Energiindhold!$C$10,0)*J105*IFERROR(VLOOKUP(A105,Biogasanlæg!$F$3:$G$8,2,FALSE),1)</f>
        <v>#REF!</v>
      </c>
      <c r="T105" s="193" t="e">
        <f t="shared" si="25"/>
        <v>#REF!</v>
      </c>
      <c r="U105" s="191" t="e">
        <f>O105*IFERROR(VLOOKUP(A105,[1]Tørstofindhold!A$2:B$24,2,FALSE),0)</f>
        <v>#REF!</v>
      </c>
      <c r="V105" s="192" t="e">
        <f>IF(D105=År1,P105,SUM(O105,P105))*IFERROR(VLOOKUP(A105,[1]Tørstofindhold!A$2:B$24,2,FALSE),0)</f>
        <v>#REF!</v>
      </c>
      <c r="W105" s="192" t="e">
        <f>J105*IFERROR(VLOOKUP(A105,[1]Tørstofindhold!A$2:B$24,2,FALSE),0)</f>
        <v>#REF!</v>
      </c>
      <c r="X105" s="193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 t="e">
        <f t="shared" si="23"/>
        <v>#REF!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0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 t="e">
        <f t="shared" si="23"/>
        <v>#REF!</v>
      </c>
      <c r="O107" s="195" t="e">
        <f t="shared" si="20"/>
        <v>#REF!</v>
      </c>
      <c r="P107" s="205" t="e">
        <f t="shared" si="24"/>
        <v>#REF!</v>
      </c>
      <c r="Q107" s="192" t="e">
        <f>IFERROR(VLOOKUP(A107,[1]Energiindhold!$A$2:$C$11,3,FALSE),IFERROR(VLOOKUP(A107,[1]Biogasudbytte!$A$2:$B$18,2,FALSE)*[1]Energiindhold!$C$10,0))*O107</f>
        <v>#REF!</v>
      </c>
      <c r="R107" s="192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2" t="e">
        <f>IFERROR(VLOOKUP(A107,[1]Biogasudbytte!$A$2:$B$18,2,FALSE)*[1]Energiindhold!$C$10,0)*J107*IFERROR(VLOOKUP(A107,Biogasanlæg!$F$3:$G$8,2,FALSE),1)</f>
        <v>#REF!</v>
      </c>
      <c r="T107" s="193" t="e">
        <f t="shared" si="25"/>
        <v>#REF!</v>
      </c>
      <c r="U107" s="191" t="e">
        <f>O107*IFERROR(VLOOKUP(A107,[1]Tørstofindhold!A$2:B$24,2,FALSE),0)</f>
        <v>#REF!</v>
      </c>
      <c r="V107" s="192" t="e">
        <f>IF(D107=År1,P107,SUM(O107,P107))*IFERROR(VLOOKUP(A107,[1]Tørstofindhold!A$2:B$24,2,FALSE),0)</f>
        <v>#REF!</v>
      </c>
      <c r="W107" s="192" t="e">
        <f>J107*IFERROR(VLOOKUP(A107,[1]Tørstofindhold!A$2:B$24,2,FALSE),0)</f>
        <v>#REF!</v>
      </c>
      <c r="X107" s="193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0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-36670.799626981883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0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0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0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-267978.92035102146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0</v>
      </c>
      <c r="G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4" t="e">
        <f t="shared" si="23"/>
        <v>#REF!</v>
      </c>
      <c r="O112" s="195" t="e">
        <f t="shared" si="20"/>
        <v>#REF!</v>
      </c>
      <c r="P112" s="205" t="e">
        <f t="shared" si="24"/>
        <v>#REF!</v>
      </c>
      <c r="Q112" s="192" t="e">
        <f>IFERROR(VLOOKUP(A112,[1]Energiindhold!$A$2:$C$11,3,FALSE),IFERROR(VLOOKUP(A112,[1]Biogasudbytte!$A$2:$B$18,2,FALSE)*[1]Energiindhold!$C$10,0))*O112</f>
        <v>#REF!</v>
      </c>
      <c r="R112" s="192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2" t="e">
        <f>IFERROR(VLOOKUP(A112,[1]Biogasudbytte!$A$2:$B$18,2,FALSE)*[1]Energiindhold!$C$10,0)*J112*IFERROR(VLOOKUP(A112,Biogasanlæg!$F$3:$G$8,2,FALSE),1)</f>
        <v>#REF!</v>
      </c>
      <c r="T112" s="193" t="e">
        <f t="shared" si="25"/>
        <v>#REF!</v>
      </c>
      <c r="U112" s="191" t="e">
        <f>O112*IFERROR(VLOOKUP(A112,[1]Tørstofindhold!A$2:B$24,2,FALSE),0)</f>
        <v>#REF!</v>
      </c>
      <c r="V112" s="192" t="e">
        <f>IF(D112=År1,P112,SUM(O112,P112))*IFERROR(VLOOKUP(A112,[1]Tørstofindhold!A$2:B$24,2,FALSE),0)</f>
        <v>#REF!</v>
      </c>
      <c r="W112" s="192" t="e">
        <f>J112*IFERROR(VLOOKUP(A112,[1]Tørstofindhold!A$2:B$24,2,FALSE),0)</f>
        <v>#REF!</v>
      </c>
      <c r="X112" s="193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 t="e">
        <f t="shared" si="23"/>
        <v>#REF!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0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-280672.65868343826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0</v>
      </c>
      <c r="G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0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4" t="e">
        <f t="shared" si="23"/>
        <v>#REF!</v>
      </c>
      <c r="O115" s="195" t="e">
        <f t="shared" si="20"/>
        <v>#REF!</v>
      </c>
      <c r="P115" s="205" t="e">
        <f t="shared" si="24"/>
        <v>#REF!</v>
      </c>
      <c r="Q115" s="192" t="e">
        <f>IFERROR(VLOOKUP(A115,[1]Energiindhold!$A$2:$C$11,3,FALSE),IFERROR(VLOOKUP(A115,[1]Biogasudbytte!$A$2:$B$18,2,FALSE)*[1]Energiindhold!$C$10,0))*O115</f>
        <v>#REF!</v>
      </c>
      <c r="R115" s="192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2" t="e">
        <f>IFERROR(VLOOKUP(A115,[1]Biogasudbytte!$A$2:$B$18,2,FALSE)*[1]Energiindhold!$C$10,0)*J115*IFERROR(VLOOKUP(A115,Biogasanlæg!$F$3:$G$8,2,FALSE),1)</f>
        <v>#REF!</v>
      </c>
      <c r="T115" s="193" t="e">
        <f t="shared" si="25"/>
        <v>#REF!</v>
      </c>
      <c r="U115" s="191" t="e">
        <f>O115*IFERROR(VLOOKUP(A115,[1]Tørstofindhold!A$2:B$24,2,FALSE),0)</f>
        <v>#REF!</v>
      </c>
      <c r="V115" s="192" t="e">
        <f>IF(D115=År1,P115,SUM(O115,P115))*IFERROR(VLOOKUP(A115,[1]Tørstofindhold!A$2:B$24,2,FALSE),0)</f>
        <v>#REF!</v>
      </c>
      <c r="W115" s="192" t="e">
        <f>J115*IFERROR(VLOOKUP(A115,[1]Tørstofindhold!A$2:B$24,2,FALSE),0)</f>
        <v>#REF!</v>
      </c>
      <c r="X115" s="193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0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4" t="e">
        <f t="shared" si="23"/>
        <v>#REF!</v>
      </c>
      <c r="O116" s="195" t="e">
        <f t="shared" si="20"/>
        <v>#REF!</v>
      </c>
      <c r="P116" s="205" t="e">
        <f t="shared" si="24"/>
        <v>#REF!</v>
      </c>
      <c r="Q116" s="192" t="e">
        <f>IFERROR(VLOOKUP(A116,[1]Energiindhold!$A$2:$C$11,3,FALSE),IFERROR(VLOOKUP(A116,[1]Biogasudbytte!$A$2:$B$18,2,FALSE)*[1]Energiindhold!$C$10,0))*O116</f>
        <v>#REF!</v>
      </c>
      <c r="R116" s="192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2" t="e">
        <f>IFERROR(VLOOKUP(A116,[1]Biogasudbytte!$A$2:$B$18,2,FALSE)*[1]Energiindhold!$C$10,0)*J116*IFERROR(VLOOKUP(A116,Biogasanlæg!$F$3:$G$8,2,FALSE),1)</f>
        <v>#REF!</v>
      </c>
      <c r="T116" s="193" t="e">
        <f t="shared" si="25"/>
        <v>#REF!</v>
      </c>
      <c r="U116" s="191" t="e">
        <f>O116*IFERROR(VLOOKUP(A116,[1]Tørstofindhold!A$2:B$24,2,FALSE),0)</f>
        <v>#REF!</v>
      </c>
      <c r="V116" s="192" t="e">
        <f>IF(D116=År1,P116,SUM(O116,P116))*IFERROR(VLOOKUP(A116,[1]Tørstofindhold!A$2:B$24,2,FALSE),0)</f>
        <v>#REF!</v>
      </c>
      <c r="W116" s="192" t="e">
        <f>J116*IFERROR(VLOOKUP(A116,[1]Tørstofindhold!A$2:B$24,2,FALSE),0)</f>
        <v>#REF!</v>
      </c>
      <c r="X116" s="193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 t="e">
        <f t="shared" si="23"/>
        <v>#REF!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0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 t="e">
        <f t="shared" si="23"/>
        <v>#REF!</v>
      </c>
      <c r="O118" s="195" t="e">
        <f t="shared" si="20"/>
        <v>#REF!</v>
      </c>
      <c r="P118" s="205" t="e">
        <f t="shared" si="24"/>
        <v>#REF!</v>
      </c>
      <c r="Q118" s="192" t="e">
        <f>IFERROR(VLOOKUP(A118,[1]Energiindhold!$A$2:$C$11,3,FALSE),IFERROR(VLOOKUP(A118,[1]Biogasudbytte!$A$2:$B$18,2,FALSE)*[1]Energiindhold!$C$10,0))*O118</f>
        <v>#REF!</v>
      </c>
      <c r="R118" s="192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2" t="e">
        <f>IFERROR(VLOOKUP(A118,[1]Biogasudbytte!$A$2:$B$18,2,FALSE)*[1]Energiindhold!$C$10,0)*J118*IFERROR(VLOOKUP(A118,Biogasanlæg!$F$3:$G$8,2,FALSE),1)</f>
        <v>#REF!</v>
      </c>
      <c r="T118" s="193" t="e">
        <f t="shared" si="25"/>
        <v>#REF!</v>
      </c>
      <c r="U118" s="191" t="e">
        <f>O118*IFERROR(VLOOKUP(A118,[1]Tørstofindhold!A$2:B$24,2,FALSE),0)</f>
        <v>#REF!</v>
      </c>
      <c r="V118" s="192" t="e">
        <f>IF(D118=År1,P118,SUM(O118,P118))*IFERROR(VLOOKUP(A118,[1]Tørstofindhold!A$2:B$24,2,FALSE),0)</f>
        <v>#REF!</v>
      </c>
      <c r="W118" s="192" t="e">
        <f>J118*IFERROR(VLOOKUP(A118,[1]Tørstofindhold!A$2:B$24,2,FALSE),0)</f>
        <v>#REF!</v>
      </c>
      <c r="X118" s="193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0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0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0</v>
      </c>
      <c r="G120" s="195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 t="e">
        <f t="shared" si="23"/>
        <v>#REF!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0</v>
      </c>
      <c r="G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 t="e">
        <f t="shared" si="23"/>
        <v>#REF!</v>
      </c>
      <c r="O121" s="195" t="e">
        <f t="shared" si="20"/>
        <v>#REF!</v>
      </c>
      <c r="P121" s="205" t="e">
        <f t="shared" si="24"/>
        <v>#REF!</v>
      </c>
      <c r="Q121" s="192" t="e">
        <f>IFERROR(VLOOKUP(A121,[1]Energiindhold!$A$2:$C$11,3,FALSE),IFERROR(VLOOKUP(A121,[1]Biogasudbytte!$A$2:$B$18,2,FALSE)*[1]Energiindhold!$C$10,0))*O121</f>
        <v>#REF!</v>
      </c>
      <c r="R121" s="192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2" t="e">
        <f>IFERROR(VLOOKUP(A121,[1]Biogasudbytte!$A$2:$B$18,2,FALSE)*[1]Energiindhold!$C$10,0)*J121*IFERROR(VLOOKUP(A121,Biogasanlæg!$F$3:$G$8,2,FALSE),1)</f>
        <v>#REF!</v>
      </c>
      <c r="T121" s="193" t="e">
        <f t="shared" si="25"/>
        <v>#REF!</v>
      </c>
      <c r="U121" s="191" t="e">
        <f>O121*IFERROR(VLOOKUP(A121,[1]Tørstofindhold!A$2:B$24,2,FALSE),0)</f>
        <v>#REF!</v>
      </c>
      <c r="V121" s="192" t="e">
        <f>IF(D121=År1,P121,SUM(O121,P121))*IFERROR(VLOOKUP(A121,[1]Tørstofindhold!A$2:B$24,2,FALSE),0)</f>
        <v>#REF!</v>
      </c>
      <c r="W121" s="192" t="e">
        <f>J121*IFERROR(VLOOKUP(A121,[1]Tørstofindhold!A$2:B$24,2,FALSE),0)</f>
        <v>#REF!</v>
      </c>
      <c r="X121" s="193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 t="e">
        <f t="shared" si="23"/>
        <v>#REF!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0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 t="e">
        <f t="shared" si="23"/>
        <v>#REF!</v>
      </c>
      <c r="O123" s="195" t="e">
        <f t="shared" si="20"/>
        <v>#REF!</v>
      </c>
      <c r="P123" s="205" t="e">
        <f t="shared" si="24"/>
        <v>#REF!</v>
      </c>
      <c r="Q123" s="192" t="e">
        <f>IFERROR(VLOOKUP(A123,[1]Energiindhold!$A$2:$C$11,3,FALSE),IFERROR(VLOOKUP(A123,[1]Biogasudbytte!$A$2:$B$18,2,FALSE)*[1]Energiindhold!$C$10,0))*O123</f>
        <v>#REF!</v>
      </c>
      <c r="R123" s="192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2" t="e">
        <f>IFERROR(VLOOKUP(A123,[1]Biogasudbytte!$A$2:$B$18,2,FALSE)*[1]Energiindhold!$C$10,0)*J123*IFERROR(VLOOKUP(A123,Biogasanlæg!$F$3:$G$8,2,FALSE),1)</f>
        <v>#REF!</v>
      </c>
      <c r="T123" s="193" t="e">
        <f t="shared" si="25"/>
        <v>#REF!</v>
      </c>
      <c r="U123" s="191" t="e">
        <f>O123*IFERROR(VLOOKUP(A123,[1]Tørstofindhold!A$2:B$24,2,FALSE),0)</f>
        <v>#REF!</v>
      </c>
      <c r="V123" s="192" t="e">
        <f>IF(D123=År1,P123,SUM(O123,P123))*IFERROR(VLOOKUP(A123,[1]Tørstofindhold!A$2:B$24,2,FALSE),0)</f>
        <v>#REF!</v>
      </c>
      <c r="W123" s="192" t="e">
        <f>J123*IFERROR(VLOOKUP(A123,[1]Tørstofindhold!A$2:B$24,2,FALSE),0)</f>
        <v>#REF!</v>
      </c>
      <c r="X123" s="193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0</v>
      </c>
      <c r="G124" s="195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 t="e">
        <f t="shared" si="23"/>
        <v>#REF!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0</v>
      </c>
      <c r="G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 t="e">
        <f t="shared" si="23"/>
        <v>#REF!</v>
      </c>
      <c r="O125" s="195" t="e">
        <f t="shared" si="20"/>
        <v>#REF!</v>
      </c>
      <c r="P125" s="205" t="e">
        <f t="shared" si="24"/>
        <v>#REF!</v>
      </c>
      <c r="Q125" s="192" t="e">
        <f>IFERROR(VLOOKUP(A125,[1]Energiindhold!$A$2:$C$11,3,FALSE),IFERROR(VLOOKUP(A125,[1]Biogasudbytte!$A$2:$B$18,2,FALSE)*[1]Energiindhold!$C$10,0))*O125</f>
        <v>#REF!</v>
      </c>
      <c r="R125" s="192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2" t="e">
        <f>IFERROR(VLOOKUP(A125,[1]Biogasudbytte!$A$2:$B$18,2,FALSE)*[1]Energiindhold!$C$10,0)*J125*IFERROR(VLOOKUP(A125,Biogasanlæg!$F$3:$G$8,2,FALSE),1)</f>
        <v>#REF!</v>
      </c>
      <c r="T125" s="193" t="e">
        <f t="shared" si="25"/>
        <v>#REF!</v>
      </c>
      <c r="U125" s="191" t="e">
        <f>O125*IFERROR(VLOOKUP(A125,[1]Tørstofindhold!A$2:B$24,2,FALSE),0)</f>
        <v>#REF!</v>
      </c>
      <c r="V125" s="192" t="e">
        <f>IF(D125=År1,P125,SUM(O125,P125))*IFERROR(VLOOKUP(A125,[1]Tørstofindhold!A$2:B$24,2,FALSE),0)</f>
        <v>#REF!</v>
      </c>
      <c r="W125" s="192" t="e">
        <f>J125*IFERROR(VLOOKUP(A125,[1]Tørstofindhold!A$2:B$24,2,FALSE),0)</f>
        <v>#REF!</v>
      </c>
      <c r="X125" s="193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0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-490824.54885344987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0</v>
      </c>
      <c r="G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 t="e">
        <f t="shared" si="23"/>
        <v>#REF!</v>
      </c>
      <c r="O127" s="195" t="e">
        <f t="shared" si="20"/>
        <v>#REF!</v>
      </c>
      <c r="P127" s="205" t="e">
        <f t="shared" si="24"/>
        <v>#REF!</v>
      </c>
      <c r="Q127" s="192" t="e">
        <f>IFERROR(VLOOKUP(A127,[1]Energiindhold!$A$2:$C$11,3,FALSE),IFERROR(VLOOKUP(A127,[1]Biogasudbytte!$A$2:$B$18,2,FALSE)*[1]Energiindhold!$C$10,0))*O127</f>
        <v>#REF!</v>
      </c>
      <c r="R127" s="192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2" t="e">
        <f>IFERROR(VLOOKUP(A127,[1]Biogasudbytte!$A$2:$B$18,2,FALSE)*[1]Energiindhold!$C$10,0)*J127*IFERROR(VLOOKUP(A127,Biogasanlæg!$F$3:$G$8,2,FALSE),1)</f>
        <v>#REF!</v>
      </c>
      <c r="T127" s="193" t="e">
        <f t="shared" si="25"/>
        <v>#REF!</v>
      </c>
      <c r="U127" s="191" t="e">
        <f>O127*IFERROR(VLOOKUP(A127,[1]Tørstofindhold!A$2:B$24,2,FALSE),0)</f>
        <v>#REF!</v>
      </c>
      <c r="V127" s="192" t="e">
        <f>IF(D127=År1,P127,SUM(O127,P127))*IFERROR(VLOOKUP(A127,[1]Tørstofindhold!A$2:B$24,2,FALSE),0)</f>
        <v>#REF!</v>
      </c>
      <c r="W127" s="192" t="e">
        <f>J127*IFERROR(VLOOKUP(A127,[1]Tørstofindhold!A$2:B$24,2,FALSE),0)</f>
        <v>#REF!</v>
      </c>
      <c r="X127" s="193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0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-62368.567673274578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0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0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0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4" t="e">
        <f t="shared" si="23"/>
        <v>#REF!</v>
      </c>
      <c r="O130" s="195" t="e">
        <f t="shared" si="20"/>
        <v>#REF!</v>
      </c>
      <c r="P130" s="205" t="e">
        <f t="shared" si="24"/>
        <v>#REF!</v>
      </c>
      <c r="Q130" s="192" t="e">
        <f>IFERROR(VLOOKUP(A130,[1]Energiindhold!$A$2:$C$11,3,FALSE),IFERROR(VLOOKUP(A130,[1]Biogasudbytte!$A$2:$B$18,2,FALSE)*[1]Energiindhold!$C$10,0))*O130</f>
        <v>#REF!</v>
      </c>
      <c r="R130" s="192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2">
        <f>IFERROR(VLOOKUP(A130,[1]Biogasudbytte!$A$2:$B$18,2,FALSE)*[1]Energiindhold!$C$10,0)*J130*IFERROR(VLOOKUP(A130,Biogasanlæg!$F$3:$G$8,2,FALSE),1)</f>
        <v>0</v>
      </c>
      <c r="T130" s="193" t="e">
        <f t="shared" si="25"/>
        <v>#REF!</v>
      </c>
      <c r="U130" s="191" t="e">
        <f>O130*IFERROR(VLOOKUP(A130,[1]Tørstofindhold!A$2:B$24,2,FALSE),0)</f>
        <v>#REF!</v>
      </c>
      <c r="V130" s="192" t="e">
        <f>IF(D130=År1,P130,SUM(O130,P130))*IFERROR(VLOOKUP(A130,[1]Tørstofindhold!A$2:B$24,2,FALSE),0)</f>
        <v>#REF!</v>
      </c>
      <c r="W130" s="192">
        <f>J130*IFERROR(VLOOKUP(A130,[1]Tørstofindhold!A$2:B$24,2,FALSE),0)</f>
        <v>0</v>
      </c>
      <c r="X130" s="193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 t="e">
        <f t="shared" ref="N131:N132" si="38">F131-SUM(G131:M131)</f>
        <v>#REF!</v>
      </c>
      <c r="O131" s="195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5" t="e">
        <f t="shared" ref="P131:P132" si="40">SUM(J131,L131)</f>
        <v>#REF!</v>
      </c>
      <c r="Q131" s="192" t="e">
        <f>IFERROR(VLOOKUP(A131,[1]Energiindhold!$A$2:$C$11,3,FALSE),IFERROR(VLOOKUP(A131,[1]Biogasudbytte!$A$2:$B$18,2,FALSE)*[1]Energiindhold!$C$10,0))*O131</f>
        <v>#REF!</v>
      </c>
      <c r="R131" s="192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2">
        <f>IFERROR(VLOOKUP(A131,[1]Biogasudbytte!$A$2:$B$18,2,FALSE)*[1]Energiindhold!$C$10,0)*J131*IFERROR(VLOOKUP(A131,Biogasanlæg!$F$3:$G$8,2,FALSE),1)</f>
        <v>0</v>
      </c>
      <c r="T131" s="193" t="e">
        <f t="shared" ref="T131:T132" si="41">R131-S131</f>
        <v>#REF!</v>
      </c>
      <c r="U131" s="191" t="e">
        <f>O131*IFERROR(VLOOKUP(A131,[1]Tørstofindhold!A$2:B$24,2,FALSE),0)</f>
        <v>#REF!</v>
      </c>
      <c r="V131" s="192" t="e">
        <f>IF(D131=År1,P131,SUM(O131,P131))*IFERROR(VLOOKUP(A131,[1]Tørstofindhold!A$2:B$24,2,FALSE),0)</f>
        <v>#REF!</v>
      </c>
      <c r="W131" s="192">
        <f>J131*IFERROR(VLOOKUP(A131,[1]Tørstofindhold!A$2:B$24,2,FALSE),0)</f>
        <v>0</v>
      </c>
      <c r="X131" s="193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 t="e">
        <f t="shared" si="38"/>
        <v>#REF!</v>
      </c>
      <c r="O132" s="195" t="e">
        <f t="shared" si="39"/>
        <v>#REF!</v>
      </c>
      <c r="P132" s="205" t="e">
        <f t="shared" si="40"/>
        <v>#REF!</v>
      </c>
      <c r="Q132" s="192" t="e">
        <f>IFERROR(VLOOKUP(A132,[1]Energiindhold!$A$2:$C$11,3,FALSE),IFERROR(VLOOKUP(A132,[1]Biogasudbytte!$A$2:$B$18,2,FALSE)*[1]Energiindhold!$C$10,0))*O132</f>
        <v>#REF!</v>
      </c>
      <c r="R132" s="192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2">
        <f>IFERROR(VLOOKUP(A132,[1]Biogasudbytte!$A$2:$B$18,2,FALSE)*[1]Energiindhold!$C$10,0)*J132*IFERROR(VLOOKUP(A132,Biogasanlæg!$F$3:$G$8,2,FALSE),1)</f>
        <v>0</v>
      </c>
      <c r="T132" s="193" t="e">
        <f t="shared" si="41"/>
        <v>#REF!</v>
      </c>
      <c r="U132" s="191" t="e">
        <f>O132*IFERROR(VLOOKUP(A132,[1]Tørstofindhold!A$2:B$24,2,FALSE),0)</f>
        <v>#REF!</v>
      </c>
      <c r="V132" s="192" t="e">
        <f>IF(D132=År1,P132,SUM(O132,P132))*IFERROR(VLOOKUP(A132,[1]Tørstofindhold!A$2:B$24,2,FALSE),0)</f>
        <v>#REF!</v>
      </c>
      <c r="W132" s="192">
        <f>J132*IFERROR(VLOOKUP(A132,[1]Tørstofindhold!A$2:B$24,2,FALSE),0)</f>
        <v>0</v>
      </c>
      <c r="X132" s="193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0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0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0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4" t="e">
        <f t="shared" si="23"/>
        <v>#REF!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0</v>
      </c>
      <c r="G135" s="195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 t="e">
        <f t="shared" si="23"/>
        <v>#REF!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0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4" t="e">
        <f t="shared" si="23"/>
        <v>#REF!</v>
      </c>
      <c r="O136" s="195" t="e">
        <f t="shared" si="39"/>
        <v>#REF!</v>
      </c>
      <c r="P136" s="205" t="e">
        <f t="shared" si="24"/>
        <v>#REF!</v>
      </c>
      <c r="Q136" s="192" t="e">
        <f>IFERROR(VLOOKUP(A136,[1]Energiindhold!$A$2:$C$11,3,FALSE),IFERROR(VLOOKUP(A136,[1]Biogasudbytte!$A$2:$B$18,2,FALSE)*[1]Energiindhold!$C$10,0))*O136</f>
        <v>#REF!</v>
      </c>
      <c r="R136" s="192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2">
        <f>IFERROR(VLOOKUP(A136,[1]Biogasudbytte!$A$2:$B$18,2,FALSE)*[1]Energiindhold!$C$10,0)*J136*IFERROR(VLOOKUP(A136,Biogasanlæg!$F$3:$G$8,2,FALSE),1)</f>
        <v>0</v>
      </c>
      <c r="T136" s="193" t="e">
        <f t="shared" si="25"/>
        <v>#REF!</v>
      </c>
      <c r="U136" s="191" t="e">
        <f>O136*IFERROR(VLOOKUP(A136,[1]Tørstofindhold!A$2:B$24,2,FALSE),0)</f>
        <v>#REF!</v>
      </c>
      <c r="V136" s="192" t="e">
        <f>IF(D136=År1,P136,SUM(O136,P136))*IFERROR(VLOOKUP(A136,[1]Tørstofindhold!A$2:B$24,2,FALSE),0)</f>
        <v>#REF!</v>
      </c>
      <c r="W136" s="192">
        <f>J136*IFERROR(VLOOKUP(A136,[1]Tørstofindhold!A$2:B$24,2,FALSE),0)</f>
        <v>0</v>
      </c>
      <c r="X136" s="193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0</v>
      </c>
      <c r="G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 t="e">
        <f t="shared" si="23"/>
        <v>#REF!</v>
      </c>
      <c r="O137" s="195" t="e">
        <f t="shared" si="39"/>
        <v>#REF!</v>
      </c>
      <c r="P137" s="205" t="e">
        <f t="shared" si="24"/>
        <v>#REF!</v>
      </c>
      <c r="Q137" s="192" t="e">
        <f>IFERROR(VLOOKUP(A137,[1]Energiindhold!$A$2:$C$11,3,FALSE),IFERROR(VLOOKUP(A137,[1]Biogasudbytte!$A$2:$B$18,2,FALSE)*[1]Energiindhold!$C$10,0))*O137</f>
        <v>#REF!</v>
      </c>
      <c r="R137" s="192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2" t="e">
        <f>IFERROR(VLOOKUP(A137,[1]Biogasudbytte!$A$2:$B$18,2,FALSE)*[1]Energiindhold!$C$10,0)*J137*IFERROR(VLOOKUP(A137,Biogasanlæg!$F$3:$G$8,2,FALSE),1)</f>
        <v>#REF!</v>
      </c>
      <c r="T137" s="193" t="e">
        <f t="shared" si="25"/>
        <v>#REF!</v>
      </c>
      <c r="U137" s="191" t="e">
        <f>O137*IFERROR(VLOOKUP(A137,[1]Tørstofindhold!A$2:B$24,2,FALSE),0)</f>
        <v>#REF!</v>
      </c>
      <c r="V137" s="192" t="e">
        <f>IF(D137=År1,P137,SUM(O137,P137))*IFERROR(VLOOKUP(A137,[1]Tørstofindhold!A$2:B$24,2,FALSE),0)</f>
        <v>#REF!</v>
      </c>
      <c r="W137" s="192" t="e">
        <f>J137*IFERROR(VLOOKUP(A137,[1]Tørstofindhold!A$2:B$24,2,FALSE),0)</f>
        <v>#REF!</v>
      </c>
      <c r="X137" s="193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0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0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0</v>
      </c>
      <c r="G139" s="195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 t="e">
        <f t="shared" si="23"/>
        <v>#REF!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0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 t="e">
        <f t="shared" si="23"/>
        <v>#REF!</v>
      </c>
      <c r="O140" s="195" t="e">
        <f t="shared" si="39"/>
        <v>#REF!</v>
      </c>
      <c r="P140" s="205" t="e">
        <f t="shared" si="24"/>
        <v>#REF!</v>
      </c>
      <c r="Q140" s="192" t="e">
        <f>IFERROR(VLOOKUP(A140,[1]Energiindhold!$A$2:$C$11,3,FALSE),IFERROR(VLOOKUP(A140,[1]Biogasudbytte!$A$2:$B$18,2,FALSE)*[1]Energiindhold!$C$10,0))*O140</f>
        <v>#REF!</v>
      </c>
      <c r="R140" s="192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2" t="e">
        <f>IFERROR(VLOOKUP(A140,[1]Biogasudbytte!$A$2:$B$18,2,FALSE)*[1]Energiindhold!$C$10,0)*J140*IFERROR(VLOOKUP(A140,Biogasanlæg!$F$3:$G$8,2,FALSE),1)</f>
        <v>#REF!</v>
      </c>
      <c r="T140" s="193" t="e">
        <f t="shared" si="25"/>
        <v>#REF!</v>
      </c>
      <c r="U140" s="191" t="e">
        <f>O140*IFERROR(VLOOKUP(A140,[1]Tørstofindhold!A$2:B$24,2,FALSE),0)</f>
        <v>#REF!</v>
      </c>
      <c r="V140" s="192" t="e">
        <f>IF(D140=År1,P140,SUM(O140,P140))*IFERROR(VLOOKUP(A140,[1]Tørstofindhold!A$2:B$24,2,FALSE),0)</f>
        <v>#REF!</v>
      </c>
      <c r="W140" s="192" t="e">
        <f>J140*IFERROR(VLOOKUP(A140,[1]Tørstofindhold!A$2:B$24,2,FALSE),0)</f>
        <v>#REF!</v>
      </c>
      <c r="X140" s="193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0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 t="e">
        <f t="shared" si="23"/>
        <v>#REF!</v>
      </c>
      <c r="O141" s="195" t="e">
        <f t="shared" si="39"/>
        <v>#REF!</v>
      </c>
      <c r="P141" s="205" t="e">
        <f t="shared" si="24"/>
        <v>#REF!</v>
      </c>
      <c r="Q141" s="192" t="e">
        <f>IFERROR(VLOOKUP(A141,[1]Energiindhold!$A$2:$C$11,3,FALSE),IFERROR(VLOOKUP(A141,[1]Biogasudbytte!$A$2:$B$18,2,FALSE)*[1]Energiindhold!$C$10,0))*O141</f>
        <v>#REF!</v>
      </c>
      <c r="R141" s="192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2" t="e">
        <f>IFERROR(VLOOKUP(A141,[1]Biogasudbytte!$A$2:$B$18,2,FALSE)*[1]Energiindhold!$C$10,0)*J141*IFERROR(VLOOKUP(A141,Biogasanlæg!$F$3:$G$8,2,FALSE),1)</f>
        <v>#REF!</v>
      </c>
      <c r="T141" s="193" t="e">
        <f t="shared" si="25"/>
        <v>#REF!</v>
      </c>
      <c r="U141" s="191" t="e">
        <f>O141*IFERROR(VLOOKUP(A141,[1]Tørstofindhold!A$2:B$24,2,FALSE),0)</f>
        <v>#REF!</v>
      </c>
      <c r="V141" s="192" t="e">
        <f>IF(D141=År1,P141,SUM(O141,P141))*IFERROR(VLOOKUP(A141,[1]Tørstofindhold!A$2:B$24,2,FALSE),0)</f>
        <v>#REF!</v>
      </c>
      <c r="W141" s="192" t="e">
        <f>J141*IFERROR(VLOOKUP(A141,[1]Tørstofindhold!A$2:B$24,2,FALSE),0)</f>
        <v>#REF!</v>
      </c>
      <c r="X141" s="193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0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-126627.09194270898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0</v>
      </c>
      <c r="G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 t="e">
        <f t="shared" si="23"/>
        <v>#REF!</v>
      </c>
      <c r="O143" s="195" t="e">
        <f t="shared" si="39"/>
        <v>#REF!</v>
      </c>
      <c r="P143" s="205" t="e">
        <f t="shared" si="24"/>
        <v>#REF!</v>
      </c>
      <c r="Q143" s="192" t="e">
        <f>IFERROR(VLOOKUP(A143,[1]Energiindhold!$A$2:$C$11,3,FALSE),IFERROR(VLOOKUP(A143,[1]Biogasudbytte!$A$2:$B$18,2,FALSE)*[1]Energiindhold!$C$10,0))*O143</f>
        <v>#REF!</v>
      </c>
      <c r="R143" s="192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2" t="e">
        <f>IFERROR(VLOOKUP(A143,[1]Biogasudbytte!$A$2:$B$18,2,FALSE)*[1]Energiindhold!$C$10,0)*J143*IFERROR(VLOOKUP(A143,Biogasanlæg!$F$3:$G$8,2,FALSE),1)</f>
        <v>#REF!</v>
      </c>
      <c r="T143" s="193" t="e">
        <f t="shared" si="25"/>
        <v>#REF!</v>
      </c>
      <c r="U143" s="191" t="e">
        <f>O143*IFERROR(VLOOKUP(A143,[1]Tørstofindhold!A$2:B$24,2,FALSE),0)</f>
        <v>#REF!</v>
      </c>
      <c r="V143" s="192" t="e">
        <f>IF(D143=År1,P143,SUM(O143,P143))*IFERROR(VLOOKUP(A143,[1]Tørstofindhold!A$2:B$24,2,FALSE),0)</f>
        <v>#REF!</v>
      </c>
      <c r="W143" s="192" t="e">
        <f>J143*IFERROR(VLOOKUP(A143,[1]Tørstofindhold!A$2:B$24,2,FALSE),0)</f>
        <v>#REF!</v>
      </c>
      <c r="X143" s="193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0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 t="e">
        <f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204" t="e">
        <f t="shared" si="23"/>
        <v>#REF!</v>
      </c>
      <c r="O145" s="195" t="e">
        <f t="shared" si="39"/>
        <v>#REF!</v>
      </c>
      <c r="P145" s="205" t="e">
        <f t="shared" si="24"/>
        <v>#REF!</v>
      </c>
      <c r="Q145" s="192" t="e">
        <f>IFERROR(VLOOKUP(A145,[1]Energiindhold!$A$2:$C$11,3,FALSE),IFERROR(VLOOKUP(A145,[1]Biogasudbytte!$A$2:$B$18,2,FALSE)*[1]Energiindhold!$C$10,0))*O145</f>
        <v>#REF!</v>
      </c>
      <c r="R145" s="192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2">
        <f>IFERROR(VLOOKUP(A145,[1]Biogasudbytte!$A$2:$B$18,2,FALSE)*[1]Energiindhold!$C$10,0)*J145*IFERROR(VLOOKUP(A145,Biogasanlæg!$F$3:$G$8,2,FALSE),1)</f>
        <v>0</v>
      </c>
      <c r="T145" s="193" t="e">
        <f t="shared" si="25"/>
        <v>#REF!</v>
      </c>
      <c r="U145" s="191" t="e">
        <f>O145*IFERROR(VLOOKUP(A145,[1]Tørstofindhold!A$2:B$24,2,FALSE),0)</f>
        <v>#REF!</v>
      </c>
      <c r="V145" s="192" t="e">
        <f>IF(D145=År1,P145,SUM(O145,P145))*IFERROR(VLOOKUP(A145,[1]Tørstofindhold!A$2:B$24,2,FALSE),0)</f>
        <v>#REF!</v>
      </c>
      <c r="W145" s="192">
        <f>J145*IFERROR(VLOOKUP(A145,[1]Tørstofindhold!A$2:B$24,2,FALSE),0)</f>
        <v>0</v>
      </c>
      <c r="X145" s="193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0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0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0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-26880.542267330831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0</v>
      </c>
      <c r="G148" s="195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 t="e">
        <f t="shared" si="23"/>
        <v>#REF!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4" t="e">
        <f t="shared" si="23"/>
        <v>#REF!</v>
      </c>
      <c r="O149" s="195" t="e">
        <f t="shared" si="39"/>
        <v>#REF!</v>
      </c>
      <c r="P149" s="205" t="e">
        <f t="shared" si="24"/>
        <v>#REF!</v>
      </c>
      <c r="Q149" s="192" t="e">
        <f>IFERROR(VLOOKUP(A149,[1]Energiindhold!$A$2:$C$11,3,FALSE),IFERROR(VLOOKUP(A149,[1]Biogasudbytte!$A$2:$B$18,2,FALSE)*[1]Energiindhold!$C$10,0))*O149</f>
        <v>#REF!</v>
      </c>
      <c r="R149" s="192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2" t="e">
        <f>IFERROR(VLOOKUP(A149,[1]Biogasudbytte!$A$2:$B$18,2,FALSE)*[1]Energiindhold!$C$10,0)*J149*IFERROR(VLOOKUP(A149,Biogasanlæg!$F$3:$G$8,2,FALSE),1)</f>
        <v>#REF!</v>
      </c>
      <c r="T149" s="193" t="e">
        <f t="shared" si="25"/>
        <v>#REF!</v>
      </c>
      <c r="U149" s="191" t="e">
        <f>O149*IFERROR(VLOOKUP(A149,[1]Tørstofindhold!A$2:B$24,2,FALSE),0)</f>
        <v>#REF!</v>
      </c>
      <c r="V149" s="192" t="e">
        <f>IF(D149=År1,P149,SUM(O149,P149))*IFERROR(VLOOKUP(A149,[1]Tørstofindhold!A$2:B$24,2,FALSE),0)</f>
        <v>#REF!</v>
      </c>
      <c r="W149" s="192" t="e">
        <f>J149*IFERROR(VLOOKUP(A149,[1]Tørstofindhold!A$2:B$24,2,FALSE),0)</f>
        <v>#REF!</v>
      </c>
      <c r="X149" s="193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12086250.624000002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si="48">F150-SUM(G150:M150)</f>
        <v>0</v>
      </c>
      <c r="O150" s="195">
        <f t="shared" si="39"/>
        <v>0</v>
      </c>
      <c r="P150" s="205">
        <f t="shared" ref="P150:P215" si="49">SUM(J150,L150)</f>
        <v>12086250.624000002</v>
      </c>
      <c r="Q150" s="192">
        <f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>O150*IFERROR(VLOOKUP(A150,[1]Tørstofindhold!A$2:B$24,2,FALSE),0)</f>
        <v>0</v>
      </c>
      <c r="V150" s="192">
        <f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 t="e">
        <f t="shared" si="48"/>
        <v>#REF!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 t="e">
        <f t="shared" si="48"/>
        <v>#REF!</v>
      </c>
      <c r="O152" s="195" t="e">
        <f t="shared" si="39"/>
        <v>#REF!</v>
      </c>
      <c r="P152" s="205" t="e">
        <f t="shared" si="49"/>
        <v>#REF!</v>
      </c>
      <c r="Q152" s="192" t="e">
        <f>IFERROR(VLOOKUP(A152,[1]Energiindhold!$A$2:$C$11,3,FALSE),IFERROR(VLOOKUP(A152,[1]Biogasudbytte!$A$2:$B$18,2,FALSE)*[1]Energiindhold!$C$10,0))*O152</f>
        <v>#REF!</v>
      </c>
      <c r="R152" s="192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2" t="e">
        <f>IFERROR(VLOOKUP(A152,[1]Biogasudbytte!$A$2:$B$18,2,FALSE)*[1]Energiindhold!$C$10,0)*J152*IFERROR(VLOOKUP(A152,Biogasanlæg!$F$3:$G$8,2,FALSE),1)</f>
        <v>#REF!</v>
      </c>
      <c r="T152" s="193" t="e">
        <f t="shared" si="50"/>
        <v>#REF!</v>
      </c>
      <c r="U152" s="191" t="e">
        <f>O152*IFERROR(VLOOKUP(A152,[1]Tørstofindhold!A$2:B$24,2,FALSE),0)</f>
        <v>#REF!</v>
      </c>
      <c r="V152" s="192" t="e">
        <f>IF(D152=År1,P152,SUM(O152,P152))*IFERROR(VLOOKUP(A152,[1]Tørstofindhold!A$2:B$24,2,FALSE),0)</f>
        <v>#REF!</v>
      </c>
      <c r="W152" s="192" t="e">
        <f>J152*IFERROR(VLOOKUP(A152,[1]Tørstofindhold!A$2:B$24,2,FALSE),0)</f>
        <v>#REF!</v>
      </c>
      <c r="X152" s="193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0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 t="e">
        <f t="shared" si="48"/>
        <v>#REF!</v>
      </c>
      <c r="O153" s="195" t="e">
        <f t="shared" si="39"/>
        <v>#REF!</v>
      </c>
      <c r="P153" s="205" t="e">
        <f t="shared" si="49"/>
        <v>#REF!</v>
      </c>
      <c r="Q153" s="192" t="e">
        <f>IFERROR(VLOOKUP(A153,[1]Energiindhold!$A$2:$C$11,3,FALSE),IFERROR(VLOOKUP(A153,[1]Biogasudbytte!$A$2:$B$18,2,FALSE)*[1]Energiindhold!$C$10,0))*O153</f>
        <v>#REF!</v>
      </c>
      <c r="R153" s="192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2" t="e">
        <f>IFERROR(VLOOKUP(A153,[1]Biogasudbytte!$A$2:$B$18,2,FALSE)*[1]Energiindhold!$C$10,0)*J153*IFERROR(VLOOKUP(A153,Biogasanlæg!$F$3:$G$8,2,FALSE),1)</f>
        <v>#REF!</v>
      </c>
      <c r="T153" s="193" t="e">
        <f t="shared" si="50"/>
        <v>#REF!</v>
      </c>
      <c r="U153" s="191" t="e">
        <f>O153*IFERROR(VLOOKUP(A153,[1]Tørstofindhold!A$2:B$24,2,FALSE),0)</f>
        <v>#REF!</v>
      </c>
      <c r="V153" s="192" t="e">
        <f>IF(D153=År1,P153,SUM(O153,P153))*IFERROR(VLOOKUP(A153,[1]Tørstofindhold!A$2:B$24,2,FALSE),0)</f>
        <v>#REF!</v>
      </c>
      <c r="W153" s="192" t="e">
        <f>J153*IFERROR(VLOOKUP(A153,[1]Tørstofindhold!A$2:B$24,2,FALSE),0)</f>
        <v>#REF!</v>
      </c>
      <c r="X153" s="193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 t="e">
        <f t="shared" si="48"/>
        <v>#REF!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0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 t="e">
        <f t="shared" si="48"/>
        <v>#REF!</v>
      </c>
      <c r="O155" s="195" t="e">
        <f t="shared" si="39"/>
        <v>#REF!</v>
      </c>
      <c r="P155" s="205" t="e">
        <f t="shared" si="49"/>
        <v>#REF!</v>
      </c>
      <c r="Q155" s="192" t="e">
        <f>IFERROR(VLOOKUP(A155,[1]Energiindhold!$A$2:$C$11,3,FALSE),IFERROR(VLOOKUP(A155,[1]Biogasudbytte!$A$2:$B$18,2,FALSE)*[1]Energiindhold!$C$10,0))*O155</f>
        <v>#REF!</v>
      </c>
      <c r="R155" s="192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2" t="e">
        <f>IFERROR(VLOOKUP(A155,[1]Biogasudbytte!$A$2:$B$18,2,FALSE)*[1]Energiindhold!$C$10,0)*J155*IFERROR(VLOOKUP(A155,Biogasanlæg!$F$3:$G$8,2,FALSE),1)</f>
        <v>#REF!</v>
      </c>
      <c r="T155" s="193" t="e">
        <f t="shared" si="50"/>
        <v>#REF!</v>
      </c>
      <c r="U155" s="191" t="e">
        <f>O155*IFERROR(VLOOKUP(A155,[1]Tørstofindhold!A$2:B$24,2,FALSE),0)</f>
        <v>#REF!</v>
      </c>
      <c r="V155" s="192" t="e">
        <f>IF(D155=År1,P155,SUM(O155,P155))*IFERROR(VLOOKUP(A155,[1]Tørstofindhold!A$2:B$24,2,FALSE),0)</f>
        <v>#REF!</v>
      </c>
      <c r="W155" s="192" t="e">
        <f>J155*IFERROR(VLOOKUP(A155,[1]Tørstofindhold!A$2:B$24,2,FALSE),0)</f>
        <v>#REF!</v>
      </c>
      <c r="X155" s="193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0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-29120.587456275069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0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0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0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-212804.29294970242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0</v>
      </c>
      <c r="G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4" t="e">
        <f t="shared" si="48"/>
        <v>#REF!</v>
      </c>
      <c r="O160" s="195" t="e">
        <f t="shared" si="39"/>
        <v>#REF!</v>
      </c>
      <c r="P160" s="205" t="e">
        <f t="shared" si="49"/>
        <v>#REF!</v>
      </c>
      <c r="Q160" s="192" t="e">
        <f>IFERROR(VLOOKUP(A160,[1]Energiindhold!$A$2:$C$11,3,FALSE),IFERROR(VLOOKUP(A160,[1]Biogasudbytte!$A$2:$B$18,2,FALSE)*[1]Energiindhold!$C$10,0))*O160</f>
        <v>#REF!</v>
      </c>
      <c r="R160" s="192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2" t="e">
        <f>IFERROR(VLOOKUP(A160,[1]Biogasudbytte!$A$2:$B$18,2,FALSE)*[1]Energiindhold!$C$10,0)*J160*IFERROR(VLOOKUP(A160,Biogasanlæg!$F$3:$G$8,2,FALSE),1)</f>
        <v>#REF!</v>
      </c>
      <c r="T160" s="193" t="e">
        <f t="shared" si="50"/>
        <v>#REF!</v>
      </c>
      <c r="U160" s="191" t="e">
        <f>O160*IFERROR(VLOOKUP(A160,[1]Tørstofindhold!A$2:B$24,2,FALSE),0)</f>
        <v>#REF!</v>
      </c>
      <c r="V160" s="192" t="e">
        <f>IF(D160=År1,P160,SUM(O160,P160))*IFERROR(VLOOKUP(A160,[1]Tørstofindhold!A$2:B$24,2,FALSE),0)</f>
        <v>#REF!</v>
      </c>
      <c r="W160" s="192" t="e">
        <f>J160*IFERROR(VLOOKUP(A160,[1]Tørstofindhold!A$2:B$24,2,FALSE),0)</f>
        <v>#REF!</v>
      </c>
      <c r="X160" s="193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 t="e">
        <f t="shared" si="48"/>
        <v>#REF!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0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-222884.49629995148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0</v>
      </c>
      <c r="G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0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4" t="e">
        <f t="shared" si="48"/>
        <v>#REF!</v>
      </c>
      <c r="O163" s="195" t="e">
        <f t="shared" si="39"/>
        <v>#REF!</v>
      </c>
      <c r="P163" s="205" t="e">
        <f t="shared" si="49"/>
        <v>#REF!</v>
      </c>
      <c r="Q163" s="192" t="e">
        <f>IFERROR(VLOOKUP(A163,[1]Energiindhold!$A$2:$C$11,3,FALSE),IFERROR(VLOOKUP(A163,[1]Biogasudbytte!$A$2:$B$18,2,FALSE)*[1]Energiindhold!$C$10,0))*O163</f>
        <v>#REF!</v>
      </c>
      <c r="R163" s="192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2" t="e">
        <f>IFERROR(VLOOKUP(A163,[1]Biogasudbytte!$A$2:$B$18,2,FALSE)*[1]Energiindhold!$C$10,0)*J163*IFERROR(VLOOKUP(A163,Biogasanlæg!$F$3:$G$8,2,FALSE),1)</f>
        <v>#REF!</v>
      </c>
      <c r="T163" s="193" t="e">
        <f t="shared" si="50"/>
        <v>#REF!</v>
      </c>
      <c r="U163" s="191" t="e">
        <f>O163*IFERROR(VLOOKUP(A163,[1]Tørstofindhold!A$2:B$24,2,FALSE),0)</f>
        <v>#REF!</v>
      </c>
      <c r="V163" s="192" t="e">
        <f>IF(D163=År1,P163,SUM(O163,P163))*IFERROR(VLOOKUP(A163,[1]Tørstofindhold!A$2:B$24,2,FALSE),0)</f>
        <v>#REF!</v>
      </c>
      <c r="W163" s="192" t="e">
        <f>J163*IFERROR(VLOOKUP(A163,[1]Tørstofindhold!A$2:B$24,2,FALSE),0)</f>
        <v>#REF!</v>
      </c>
      <c r="X163" s="193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0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4" t="e">
        <f t="shared" si="48"/>
        <v>#REF!</v>
      </c>
      <c r="O164" s="195" t="e">
        <f t="shared" si="39"/>
        <v>#REF!</v>
      </c>
      <c r="P164" s="205" t="e">
        <f t="shared" si="49"/>
        <v>#REF!</v>
      </c>
      <c r="Q164" s="192" t="e">
        <f>IFERROR(VLOOKUP(A164,[1]Energiindhold!$A$2:$C$11,3,FALSE),IFERROR(VLOOKUP(A164,[1]Biogasudbytte!$A$2:$B$18,2,FALSE)*[1]Energiindhold!$C$10,0))*O164</f>
        <v>#REF!</v>
      </c>
      <c r="R164" s="192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2" t="e">
        <f>IFERROR(VLOOKUP(A164,[1]Biogasudbytte!$A$2:$B$18,2,FALSE)*[1]Energiindhold!$C$10,0)*J164*IFERROR(VLOOKUP(A164,Biogasanlæg!$F$3:$G$8,2,FALSE),1)</f>
        <v>#REF!</v>
      </c>
      <c r="T164" s="193" t="e">
        <f t="shared" si="50"/>
        <v>#REF!</v>
      </c>
      <c r="U164" s="191" t="e">
        <f>O164*IFERROR(VLOOKUP(A164,[1]Tørstofindhold!A$2:B$24,2,FALSE),0)</f>
        <v>#REF!</v>
      </c>
      <c r="V164" s="192" t="e">
        <f>IF(D164=År1,P164,SUM(O164,P164))*IFERROR(VLOOKUP(A164,[1]Tørstofindhold!A$2:B$24,2,FALSE),0)</f>
        <v>#REF!</v>
      </c>
      <c r="W164" s="192" t="e">
        <f>J164*IFERROR(VLOOKUP(A164,[1]Tørstofindhold!A$2:B$24,2,FALSE),0)</f>
        <v>#REF!</v>
      </c>
      <c r="X164" s="193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 t="e">
        <f t="shared" si="48"/>
        <v>#REF!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0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 t="e">
        <f t="shared" si="48"/>
        <v>#REF!</v>
      </c>
      <c r="O166" s="195" t="e">
        <f t="shared" si="39"/>
        <v>#REF!</v>
      </c>
      <c r="P166" s="205" t="e">
        <f t="shared" si="49"/>
        <v>#REF!</v>
      </c>
      <c r="Q166" s="192" t="e">
        <f>IFERROR(VLOOKUP(A166,[1]Energiindhold!$A$2:$C$11,3,FALSE),IFERROR(VLOOKUP(A166,[1]Biogasudbytte!$A$2:$B$18,2,FALSE)*[1]Energiindhold!$C$10,0))*O166</f>
        <v>#REF!</v>
      </c>
      <c r="R166" s="192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2" t="e">
        <f>IFERROR(VLOOKUP(A166,[1]Biogasudbytte!$A$2:$B$18,2,FALSE)*[1]Energiindhold!$C$10,0)*J166*IFERROR(VLOOKUP(A166,Biogasanlæg!$F$3:$G$8,2,FALSE),1)</f>
        <v>#REF!</v>
      </c>
      <c r="T166" s="193" t="e">
        <f t="shared" si="50"/>
        <v>#REF!</v>
      </c>
      <c r="U166" s="191" t="e">
        <f>O166*IFERROR(VLOOKUP(A166,[1]Tørstofindhold!A$2:B$24,2,FALSE),0)</f>
        <v>#REF!</v>
      </c>
      <c r="V166" s="192" t="e">
        <f>IF(D166=År1,P166,SUM(O166,P166))*IFERROR(VLOOKUP(A166,[1]Tørstofindhold!A$2:B$24,2,FALSE),0)</f>
        <v>#REF!</v>
      </c>
      <c r="W166" s="192" t="e">
        <f>J166*IFERROR(VLOOKUP(A166,[1]Tørstofindhold!A$2:B$24,2,FALSE),0)</f>
        <v>#REF!</v>
      </c>
      <c r="X166" s="193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0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0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0</v>
      </c>
      <c r="G168" s="195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 t="e">
        <f t="shared" si="48"/>
        <v>#REF!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0</v>
      </c>
      <c r="G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 t="e">
        <f t="shared" si="48"/>
        <v>#REF!</v>
      </c>
      <c r="O169" s="195" t="e">
        <f t="shared" si="39"/>
        <v>#REF!</v>
      </c>
      <c r="P169" s="205" t="e">
        <f t="shared" si="49"/>
        <v>#REF!</v>
      </c>
      <c r="Q169" s="192" t="e">
        <f>IFERROR(VLOOKUP(A169,[1]Energiindhold!$A$2:$C$11,3,FALSE),IFERROR(VLOOKUP(A169,[1]Biogasudbytte!$A$2:$B$18,2,FALSE)*[1]Energiindhold!$C$10,0))*O169</f>
        <v>#REF!</v>
      </c>
      <c r="R169" s="192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2" t="e">
        <f>IFERROR(VLOOKUP(A169,[1]Biogasudbytte!$A$2:$B$18,2,FALSE)*[1]Energiindhold!$C$10,0)*J169*IFERROR(VLOOKUP(A169,Biogasanlæg!$F$3:$G$8,2,FALSE),1)</f>
        <v>#REF!</v>
      </c>
      <c r="T169" s="193" t="e">
        <f t="shared" si="50"/>
        <v>#REF!</v>
      </c>
      <c r="U169" s="191" t="e">
        <f>O169*IFERROR(VLOOKUP(A169,[1]Tørstofindhold!A$2:B$24,2,FALSE),0)</f>
        <v>#REF!</v>
      </c>
      <c r="V169" s="192" t="e">
        <f>IF(D169=År1,P169,SUM(O169,P169))*IFERROR(VLOOKUP(A169,[1]Tørstofindhold!A$2:B$24,2,FALSE),0)</f>
        <v>#REF!</v>
      </c>
      <c r="W169" s="192" t="e">
        <f>J169*IFERROR(VLOOKUP(A169,[1]Tørstofindhold!A$2:B$24,2,FALSE),0)</f>
        <v>#REF!</v>
      </c>
      <c r="X169" s="193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 t="e">
        <f t="shared" si="48"/>
        <v>#REF!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0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 t="e">
        <f t="shared" si="48"/>
        <v>#REF!</v>
      </c>
      <c r="O171" s="195" t="e">
        <f t="shared" si="39"/>
        <v>#REF!</v>
      </c>
      <c r="P171" s="205" t="e">
        <f t="shared" si="49"/>
        <v>#REF!</v>
      </c>
      <c r="Q171" s="192" t="e">
        <f>IFERROR(VLOOKUP(A171,[1]Energiindhold!$A$2:$C$11,3,FALSE),IFERROR(VLOOKUP(A171,[1]Biogasudbytte!$A$2:$B$18,2,FALSE)*[1]Energiindhold!$C$10,0))*O171</f>
        <v>#REF!</v>
      </c>
      <c r="R171" s="192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2" t="e">
        <f>IFERROR(VLOOKUP(A171,[1]Biogasudbytte!$A$2:$B$18,2,FALSE)*[1]Energiindhold!$C$10,0)*J171*IFERROR(VLOOKUP(A171,Biogasanlæg!$F$3:$G$8,2,FALSE),1)</f>
        <v>#REF!</v>
      </c>
      <c r="T171" s="193" t="e">
        <f t="shared" si="50"/>
        <v>#REF!</v>
      </c>
      <c r="U171" s="191" t="e">
        <f>O171*IFERROR(VLOOKUP(A171,[1]Tørstofindhold!A$2:B$24,2,FALSE),0)</f>
        <v>#REF!</v>
      </c>
      <c r="V171" s="192" t="e">
        <f>IF(D171=År1,P171,SUM(O171,P171))*IFERROR(VLOOKUP(A171,[1]Tørstofindhold!A$2:B$24,2,FALSE),0)</f>
        <v>#REF!</v>
      </c>
      <c r="W171" s="192" t="e">
        <f>J171*IFERROR(VLOOKUP(A171,[1]Tørstofindhold!A$2:B$24,2,FALSE),0)</f>
        <v>#REF!</v>
      </c>
      <c r="X171" s="193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0</v>
      </c>
      <c r="G172" s="195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 t="e">
        <f t="shared" si="48"/>
        <v>#REF!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0</v>
      </c>
      <c r="G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 t="e">
        <f t="shared" si="48"/>
        <v>#REF!</v>
      </c>
      <c r="O173" s="195" t="e">
        <f t="shared" si="39"/>
        <v>#REF!</v>
      </c>
      <c r="P173" s="205" t="e">
        <f t="shared" si="49"/>
        <v>#REF!</v>
      </c>
      <c r="Q173" s="192" t="e">
        <f>IFERROR(VLOOKUP(A173,[1]Energiindhold!$A$2:$C$11,3,FALSE),IFERROR(VLOOKUP(A173,[1]Biogasudbytte!$A$2:$B$18,2,FALSE)*[1]Energiindhold!$C$10,0))*O173</f>
        <v>#REF!</v>
      </c>
      <c r="R173" s="192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2" t="e">
        <f>IFERROR(VLOOKUP(A173,[1]Biogasudbytte!$A$2:$B$18,2,FALSE)*[1]Energiindhold!$C$10,0)*J173*IFERROR(VLOOKUP(A173,Biogasanlæg!$F$3:$G$8,2,FALSE),1)</f>
        <v>#REF!</v>
      </c>
      <c r="T173" s="193" t="e">
        <f t="shared" si="50"/>
        <v>#REF!</v>
      </c>
      <c r="U173" s="191" t="e">
        <f>O173*IFERROR(VLOOKUP(A173,[1]Tørstofindhold!A$2:B$24,2,FALSE),0)</f>
        <v>#REF!</v>
      </c>
      <c r="V173" s="192" t="e">
        <f>IF(D173=År1,P173,SUM(O173,P173))*IFERROR(VLOOKUP(A173,[1]Tørstofindhold!A$2:B$24,2,FALSE),0)</f>
        <v>#REF!</v>
      </c>
      <c r="W173" s="192" t="e">
        <f>J173*IFERROR(VLOOKUP(A173,[1]Tørstofindhold!A$2:B$24,2,FALSE),0)</f>
        <v>#REF!</v>
      </c>
      <c r="X173" s="193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0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-389767.86287629709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0</v>
      </c>
      <c r="G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 t="e">
        <f t="shared" si="48"/>
        <v>#REF!</v>
      </c>
      <c r="O175" s="195" t="e">
        <f t="shared" si="39"/>
        <v>#REF!</v>
      </c>
      <c r="P175" s="205" t="e">
        <f t="shared" si="49"/>
        <v>#REF!</v>
      </c>
      <c r="Q175" s="192" t="e">
        <f>IFERROR(VLOOKUP(A175,[1]Energiindhold!$A$2:$C$11,3,FALSE),IFERROR(VLOOKUP(A175,[1]Biogasudbytte!$A$2:$B$18,2,FALSE)*[1]Energiindhold!$C$10,0))*O175</f>
        <v>#REF!</v>
      </c>
      <c r="R175" s="192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2" t="e">
        <f>IFERROR(VLOOKUP(A175,[1]Biogasudbytte!$A$2:$B$18,2,FALSE)*[1]Energiindhold!$C$10,0)*J175*IFERROR(VLOOKUP(A175,Biogasanlæg!$F$3:$G$8,2,FALSE),1)</f>
        <v>#REF!</v>
      </c>
      <c r="T175" s="193" t="e">
        <f t="shared" si="50"/>
        <v>#REF!</v>
      </c>
      <c r="U175" s="191" t="e">
        <f>O175*IFERROR(VLOOKUP(A175,[1]Tørstofindhold!A$2:B$24,2,FALSE),0)</f>
        <v>#REF!</v>
      </c>
      <c r="V175" s="192" t="e">
        <f>IF(D175=År1,P175,SUM(O175,P175))*IFERROR(VLOOKUP(A175,[1]Tørstofindhold!A$2:B$24,2,FALSE),0)</f>
        <v>#REF!</v>
      </c>
      <c r="W175" s="192" t="e">
        <f>J175*IFERROR(VLOOKUP(A175,[1]Tørstofindhold!A$2:B$24,2,FALSE),0)</f>
        <v>#REF!</v>
      </c>
      <c r="X175" s="193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0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-49527.399127557059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0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0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0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4" t="e">
        <f t="shared" si="48"/>
        <v>#REF!</v>
      </c>
      <c r="O178" s="195" t="e">
        <f t="shared" si="39"/>
        <v>#REF!</v>
      </c>
      <c r="P178" s="205" t="e">
        <f t="shared" si="49"/>
        <v>#REF!</v>
      </c>
      <c r="Q178" s="192" t="e">
        <f>IFERROR(VLOOKUP(A178,[1]Energiindhold!$A$2:$C$11,3,FALSE),IFERROR(VLOOKUP(A178,[1]Biogasudbytte!$A$2:$B$18,2,FALSE)*[1]Energiindhold!$C$10,0))*O178</f>
        <v>#REF!</v>
      </c>
      <c r="R178" s="192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2">
        <f>IFERROR(VLOOKUP(A178,[1]Biogasudbytte!$A$2:$B$18,2,FALSE)*[1]Energiindhold!$C$10,0)*J178*IFERROR(VLOOKUP(A178,Biogasanlæg!$F$3:$G$8,2,FALSE),1)</f>
        <v>0</v>
      </c>
      <c r="T178" s="193" t="e">
        <f t="shared" si="50"/>
        <v>#REF!</v>
      </c>
      <c r="U178" s="191" t="e">
        <f>O178*IFERROR(VLOOKUP(A178,[1]Tørstofindhold!A$2:B$24,2,FALSE),0)</f>
        <v>#REF!</v>
      </c>
      <c r="V178" s="192" t="e">
        <f>IF(D178=År1,P178,SUM(O178,P178))*IFERROR(VLOOKUP(A178,[1]Tørstofindhold!A$2:B$24,2,FALSE),0)</f>
        <v>#REF!</v>
      </c>
      <c r="W178" s="192">
        <f>J178*IFERROR(VLOOKUP(A178,[1]Tørstofindhold!A$2:B$24,2,FALSE),0)</f>
        <v>0</v>
      </c>
      <c r="X178" s="193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 t="e">
        <f t="shared" ref="N179:N180" si="52">F179-SUM(G179:M179)</f>
        <v>#REF!</v>
      </c>
      <c r="O179" s="195" t="e">
        <f t="shared" si="39"/>
        <v>#REF!</v>
      </c>
      <c r="P179" s="205" t="e">
        <f t="shared" ref="P179:P180" si="53">SUM(J179,L179)</f>
        <v>#REF!</v>
      </c>
      <c r="Q179" s="192" t="e">
        <f>IFERROR(VLOOKUP(A179,[1]Energiindhold!$A$2:$C$11,3,FALSE),IFERROR(VLOOKUP(A179,[1]Biogasudbytte!$A$2:$B$18,2,FALSE)*[1]Energiindhold!$C$10,0))*O179</f>
        <v>#REF!</v>
      </c>
      <c r="R179" s="192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2">
        <f>IFERROR(VLOOKUP(A179,[1]Biogasudbytte!$A$2:$B$18,2,FALSE)*[1]Energiindhold!$C$10,0)*J179*IFERROR(VLOOKUP(A179,Biogasanlæg!$F$3:$G$8,2,FALSE),1)</f>
        <v>0</v>
      </c>
      <c r="T179" s="193" t="e">
        <f t="shared" ref="T179:T180" si="54">R179-S179</f>
        <v>#REF!</v>
      </c>
      <c r="U179" s="191" t="e">
        <f>O179*IFERROR(VLOOKUP(A179,[1]Tørstofindhold!A$2:B$24,2,FALSE),0)</f>
        <v>#REF!</v>
      </c>
      <c r="V179" s="192" t="e">
        <f>IF(D179=År1,P179,SUM(O179,P179))*IFERROR(VLOOKUP(A179,[1]Tørstofindhold!A$2:B$24,2,FALSE),0)</f>
        <v>#REF!</v>
      </c>
      <c r="W179" s="192">
        <f>J179*IFERROR(VLOOKUP(A179,[1]Tørstofindhold!A$2:B$24,2,FALSE),0)</f>
        <v>0</v>
      </c>
      <c r="X179" s="193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 t="e">
        <f t="shared" si="52"/>
        <v>#REF!</v>
      </c>
      <c r="O180" s="195" t="e">
        <f t="shared" si="39"/>
        <v>#REF!</v>
      </c>
      <c r="P180" s="205" t="e">
        <f t="shared" si="53"/>
        <v>#REF!</v>
      </c>
      <c r="Q180" s="192" t="e">
        <f>IFERROR(VLOOKUP(A180,[1]Energiindhold!$A$2:$C$11,3,FALSE),IFERROR(VLOOKUP(A180,[1]Biogasudbytte!$A$2:$B$18,2,FALSE)*[1]Energiindhold!$C$10,0))*O180</f>
        <v>#REF!</v>
      </c>
      <c r="R180" s="192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2">
        <f>IFERROR(VLOOKUP(A180,[1]Biogasudbytte!$A$2:$B$18,2,FALSE)*[1]Energiindhold!$C$10,0)*J180*IFERROR(VLOOKUP(A180,Biogasanlæg!$F$3:$G$8,2,FALSE),1)</f>
        <v>0</v>
      </c>
      <c r="T180" s="193" t="e">
        <f t="shared" si="54"/>
        <v>#REF!</v>
      </c>
      <c r="U180" s="191" t="e">
        <f>O180*IFERROR(VLOOKUP(A180,[1]Tørstofindhold!A$2:B$24,2,FALSE),0)</f>
        <v>#REF!</v>
      </c>
      <c r="V180" s="192" t="e">
        <f>IF(D180=År1,P180,SUM(O180,P180))*IFERROR(VLOOKUP(A180,[1]Tørstofindhold!A$2:B$24,2,FALSE),0)</f>
        <v>#REF!</v>
      </c>
      <c r="W180" s="192">
        <f>J180*IFERROR(VLOOKUP(A180,[1]Tørstofindhold!A$2:B$24,2,FALSE),0)</f>
        <v>0</v>
      </c>
      <c r="X180" s="193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0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0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0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4" t="e">
        <f t="shared" si="48"/>
        <v>#REF!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0</v>
      </c>
      <c r="G183" s="195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 t="e">
        <f t="shared" si="48"/>
        <v>#REF!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0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4" t="e">
        <f t="shared" si="48"/>
        <v>#REF!</v>
      </c>
      <c r="O184" s="195" t="e">
        <f t="shared" si="39"/>
        <v>#REF!</v>
      </c>
      <c r="P184" s="205" t="e">
        <f t="shared" si="49"/>
        <v>#REF!</v>
      </c>
      <c r="Q184" s="192" t="e">
        <f>IFERROR(VLOOKUP(A184,[1]Energiindhold!$A$2:$C$11,3,FALSE),IFERROR(VLOOKUP(A184,[1]Biogasudbytte!$A$2:$B$18,2,FALSE)*[1]Energiindhold!$C$10,0))*O184</f>
        <v>#REF!</v>
      </c>
      <c r="R184" s="192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2">
        <f>IFERROR(VLOOKUP(A184,[1]Biogasudbytte!$A$2:$B$18,2,FALSE)*[1]Energiindhold!$C$10,0)*J184*IFERROR(VLOOKUP(A184,Biogasanlæg!$F$3:$G$8,2,FALSE),1)</f>
        <v>0</v>
      </c>
      <c r="T184" s="193" t="e">
        <f t="shared" si="50"/>
        <v>#REF!</v>
      </c>
      <c r="U184" s="191" t="e">
        <f>O184*IFERROR(VLOOKUP(A184,[1]Tørstofindhold!A$2:B$24,2,FALSE),0)</f>
        <v>#REF!</v>
      </c>
      <c r="V184" s="192" t="e">
        <f>IF(D184=År1,P184,SUM(O184,P184))*IFERROR(VLOOKUP(A184,[1]Tørstofindhold!A$2:B$24,2,FALSE),0)</f>
        <v>#REF!</v>
      </c>
      <c r="W184" s="192">
        <f>J184*IFERROR(VLOOKUP(A184,[1]Tørstofindhold!A$2:B$24,2,FALSE),0)</f>
        <v>0</v>
      </c>
      <c r="X184" s="193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0</v>
      </c>
      <c r="G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 t="e">
        <f t="shared" si="48"/>
        <v>#REF!</v>
      </c>
      <c r="O185" s="195" t="e">
        <f t="shared" si="39"/>
        <v>#REF!</v>
      </c>
      <c r="P185" s="205" t="e">
        <f t="shared" si="49"/>
        <v>#REF!</v>
      </c>
      <c r="Q185" s="192" t="e">
        <f>IFERROR(VLOOKUP(A185,[1]Energiindhold!$A$2:$C$11,3,FALSE),IFERROR(VLOOKUP(A185,[1]Biogasudbytte!$A$2:$B$18,2,FALSE)*[1]Energiindhold!$C$10,0))*O185</f>
        <v>#REF!</v>
      </c>
      <c r="R185" s="192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2" t="e">
        <f>IFERROR(VLOOKUP(A185,[1]Biogasudbytte!$A$2:$B$18,2,FALSE)*[1]Energiindhold!$C$10,0)*J185*IFERROR(VLOOKUP(A185,Biogasanlæg!$F$3:$G$8,2,FALSE),1)</f>
        <v>#REF!</v>
      </c>
      <c r="T185" s="193" t="e">
        <f t="shared" si="50"/>
        <v>#REF!</v>
      </c>
      <c r="U185" s="191" t="e">
        <f>O185*IFERROR(VLOOKUP(A185,[1]Tørstofindhold!A$2:B$24,2,FALSE),0)</f>
        <v>#REF!</v>
      </c>
      <c r="V185" s="192" t="e">
        <f>IF(D185=År1,P185,SUM(O185,P185))*IFERROR(VLOOKUP(A185,[1]Tørstofindhold!A$2:B$24,2,FALSE),0)</f>
        <v>#REF!</v>
      </c>
      <c r="W185" s="192" t="e">
        <f>J185*IFERROR(VLOOKUP(A185,[1]Tørstofindhold!A$2:B$24,2,FALSE),0)</f>
        <v>#REF!</v>
      </c>
      <c r="X185" s="193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0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0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0</v>
      </c>
      <c r="G187" s="195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 t="e">
        <f t="shared" si="48"/>
        <v>#REF!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0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 t="e">
        <f t="shared" si="48"/>
        <v>#REF!</v>
      </c>
      <c r="O188" s="195" t="e">
        <f t="shared" si="39"/>
        <v>#REF!</v>
      </c>
      <c r="P188" s="205" t="e">
        <f t="shared" si="49"/>
        <v>#REF!</v>
      </c>
      <c r="Q188" s="192" t="e">
        <f>IFERROR(VLOOKUP(A188,[1]Energiindhold!$A$2:$C$11,3,FALSE),IFERROR(VLOOKUP(A188,[1]Biogasudbytte!$A$2:$B$18,2,FALSE)*[1]Energiindhold!$C$10,0))*O188</f>
        <v>#REF!</v>
      </c>
      <c r="R188" s="192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2" t="e">
        <f>IFERROR(VLOOKUP(A188,[1]Biogasudbytte!$A$2:$B$18,2,FALSE)*[1]Energiindhold!$C$10,0)*J188*IFERROR(VLOOKUP(A188,Biogasanlæg!$F$3:$G$8,2,FALSE),1)</f>
        <v>#REF!</v>
      </c>
      <c r="T188" s="193" t="e">
        <f t="shared" si="50"/>
        <v>#REF!</v>
      </c>
      <c r="U188" s="191" t="e">
        <f>O188*IFERROR(VLOOKUP(A188,[1]Tørstofindhold!A$2:B$24,2,FALSE),0)</f>
        <v>#REF!</v>
      </c>
      <c r="V188" s="192" t="e">
        <f>IF(D188=År1,P188,SUM(O188,P188))*IFERROR(VLOOKUP(A188,[1]Tørstofindhold!A$2:B$24,2,FALSE),0)</f>
        <v>#REF!</v>
      </c>
      <c r="W188" s="192" t="e">
        <f>J188*IFERROR(VLOOKUP(A188,[1]Tørstofindhold!A$2:B$24,2,FALSE),0)</f>
        <v>#REF!</v>
      </c>
      <c r="X188" s="193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0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 t="e">
        <f t="shared" si="48"/>
        <v>#REF!</v>
      </c>
      <c r="O189" s="195" t="e">
        <f t="shared" si="39"/>
        <v>#REF!</v>
      </c>
      <c r="P189" s="205" t="e">
        <f t="shared" si="49"/>
        <v>#REF!</v>
      </c>
      <c r="Q189" s="192" t="e">
        <f>IFERROR(VLOOKUP(A189,[1]Energiindhold!$A$2:$C$11,3,FALSE),IFERROR(VLOOKUP(A189,[1]Biogasudbytte!$A$2:$B$18,2,FALSE)*[1]Energiindhold!$C$10,0))*O189</f>
        <v>#REF!</v>
      </c>
      <c r="R189" s="192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2" t="e">
        <f>IFERROR(VLOOKUP(A189,[1]Biogasudbytte!$A$2:$B$18,2,FALSE)*[1]Energiindhold!$C$10,0)*J189*IFERROR(VLOOKUP(A189,Biogasanlæg!$F$3:$G$8,2,FALSE),1)</f>
        <v>#REF!</v>
      </c>
      <c r="T189" s="193" t="e">
        <f t="shared" si="50"/>
        <v>#REF!</v>
      </c>
      <c r="U189" s="191" t="e">
        <f>O189*IFERROR(VLOOKUP(A189,[1]Tørstofindhold!A$2:B$24,2,FALSE),0)</f>
        <v>#REF!</v>
      </c>
      <c r="V189" s="192" t="e">
        <f>IF(D189=År1,P189,SUM(O189,P189))*IFERROR(VLOOKUP(A189,[1]Tørstofindhold!A$2:B$24,2,FALSE),0)</f>
        <v>#REF!</v>
      </c>
      <c r="W189" s="192" t="e">
        <f>J189*IFERROR(VLOOKUP(A189,[1]Tørstofindhold!A$2:B$24,2,FALSE),0)</f>
        <v>#REF!</v>
      </c>
      <c r="X189" s="193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0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-100555.62853170674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 t="e">
        <f t="shared" si="48"/>
        <v>#REF!</v>
      </c>
      <c r="O191" s="195" t="e">
        <f t="shared" si="39"/>
        <v>#REF!</v>
      </c>
      <c r="P191" s="205" t="e">
        <f t="shared" si="49"/>
        <v>#REF!</v>
      </c>
      <c r="Q191" s="192" t="e">
        <f>IFERROR(VLOOKUP(A191,[1]Energiindhold!$A$2:$C$11,3,FALSE),IFERROR(VLOOKUP(A191,[1]Biogasudbytte!$A$2:$B$18,2,FALSE)*[1]Energiindhold!$C$10,0))*O191</f>
        <v>#REF!</v>
      </c>
      <c r="R191" s="192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2" t="e">
        <f>IFERROR(VLOOKUP(A191,[1]Biogasudbytte!$A$2:$B$18,2,FALSE)*[1]Energiindhold!$C$10,0)*J191*IFERROR(VLOOKUP(A191,Biogasanlæg!$F$3:$G$8,2,FALSE),1)</f>
        <v>#REF!</v>
      </c>
      <c r="T191" s="193" t="e">
        <f t="shared" si="50"/>
        <v>#REF!</v>
      </c>
      <c r="U191" s="191" t="e">
        <f>O191*IFERROR(VLOOKUP(A191,[1]Tørstofindhold!A$2:B$24,2,FALSE),0)</f>
        <v>#REF!</v>
      </c>
      <c r="V191" s="192" t="e">
        <f>IF(D191=År1,P191,SUM(O191,P191))*IFERROR(VLOOKUP(A191,[1]Tørstofindhold!A$2:B$24,2,FALSE),0)</f>
        <v>#REF!</v>
      </c>
      <c r="W191" s="192" t="e">
        <f>J191*IFERROR(VLOOKUP(A191,[1]Tørstofindhold!A$2:B$24,2,FALSE),0)</f>
        <v>#REF!</v>
      </c>
      <c r="X191" s="193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0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 t="e">
        <f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204" t="e">
        <f t="shared" si="48"/>
        <v>#REF!</v>
      </c>
      <c r="O193" s="195" t="e">
        <f t="shared" si="39"/>
        <v>#REF!</v>
      </c>
      <c r="P193" s="205" t="e">
        <f t="shared" si="49"/>
        <v>#REF!</v>
      </c>
      <c r="Q193" s="192" t="e">
        <f>IFERROR(VLOOKUP(A193,[1]Energiindhold!$A$2:$C$11,3,FALSE),IFERROR(VLOOKUP(A193,[1]Biogasudbytte!$A$2:$B$18,2,FALSE)*[1]Energiindhold!$C$10,0))*O193</f>
        <v>#REF!</v>
      </c>
      <c r="R193" s="192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2">
        <f>IFERROR(VLOOKUP(A193,[1]Biogasudbytte!$A$2:$B$18,2,FALSE)*[1]Energiindhold!$C$10,0)*J193*IFERROR(VLOOKUP(A193,Biogasanlæg!$F$3:$G$8,2,FALSE),1)</f>
        <v>0</v>
      </c>
      <c r="T193" s="193" t="e">
        <f t="shared" si="50"/>
        <v>#REF!</v>
      </c>
      <c r="U193" s="191" t="e">
        <f>O193*IFERROR(VLOOKUP(A193,[1]Tørstofindhold!A$2:B$24,2,FALSE),0)</f>
        <v>#REF!</v>
      </c>
      <c r="V193" s="192" t="e">
        <f>IF(D193=År1,P193,SUM(O193,P193))*IFERROR(VLOOKUP(A193,[1]Tørstofindhold!A$2:B$24,2,FALSE),0)</f>
        <v>#REF!</v>
      </c>
      <c r="W193" s="192">
        <f>J193*IFERROR(VLOOKUP(A193,[1]Tørstofindhold!A$2:B$24,2,FALSE),0)</f>
        <v>0</v>
      </c>
      <c r="X193" s="193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0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0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0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-28209.340124628539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0</v>
      </c>
      <c r="G196" s="195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 t="e">
        <f t="shared" si="48"/>
        <v>#REF!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4" t="e">
        <f t="shared" si="48"/>
        <v>#REF!</v>
      </c>
      <c r="O197" s="195" t="e">
        <f t="shared" si="59"/>
        <v>#REF!</v>
      </c>
      <c r="P197" s="205" t="e">
        <f t="shared" si="49"/>
        <v>#REF!</v>
      </c>
      <c r="Q197" s="192" t="e">
        <f>IFERROR(VLOOKUP(A197,[1]Energiindhold!$A$2:$C$11,3,FALSE),IFERROR(VLOOKUP(A197,[1]Biogasudbytte!$A$2:$B$18,2,FALSE)*[1]Energiindhold!$C$10,0))*O197</f>
        <v>#REF!</v>
      </c>
      <c r="R197" s="192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2" t="e">
        <f>IFERROR(VLOOKUP(A197,[1]Biogasudbytte!$A$2:$B$18,2,FALSE)*[1]Energiindhold!$C$10,0)*J197*IFERROR(VLOOKUP(A197,Biogasanlæg!$F$3:$G$8,2,FALSE),1)</f>
        <v>#REF!</v>
      </c>
      <c r="T197" s="193" t="e">
        <f t="shared" si="50"/>
        <v>#REF!</v>
      </c>
      <c r="U197" s="191" t="e">
        <f>O197*IFERROR(VLOOKUP(A197,[1]Tørstofindhold!A$2:B$24,2,FALSE),0)</f>
        <v>#REF!</v>
      </c>
      <c r="V197" s="192" t="e">
        <f>IF(D197=År1,P197,SUM(O197,P197))*IFERROR(VLOOKUP(A197,[1]Tørstofindhold!A$2:B$24,2,FALSE),0)</f>
        <v>#REF!</v>
      </c>
      <c r="W197" s="192" t="e">
        <f>J197*IFERROR(VLOOKUP(A197,[1]Tørstofindhold!A$2:B$24,2,FALSE),0)</f>
        <v>#REF!</v>
      </c>
      <c r="X197" s="193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12086250.624000002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si="48"/>
        <v>0</v>
      </c>
      <c r="O198" s="195">
        <f t="shared" si="59"/>
        <v>0</v>
      </c>
      <c r="P198" s="205">
        <f t="shared" si="49"/>
        <v>12086250.624000002</v>
      </c>
      <c r="Q198" s="192">
        <f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>O198*IFERROR(VLOOKUP(A198,[1]Tørstofindhold!A$2:B$24,2,FALSE),0)</f>
        <v>0</v>
      </c>
      <c r="V198" s="192">
        <f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 t="e">
        <f t="shared" si="48"/>
        <v>#REF!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 t="e">
        <f t="shared" si="48"/>
        <v>#REF!</v>
      </c>
      <c r="O200" s="195" t="e">
        <f t="shared" si="59"/>
        <v>#REF!</v>
      </c>
      <c r="P200" s="205" t="e">
        <f t="shared" si="49"/>
        <v>#REF!</v>
      </c>
      <c r="Q200" s="192" t="e">
        <f>IFERROR(VLOOKUP(A200,[1]Energiindhold!$A$2:$C$11,3,FALSE),IFERROR(VLOOKUP(A200,[1]Biogasudbytte!$A$2:$B$18,2,FALSE)*[1]Energiindhold!$C$10,0))*O200</f>
        <v>#REF!</v>
      </c>
      <c r="R200" s="192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2" t="e">
        <f>IFERROR(VLOOKUP(A200,[1]Biogasudbytte!$A$2:$B$18,2,FALSE)*[1]Energiindhold!$C$10,0)*J200*IFERROR(VLOOKUP(A200,Biogasanlæg!$F$3:$G$8,2,FALSE),1)</f>
        <v>#REF!</v>
      </c>
      <c r="T200" s="193" t="e">
        <f t="shared" si="50"/>
        <v>#REF!</v>
      </c>
      <c r="U200" s="191" t="e">
        <f>O200*IFERROR(VLOOKUP(A200,[1]Tørstofindhold!A$2:B$24,2,FALSE),0)</f>
        <v>#REF!</v>
      </c>
      <c r="V200" s="192" t="e">
        <f>IF(D200=År1,P200,SUM(O200,P200))*IFERROR(VLOOKUP(A200,[1]Tørstofindhold!A$2:B$24,2,FALSE),0)</f>
        <v>#REF!</v>
      </c>
      <c r="W200" s="192" t="e">
        <f>J200*IFERROR(VLOOKUP(A200,[1]Tørstofindhold!A$2:B$24,2,FALSE),0)</f>
        <v>#REF!</v>
      </c>
      <c r="X200" s="193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0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 t="e">
        <f t="shared" si="48"/>
        <v>#REF!</v>
      </c>
      <c r="O201" s="195" t="e">
        <f t="shared" si="59"/>
        <v>#REF!</v>
      </c>
      <c r="P201" s="205" t="e">
        <f t="shared" si="49"/>
        <v>#REF!</v>
      </c>
      <c r="Q201" s="192" t="e">
        <f>IFERROR(VLOOKUP(A201,[1]Energiindhold!$A$2:$C$11,3,FALSE),IFERROR(VLOOKUP(A201,[1]Biogasudbytte!$A$2:$B$18,2,FALSE)*[1]Energiindhold!$C$10,0))*O201</f>
        <v>#REF!</v>
      </c>
      <c r="R201" s="192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2" t="e">
        <f>IFERROR(VLOOKUP(A201,[1]Biogasudbytte!$A$2:$B$18,2,FALSE)*[1]Energiindhold!$C$10,0)*J201*IFERROR(VLOOKUP(A201,Biogasanlæg!$F$3:$G$8,2,FALSE),1)</f>
        <v>#REF!</v>
      </c>
      <c r="T201" s="193" t="e">
        <f t="shared" si="50"/>
        <v>#REF!</v>
      </c>
      <c r="U201" s="191" t="e">
        <f>O201*IFERROR(VLOOKUP(A201,[1]Tørstofindhold!A$2:B$24,2,FALSE),0)</f>
        <v>#REF!</v>
      </c>
      <c r="V201" s="192" t="e">
        <f>IF(D201=År1,P201,SUM(O201,P201))*IFERROR(VLOOKUP(A201,[1]Tørstofindhold!A$2:B$24,2,FALSE),0)</f>
        <v>#REF!</v>
      </c>
      <c r="W201" s="192" t="e">
        <f>J201*IFERROR(VLOOKUP(A201,[1]Tørstofindhold!A$2:B$24,2,FALSE),0)</f>
        <v>#REF!</v>
      </c>
      <c r="X201" s="193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 t="e">
        <f t="shared" si="48"/>
        <v>#REF!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0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 t="e">
        <f t="shared" si="48"/>
        <v>#REF!</v>
      </c>
      <c r="O203" s="195" t="e">
        <f t="shared" si="59"/>
        <v>#REF!</v>
      </c>
      <c r="P203" s="205" t="e">
        <f t="shared" si="49"/>
        <v>#REF!</v>
      </c>
      <c r="Q203" s="192" t="e">
        <f>IFERROR(VLOOKUP(A203,[1]Energiindhold!$A$2:$C$11,3,FALSE),IFERROR(VLOOKUP(A203,[1]Biogasudbytte!$A$2:$B$18,2,FALSE)*[1]Energiindhold!$C$10,0))*O203</f>
        <v>#REF!</v>
      </c>
      <c r="R203" s="192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2" t="e">
        <f>IFERROR(VLOOKUP(A203,[1]Biogasudbytte!$A$2:$B$18,2,FALSE)*[1]Energiindhold!$C$10,0)*J203*IFERROR(VLOOKUP(A203,Biogasanlæg!$F$3:$G$8,2,FALSE),1)</f>
        <v>#REF!</v>
      </c>
      <c r="T203" s="193" t="e">
        <f t="shared" si="50"/>
        <v>#REF!</v>
      </c>
      <c r="U203" s="191" t="e">
        <f>O203*IFERROR(VLOOKUP(A203,[1]Tørstofindhold!A$2:B$24,2,FALSE),0)</f>
        <v>#REF!</v>
      </c>
      <c r="V203" s="192" t="e">
        <f>IF(D203=År1,P203,SUM(O203,P203))*IFERROR(VLOOKUP(A203,[1]Tørstofindhold!A$2:B$24,2,FALSE),0)</f>
        <v>#REF!</v>
      </c>
      <c r="W203" s="192" t="e">
        <f>J203*IFERROR(VLOOKUP(A203,[1]Tørstofindhold!A$2:B$24,2,FALSE),0)</f>
        <v>#REF!</v>
      </c>
      <c r="X203" s="193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0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-30560.118468347584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0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0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0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-223323.94265330929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0</v>
      </c>
      <c r="G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4" t="e">
        <f t="shared" si="48"/>
        <v>#REF!</v>
      </c>
      <c r="O208" s="195" t="e">
        <f t="shared" si="59"/>
        <v>#REF!</v>
      </c>
      <c r="P208" s="205" t="e">
        <f t="shared" si="49"/>
        <v>#REF!</v>
      </c>
      <c r="Q208" s="192" t="e">
        <f>IFERROR(VLOOKUP(A208,[1]Energiindhold!$A$2:$C$11,3,FALSE),IFERROR(VLOOKUP(A208,[1]Biogasudbytte!$A$2:$B$18,2,FALSE)*[1]Energiindhold!$C$10,0))*O208</f>
        <v>#REF!</v>
      </c>
      <c r="R208" s="192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2" t="e">
        <f>IFERROR(VLOOKUP(A208,[1]Biogasudbytte!$A$2:$B$18,2,FALSE)*[1]Energiindhold!$C$10,0)*J208*IFERROR(VLOOKUP(A208,Biogasanlæg!$F$3:$G$8,2,FALSE),1)</f>
        <v>#REF!</v>
      </c>
      <c r="T208" s="193" t="e">
        <f t="shared" si="50"/>
        <v>#REF!</v>
      </c>
      <c r="U208" s="191" t="e">
        <f>O208*IFERROR(VLOOKUP(A208,[1]Tørstofindhold!A$2:B$24,2,FALSE),0)</f>
        <v>#REF!</v>
      </c>
      <c r="V208" s="192" t="e">
        <f>IF(D208=År1,P208,SUM(O208,P208))*IFERROR(VLOOKUP(A208,[1]Tørstofindhold!A$2:B$24,2,FALSE),0)</f>
        <v>#REF!</v>
      </c>
      <c r="W208" s="192" t="e">
        <f>J208*IFERROR(VLOOKUP(A208,[1]Tørstofindhold!A$2:B$24,2,FALSE),0)</f>
        <v>#REF!</v>
      </c>
      <c r="X208" s="193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 t="e">
        <f t="shared" si="48"/>
        <v>#REF!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0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-233902.44520004498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0</v>
      </c>
      <c r="G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0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4" t="e">
        <f t="shared" si="48"/>
        <v>#REF!</v>
      </c>
      <c r="O211" s="195" t="e">
        <f t="shared" si="59"/>
        <v>#REF!</v>
      </c>
      <c r="P211" s="205" t="e">
        <f t="shared" si="49"/>
        <v>#REF!</v>
      </c>
      <c r="Q211" s="192" t="e">
        <f>IFERROR(VLOOKUP(A211,[1]Energiindhold!$A$2:$C$11,3,FALSE),IFERROR(VLOOKUP(A211,[1]Biogasudbytte!$A$2:$B$18,2,FALSE)*[1]Energiindhold!$C$10,0))*O211</f>
        <v>#REF!</v>
      </c>
      <c r="R211" s="192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2" t="e">
        <f>IFERROR(VLOOKUP(A211,[1]Biogasudbytte!$A$2:$B$18,2,FALSE)*[1]Energiindhold!$C$10,0)*J211*IFERROR(VLOOKUP(A211,Biogasanlæg!$F$3:$G$8,2,FALSE),1)</f>
        <v>#REF!</v>
      </c>
      <c r="T211" s="193" t="e">
        <f t="shared" si="50"/>
        <v>#REF!</v>
      </c>
      <c r="U211" s="191" t="e">
        <f>O211*IFERROR(VLOOKUP(A211,[1]Tørstofindhold!A$2:B$24,2,FALSE),0)</f>
        <v>#REF!</v>
      </c>
      <c r="V211" s="192" t="e">
        <f>IF(D211=År1,P211,SUM(O211,P211))*IFERROR(VLOOKUP(A211,[1]Tørstofindhold!A$2:B$24,2,FALSE),0)</f>
        <v>#REF!</v>
      </c>
      <c r="W211" s="192" t="e">
        <f>J211*IFERROR(VLOOKUP(A211,[1]Tørstofindhold!A$2:B$24,2,FALSE),0)</f>
        <v>#REF!</v>
      </c>
      <c r="X211" s="193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0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4" t="e">
        <f t="shared" si="48"/>
        <v>#REF!</v>
      </c>
      <c r="O212" s="195" t="e">
        <f t="shared" si="59"/>
        <v>#REF!</v>
      </c>
      <c r="P212" s="205" t="e">
        <f t="shared" si="49"/>
        <v>#REF!</v>
      </c>
      <c r="Q212" s="192" t="e">
        <f>IFERROR(VLOOKUP(A212,[1]Energiindhold!$A$2:$C$11,3,FALSE),IFERROR(VLOOKUP(A212,[1]Biogasudbytte!$A$2:$B$18,2,FALSE)*[1]Energiindhold!$C$10,0))*O212</f>
        <v>#REF!</v>
      </c>
      <c r="R212" s="192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2" t="e">
        <f>IFERROR(VLOOKUP(A212,[1]Biogasudbytte!$A$2:$B$18,2,FALSE)*[1]Energiindhold!$C$10,0)*J212*IFERROR(VLOOKUP(A212,Biogasanlæg!$F$3:$G$8,2,FALSE),1)</f>
        <v>#REF!</v>
      </c>
      <c r="T212" s="193" t="e">
        <f t="shared" si="50"/>
        <v>#REF!</v>
      </c>
      <c r="U212" s="191" t="e">
        <f>O212*IFERROR(VLOOKUP(A212,[1]Tørstofindhold!A$2:B$24,2,FALSE),0)</f>
        <v>#REF!</v>
      </c>
      <c r="V212" s="192" t="e">
        <f>IF(D212=År1,P212,SUM(O212,P212))*IFERROR(VLOOKUP(A212,[1]Tørstofindhold!A$2:B$24,2,FALSE),0)</f>
        <v>#REF!</v>
      </c>
      <c r="W212" s="192" t="e">
        <f>J212*IFERROR(VLOOKUP(A212,[1]Tørstofindhold!A$2:B$24,2,FALSE),0)</f>
        <v>#REF!</v>
      </c>
      <c r="X212" s="193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 t="e">
        <f t="shared" si="48"/>
        <v>#REF!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0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 t="e">
        <f t="shared" si="48"/>
        <v>#REF!</v>
      </c>
      <c r="O214" s="195" t="e">
        <f t="shared" si="59"/>
        <v>#REF!</v>
      </c>
      <c r="P214" s="205" t="e">
        <f t="shared" si="49"/>
        <v>#REF!</v>
      </c>
      <c r="Q214" s="192" t="e">
        <f>IFERROR(VLOOKUP(A214,[1]Energiindhold!$A$2:$C$11,3,FALSE),IFERROR(VLOOKUP(A214,[1]Biogasudbytte!$A$2:$B$18,2,FALSE)*[1]Energiindhold!$C$10,0))*O214</f>
        <v>#REF!</v>
      </c>
      <c r="R214" s="192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2" t="e">
        <f>IFERROR(VLOOKUP(A214,[1]Biogasudbytte!$A$2:$B$18,2,FALSE)*[1]Energiindhold!$C$10,0)*J214*IFERROR(VLOOKUP(A214,Biogasanlæg!$F$3:$G$8,2,FALSE),1)</f>
        <v>#REF!</v>
      </c>
      <c r="T214" s="193" t="e">
        <f t="shared" si="50"/>
        <v>#REF!</v>
      </c>
      <c r="U214" s="191" t="e">
        <f>O214*IFERROR(VLOOKUP(A214,[1]Tørstofindhold!A$2:B$24,2,FALSE),0)</f>
        <v>#REF!</v>
      </c>
      <c r="V214" s="192" t="e">
        <f>IF(D214=År1,P214,SUM(O214,P214))*IFERROR(VLOOKUP(A214,[1]Tørstofindhold!A$2:B$24,2,FALSE),0)</f>
        <v>#REF!</v>
      </c>
      <c r="W214" s="192" t="e">
        <f>J214*IFERROR(VLOOKUP(A214,[1]Tørstofindhold!A$2:B$24,2,FALSE),0)</f>
        <v>#REF!</v>
      </c>
      <c r="X214" s="193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0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0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0</v>
      </c>
      <c r="G216" s="195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 t="e">
        <f t="shared" ref="N216:N281" si="62">F216-SUM(G216:M216)</f>
        <v>#REF!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0</v>
      </c>
      <c r="G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 t="e">
        <f>F217-SUM(G217:M217)</f>
        <v>#REF!</v>
      </c>
      <c r="O217" s="195" t="e">
        <f t="shared" si="59"/>
        <v>#REF!</v>
      </c>
      <c r="P217" s="205" t="e">
        <f t="shared" si="63"/>
        <v>#REF!</v>
      </c>
      <c r="Q217" s="192" t="e">
        <f>IFERROR(VLOOKUP(A217,[1]Energiindhold!$A$2:$C$11,3,FALSE),IFERROR(VLOOKUP(A217,[1]Biogasudbytte!$A$2:$B$18,2,FALSE)*[1]Energiindhold!$C$10,0))*O217</f>
        <v>#REF!</v>
      </c>
      <c r="R217" s="192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2" t="e">
        <f>IFERROR(VLOOKUP(A217,[1]Biogasudbytte!$A$2:$B$18,2,FALSE)*[1]Energiindhold!$C$10,0)*J217*IFERROR(VLOOKUP(A217,Biogasanlæg!$F$3:$G$8,2,FALSE),1)</f>
        <v>#REF!</v>
      </c>
      <c r="T217" s="193" t="e">
        <f t="shared" si="64"/>
        <v>#REF!</v>
      </c>
      <c r="U217" s="191" t="e">
        <f>O217*IFERROR(VLOOKUP(A217,[1]Tørstofindhold!A$2:B$24,2,FALSE),0)</f>
        <v>#REF!</v>
      </c>
      <c r="V217" s="192" t="e">
        <f>IF(D217=År1,P217,SUM(O217,P217))*IFERROR(VLOOKUP(A217,[1]Tørstofindhold!A$2:B$24,2,FALSE),0)</f>
        <v>#REF!</v>
      </c>
      <c r="W217" s="192" t="e">
        <f>J217*IFERROR(VLOOKUP(A217,[1]Tørstofindhold!A$2:B$24,2,FALSE),0)</f>
        <v>#REF!</v>
      </c>
      <c r="X217" s="193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 t="e">
        <f t="shared" si="62"/>
        <v>#REF!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0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 t="e">
        <f t="shared" si="62"/>
        <v>#REF!</v>
      </c>
      <c r="O219" s="195" t="e">
        <f t="shared" si="59"/>
        <v>#REF!</v>
      </c>
      <c r="P219" s="205" t="e">
        <f t="shared" si="63"/>
        <v>#REF!</v>
      </c>
      <c r="Q219" s="192" t="e">
        <f>IFERROR(VLOOKUP(A219,[1]Energiindhold!$A$2:$C$11,3,FALSE),IFERROR(VLOOKUP(A219,[1]Biogasudbytte!$A$2:$B$18,2,FALSE)*[1]Energiindhold!$C$10,0))*O219</f>
        <v>#REF!</v>
      </c>
      <c r="R219" s="192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2" t="e">
        <f>IFERROR(VLOOKUP(A219,[1]Biogasudbytte!$A$2:$B$18,2,FALSE)*[1]Energiindhold!$C$10,0)*J219*IFERROR(VLOOKUP(A219,Biogasanlæg!$F$3:$G$8,2,FALSE),1)</f>
        <v>#REF!</v>
      </c>
      <c r="T219" s="193" t="e">
        <f t="shared" si="64"/>
        <v>#REF!</v>
      </c>
      <c r="U219" s="191" t="e">
        <f>O219*IFERROR(VLOOKUP(A219,[1]Tørstofindhold!A$2:B$24,2,FALSE),0)</f>
        <v>#REF!</v>
      </c>
      <c r="V219" s="192" t="e">
        <f>IF(D219=År1,P219,SUM(O219,P219))*IFERROR(VLOOKUP(A219,[1]Tørstofindhold!A$2:B$24,2,FALSE),0)</f>
        <v>#REF!</v>
      </c>
      <c r="W219" s="192" t="e">
        <f>J219*IFERROR(VLOOKUP(A219,[1]Tørstofindhold!A$2:B$24,2,FALSE),0)</f>
        <v>#REF!</v>
      </c>
      <c r="X219" s="193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0</v>
      </c>
      <c r="G220" s="195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 t="e">
        <f t="shared" si="62"/>
        <v>#REF!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0</v>
      </c>
      <c r="G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 t="e">
        <f t="shared" si="62"/>
        <v>#REF!</v>
      </c>
      <c r="O221" s="195" t="e">
        <f t="shared" si="59"/>
        <v>#REF!</v>
      </c>
      <c r="P221" s="205" t="e">
        <f t="shared" si="63"/>
        <v>#REF!</v>
      </c>
      <c r="Q221" s="192" t="e">
        <f>IFERROR(VLOOKUP(A221,[1]Energiindhold!$A$2:$C$11,3,FALSE),IFERROR(VLOOKUP(A221,[1]Biogasudbytte!$A$2:$B$18,2,FALSE)*[1]Energiindhold!$C$10,0))*O221</f>
        <v>#REF!</v>
      </c>
      <c r="R221" s="192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2" t="e">
        <f>IFERROR(VLOOKUP(A221,[1]Biogasudbytte!$A$2:$B$18,2,FALSE)*[1]Energiindhold!$C$10,0)*J221*IFERROR(VLOOKUP(A221,Biogasanlæg!$F$3:$G$8,2,FALSE),1)</f>
        <v>#REF!</v>
      </c>
      <c r="T221" s="193" t="e">
        <f t="shared" si="64"/>
        <v>#REF!</v>
      </c>
      <c r="U221" s="191" t="e">
        <f>O221*IFERROR(VLOOKUP(A221,[1]Tørstofindhold!A$2:B$24,2,FALSE),0)</f>
        <v>#REF!</v>
      </c>
      <c r="V221" s="192" t="e">
        <f>IF(D221=År1,P221,SUM(O221,P221))*IFERROR(VLOOKUP(A221,[1]Tørstofindhold!A$2:B$24,2,FALSE),0)</f>
        <v>#REF!</v>
      </c>
      <c r="W221" s="192" t="e">
        <f>J221*IFERROR(VLOOKUP(A221,[1]Tørstofindhold!A$2:B$24,2,FALSE),0)</f>
        <v>#REF!</v>
      </c>
      <c r="X221" s="193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0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-409035.43180711387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0</v>
      </c>
      <c r="G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 t="e">
        <f t="shared" si="62"/>
        <v>#REF!</v>
      </c>
      <c r="O223" s="195" t="e">
        <f t="shared" si="59"/>
        <v>#REF!</v>
      </c>
      <c r="P223" s="205" t="e">
        <f t="shared" si="63"/>
        <v>#REF!</v>
      </c>
      <c r="Q223" s="192" t="e">
        <f>IFERROR(VLOOKUP(A223,[1]Energiindhold!$A$2:$C$11,3,FALSE),IFERROR(VLOOKUP(A223,[1]Biogasudbytte!$A$2:$B$18,2,FALSE)*[1]Energiindhold!$C$10,0))*O223</f>
        <v>#REF!</v>
      </c>
      <c r="R223" s="192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2" t="e">
        <f>IFERROR(VLOOKUP(A223,[1]Biogasudbytte!$A$2:$B$18,2,FALSE)*[1]Energiindhold!$C$10,0)*J223*IFERROR(VLOOKUP(A223,Biogasanlæg!$F$3:$G$8,2,FALSE),1)</f>
        <v>#REF!</v>
      </c>
      <c r="T223" s="193" t="e">
        <f t="shared" si="64"/>
        <v>#REF!</v>
      </c>
      <c r="U223" s="191" t="e">
        <f>O223*IFERROR(VLOOKUP(A223,[1]Tørstofindhold!A$2:B$24,2,FALSE),0)</f>
        <v>#REF!</v>
      </c>
      <c r="V223" s="192" t="e">
        <f>IF(D223=År1,P223,SUM(O223,P223))*IFERROR(VLOOKUP(A223,[1]Tørstofindhold!A$2:B$24,2,FALSE),0)</f>
        <v>#REF!</v>
      </c>
      <c r="W223" s="192" t="e">
        <f>J223*IFERROR(VLOOKUP(A223,[1]Tørstofindhold!A$2:B$24,2,FALSE),0)</f>
        <v>#REF!</v>
      </c>
      <c r="X223" s="193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0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-51975.70917962808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0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0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0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4" t="e">
        <f t="shared" si="62"/>
        <v>#REF!</v>
      </c>
      <c r="O226" s="195" t="e">
        <f t="shared" si="59"/>
        <v>#REF!</v>
      </c>
      <c r="P226" s="205" t="e">
        <f t="shared" si="63"/>
        <v>#REF!</v>
      </c>
      <c r="Q226" s="192" t="e">
        <f>IFERROR(VLOOKUP(A226,[1]Energiindhold!$A$2:$C$11,3,FALSE),IFERROR(VLOOKUP(A226,[1]Biogasudbytte!$A$2:$B$18,2,FALSE)*[1]Energiindhold!$C$10,0))*O226</f>
        <v>#REF!</v>
      </c>
      <c r="R226" s="192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2">
        <f>IFERROR(VLOOKUP(A226,[1]Biogasudbytte!$A$2:$B$18,2,FALSE)*[1]Energiindhold!$C$10,0)*J226*IFERROR(VLOOKUP(A226,Biogasanlæg!$F$3:$G$8,2,FALSE),1)</f>
        <v>0</v>
      </c>
      <c r="T226" s="193" t="e">
        <f t="shared" si="64"/>
        <v>#REF!</v>
      </c>
      <c r="U226" s="191" t="e">
        <f>O226*IFERROR(VLOOKUP(A226,[1]Tørstofindhold!A$2:B$24,2,FALSE),0)</f>
        <v>#REF!</v>
      </c>
      <c r="V226" s="192" t="e">
        <f>IF(D226=År1,P226,SUM(O226,P226))*IFERROR(VLOOKUP(A226,[1]Tørstofindhold!A$2:B$24,2,FALSE),0)</f>
        <v>#REF!</v>
      </c>
      <c r="W226" s="192">
        <f>J226*IFERROR(VLOOKUP(A226,[1]Tørstofindhold!A$2:B$24,2,FALSE),0)</f>
        <v>0</v>
      </c>
      <c r="X226" s="193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 t="e">
        <f t="shared" ref="N227:N228" si="68">F227-SUM(G227:M227)</f>
        <v>#REF!</v>
      </c>
      <c r="O227" s="195" t="e">
        <f t="shared" si="59"/>
        <v>#REF!</v>
      </c>
      <c r="P227" s="205" t="e">
        <f t="shared" ref="P227:P228" si="69">SUM(J227,L227)</f>
        <v>#REF!</v>
      </c>
      <c r="Q227" s="192" t="e">
        <f>IFERROR(VLOOKUP(A227,[1]Energiindhold!$A$2:$C$11,3,FALSE),IFERROR(VLOOKUP(A227,[1]Biogasudbytte!$A$2:$B$18,2,FALSE)*[1]Energiindhold!$C$10,0))*O227</f>
        <v>#REF!</v>
      </c>
      <c r="R227" s="192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2">
        <f>IFERROR(VLOOKUP(A227,[1]Biogasudbytte!$A$2:$B$18,2,FALSE)*[1]Energiindhold!$C$10,0)*J227*IFERROR(VLOOKUP(A227,Biogasanlæg!$F$3:$G$8,2,FALSE),1)</f>
        <v>0</v>
      </c>
      <c r="T227" s="193" t="e">
        <f t="shared" ref="T227:T228" si="70">R227-S227</f>
        <v>#REF!</v>
      </c>
      <c r="U227" s="191" t="e">
        <f>O227*IFERROR(VLOOKUP(A227,[1]Tørstofindhold!A$2:B$24,2,FALSE),0)</f>
        <v>#REF!</v>
      </c>
      <c r="V227" s="192" t="e">
        <f>IF(D227=År1,P227,SUM(O227,P227))*IFERROR(VLOOKUP(A227,[1]Tørstofindhold!A$2:B$24,2,FALSE),0)</f>
        <v>#REF!</v>
      </c>
      <c r="W227" s="192">
        <f>J227*IFERROR(VLOOKUP(A227,[1]Tørstofindhold!A$2:B$24,2,FALSE),0)</f>
        <v>0</v>
      </c>
      <c r="X227" s="193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 t="e">
        <f t="shared" si="68"/>
        <v>#REF!</v>
      </c>
      <c r="O228" s="195" t="e">
        <f t="shared" si="59"/>
        <v>#REF!</v>
      </c>
      <c r="P228" s="205" t="e">
        <f t="shared" si="69"/>
        <v>#REF!</v>
      </c>
      <c r="Q228" s="192" t="e">
        <f>IFERROR(VLOOKUP(A228,[1]Energiindhold!$A$2:$C$11,3,FALSE),IFERROR(VLOOKUP(A228,[1]Biogasudbytte!$A$2:$B$18,2,FALSE)*[1]Energiindhold!$C$10,0))*O228</f>
        <v>#REF!</v>
      </c>
      <c r="R228" s="192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2">
        <f>IFERROR(VLOOKUP(A228,[1]Biogasudbytte!$A$2:$B$18,2,FALSE)*[1]Energiindhold!$C$10,0)*J228*IFERROR(VLOOKUP(A228,Biogasanlæg!$F$3:$G$8,2,FALSE),1)</f>
        <v>0</v>
      </c>
      <c r="T228" s="193" t="e">
        <f t="shared" si="70"/>
        <v>#REF!</v>
      </c>
      <c r="U228" s="191" t="e">
        <f>O228*IFERROR(VLOOKUP(A228,[1]Tørstofindhold!A$2:B$24,2,FALSE),0)</f>
        <v>#REF!</v>
      </c>
      <c r="V228" s="192" t="e">
        <f>IF(D228=År1,P228,SUM(O228,P228))*IFERROR(VLOOKUP(A228,[1]Tørstofindhold!A$2:B$24,2,FALSE),0)</f>
        <v>#REF!</v>
      </c>
      <c r="W228" s="192">
        <f>J228*IFERROR(VLOOKUP(A228,[1]Tørstofindhold!A$2:B$24,2,FALSE),0)</f>
        <v>0</v>
      </c>
      <c r="X228" s="193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0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0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0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4" t="e">
        <f t="shared" si="62"/>
        <v>#REF!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0</v>
      </c>
      <c r="G231" s="195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 t="e">
        <f t="shared" si="62"/>
        <v>#REF!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0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4" t="e">
        <f t="shared" si="62"/>
        <v>#REF!</v>
      </c>
      <c r="O232" s="195" t="e">
        <f t="shared" si="59"/>
        <v>#REF!</v>
      </c>
      <c r="P232" s="205" t="e">
        <f t="shared" si="63"/>
        <v>#REF!</v>
      </c>
      <c r="Q232" s="192" t="e">
        <f>IFERROR(VLOOKUP(A232,[1]Energiindhold!$A$2:$C$11,3,FALSE),IFERROR(VLOOKUP(A232,[1]Biogasudbytte!$A$2:$B$18,2,FALSE)*[1]Energiindhold!$C$10,0))*O232</f>
        <v>#REF!</v>
      </c>
      <c r="R232" s="192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2">
        <f>IFERROR(VLOOKUP(A232,[1]Biogasudbytte!$A$2:$B$18,2,FALSE)*[1]Energiindhold!$C$10,0)*J232*IFERROR(VLOOKUP(A232,Biogasanlæg!$F$3:$G$8,2,FALSE),1)</f>
        <v>0</v>
      </c>
      <c r="T232" s="193" t="e">
        <f t="shared" si="64"/>
        <v>#REF!</v>
      </c>
      <c r="U232" s="191" t="e">
        <f>O232*IFERROR(VLOOKUP(A232,[1]Tørstofindhold!A$2:B$24,2,FALSE),0)</f>
        <v>#REF!</v>
      </c>
      <c r="V232" s="192" t="e">
        <f>IF(D232=År1,P232,SUM(O232,P232))*IFERROR(VLOOKUP(A232,[1]Tørstofindhold!A$2:B$24,2,FALSE),0)</f>
        <v>#REF!</v>
      </c>
      <c r="W232" s="192">
        <f>J232*IFERROR(VLOOKUP(A232,[1]Tørstofindhold!A$2:B$24,2,FALSE),0)</f>
        <v>0</v>
      </c>
      <c r="X232" s="193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0</v>
      </c>
      <c r="G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 t="e">
        <f t="shared" si="62"/>
        <v>#REF!</v>
      </c>
      <c r="O233" s="195" t="e">
        <f t="shared" si="59"/>
        <v>#REF!</v>
      </c>
      <c r="P233" s="205" t="e">
        <f t="shared" si="63"/>
        <v>#REF!</v>
      </c>
      <c r="Q233" s="192" t="e">
        <f>IFERROR(VLOOKUP(A233,[1]Energiindhold!$A$2:$C$11,3,FALSE),IFERROR(VLOOKUP(A233,[1]Biogasudbytte!$A$2:$B$18,2,FALSE)*[1]Energiindhold!$C$10,0))*O233</f>
        <v>#REF!</v>
      </c>
      <c r="R233" s="192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2" t="e">
        <f>IFERROR(VLOOKUP(A233,[1]Biogasudbytte!$A$2:$B$18,2,FALSE)*[1]Energiindhold!$C$10,0)*J233*IFERROR(VLOOKUP(A233,Biogasanlæg!$F$3:$G$8,2,FALSE),1)</f>
        <v>#REF!</v>
      </c>
      <c r="T233" s="193" t="e">
        <f t="shared" si="64"/>
        <v>#REF!</v>
      </c>
      <c r="U233" s="191" t="e">
        <f>O233*IFERROR(VLOOKUP(A233,[1]Tørstofindhold!A$2:B$24,2,FALSE),0)</f>
        <v>#REF!</v>
      </c>
      <c r="V233" s="192" t="e">
        <f>IF(D233=År1,P233,SUM(O233,P233))*IFERROR(VLOOKUP(A233,[1]Tørstofindhold!A$2:B$24,2,FALSE),0)</f>
        <v>#REF!</v>
      </c>
      <c r="W233" s="192" t="e">
        <f>J233*IFERROR(VLOOKUP(A233,[1]Tørstofindhold!A$2:B$24,2,FALSE),0)</f>
        <v>#REF!</v>
      </c>
      <c r="X233" s="193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0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0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0</v>
      </c>
      <c r="G235" s="195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 t="e">
        <f t="shared" si="62"/>
        <v>#REF!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0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 t="e">
        <f t="shared" si="62"/>
        <v>#REF!</v>
      </c>
      <c r="O236" s="195" t="e">
        <f t="shared" si="59"/>
        <v>#REF!</v>
      </c>
      <c r="P236" s="205" t="e">
        <f t="shared" si="63"/>
        <v>#REF!</v>
      </c>
      <c r="Q236" s="192" t="e">
        <f>IFERROR(VLOOKUP(A236,[1]Energiindhold!$A$2:$C$11,3,FALSE),IFERROR(VLOOKUP(A236,[1]Biogasudbytte!$A$2:$B$18,2,FALSE)*[1]Energiindhold!$C$10,0))*O236</f>
        <v>#REF!</v>
      </c>
      <c r="R236" s="192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2" t="e">
        <f>IFERROR(VLOOKUP(A236,[1]Biogasudbytte!$A$2:$B$18,2,FALSE)*[1]Energiindhold!$C$10,0)*J236*IFERROR(VLOOKUP(A236,Biogasanlæg!$F$3:$G$8,2,FALSE),1)</f>
        <v>#REF!</v>
      </c>
      <c r="T236" s="193" t="e">
        <f t="shared" si="64"/>
        <v>#REF!</v>
      </c>
      <c r="U236" s="191" t="e">
        <f>O236*IFERROR(VLOOKUP(A236,[1]Tørstofindhold!A$2:B$24,2,FALSE),0)</f>
        <v>#REF!</v>
      </c>
      <c r="V236" s="192" t="e">
        <f>IF(D236=År1,P236,SUM(O236,P236))*IFERROR(VLOOKUP(A236,[1]Tørstofindhold!A$2:B$24,2,FALSE),0)</f>
        <v>#REF!</v>
      </c>
      <c r="W236" s="192" t="e">
        <f>J236*IFERROR(VLOOKUP(A236,[1]Tørstofindhold!A$2:B$24,2,FALSE),0)</f>
        <v>#REF!</v>
      </c>
      <c r="X236" s="193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0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 t="e">
        <f t="shared" si="62"/>
        <v>#REF!</v>
      </c>
      <c r="O237" s="195" t="e">
        <f t="shared" si="59"/>
        <v>#REF!</v>
      </c>
      <c r="P237" s="205" t="e">
        <f t="shared" si="63"/>
        <v>#REF!</v>
      </c>
      <c r="Q237" s="192" t="e">
        <f>IFERROR(VLOOKUP(A237,[1]Energiindhold!$A$2:$C$11,3,FALSE),IFERROR(VLOOKUP(A237,[1]Biogasudbytte!$A$2:$B$18,2,FALSE)*[1]Energiindhold!$C$10,0))*O237</f>
        <v>#REF!</v>
      </c>
      <c r="R237" s="192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2" t="e">
        <f>IFERROR(VLOOKUP(A237,[1]Biogasudbytte!$A$2:$B$18,2,FALSE)*[1]Energiindhold!$C$10,0)*J237*IFERROR(VLOOKUP(A237,Biogasanlæg!$F$3:$G$8,2,FALSE),1)</f>
        <v>#REF!</v>
      </c>
      <c r="T237" s="193" t="e">
        <f t="shared" si="64"/>
        <v>#REF!</v>
      </c>
      <c r="U237" s="191" t="e">
        <f>O237*IFERROR(VLOOKUP(A237,[1]Tørstofindhold!A$2:B$24,2,FALSE),0)</f>
        <v>#REF!</v>
      </c>
      <c r="V237" s="192" t="e">
        <f>IF(D237=År1,P237,SUM(O237,P237))*IFERROR(VLOOKUP(A237,[1]Tørstofindhold!A$2:B$24,2,FALSE),0)</f>
        <v>#REF!</v>
      </c>
      <c r="W237" s="192" t="e">
        <f>J237*IFERROR(VLOOKUP(A237,[1]Tørstofindhold!A$2:B$24,2,FALSE),0)</f>
        <v>#REF!</v>
      </c>
      <c r="X237" s="193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0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-105526.43984954793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0</v>
      </c>
      <c r="G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 t="e">
        <f t="shared" si="62"/>
        <v>#REF!</v>
      </c>
      <c r="O239" s="195" t="e">
        <f t="shared" si="59"/>
        <v>#REF!</v>
      </c>
      <c r="P239" s="205" t="e">
        <f t="shared" si="63"/>
        <v>#REF!</v>
      </c>
      <c r="Q239" s="192" t="e">
        <f>IFERROR(VLOOKUP(A239,[1]Energiindhold!$A$2:$C$11,3,FALSE),IFERROR(VLOOKUP(A239,[1]Biogasudbytte!$A$2:$B$18,2,FALSE)*[1]Energiindhold!$C$10,0))*O239</f>
        <v>#REF!</v>
      </c>
      <c r="R239" s="192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2" t="e">
        <f>IFERROR(VLOOKUP(A239,[1]Biogasudbytte!$A$2:$B$18,2,FALSE)*[1]Energiindhold!$C$10,0)*J239*IFERROR(VLOOKUP(A239,Biogasanlæg!$F$3:$G$8,2,FALSE),1)</f>
        <v>#REF!</v>
      </c>
      <c r="T239" s="193" t="e">
        <f t="shared" si="64"/>
        <v>#REF!</v>
      </c>
      <c r="U239" s="191" t="e">
        <f>O239*IFERROR(VLOOKUP(A239,[1]Tørstofindhold!A$2:B$24,2,FALSE),0)</f>
        <v>#REF!</v>
      </c>
      <c r="V239" s="192" t="e">
        <f>IF(D239=År1,P239,SUM(O239,P239))*IFERROR(VLOOKUP(A239,[1]Tørstofindhold!A$2:B$24,2,FALSE),0)</f>
        <v>#REF!</v>
      </c>
      <c r="W239" s="192" t="e">
        <f>J239*IFERROR(VLOOKUP(A239,[1]Tørstofindhold!A$2:B$24,2,FALSE),0)</f>
        <v>#REF!</v>
      </c>
      <c r="X239" s="193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0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 t="e">
        <f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204" t="e">
        <f t="shared" si="62"/>
        <v>#REF!</v>
      </c>
      <c r="O241" s="195" t="e">
        <f t="shared" si="59"/>
        <v>#REF!</v>
      </c>
      <c r="P241" s="205" t="e">
        <f t="shared" si="63"/>
        <v>#REF!</v>
      </c>
      <c r="Q241" s="192" t="e">
        <f>IFERROR(VLOOKUP(A241,[1]Energiindhold!$A$2:$C$11,3,FALSE),IFERROR(VLOOKUP(A241,[1]Biogasudbytte!$A$2:$B$18,2,FALSE)*[1]Energiindhold!$C$10,0))*O241</f>
        <v>#REF!</v>
      </c>
      <c r="R241" s="192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2">
        <f>IFERROR(VLOOKUP(A241,[1]Biogasudbytte!$A$2:$B$18,2,FALSE)*[1]Energiindhold!$C$10,0)*J241*IFERROR(VLOOKUP(A241,Biogasanlæg!$F$3:$G$8,2,FALSE),1)</f>
        <v>0</v>
      </c>
      <c r="T241" s="193" t="e">
        <f t="shared" si="64"/>
        <v>#REF!</v>
      </c>
      <c r="U241" s="191" t="e">
        <f>O241*IFERROR(VLOOKUP(A241,[1]Tørstofindhold!A$2:B$24,2,FALSE),0)</f>
        <v>#REF!</v>
      </c>
      <c r="V241" s="192" t="e">
        <f>IF(D241=År1,P241,SUM(O241,P241))*IFERROR(VLOOKUP(A241,[1]Tørstofindhold!A$2:B$24,2,FALSE),0)</f>
        <v>#REF!</v>
      </c>
      <c r="W241" s="192">
        <f>J241*IFERROR(VLOOKUP(A241,[1]Tørstofindhold!A$2:B$24,2,FALSE),0)</f>
        <v>0</v>
      </c>
      <c r="X241" s="193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0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0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0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-29532.002020101954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0</v>
      </c>
      <c r="G244" s="195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 t="e">
        <f t="shared" si="62"/>
        <v>#REF!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4" t="e">
        <f t="shared" si="62"/>
        <v>#REF!</v>
      </c>
      <c r="O245" s="195" t="e">
        <f t="shared" si="59"/>
        <v>#REF!</v>
      </c>
      <c r="P245" s="205" t="e">
        <f t="shared" si="63"/>
        <v>#REF!</v>
      </c>
      <c r="Q245" s="192" t="e">
        <f>IFERROR(VLOOKUP(A245,[1]Energiindhold!$A$2:$C$11,3,FALSE),IFERROR(VLOOKUP(A245,[1]Biogasudbytte!$A$2:$B$18,2,FALSE)*[1]Energiindhold!$C$10,0))*O245</f>
        <v>#REF!</v>
      </c>
      <c r="R245" s="192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2" t="e">
        <f>IFERROR(VLOOKUP(A245,[1]Biogasudbytte!$A$2:$B$18,2,FALSE)*[1]Energiindhold!$C$10,0)*J245*IFERROR(VLOOKUP(A245,Biogasanlæg!$F$3:$G$8,2,FALSE),1)</f>
        <v>#REF!</v>
      </c>
      <c r="T245" s="193" t="e">
        <f t="shared" si="64"/>
        <v>#REF!</v>
      </c>
      <c r="U245" s="191" t="e">
        <f>O245*IFERROR(VLOOKUP(A245,[1]Tørstofindhold!A$2:B$24,2,FALSE),0)</f>
        <v>#REF!</v>
      </c>
      <c r="V245" s="192" t="e">
        <f>IF(D245=År1,P245,SUM(O245,P245))*IFERROR(VLOOKUP(A245,[1]Tørstofindhold!A$2:B$24,2,FALSE),0)</f>
        <v>#REF!</v>
      </c>
      <c r="W245" s="192" t="e">
        <f>J245*IFERROR(VLOOKUP(A245,[1]Tørstofindhold!A$2:B$24,2,FALSE),0)</f>
        <v>#REF!</v>
      </c>
      <c r="X245" s="193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12086250.624000002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si="62"/>
        <v>0</v>
      </c>
      <c r="O246" s="195">
        <f t="shared" si="59"/>
        <v>0</v>
      </c>
      <c r="P246" s="205">
        <f t="shared" si="63"/>
        <v>12086250.624000002</v>
      </c>
      <c r="Q246" s="192">
        <f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>O246*IFERROR(VLOOKUP(A246,[1]Tørstofindhold!A$2:B$24,2,FALSE),0)</f>
        <v>0</v>
      </c>
      <c r="V246" s="192">
        <f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 t="e">
        <f t="shared" si="62"/>
        <v>#REF!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 t="e">
        <f t="shared" si="62"/>
        <v>#REF!</v>
      </c>
      <c r="O248" s="195" t="e">
        <f t="shared" si="59"/>
        <v>#REF!</v>
      </c>
      <c r="P248" s="205" t="e">
        <f t="shared" si="63"/>
        <v>#REF!</v>
      </c>
      <c r="Q248" s="192" t="e">
        <f>IFERROR(VLOOKUP(A248,[1]Energiindhold!$A$2:$C$11,3,FALSE),IFERROR(VLOOKUP(A248,[1]Biogasudbytte!$A$2:$B$18,2,FALSE)*[1]Energiindhold!$C$10,0))*O248</f>
        <v>#REF!</v>
      </c>
      <c r="R248" s="192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2" t="e">
        <f>IFERROR(VLOOKUP(A248,[1]Biogasudbytte!$A$2:$B$18,2,FALSE)*[1]Energiindhold!$C$10,0)*J248*IFERROR(VLOOKUP(A248,Biogasanlæg!$F$3:$G$8,2,FALSE),1)</f>
        <v>#REF!</v>
      </c>
      <c r="T248" s="193" t="e">
        <f t="shared" si="64"/>
        <v>#REF!</v>
      </c>
      <c r="U248" s="191" t="e">
        <f>O248*IFERROR(VLOOKUP(A248,[1]Tørstofindhold!A$2:B$24,2,FALSE),0)</f>
        <v>#REF!</v>
      </c>
      <c r="V248" s="192" t="e">
        <f>IF(D248=År1,P248,SUM(O248,P248))*IFERROR(VLOOKUP(A248,[1]Tørstofindhold!A$2:B$24,2,FALSE),0)</f>
        <v>#REF!</v>
      </c>
      <c r="W248" s="192" t="e">
        <f>J248*IFERROR(VLOOKUP(A248,[1]Tørstofindhold!A$2:B$24,2,FALSE),0)</f>
        <v>#REF!</v>
      </c>
      <c r="X248" s="193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0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 t="e">
        <f t="shared" si="62"/>
        <v>#REF!</v>
      </c>
      <c r="O249" s="195" t="e">
        <f t="shared" si="59"/>
        <v>#REF!</v>
      </c>
      <c r="P249" s="205" t="e">
        <f t="shared" si="63"/>
        <v>#REF!</v>
      </c>
      <c r="Q249" s="192" t="e">
        <f>IFERROR(VLOOKUP(A249,[1]Energiindhold!$A$2:$C$11,3,FALSE),IFERROR(VLOOKUP(A249,[1]Biogasudbytte!$A$2:$B$18,2,FALSE)*[1]Energiindhold!$C$10,0))*O249</f>
        <v>#REF!</v>
      </c>
      <c r="R249" s="192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2" t="e">
        <f>IFERROR(VLOOKUP(A249,[1]Biogasudbytte!$A$2:$B$18,2,FALSE)*[1]Energiindhold!$C$10,0)*J249*IFERROR(VLOOKUP(A249,Biogasanlæg!$F$3:$G$8,2,FALSE),1)</f>
        <v>#REF!</v>
      </c>
      <c r="T249" s="193" t="e">
        <f t="shared" si="64"/>
        <v>#REF!</v>
      </c>
      <c r="U249" s="191" t="e">
        <f>O249*IFERROR(VLOOKUP(A249,[1]Tørstofindhold!A$2:B$24,2,FALSE),0)</f>
        <v>#REF!</v>
      </c>
      <c r="V249" s="192" t="e">
        <f>IF(D249=År1,P249,SUM(O249,P249))*IFERROR(VLOOKUP(A249,[1]Tørstofindhold!A$2:B$24,2,FALSE),0)</f>
        <v>#REF!</v>
      </c>
      <c r="W249" s="192" t="e">
        <f>J249*IFERROR(VLOOKUP(A249,[1]Tørstofindhold!A$2:B$24,2,FALSE),0)</f>
        <v>#REF!</v>
      </c>
      <c r="X249" s="193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 t="e">
        <f t="shared" si="62"/>
        <v>#REF!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0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 t="e">
        <f t="shared" si="62"/>
        <v>#REF!</v>
      </c>
      <c r="O251" s="195" t="e">
        <f t="shared" si="59"/>
        <v>#REF!</v>
      </c>
      <c r="P251" s="205" t="e">
        <f t="shared" si="63"/>
        <v>#REF!</v>
      </c>
      <c r="Q251" s="192" t="e">
        <f>IFERROR(VLOOKUP(A251,[1]Energiindhold!$A$2:$C$11,3,FALSE),IFERROR(VLOOKUP(A251,[1]Biogasudbytte!$A$2:$B$18,2,FALSE)*[1]Energiindhold!$C$10,0))*O251</f>
        <v>#REF!</v>
      </c>
      <c r="R251" s="192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2" t="e">
        <f>IFERROR(VLOOKUP(A251,[1]Biogasudbytte!$A$2:$B$18,2,FALSE)*[1]Energiindhold!$C$10,0)*J251*IFERROR(VLOOKUP(A251,Biogasanlæg!$F$3:$G$8,2,FALSE),1)</f>
        <v>#REF!</v>
      </c>
      <c r="T251" s="193" t="e">
        <f t="shared" si="64"/>
        <v>#REF!</v>
      </c>
      <c r="U251" s="191" t="e">
        <f>O251*IFERROR(VLOOKUP(A251,[1]Tørstofindhold!A$2:B$24,2,FALSE),0)</f>
        <v>#REF!</v>
      </c>
      <c r="V251" s="192" t="e">
        <f>IF(D251=År1,P251,SUM(O251,P251))*IFERROR(VLOOKUP(A251,[1]Tørstofindhold!A$2:B$24,2,FALSE),0)</f>
        <v>#REF!</v>
      </c>
      <c r="W251" s="192" t="e">
        <f>J251*IFERROR(VLOOKUP(A251,[1]Tørstofindhold!A$2:B$24,2,FALSE),0)</f>
        <v>#REF!</v>
      </c>
      <c r="X251" s="193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0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-31993.002188443785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0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0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0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-233795.01599247381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0</v>
      </c>
      <c r="G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4" t="e">
        <f t="shared" si="62"/>
        <v>#REF!</v>
      </c>
      <c r="O256" s="195" t="e">
        <f t="shared" si="59"/>
        <v>#REF!</v>
      </c>
      <c r="P256" s="205" t="e">
        <f t="shared" si="63"/>
        <v>#REF!</v>
      </c>
      <c r="Q256" s="192" t="e">
        <f>IFERROR(VLOOKUP(A256,[1]Energiindhold!$A$2:$C$11,3,FALSE),IFERROR(VLOOKUP(A256,[1]Biogasudbytte!$A$2:$B$18,2,FALSE)*[1]Energiindhold!$C$10,0))*O256</f>
        <v>#REF!</v>
      </c>
      <c r="R256" s="192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2" t="e">
        <f>IFERROR(VLOOKUP(A256,[1]Biogasudbytte!$A$2:$B$18,2,FALSE)*[1]Energiindhold!$C$10,0)*J256*IFERROR(VLOOKUP(A256,Biogasanlæg!$F$3:$G$8,2,FALSE),1)</f>
        <v>#REF!</v>
      </c>
      <c r="T256" s="193" t="e">
        <f t="shared" si="64"/>
        <v>#REF!</v>
      </c>
      <c r="U256" s="191" t="e">
        <f>O256*IFERROR(VLOOKUP(A256,[1]Tørstofindhold!A$2:B$24,2,FALSE),0)</f>
        <v>#REF!</v>
      </c>
      <c r="V256" s="192" t="e">
        <f>IF(D256=År1,P256,SUM(O256,P256))*IFERROR(VLOOKUP(A256,[1]Tørstofindhold!A$2:B$24,2,FALSE),0)</f>
        <v>#REF!</v>
      </c>
      <c r="W256" s="192" t="e">
        <f>J256*IFERROR(VLOOKUP(A256,[1]Tørstofindhold!A$2:B$24,2,FALSE),0)</f>
        <v>#REF!</v>
      </c>
      <c r="X256" s="193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 t="e">
        <f t="shared" si="62"/>
        <v>#REF!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0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-244869.51675001203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0</v>
      </c>
      <c r="G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0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4" t="e">
        <f t="shared" si="62"/>
        <v>#REF!</v>
      </c>
      <c r="O259" s="195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5" t="e">
        <f t="shared" si="63"/>
        <v>#REF!</v>
      </c>
      <c r="Q259" s="192" t="e">
        <f>IFERROR(VLOOKUP(A259,[1]Energiindhold!$A$2:$C$11,3,FALSE),IFERROR(VLOOKUP(A259,[1]Biogasudbytte!$A$2:$B$18,2,FALSE)*[1]Energiindhold!$C$10,0))*O259</f>
        <v>#REF!</v>
      </c>
      <c r="R259" s="192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2" t="e">
        <f>IFERROR(VLOOKUP(A259,[1]Biogasudbytte!$A$2:$B$18,2,FALSE)*[1]Energiindhold!$C$10,0)*J259*IFERROR(VLOOKUP(A259,Biogasanlæg!$F$3:$G$8,2,FALSE),1)</f>
        <v>#REF!</v>
      </c>
      <c r="T259" s="193" t="e">
        <f t="shared" si="64"/>
        <v>#REF!</v>
      </c>
      <c r="U259" s="191" t="e">
        <f>O259*IFERROR(VLOOKUP(A259,[1]Tørstofindhold!A$2:B$24,2,FALSE),0)</f>
        <v>#REF!</v>
      </c>
      <c r="V259" s="192" t="e">
        <f>IF(D259=År1,P259,SUM(O259,P259))*IFERROR(VLOOKUP(A259,[1]Tørstofindhold!A$2:B$24,2,FALSE),0)</f>
        <v>#REF!</v>
      </c>
      <c r="W259" s="192" t="e">
        <f>J259*IFERROR(VLOOKUP(A259,[1]Tørstofindhold!A$2:B$24,2,FALSE),0)</f>
        <v>#REF!</v>
      </c>
      <c r="X259" s="193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0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4" t="e">
        <f t="shared" si="62"/>
        <v>#REF!</v>
      </c>
      <c r="O260" s="195" t="e">
        <f t="shared" si="75"/>
        <v>#REF!</v>
      </c>
      <c r="P260" s="205" t="e">
        <f t="shared" si="63"/>
        <v>#REF!</v>
      </c>
      <c r="Q260" s="192" t="e">
        <f>IFERROR(VLOOKUP(A260,[1]Energiindhold!$A$2:$C$11,3,FALSE),IFERROR(VLOOKUP(A260,[1]Biogasudbytte!$A$2:$B$18,2,FALSE)*[1]Energiindhold!$C$10,0))*O260</f>
        <v>#REF!</v>
      </c>
      <c r="R260" s="192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2" t="e">
        <f>IFERROR(VLOOKUP(A260,[1]Biogasudbytte!$A$2:$B$18,2,FALSE)*[1]Energiindhold!$C$10,0)*J260*IFERROR(VLOOKUP(A260,Biogasanlæg!$F$3:$G$8,2,FALSE),1)</f>
        <v>#REF!</v>
      </c>
      <c r="T260" s="193" t="e">
        <f t="shared" si="64"/>
        <v>#REF!</v>
      </c>
      <c r="U260" s="191" t="e">
        <f>O260*IFERROR(VLOOKUP(A260,[1]Tørstofindhold!A$2:B$24,2,FALSE),0)</f>
        <v>#REF!</v>
      </c>
      <c r="V260" s="192" t="e">
        <f>IF(D260=År1,P260,SUM(O260,P260))*IFERROR(VLOOKUP(A260,[1]Tørstofindhold!A$2:B$24,2,FALSE),0)</f>
        <v>#REF!</v>
      </c>
      <c r="W260" s="192" t="e">
        <f>J260*IFERROR(VLOOKUP(A260,[1]Tørstofindhold!A$2:B$24,2,FALSE),0)</f>
        <v>#REF!</v>
      </c>
      <c r="X260" s="193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 t="e">
        <f t="shared" si="62"/>
        <v>#REF!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0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 t="e">
        <f t="shared" si="62"/>
        <v>#REF!</v>
      </c>
      <c r="O262" s="195" t="e">
        <f t="shared" si="75"/>
        <v>#REF!</v>
      </c>
      <c r="P262" s="205" t="e">
        <f t="shared" si="63"/>
        <v>#REF!</v>
      </c>
      <c r="Q262" s="192" t="e">
        <f>IFERROR(VLOOKUP(A262,[1]Energiindhold!$A$2:$C$11,3,FALSE),IFERROR(VLOOKUP(A262,[1]Biogasudbytte!$A$2:$B$18,2,FALSE)*[1]Energiindhold!$C$10,0))*O262</f>
        <v>#REF!</v>
      </c>
      <c r="R262" s="192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2" t="e">
        <f>IFERROR(VLOOKUP(A262,[1]Biogasudbytte!$A$2:$B$18,2,FALSE)*[1]Energiindhold!$C$10,0)*J262*IFERROR(VLOOKUP(A262,Biogasanlæg!$F$3:$G$8,2,FALSE),1)</f>
        <v>#REF!</v>
      </c>
      <c r="T262" s="193" t="e">
        <f t="shared" si="64"/>
        <v>#REF!</v>
      </c>
      <c r="U262" s="191" t="e">
        <f>O262*IFERROR(VLOOKUP(A262,[1]Tørstofindhold!A$2:B$24,2,FALSE),0)</f>
        <v>#REF!</v>
      </c>
      <c r="V262" s="192" t="e">
        <f>IF(D262=År1,P262,SUM(O262,P262))*IFERROR(VLOOKUP(A262,[1]Tørstofindhold!A$2:B$24,2,FALSE),0)</f>
        <v>#REF!</v>
      </c>
      <c r="W262" s="192" t="e">
        <f>J262*IFERROR(VLOOKUP(A262,[1]Tørstofindhold!A$2:B$24,2,FALSE),0)</f>
        <v>#REF!</v>
      </c>
      <c r="X262" s="193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0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0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0</v>
      </c>
      <c r="G264" s="195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 t="e">
        <f t="shared" si="62"/>
        <v>#REF!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0</v>
      </c>
      <c r="G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 t="e">
        <f t="shared" si="62"/>
        <v>#REF!</v>
      </c>
      <c r="O265" s="195" t="e">
        <f t="shared" si="75"/>
        <v>#REF!</v>
      </c>
      <c r="P265" s="205" t="e">
        <f t="shared" si="63"/>
        <v>#REF!</v>
      </c>
      <c r="Q265" s="192" t="e">
        <f>IFERROR(VLOOKUP(A265,[1]Energiindhold!$A$2:$C$11,3,FALSE),IFERROR(VLOOKUP(A265,[1]Biogasudbytte!$A$2:$B$18,2,FALSE)*[1]Energiindhold!$C$10,0))*O265</f>
        <v>#REF!</v>
      </c>
      <c r="R265" s="192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2" t="e">
        <f>IFERROR(VLOOKUP(A265,[1]Biogasudbytte!$A$2:$B$18,2,FALSE)*[1]Energiindhold!$C$10,0)*J265*IFERROR(VLOOKUP(A265,Biogasanlæg!$F$3:$G$8,2,FALSE),1)</f>
        <v>#REF!</v>
      </c>
      <c r="T265" s="193" t="e">
        <f t="shared" si="64"/>
        <v>#REF!</v>
      </c>
      <c r="U265" s="191" t="e">
        <f>O265*IFERROR(VLOOKUP(A265,[1]Tørstofindhold!A$2:B$24,2,FALSE),0)</f>
        <v>#REF!</v>
      </c>
      <c r="V265" s="192" t="e">
        <f>IF(D265=År1,P265,SUM(O265,P265))*IFERROR(VLOOKUP(A265,[1]Tørstofindhold!A$2:B$24,2,FALSE),0)</f>
        <v>#REF!</v>
      </c>
      <c r="W265" s="192" t="e">
        <f>J265*IFERROR(VLOOKUP(A265,[1]Tørstofindhold!A$2:B$24,2,FALSE),0)</f>
        <v>#REF!</v>
      </c>
      <c r="X265" s="193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 t="e">
        <f t="shared" si="62"/>
        <v>#REF!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0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 t="e">
        <f t="shared" si="62"/>
        <v>#REF!</v>
      </c>
      <c r="O267" s="195" t="e">
        <f t="shared" si="75"/>
        <v>#REF!</v>
      </c>
      <c r="P267" s="205" t="e">
        <f t="shared" si="63"/>
        <v>#REF!</v>
      </c>
      <c r="Q267" s="192" t="e">
        <f>IFERROR(VLOOKUP(A267,[1]Energiindhold!$A$2:$C$11,3,FALSE),IFERROR(VLOOKUP(A267,[1]Biogasudbytte!$A$2:$B$18,2,FALSE)*[1]Energiindhold!$C$10,0))*O267</f>
        <v>#REF!</v>
      </c>
      <c r="R267" s="192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2" t="e">
        <f>IFERROR(VLOOKUP(A267,[1]Biogasudbytte!$A$2:$B$18,2,FALSE)*[1]Energiindhold!$C$10,0)*J267*IFERROR(VLOOKUP(A267,Biogasanlæg!$F$3:$G$8,2,FALSE),1)</f>
        <v>#REF!</v>
      </c>
      <c r="T267" s="193" t="e">
        <f t="shared" si="64"/>
        <v>#REF!</v>
      </c>
      <c r="U267" s="191" t="e">
        <f>O267*IFERROR(VLOOKUP(A267,[1]Tørstofindhold!A$2:B$24,2,FALSE),0)</f>
        <v>#REF!</v>
      </c>
      <c r="V267" s="192" t="e">
        <f>IF(D267=År1,P267,SUM(O267,P267))*IFERROR(VLOOKUP(A267,[1]Tørstofindhold!A$2:B$24,2,FALSE),0)</f>
        <v>#REF!</v>
      </c>
      <c r="W267" s="192" t="e">
        <f>J267*IFERROR(VLOOKUP(A267,[1]Tørstofindhold!A$2:B$24,2,FALSE),0)</f>
        <v>#REF!</v>
      </c>
      <c r="X267" s="193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0</v>
      </c>
      <c r="G268" s="195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 t="e">
        <f t="shared" si="62"/>
        <v>#REF!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0</v>
      </c>
      <c r="G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 t="e">
        <f t="shared" si="62"/>
        <v>#REF!</v>
      </c>
      <c r="O269" s="195" t="e">
        <f t="shared" si="75"/>
        <v>#REF!</v>
      </c>
      <c r="P269" s="205" t="e">
        <f t="shared" si="63"/>
        <v>#REF!</v>
      </c>
      <c r="Q269" s="192" t="e">
        <f>IFERROR(VLOOKUP(A269,[1]Energiindhold!$A$2:$C$11,3,FALSE),IFERROR(VLOOKUP(A269,[1]Biogasudbytte!$A$2:$B$18,2,FALSE)*[1]Energiindhold!$C$10,0))*O269</f>
        <v>#REF!</v>
      </c>
      <c r="R269" s="192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2" t="e">
        <f>IFERROR(VLOOKUP(A269,[1]Biogasudbytte!$A$2:$B$18,2,FALSE)*[1]Energiindhold!$C$10,0)*J269*IFERROR(VLOOKUP(A269,Biogasanlæg!$F$3:$G$8,2,FALSE),1)</f>
        <v>#REF!</v>
      </c>
      <c r="T269" s="193" t="e">
        <f t="shared" si="64"/>
        <v>#REF!</v>
      </c>
      <c r="U269" s="191" t="e">
        <f>O269*IFERROR(VLOOKUP(A269,[1]Tørstofindhold!A$2:B$24,2,FALSE),0)</f>
        <v>#REF!</v>
      </c>
      <c r="V269" s="192" t="e">
        <f>IF(D269=År1,P269,SUM(O269,P269))*IFERROR(VLOOKUP(A269,[1]Tørstofindhold!A$2:B$24,2,FALSE),0)</f>
        <v>#REF!</v>
      </c>
      <c r="W269" s="192" t="e">
        <f>J269*IFERROR(VLOOKUP(A269,[1]Tørstofindhold!A$2:B$24,2,FALSE),0)</f>
        <v>#REF!</v>
      </c>
      <c r="X269" s="193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0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-428214.02929147833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0</v>
      </c>
      <c r="G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 t="e">
        <f t="shared" si="62"/>
        <v>#REF!</v>
      </c>
      <c r="O271" s="195" t="e">
        <f t="shared" si="75"/>
        <v>#REF!</v>
      </c>
      <c r="P271" s="205" t="e">
        <f t="shared" si="63"/>
        <v>#REF!</v>
      </c>
      <c r="Q271" s="192" t="e">
        <f>IFERROR(VLOOKUP(A271,[1]Energiindhold!$A$2:$C$11,3,FALSE),IFERROR(VLOOKUP(A271,[1]Biogasudbytte!$A$2:$B$18,2,FALSE)*[1]Energiindhold!$C$10,0))*O271</f>
        <v>#REF!</v>
      </c>
      <c r="R271" s="192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2" t="e">
        <f>IFERROR(VLOOKUP(A271,[1]Biogasudbytte!$A$2:$B$18,2,FALSE)*[1]Energiindhold!$C$10,0)*J271*IFERROR(VLOOKUP(A271,Biogasanlæg!$F$3:$G$8,2,FALSE),1)</f>
        <v>#REF!</v>
      </c>
      <c r="T271" s="193" t="e">
        <f t="shared" si="64"/>
        <v>#REF!</v>
      </c>
      <c r="U271" s="191" t="e">
        <f>O271*IFERROR(VLOOKUP(A271,[1]Tørstofindhold!A$2:B$24,2,FALSE),0)</f>
        <v>#REF!</v>
      </c>
      <c r="V271" s="192" t="e">
        <f>IF(D271=År1,P271,SUM(O271,P271))*IFERROR(VLOOKUP(A271,[1]Tørstofindhold!A$2:B$24,2,FALSE),0)</f>
        <v>#REF!</v>
      </c>
      <c r="W271" s="192" t="e">
        <f>J271*IFERROR(VLOOKUP(A271,[1]Tørstofindhold!A$2:B$24,2,FALSE),0)</f>
        <v>#REF!</v>
      </c>
      <c r="X271" s="193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0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-54412.71372203785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0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0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0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4" t="e">
        <f t="shared" si="62"/>
        <v>#REF!</v>
      </c>
      <c r="O274" s="195" t="e">
        <f t="shared" si="75"/>
        <v>#REF!</v>
      </c>
      <c r="P274" s="205" t="e">
        <f t="shared" si="63"/>
        <v>#REF!</v>
      </c>
      <c r="Q274" s="192" t="e">
        <f>IFERROR(VLOOKUP(A274,[1]Energiindhold!$A$2:$C$11,3,FALSE),IFERROR(VLOOKUP(A274,[1]Biogasudbytte!$A$2:$B$18,2,FALSE)*[1]Energiindhold!$C$10,0))*O274</f>
        <v>#REF!</v>
      </c>
      <c r="R274" s="192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2">
        <f>IFERROR(VLOOKUP(A274,[1]Biogasudbytte!$A$2:$B$18,2,FALSE)*[1]Energiindhold!$C$10,0)*J274*IFERROR(VLOOKUP(A274,Biogasanlæg!$F$3:$G$8,2,FALSE),1)</f>
        <v>0</v>
      </c>
      <c r="T274" s="193" t="e">
        <f t="shared" si="64"/>
        <v>#REF!</v>
      </c>
      <c r="U274" s="191" t="e">
        <f>O274*IFERROR(VLOOKUP(A274,[1]Tørstofindhold!A$2:B$24,2,FALSE),0)</f>
        <v>#REF!</v>
      </c>
      <c r="V274" s="192" t="e">
        <f>IF(D274=År1,P274,SUM(O274,P274))*IFERROR(VLOOKUP(A274,[1]Tørstofindhold!A$2:B$24,2,FALSE),0)</f>
        <v>#REF!</v>
      </c>
      <c r="W274" s="192">
        <f>J274*IFERROR(VLOOKUP(A274,[1]Tørstofindhold!A$2:B$24,2,FALSE),0)</f>
        <v>0</v>
      </c>
      <c r="X274" s="193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 t="e">
        <f t="shared" ref="N275:N276" si="80">F275-SUM(G275:M275)</f>
        <v>#REF!</v>
      </c>
      <c r="O275" s="195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5" t="e">
        <f t="shared" ref="P275:P276" si="82">SUM(J275,L275)</f>
        <v>#REF!</v>
      </c>
      <c r="Q275" s="192" t="e">
        <f>IFERROR(VLOOKUP(A275,[1]Energiindhold!$A$2:$C$11,3,FALSE),IFERROR(VLOOKUP(A275,[1]Biogasudbytte!$A$2:$B$18,2,FALSE)*[1]Energiindhold!$C$10,0))*O275</f>
        <v>#REF!</v>
      </c>
      <c r="R275" s="192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2">
        <f>IFERROR(VLOOKUP(A275,[1]Biogasudbytte!$A$2:$B$18,2,FALSE)*[1]Energiindhold!$C$10,0)*J275*IFERROR(VLOOKUP(A275,Biogasanlæg!$F$3:$G$8,2,FALSE),1)</f>
        <v>0</v>
      </c>
      <c r="T275" s="193" t="e">
        <f t="shared" ref="T275:T276" si="83">R275-S275</f>
        <v>#REF!</v>
      </c>
      <c r="U275" s="191" t="e">
        <f>O275*IFERROR(VLOOKUP(A275,[1]Tørstofindhold!A$2:B$24,2,FALSE),0)</f>
        <v>#REF!</v>
      </c>
      <c r="V275" s="192" t="e">
        <f>IF(D275=År1,P275,SUM(O275,P275))*IFERROR(VLOOKUP(A275,[1]Tørstofindhold!A$2:B$24,2,FALSE),0)</f>
        <v>#REF!</v>
      </c>
      <c r="W275" s="192">
        <f>J275*IFERROR(VLOOKUP(A275,[1]Tørstofindhold!A$2:B$24,2,FALSE),0)</f>
        <v>0</v>
      </c>
      <c r="X275" s="193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 t="e">
        <f t="shared" si="80"/>
        <v>#REF!</v>
      </c>
      <c r="O276" s="195" t="e">
        <f t="shared" si="81"/>
        <v>#REF!</v>
      </c>
      <c r="P276" s="205" t="e">
        <f t="shared" si="82"/>
        <v>#REF!</v>
      </c>
      <c r="Q276" s="192" t="e">
        <f>IFERROR(VLOOKUP(A276,[1]Energiindhold!$A$2:$C$11,3,FALSE),IFERROR(VLOOKUP(A276,[1]Biogasudbytte!$A$2:$B$18,2,FALSE)*[1]Energiindhold!$C$10,0))*O276</f>
        <v>#REF!</v>
      </c>
      <c r="R276" s="192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2">
        <f>IFERROR(VLOOKUP(A276,[1]Biogasudbytte!$A$2:$B$18,2,FALSE)*[1]Energiindhold!$C$10,0)*J276*IFERROR(VLOOKUP(A276,Biogasanlæg!$F$3:$G$8,2,FALSE),1)</f>
        <v>0</v>
      </c>
      <c r="T276" s="193" t="e">
        <f t="shared" si="83"/>
        <v>#REF!</v>
      </c>
      <c r="U276" s="191" t="e">
        <f>O276*IFERROR(VLOOKUP(A276,[1]Tørstofindhold!A$2:B$24,2,FALSE),0)</f>
        <v>#REF!</v>
      </c>
      <c r="V276" s="192" t="e">
        <f>IF(D276=År1,P276,SUM(O276,P276))*IFERROR(VLOOKUP(A276,[1]Tørstofindhold!A$2:B$24,2,FALSE),0)</f>
        <v>#REF!</v>
      </c>
      <c r="W276" s="192">
        <f>J276*IFERROR(VLOOKUP(A276,[1]Tørstofindhold!A$2:B$24,2,FALSE),0)</f>
        <v>0</v>
      </c>
      <c r="X276" s="193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0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0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0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4" t="e">
        <f t="shared" si="62"/>
        <v>#REF!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0</v>
      </c>
      <c r="G279" s="195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 t="e">
        <f t="shared" si="62"/>
        <v>#REF!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0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4" t="e">
        <f t="shared" si="62"/>
        <v>#REF!</v>
      </c>
      <c r="O280" s="195" t="e">
        <f t="shared" si="89"/>
        <v>#REF!</v>
      </c>
      <c r="P280" s="205" t="e">
        <f t="shared" si="63"/>
        <v>#REF!</v>
      </c>
      <c r="Q280" s="192" t="e">
        <f>IFERROR(VLOOKUP(A280,[1]Energiindhold!$A$2:$C$11,3,FALSE),IFERROR(VLOOKUP(A280,[1]Biogasudbytte!$A$2:$B$18,2,FALSE)*[1]Energiindhold!$C$10,0))*O280</f>
        <v>#REF!</v>
      </c>
      <c r="R280" s="192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2">
        <f>IFERROR(VLOOKUP(A280,[1]Biogasudbytte!$A$2:$B$18,2,FALSE)*[1]Energiindhold!$C$10,0)*J280*IFERROR(VLOOKUP(A280,Biogasanlæg!$F$3:$G$8,2,FALSE),1)</f>
        <v>0</v>
      </c>
      <c r="T280" s="193" t="e">
        <f t="shared" si="64"/>
        <v>#REF!</v>
      </c>
      <c r="U280" s="191" t="e">
        <f>O280*IFERROR(VLOOKUP(A280,[1]Tørstofindhold!A$2:B$24,2,FALSE),0)</f>
        <v>#REF!</v>
      </c>
      <c r="V280" s="192" t="e">
        <f>IF(D280=År1,P280,SUM(O280,P280))*IFERROR(VLOOKUP(A280,[1]Tørstofindhold!A$2:B$24,2,FALSE),0)</f>
        <v>#REF!</v>
      </c>
      <c r="W280" s="192">
        <f>J280*IFERROR(VLOOKUP(A280,[1]Tørstofindhold!A$2:B$24,2,FALSE),0)</f>
        <v>0</v>
      </c>
      <c r="X280" s="193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0</v>
      </c>
      <c r="G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 t="e">
        <f t="shared" si="62"/>
        <v>#REF!</v>
      </c>
      <c r="O281" s="195" t="e">
        <f t="shared" si="89"/>
        <v>#REF!</v>
      </c>
      <c r="P281" s="205" t="e">
        <f t="shared" si="63"/>
        <v>#REF!</v>
      </c>
      <c r="Q281" s="192" t="e">
        <f>IFERROR(VLOOKUP(A281,[1]Energiindhold!$A$2:$C$11,3,FALSE),IFERROR(VLOOKUP(A281,[1]Biogasudbytte!$A$2:$B$18,2,FALSE)*[1]Energiindhold!$C$10,0))*O281</f>
        <v>#REF!</v>
      </c>
      <c r="R281" s="192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2" t="e">
        <f>IFERROR(VLOOKUP(A281,[1]Biogasudbytte!$A$2:$B$18,2,FALSE)*[1]Energiindhold!$C$10,0)*J281*IFERROR(VLOOKUP(A281,Biogasanlæg!$F$3:$G$8,2,FALSE),1)</f>
        <v>#REF!</v>
      </c>
      <c r="T281" s="193" t="e">
        <f t="shared" si="64"/>
        <v>#REF!</v>
      </c>
      <c r="U281" s="191" t="e">
        <f>O281*IFERROR(VLOOKUP(A281,[1]Tørstofindhold!A$2:B$24,2,FALSE),0)</f>
        <v>#REF!</v>
      </c>
      <c r="V281" s="192" t="e">
        <f>IF(D281=År1,P281,SUM(O281,P281))*IFERROR(VLOOKUP(A281,[1]Tørstofindhold!A$2:B$24,2,FALSE),0)</f>
        <v>#REF!</v>
      </c>
      <c r="W281" s="192" t="e">
        <f>J281*IFERROR(VLOOKUP(A281,[1]Tørstofindhold!A$2:B$24,2,FALSE),0)</f>
        <v>#REF!</v>
      </c>
      <c r="X281" s="193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0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0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0</v>
      </c>
      <c r="G283" s="195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 t="e">
        <f t="shared" si="93"/>
        <v>#REF!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0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 t="e">
        <f t="shared" si="93"/>
        <v>#REF!</v>
      </c>
      <c r="O284" s="195" t="e">
        <f t="shared" si="89"/>
        <v>#REF!</v>
      </c>
      <c r="P284" s="205" t="e">
        <f t="shared" si="94"/>
        <v>#REF!</v>
      </c>
      <c r="Q284" s="192" t="e">
        <f>IFERROR(VLOOKUP(A284,[1]Energiindhold!$A$2:$C$11,3,FALSE),IFERROR(VLOOKUP(A284,[1]Biogasudbytte!$A$2:$B$18,2,FALSE)*[1]Energiindhold!$C$10,0))*O284</f>
        <v>#REF!</v>
      </c>
      <c r="R284" s="192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2" t="e">
        <f>IFERROR(VLOOKUP(A284,[1]Biogasudbytte!$A$2:$B$18,2,FALSE)*[1]Energiindhold!$C$10,0)*J284*IFERROR(VLOOKUP(A284,Biogasanlæg!$F$3:$G$8,2,FALSE),1)</f>
        <v>#REF!</v>
      </c>
      <c r="T284" s="193" t="e">
        <f t="shared" si="95"/>
        <v>#REF!</v>
      </c>
      <c r="U284" s="191" t="e">
        <f>O284*IFERROR(VLOOKUP(A284,[1]Tørstofindhold!A$2:B$24,2,FALSE),0)</f>
        <v>#REF!</v>
      </c>
      <c r="V284" s="192" t="e">
        <f>IF(D284=År1,P284,SUM(O284,P284))*IFERROR(VLOOKUP(A284,[1]Tørstofindhold!A$2:B$24,2,FALSE),0)</f>
        <v>#REF!</v>
      </c>
      <c r="W284" s="192" t="e">
        <f>J284*IFERROR(VLOOKUP(A284,[1]Tørstofindhold!A$2:B$24,2,FALSE),0)</f>
        <v>#REF!</v>
      </c>
      <c r="X284" s="193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0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 t="e">
        <f t="shared" si="93"/>
        <v>#REF!</v>
      </c>
      <c r="O285" s="195" t="e">
        <f t="shared" si="89"/>
        <v>#REF!</v>
      </c>
      <c r="P285" s="205" t="e">
        <f t="shared" si="94"/>
        <v>#REF!</v>
      </c>
      <c r="Q285" s="192" t="e">
        <f>IFERROR(VLOOKUP(A285,[1]Energiindhold!$A$2:$C$11,3,FALSE),IFERROR(VLOOKUP(A285,[1]Biogasudbytte!$A$2:$B$18,2,FALSE)*[1]Energiindhold!$C$10,0))*O285</f>
        <v>#REF!</v>
      </c>
      <c r="R285" s="192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2" t="e">
        <f>IFERROR(VLOOKUP(A285,[1]Biogasudbytte!$A$2:$B$18,2,FALSE)*[1]Energiindhold!$C$10,0)*J285*IFERROR(VLOOKUP(A285,Biogasanlæg!$F$3:$G$8,2,FALSE),1)</f>
        <v>#REF!</v>
      </c>
      <c r="T285" s="193" t="e">
        <f t="shared" si="95"/>
        <v>#REF!</v>
      </c>
      <c r="U285" s="191" t="e">
        <f>O285*IFERROR(VLOOKUP(A285,[1]Tørstofindhold!A$2:B$24,2,FALSE),0)</f>
        <v>#REF!</v>
      </c>
      <c r="V285" s="192" t="e">
        <f>IF(D285=År1,P285,SUM(O285,P285))*IFERROR(VLOOKUP(A285,[1]Tørstofindhold!A$2:B$24,2,FALSE),0)</f>
        <v>#REF!</v>
      </c>
      <c r="W285" s="192" t="e">
        <f>J285*IFERROR(VLOOKUP(A285,[1]Tørstofindhold!A$2:B$24,2,FALSE),0)</f>
        <v>#REF!</v>
      </c>
      <c r="X285" s="193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0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-110474.29755686472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0</v>
      </c>
      <c r="G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 t="e">
        <f t="shared" si="93"/>
        <v>#REF!</v>
      </c>
      <c r="O287" s="195" t="e">
        <f t="shared" si="89"/>
        <v>#REF!</v>
      </c>
      <c r="P287" s="205" t="e">
        <f t="shared" si="94"/>
        <v>#REF!</v>
      </c>
      <c r="Q287" s="192" t="e">
        <f>IFERROR(VLOOKUP(A287,[1]Energiindhold!$A$2:$C$11,3,FALSE),IFERROR(VLOOKUP(A287,[1]Biogasudbytte!$A$2:$B$18,2,FALSE)*[1]Energiindhold!$C$10,0))*O287</f>
        <v>#REF!</v>
      </c>
      <c r="R287" s="192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2" t="e">
        <f>IFERROR(VLOOKUP(A287,[1]Biogasudbytte!$A$2:$B$18,2,FALSE)*[1]Energiindhold!$C$10,0)*J287*IFERROR(VLOOKUP(A287,Biogasanlæg!$F$3:$G$8,2,FALSE),1)</f>
        <v>#REF!</v>
      </c>
      <c r="T287" s="193" t="e">
        <f t="shared" si="95"/>
        <v>#REF!</v>
      </c>
      <c r="U287" s="191" t="e">
        <f>O287*IFERROR(VLOOKUP(A287,[1]Tørstofindhold!A$2:B$24,2,FALSE),0)</f>
        <v>#REF!</v>
      </c>
      <c r="V287" s="192" t="e">
        <f>IF(D287=År1,P287,SUM(O287,P287))*IFERROR(VLOOKUP(A287,[1]Tørstofindhold!A$2:B$24,2,FALSE),0)</f>
        <v>#REF!</v>
      </c>
      <c r="W287" s="192" t="e">
        <f>J287*IFERROR(VLOOKUP(A287,[1]Tørstofindhold!A$2:B$24,2,FALSE),0)</f>
        <v>#REF!</v>
      </c>
      <c r="X287" s="193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0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 t="e">
        <f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204" t="e">
        <f t="shared" si="93"/>
        <v>#REF!</v>
      </c>
      <c r="O289" s="195" t="e">
        <f t="shared" si="89"/>
        <v>#REF!</v>
      </c>
      <c r="P289" s="205" t="e">
        <f t="shared" si="94"/>
        <v>#REF!</v>
      </c>
      <c r="Q289" s="192" t="e">
        <f>IFERROR(VLOOKUP(A289,[1]Energiindhold!$A$2:$C$11,3,FALSE),IFERROR(VLOOKUP(A289,[1]Biogasudbytte!$A$2:$B$18,2,FALSE)*[1]Energiindhold!$C$10,0))*O289</f>
        <v>#REF!</v>
      </c>
      <c r="R289" s="192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2">
        <f>IFERROR(VLOOKUP(A289,[1]Biogasudbytte!$A$2:$B$18,2,FALSE)*[1]Energiindhold!$C$10,0)*J289*IFERROR(VLOOKUP(A289,Biogasanlæg!$F$3:$G$8,2,FALSE),1)</f>
        <v>0</v>
      </c>
      <c r="T289" s="193" t="e">
        <f t="shared" si="95"/>
        <v>#REF!</v>
      </c>
      <c r="U289" s="191" t="e">
        <f>O289*IFERROR(VLOOKUP(A289,[1]Tørstofindhold!A$2:B$24,2,FALSE),0)</f>
        <v>#REF!</v>
      </c>
      <c r="V289" s="192" t="e">
        <f>IF(D289=År1,P289,SUM(O289,P289))*IFERROR(VLOOKUP(A289,[1]Tørstofindhold!A$2:B$24,2,FALSE),0)</f>
        <v>#REF!</v>
      </c>
      <c r="W289" s="192">
        <f>J289*IFERROR(VLOOKUP(A289,[1]Tørstofindhold!A$2:B$24,2,FALSE),0)</f>
        <v>0</v>
      </c>
      <c r="X289" s="193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0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0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IF(Landbrug!$D$47&gt;0,SUMIF(Landbrug!$B$32:$B$45,$B6,IF(F4=År2,Landbrug!$D$32:$D$45,Landbrug!$E$32:$E$45)),'[1]Afgrødefordeling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 t="e">
        <f>IF(Landbrug!$E$47&gt;0,SUMIF(Landbrug!$B$32:$B$45,$B6,IF(I4=År2,Landbrug!$D$32:$D$45,Landbrug!$E$32:$E$45)),'[1]Afgrødefordeling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IF(Landbrug!$D$47&gt;0,SUMIF(Landbrug!$B$32:$B$45,$B6,IF(F4=År2,Landbrug!$D$32:$D$45,Landbrug!$E$32:$E$45)),'[1]Afgrødefordeling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 t="e">
        <f>IF(Landbrug!$E$47&gt;0,SUMIF(Landbrug!$B$32:$B$45,$B6,IF(I4=År2,Landbrug!$D$32:$D$45,Landbrug!$E$32:$E$45)),'[1]Afgrødefordeling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285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IF(Landbrug!$D$47&gt;0,SUMIF(Landbrug!$B$32:$B$45,$B7,IF(F5=År2,Landbrug!$D$32:$D$45,Landbrug!$E$32:$E$45)),'[1]Afgrødefordeling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 t="e">
        <f>IF(Landbrug!$E$47&gt;0,SUMIF(Landbrug!$B$32:$B$45,$B7,IF(I5=År2,Landbrug!$D$32:$D$45,Landbrug!$E$32:$E$45)),'[1]Afgrødefordeling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IF(Landbrug!$D$47&gt;0,SUMIF(Landbrug!$B$32:$B$45,$B7,IF(F5=År2,Landbrug!$D$32:$D$45,Landbrug!$E$32:$E$45)),'[1]Afgrødefordeling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 t="e">
        <f>IF(Landbrug!$E$47&gt;0,SUMIF(Landbrug!$B$32:$B$45,$B7,IF(I5=År2,Landbrug!$D$32:$D$45,Landbrug!$E$32:$E$45)),'[1]Afgrødefordeling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286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IF(Landbrug!$D$47&gt;0,SUMIF(Landbrug!$B$32:$B$45,$B8,IF(F6=År2,Landbrug!$D$32:$D$45,Landbrug!$E$32:$E$45)),'[1]Afgrødefordeling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 t="e">
        <f>IF(Landbrug!$E$47&gt;0,SUMIF(Landbrug!$B$32:$B$45,$B8,IF(I6=År2,Landbrug!$D$32:$D$45,Landbrug!$E$32:$E$45)),'[1]Afgrødefordeling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IF(Landbrug!$D$47&gt;0,SUMIF(Landbrug!$B$32:$B$45,$B8,IF(F6=År2,Landbrug!$D$32:$D$45,Landbrug!$E$32:$E$45)),'[1]Afgrødefordeling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 t="e">
        <f>IF(Landbrug!$E$47&gt;0,SUMIF(Landbrug!$B$32:$B$45,$B8,IF(I6=År2,Landbrug!$D$32:$D$45,Landbrug!$E$32:$E$45)),'[1]Afgrødefordeling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287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IF(Landbrug!$D$47&gt;0,SUMIF(Landbrug!$B$32:$B$45,$B9,IF(F7=År2,Landbrug!$D$32:$D$45,Landbrug!$E$32:$E$45)),'[1]Afgrødefordeling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 t="e">
        <f>IF(Landbrug!$E$47&gt;0,SUMIF(Landbrug!$B$32:$B$45,$B9,IF(I7=År2,Landbrug!$D$32:$D$45,Landbrug!$E$32:$E$45)),'[1]Afgrødefordeling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IF(Landbrug!$D$47&gt;0,SUMIF(Landbrug!$B$32:$B$45,$B9,IF(F7=År2,Landbrug!$D$32:$D$45,Landbrug!$E$32:$E$45)),'[1]Afgrødefordeling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 t="e">
        <f>IF(Landbrug!$E$47&gt;0,SUMIF(Landbrug!$B$32:$B$45,$B9,IF(I7=År2,Landbrug!$D$32:$D$45,Landbrug!$E$32:$E$45)),'[1]Afgrødefordeling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IF(Landbrug!$D$47&gt;0,SUMIF(Landbrug!$B$32:$B$45,$B10,IF(F8=År2,Landbrug!$D$32:$D$45,Landbrug!$E$32:$E$45)),'[1]Afgrødefordeling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 t="e">
        <f>IF(Landbrug!$E$47&gt;0,SUMIF(Landbrug!$B$32:$B$45,$B10,IF(I8=År2,Landbrug!$D$32:$D$45,Landbrug!$E$32:$E$45)),'[1]Afgrødefordeling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IF(Landbrug!$D$47&gt;0,SUMIF(Landbrug!$B$32:$B$45,$B10,IF(F8=År2,Landbrug!$D$32:$D$45,Landbrug!$E$32:$E$45)),'[1]Afgrødefordeling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 t="e">
        <f>IF(Landbrug!$E$47&gt;0,SUMIF(Landbrug!$B$32:$B$45,$B10,IF(I8=År2,Landbrug!$D$32:$D$45,Landbrug!$E$32:$E$45)),'[1]Afgrødefordeling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IF(Landbrug!$D$47&gt;0,SUMIF(Landbrug!$B$32:$B$45,$B11,IF(F9=År2,Landbrug!$D$32:$D$45,Landbrug!$E$32:$E$45)),'[1]Afgrødefordeling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 t="e">
        <f>IF(Landbrug!$E$47&gt;0,SUMIF(Landbrug!$B$32:$B$45,$B11,IF(I9=År2,Landbrug!$D$32:$D$45,Landbrug!$E$32:$E$45)),'[1]Afgrødefordeling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IF(Landbrug!$D$47&gt;0,SUMIF(Landbrug!$B$32:$B$45,$B11,IF(F9=År2,Landbrug!$D$32:$D$45,Landbrug!$E$32:$E$45)),'[1]Afgrødefordeling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 t="e">
        <f>IF(Landbrug!$E$47&gt;0,SUMIF(Landbrug!$B$32:$B$45,$B11,IF(I9=År2,Landbrug!$D$32:$D$45,Landbrug!$E$32:$E$45)),'[1]Afgrødefordeling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IF(Landbrug!$D$47&gt;0,SUMIF(Landbrug!$B$32:$B$45,$B12,IF(F10=År2,Landbrug!$D$32:$D$45,Landbrug!$E$32:$E$45)),'[1]Afgrødefordeling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 t="e">
        <f>IF(Landbrug!$E$47&gt;0,SUMIF(Landbrug!$B$32:$B$45,$B12,IF(I10=År2,Landbrug!$D$32:$D$45,Landbrug!$E$32:$E$45)),'[1]Afgrødefordeling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IF(Landbrug!$D$47&gt;0,SUMIF(Landbrug!$B$32:$B$45,$B12,IF(F10=År2,Landbrug!$D$32:$D$45,Landbrug!$E$32:$E$45)),'[1]Afgrødefordeling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 t="e">
        <f>IF(Landbrug!$E$47&gt;0,SUMIF(Landbrug!$B$32:$B$45,$B12,IF(I10=År2,Landbrug!$D$32:$D$45,Landbrug!$E$32:$E$45)),'[1]Afgrødefordeling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IF(Landbrug!$D$47&gt;0,SUMIF(Landbrug!$B$32:$B$45,$B13,IF(F11=År2,Landbrug!$D$32:$D$45,Landbrug!$E$32:$E$45)),'[1]Afgrødefordeling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 t="e">
        <f>IF(Landbrug!$E$47&gt;0,SUMIF(Landbrug!$B$32:$B$45,$B13,IF(I11=År2,Landbrug!$D$32:$D$45,Landbrug!$E$32:$E$45)),'[1]Afgrødefordeling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IF(Landbrug!$D$47&gt;0,SUMIF(Landbrug!$B$32:$B$45,$B13,IF(F11=År2,Landbrug!$D$32:$D$45,Landbrug!$E$32:$E$45)),'[1]Afgrødefordeling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 t="e">
        <f>IF(Landbrug!$E$47&gt;0,SUMIF(Landbrug!$B$32:$B$45,$B13,IF(I11=År2,Landbrug!$D$32:$D$45,Landbrug!$E$32:$E$45)),'[1]Afgrødefordeling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IF(Landbrug!$D$47&gt;0,SUMIF(Landbrug!$B$32:$B$45,$B14,IF(F12=År2,Landbrug!$D$32:$D$45,Landbrug!$E$32:$E$45)),'[1]Afgrødefordeling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 t="e">
        <f>IF(Landbrug!$E$47&gt;0,SUMIF(Landbrug!$B$32:$B$45,$B14,IF(I12=År2,Landbrug!$D$32:$D$45,Landbrug!$E$32:$E$45)),'[1]Afgrødefordeling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IF(Landbrug!$D$47&gt;0,SUMIF(Landbrug!$B$32:$B$45,$B14,IF(F12=År2,Landbrug!$D$32:$D$45,Landbrug!$E$32:$E$45)),'[1]Afgrødefordeling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 t="e">
        <f>IF(Landbrug!$E$47&gt;0,SUMIF(Landbrug!$B$32:$B$45,$B14,IF(I12=År2,Landbrug!$D$32:$D$45,Landbrug!$E$32:$E$45)),'[1]Afgrødefordeling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IF(Landbrug!$D$47&gt;0,SUMIF(Landbrug!$B$32:$B$45,$B15,IF(F13=År2,Landbrug!$D$32:$D$45,Landbrug!$E$32:$E$45)),'[1]Afgrødefordeling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 t="e">
        <f>IF(Landbrug!$E$47&gt;0,SUMIF(Landbrug!$B$32:$B$45,$B15,IF(I13=År2,Landbrug!$D$32:$D$45,Landbrug!$E$32:$E$45)),'[1]Afgrødefordeling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IF(Landbrug!$D$47&gt;0,SUMIF(Landbrug!$B$32:$B$45,$B15,IF(F13=År2,Landbrug!$D$32:$D$45,Landbrug!$E$32:$E$45)),'[1]Afgrødefordeling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 t="e">
        <f>IF(Landbrug!$E$47&gt;0,SUMIF(Landbrug!$B$32:$B$45,$B15,IF(I13=År2,Landbrug!$D$32:$D$45,Landbrug!$E$32:$E$45)),'[1]Afgrødefordeling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IF(Landbrug!$D$47&gt;0,SUMIF(Landbrug!$B$32:$B$45,$B16,IF(F14=År2,Landbrug!$D$32:$D$45,Landbrug!$E$32:$E$45)),'[1]Afgrødefordeling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 t="e">
        <f>IF(Landbrug!$E$47&gt;0,SUMIF(Landbrug!$B$32:$B$45,$B16,IF(I14=År2,Landbrug!$D$32:$D$45,Landbrug!$E$32:$E$45)),'[1]Afgrødefordeling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IF(Landbrug!$D$47&gt;0,SUMIF(Landbrug!$B$32:$B$45,$B16,IF(F14=År2,Landbrug!$D$32:$D$45,Landbrug!$E$32:$E$45)),'[1]Afgrødefordeling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 t="e">
        <f>IF(Landbrug!$E$47&gt;0,SUMIF(Landbrug!$B$32:$B$45,$B16,IF(I14=År2,Landbrug!$D$32:$D$45,Landbrug!$E$32:$E$45)),'[1]Afgrødefordeling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IF(Landbrug!$D$47&gt;0,SUMIF(Landbrug!$B$32:$B$45,$B17,IF(F15=År2,Landbrug!$D$32:$D$45,Landbrug!$E$32:$E$45)),'[1]Afgrødefordeling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 t="e">
        <f>IF(Landbrug!$E$47&gt;0,SUMIF(Landbrug!$B$32:$B$45,$B17,IF(I15=År2,Landbrug!$D$32:$D$45,Landbrug!$E$32:$E$45)),'[1]Afgrødefordeling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IF(Landbrug!$D$47&gt;0,SUMIF(Landbrug!$B$32:$B$45,$B17,IF(F15=År2,Landbrug!$D$32:$D$45,Landbrug!$E$32:$E$45)),'[1]Afgrødefordeling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 t="e">
        <f>IF(Landbrug!$E$47&gt;0,SUMIF(Landbrug!$B$32:$B$45,$B17,IF(I15=År2,Landbrug!$D$32:$D$45,Landbrug!$E$32:$E$45)),'[1]Afgrødefordeling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IF(Landbrug!$D$47&gt;0,SUMIF(Landbrug!$B$32:$B$45,$B18,IF(F16=År2,Landbrug!$D$32:$D$45,Landbrug!$E$32:$E$45)),'[1]Afgrødefordeling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 t="e">
        <f>IF(Landbrug!$E$47&gt;0,SUMIF(Landbrug!$B$32:$B$45,$B18,IF(I16=År2,Landbrug!$D$32:$D$45,Landbrug!$E$32:$E$45)),'[1]Afgrødefordeling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IF(Landbrug!$D$47&gt;0,SUMIF(Landbrug!$B$32:$B$45,$B18,IF(F16=År2,Landbrug!$D$32:$D$45,Landbrug!$E$32:$E$45)),'[1]Afgrødefordeling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 t="e">
        <f>IF(Landbrug!$E$47&gt;0,SUMIF(Landbrug!$B$32:$B$45,$B18,IF(I16=År2,Landbrug!$D$32:$D$45,Landbrug!$E$32:$E$45)),'[1]Afgrødefordeling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IF(Landbrug!$D$47&gt;0,SUMIF(Landbrug!$B$32:$B$45,$B19,IF(F17=År2,Landbrug!$D$32:$D$45,Landbrug!$E$32:$E$45)),'[1]Afgrødefordeling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 t="e">
        <f>IF(Landbrug!$E$47&gt;0,SUMIF(Landbrug!$B$32:$B$45,$B19,IF(I17=År2,Landbrug!$D$32:$D$45,Landbrug!$E$32:$E$45)),'[1]Afgrødefordeling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IF(Landbrug!$D$47&gt;0,SUMIF(Landbrug!$B$32:$B$45,$B19,IF(F17=År2,Landbrug!$D$32:$D$45,Landbrug!$E$32:$E$45)),'[1]Afgrødefordeling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 t="e">
        <f>IF(Landbrug!$E$47&gt;0,SUMIF(Landbrug!$B$32:$B$45,$B19,IF(I17=År2,Landbrug!$D$32:$D$45,Landbrug!$E$32:$E$45)),'[1]Afgrødefordeling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55230.474335887062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11333.727954564194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IF(Landbrug!$D$47&gt;0,SUMIF(Landbrug!$B$32:$B$45,$B33,IF(F32=År2,Landbrug!$D$32:$D$45,Landbrug!$E$32:$E$45)),'[1]Afgrødefordeling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 t="e">
        <f>IF(Landbrug!$E$47&gt;0,SUMIF(Landbrug!$B$32:$B$45,$B33,IF(I32=År2,Landbrug!$D$32:$D$45,Landbrug!$E$32:$E$45)),'[1]Afgrødefordeling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IF(Landbrug!$D$47&gt;0,SUMIF(Landbrug!$B$32:$B$45,$B33,IF(O32=År2,Landbrug!$D$32:$D$45,Landbrug!$E$32:$E$45)),'[1]Afgrødefordeling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 t="e">
        <f>IF(Landbrug!$E$47&gt;0,SUMIF(Landbrug!$B$32:$B$45,$B33,IF(R32=År2,Landbrug!$D$32:$D$45,Landbrug!$E$32:$E$45)),'[1]Afgrødefordeling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IF(Landbrug!$D$47&gt;0,SUMIF(Landbrug!$B$32:$B$45,$B34,IF(F33=År2,Landbrug!$D$32:$D$45,Landbrug!$E$32:$E$45)),'[1]Afgrødefordeling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 t="e">
        <f>IF(Landbrug!$E$47&gt;0,SUMIF(Landbrug!$B$32:$B$45,$B34,IF(I33=År2,Landbrug!$D$32:$D$45,Landbrug!$E$32:$E$45)),'[1]Afgrødefordeling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IF(Landbrug!$D$47&gt;0,SUMIF(Landbrug!$B$32:$B$45,$B34,IF(O33=År2,Landbrug!$D$32:$D$45,Landbrug!$E$32:$E$45)),'[1]Afgrødefordeling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 t="e">
        <f>IF(Landbrug!$E$47&gt;0,SUMIF(Landbrug!$B$32:$B$45,$B34,IF(R33=År2,Landbrug!$D$32:$D$45,Landbrug!$E$32:$E$45)),'[1]Afgrødefordeling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IF(Landbrug!$D$47&gt;0,SUMIF(Landbrug!$B$32:$B$45,$B35,IF(F34=År2,Landbrug!$D$32:$D$45,Landbrug!$E$32:$E$45)),'[1]Afgrødefordeling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 t="e">
        <f>IF(Landbrug!$E$47&gt;0,SUMIF(Landbrug!$B$32:$B$45,$B35,IF(I34=År2,Landbrug!$D$32:$D$45,Landbrug!$E$32:$E$45)),'[1]Afgrødefordeling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IF(Landbrug!$D$47&gt;0,SUMIF(Landbrug!$B$32:$B$45,$B35,IF(O34=År2,Landbrug!$D$32:$D$45,Landbrug!$E$32:$E$45)),'[1]Afgrødefordeling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 t="e">
        <f>IF(Landbrug!$E$47&gt;0,SUMIF(Landbrug!$B$32:$B$45,$B35,IF(R34=År2,Landbrug!$D$32:$D$45,Landbrug!$E$32:$E$45)),'[1]Afgrødefordeling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IF(Landbrug!$D$47&gt;0,SUMIF(Landbrug!$B$32:$B$45,$B36,IF(F35=År2,Landbrug!$D$32:$D$45,Landbrug!$E$32:$E$45)),'[1]Afgrødefordeling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 t="e">
        <f>IF(Landbrug!$E$47&gt;0,SUMIF(Landbrug!$B$32:$B$45,$B36,IF(I35=År2,Landbrug!$D$32:$D$45,Landbrug!$E$32:$E$45)),'[1]Afgrødefordeling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IF(Landbrug!$D$47&gt;0,SUMIF(Landbrug!$B$32:$B$45,$B36,IF(O35=År2,Landbrug!$D$32:$D$45,Landbrug!$E$32:$E$45)),'[1]Afgrødefordeling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 t="e">
        <f>IF(Landbrug!$E$47&gt;0,SUMIF(Landbrug!$B$32:$B$45,$B36,IF(R35=År2,Landbrug!$D$32:$D$45,Landbrug!$E$32:$E$45)),'[1]Afgrødefordeling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IF(Landbrug!$D$47&gt;0,SUMIF(Landbrug!$B$32:$B$45,$B37,IF(F36=År2,Landbrug!$D$32:$D$45,Landbrug!$E$32:$E$45)),'[1]Afgrødefordeling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 t="e">
        <f>IF(Landbrug!$E$47&gt;0,SUMIF(Landbrug!$B$32:$B$45,$B37,IF(I36=År2,Landbrug!$D$32:$D$45,Landbrug!$E$32:$E$45)),'[1]Afgrødefordeling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IF(Landbrug!$D$47&gt;0,SUMIF(Landbrug!$B$32:$B$45,$B37,IF(O36=År2,Landbrug!$D$32:$D$45,Landbrug!$E$32:$E$45)),'[1]Afgrødefordeling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 t="e">
        <f>IF(Landbrug!$E$47&gt;0,SUMIF(Landbrug!$B$32:$B$45,$B37,IF(R36=År2,Landbrug!$D$32:$D$45,Landbrug!$E$32:$E$45)),'[1]Afgrødefordeling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IF(Landbrug!$D$47&gt;0,SUMIF(Landbrug!$B$32:$B$45,$B38,IF(F37=År2,Landbrug!$D$32:$D$45,Landbrug!$E$32:$E$45)),'[1]Afgrødefordeling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 t="e">
        <f>IF(Landbrug!$E$47&gt;0,SUMIF(Landbrug!$B$32:$B$45,$B38,IF(I37=År2,Landbrug!$D$32:$D$45,Landbrug!$E$32:$E$45)),'[1]Afgrødefordeling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IF(Landbrug!$D$47&gt;0,SUMIF(Landbrug!$B$32:$B$45,$B38,IF(O37=År2,Landbrug!$D$32:$D$45,Landbrug!$E$32:$E$45)),'[1]Afgrødefordeling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 t="e">
        <f>IF(Landbrug!$E$47&gt;0,SUMIF(Landbrug!$B$32:$B$45,$B38,IF(R37=År2,Landbrug!$D$32:$D$45,Landbrug!$E$32:$E$45)),'[1]Afgrødefordeling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IF(Landbrug!$D$47&gt;0,SUMIF(Landbrug!$B$32:$B$45,$B39,IF(F38=År2,Landbrug!$D$32:$D$45,Landbrug!$E$32:$E$45)),'[1]Afgrødefordeling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 t="e">
        <f>IF(Landbrug!$E$47&gt;0,SUMIF(Landbrug!$B$32:$B$45,$B39,IF(I38=År2,Landbrug!$D$32:$D$45,Landbrug!$E$32:$E$45)),'[1]Afgrødefordeling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IF(Landbrug!$D$47&gt;0,SUMIF(Landbrug!$B$32:$B$45,$B39,IF(O38=År2,Landbrug!$D$32:$D$45,Landbrug!$E$32:$E$45)),'[1]Afgrødefordeling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 t="e">
        <f>IF(Landbrug!$E$47&gt;0,SUMIF(Landbrug!$B$32:$B$45,$B39,IF(R38=År2,Landbrug!$D$32:$D$45,Landbrug!$E$32:$E$45)),'[1]Afgrødefordeling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IF(Landbrug!$D$47&gt;0,SUMIF(Landbrug!$B$32:$B$45,$B40,IF(F39=År2,Landbrug!$D$32:$D$45,Landbrug!$E$32:$E$45)),'[1]Afgrødefordeling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 t="e">
        <f>IF(Landbrug!$E$47&gt;0,SUMIF(Landbrug!$B$32:$B$45,$B40,IF(I39=År2,Landbrug!$D$32:$D$45,Landbrug!$E$32:$E$45)),'[1]Afgrødefordeling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IF(Landbrug!$D$47&gt;0,SUMIF(Landbrug!$B$32:$B$45,$B40,IF(O39=År2,Landbrug!$D$32:$D$45,Landbrug!$E$32:$E$45)),'[1]Afgrødefordeling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 t="e">
        <f>IF(Landbrug!$E$47&gt;0,SUMIF(Landbrug!$B$32:$B$45,$B40,IF(R39=År2,Landbrug!$D$32:$D$45,Landbrug!$E$32:$E$45)),'[1]Afgrødefordeling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IF(Landbrug!$D$47&gt;0,SUMIF(Landbrug!$B$32:$B$45,$B41,IF(F40=År2,Landbrug!$D$32:$D$45,Landbrug!$E$32:$E$45)),'[1]Afgrødefordeling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 t="e">
        <f>IF(Landbrug!$E$47&gt;0,SUMIF(Landbrug!$B$32:$B$45,$B41,IF(I40=År2,Landbrug!$D$32:$D$45,Landbrug!$E$32:$E$45)),'[1]Afgrødefordeling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IF(Landbrug!$D$47&gt;0,SUMIF(Landbrug!$B$32:$B$45,$B41,IF(O40=År2,Landbrug!$D$32:$D$45,Landbrug!$E$32:$E$45)),'[1]Afgrødefordeling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 t="e">
        <f>IF(Landbrug!$E$47&gt;0,SUMIF(Landbrug!$B$32:$B$45,$B41,IF(R40=År2,Landbrug!$D$32:$D$45,Landbrug!$E$32:$E$45)),'[1]Afgrødefordeling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IF(Landbrug!$D$47&gt;0,SUMIF(Landbrug!$B$32:$B$45,$B42,IF(F41=År2,Landbrug!$D$32:$D$45,Landbrug!$E$32:$E$45)),'[1]Afgrødefordeling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 t="e">
        <f>IF(Landbrug!$E$47&gt;0,SUMIF(Landbrug!$B$32:$B$45,$B42,IF(I41=År2,Landbrug!$D$32:$D$45,Landbrug!$E$32:$E$45)),'[1]Afgrødefordeling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IF(Landbrug!$D$47&gt;0,SUMIF(Landbrug!$B$32:$B$45,$B42,IF(O41=År2,Landbrug!$D$32:$D$45,Landbrug!$E$32:$E$45)),'[1]Afgrødefordeling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 t="e">
        <f>IF(Landbrug!$E$47&gt;0,SUMIF(Landbrug!$B$32:$B$45,$B42,IF(R41=År2,Landbrug!$D$32:$D$45,Landbrug!$E$32:$E$45)),'[1]Afgrødefordeling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IF(Landbrug!$D$47&gt;0,SUMIF(Landbrug!$B$32:$B$45,$B43,IF(F42=År2,Landbrug!$D$32:$D$45,Landbrug!$E$32:$E$45)),'[1]Afgrødefordeling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 t="e">
        <f>IF(Landbrug!$E$47&gt;0,SUMIF(Landbrug!$B$32:$B$45,$B43,IF(I42=År2,Landbrug!$D$32:$D$45,Landbrug!$E$32:$E$45)),'[1]Afgrødefordeling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IF(Landbrug!$D$47&gt;0,SUMIF(Landbrug!$B$32:$B$45,$B43,IF(O42=År2,Landbrug!$D$32:$D$45,Landbrug!$E$32:$E$45)),'[1]Afgrødefordeling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 t="e">
        <f>IF(Landbrug!$E$47&gt;0,SUMIF(Landbrug!$B$32:$B$45,$B43,IF(R42=År2,Landbrug!$D$32:$D$45,Landbrug!$E$32:$E$45)),'[1]Afgrødefordeling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IF(Landbrug!$D$47&gt;0,SUMIF(Landbrug!$B$32:$B$45,$B44,IF(F43=År2,Landbrug!$D$32:$D$45,Landbrug!$E$32:$E$45)),'[1]Afgrødefordeling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 t="e">
        <f>IF(Landbrug!$E$47&gt;0,SUMIF(Landbrug!$B$32:$B$45,$B44,IF(I43=År2,Landbrug!$D$32:$D$45,Landbrug!$E$32:$E$45)),'[1]Afgrødefordeling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IF(Landbrug!$D$47&gt;0,SUMIF(Landbrug!$B$32:$B$45,$B44,IF(O43=År2,Landbrug!$D$32:$D$45,Landbrug!$E$32:$E$45)),'[1]Afgrødefordeling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 t="e">
        <f>IF(Landbrug!$E$47&gt;0,SUMIF(Landbrug!$B$32:$B$45,$B44,IF(R43=År2,Landbrug!$D$32:$D$45,Landbrug!$E$32:$E$45)),'[1]Afgrødefordeling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IF(Landbrug!$D$47&gt;0,SUMIF(Landbrug!$B$32:$B$45,$B45,IF(F44=År2,Landbrug!$D$32:$D$45,Landbrug!$E$32:$E$45)),'[1]Afgrødefordeling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 t="e">
        <f>IF(Landbrug!$E$47&gt;0,SUMIF(Landbrug!$B$32:$B$45,$B45,IF(I44=År2,Landbrug!$D$32:$D$45,Landbrug!$E$32:$E$45)),'[1]Afgrødefordeling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IF(Landbrug!$D$47&gt;0,SUMIF(Landbrug!$B$32:$B$45,$B45,IF(O44=År2,Landbrug!$D$32:$D$45,Landbrug!$E$32:$E$45)),'[1]Afgrødefordeling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 t="e">
        <f>IF(Landbrug!$E$47&gt;0,SUMIF(Landbrug!$B$32:$B$45,$B45,IF(R44=År2,Landbrug!$D$32:$D$45,Landbrug!$E$32:$E$45)),'[1]Afgrødefordeling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IF(Landbrug!$D$47&gt;0,SUMIF(Landbrug!$B$32:$B$45,$B46,IF(F45=År2,Landbrug!$D$32:$D$45,Landbrug!$E$32:$E$45)),'[1]Afgrødefordeling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 t="e">
        <f>IF(Landbrug!$E$47&gt;0,SUMIF(Landbrug!$B$32:$B$45,$B46,IF(I45=År2,Landbrug!$D$32:$D$45,Landbrug!$E$32:$E$45)),'[1]Afgrødefordeling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IF(Landbrug!$D$47&gt;0,SUMIF(Landbrug!$B$32:$B$45,$B46,IF(O45=År2,Landbrug!$D$32:$D$45,Landbrug!$E$32:$E$45)),'[1]Afgrødefordeling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 t="e">
        <f>IF(Landbrug!$E$47&gt;0,SUMIF(Landbrug!$B$32:$B$45,$B46,IF(R45=År2,Landbrug!$D$32:$D$45,Landbrug!$E$32:$E$45)),'[1]Afgrødefordeling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7826.9175503849747</v>
      </c>
      <c r="H47" s="38">
        <f t="shared" si="3"/>
        <v>5952.705664112922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1221.5420454358054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4456697.0576533619</v>
      </c>
      <c r="F5" s="242"/>
      <c r="G5" s="242">
        <v>24293.582834993256</v>
      </c>
      <c r="H5" s="242"/>
      <c r="I5" s="242"/>
      <c r="J5" s="242">
        <v>428226</v>
      </c>
      <c r="K5" s="242">
        <v>257031</v>
      </c>
      <c r="L5" s="242"/>
      <c r="M5" s="242">
        <v>227802.00000000006</v>
      </c>
      <c r="N5" s="242">
        <v>234</v>
      </c>
      <c r="O5" s="242"/>
      <c r="P5" s="242">
        <v>2444653.9999999995</v>
      </c>
      <c r="Q5" s="242"/>
      <c r="R5" s="242">
        <v>11357.999999999998</v>
      </c>
      <c r="S5" s="242">
        <v>34104106.363413721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8354441.8810100975</v>
      </c>
      <c r="AB5" s="242">
        <v>39400101.334325343</v>
      </c>
      <c r="AC5" s="242"/>
      <c r="AD5" s="242"/>
      <c r="AE5" s="242"/>
      <c r="AF5" s="242"/>
      <c r="AG5" s="242"/>
      <c r="AH5" s="242"/>
      <c r="AI5" s="242"/>
      <c r="AJ5" s="242">
        <v>92247864.219237506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1806588.5568306167</v>
      </c>
      <c r="F7" s="242"/>
      <c r="G7" s="242">
        <v>9766.3623055542048</v>
      </c>
      <c r="H7" s="242"/>
      <c r="I7" s="242"/>
      <c r="J7" s="242">
        <v>142742</v>
      </c>
      <c r="K7" s="242">
        <v>85677</v>
      </c>
      <c r="L7" s="242"/>
      <c r="M7" s="242">
        <v>75934.000000000029</v>
      </c>
      <c r="N7" s="242">
        <v>78</v>
      </c>
      <c r="O7" s="242"/>
      <c r="P7" s="242">
        <v>725967.99999999977</v>
      </c>
      <c r="Q7" s="242"/>
      <c r="R7" s="242">
        <v>3785.9999999999991</v>
      </c>
      <c r="S7" s="242">
        <v>15018788.754722154</v>
      </c>
      <c r="T7" s="242"/>
      <c r="U7" s="242">
        <v>330026</v>
      </c>
      <c r="V7" s="242"/>
      <c r="W7" s="242"/>
      <c r="X7" s="242"/>
      <c r="Y7" s="242">
        <v>28645.000000000004</v>
      </c>
      <c r="Z7" s="242"/>
      <c r="AA7" s="242">
        <v>2785221.7345641684</v>
      </c>
      <c r="AB7" s="242">
        <v>18639863.655037832</v>
      </c>
      <c r="AC7" s="242"/>
      <c r="AD7" s="242"/>
      <c r="AE7" s="242"/>
      <c r="AF7" s="242"/>
      <c r="AG7" s="242"/>
      <c r="AH7" s="242"/>
      <c r="AI7" s="242"/>
      <c r="AJ7" s="242">
        <v>40017080.06346032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1893021.5008227448</v>
      </c>
      <c r="F8" s="242"/>
      <c r="G8" s="242">
        <v>10085.720529439053</v>
      </c>
      <c r="H8" s="242"/>
      <c r="I8" s="242"/>
      <c r="J8" s="242">
        <v>142742</v>
      </c>
      <c r="K8" s="242">
        <v>85677.000000000015</v>
      </c>
      <c r="L8" s="242"/>
      <c r="M8" s="242">
        <v>75934.000000000029</v>
      </c>
      <c r="N8" s="242">
        <v>78</v>
      </c>
      <c r="O8" s="242"/>
      <c r="P8" s="242">
        <v>723031.99999999988</v>
      </c>
      <c r="Q8" s="242"/>
      <c r="R8" s="242">
        <v>3786</v>
      </c>
      <c r="S8" s="242">
        <v>14731807.942024902</v>
      </c>
      <c r="T8" s="242"/>
      <c r="U8" s="242">
        <v>330026</v>
      </c>
      <c r="V8" s="242"/>
      <c r="W8" s="242"/>
      <c r="X8" s="242"/>
      <c r="Y8" s="242">
        <v>28645</v>
      </c>
      <c r="Z8" s="242"/>
      <c r="AA8" s="242">
        <v>2900386.1464459291</v>
      </c>
      <c r="AB8" s="242">
        <v>17845368.345954176</v>
      </c>
      <c r="AC8" s="242"/>
      <c r="AD8" s="242"/>
      <c r="AE8" s="242"/>
      <c r="AF8" s="242"/>
      <c r="AG8" s="242"/>
      <c r="AH8" s="242"/>
      <c r="AI8" s="242"/>
      <c r="AJ8" s="242">
        <v>39140366.655777186</v>
      </c>
    </row>
    <row r="9" spans="1:36" x14ac:dyDescent="0.25">
      <c r="A9" s="78" t="s">
        <v>113</v>
      </c>
      <c r="B9" s="242"/>
      <c r="C9" s="242">
        <v>246211.3135783691</v>
      </c>
      <c r="D9" s="242"/>
      <c r="E9" s="242"/>
      <c r="F9" s="242"/>
      <c r="G9" s="242"/>
      <c r="H9" s="242"/>
      <c r="I9" s="242"/>
      <c r="J9" s="242"/>
      <c r="K9" s="242">
        <v>46715177.14991805</v>
      </c>
      <c r="L9" s="242"/>
      <c r="M9" s="242">
        <v>2951116.1613629516</v>
      </c>
      <c r="N9" s="242"/>
      <c r="O9" s="242">
        <v>18431652.502602909</v>
      </c>
      <c r="P9" s="242"/>
      <c r="Q9" s="242">
        <v>0</v>
      </c>
      <c r="R9" s="242">
        <v>22442845.152983833</v>
      </c>
      <c r="S9" s="242"/>
      <c r="T9" s="242">
        <v>5785965.8690916728</v>
      </c>
      <c r="U9" s="242">
        <v>21594783.96176945</v>
      </c>
      <c r="V9" s="242"/>
      <c r="W9" s="242"/>
      <c r="X9" s="242"/>
      <c r="Y9" s="242">
        <v>3211005.8812512299</v>
      </c>
      <c r="Z9" s="242">
        <v>150462.46940900333</v>
      </c>
      <c r="AA9" s="242"/>
      <c r="AB9" s="242"/>
      <c r="AC9" s="242"/>
      <c r="AD9" s="242"/>
      <c r="AE9" s="242"/>
      <c r="AF9" s="242">
        <v>817284.77701708628</v>
      </c>
      <c r="AG9" s="242"/>
      <c r="AH9" s="242"/>
      <c r="AI9" s="242"/>
      <c r="AJ9" s="242">
        <v>122346505.23898456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86898.110674718482</v>
      </c>
      <c r="D11" s="242"/>
      <c r="E11" s="242"/>
      <c r="F11" s="242"/>
      <c r="G11" s="242"/>
      <c r="H11" s="242"/>
      <c r="I11" s="242"/>
      <c r="J11" s="242"/>
      <c r="K11" s="242">
        <v>16487709.582324015</v>
      </c>
      <c r="L11" s="242"/>
      <c r="M11" s="242">
        <v>1041570.4098928064</v>
      </c>
      <c r="N11" s="242"/>
      <c r="O11" s="242">
        <v>6505289.1185657317</v>
      </c>
      <c r="P11" s="242"/>
      <c r="Q11" s="242">
        <v>0</v>
      </c>
      <c r="R11" s="242">
        <v>7921004.1716413517</v>
      </c>
      <c r="S11" s="242"/>
      <c r="T11" s="242">
        <v>2042105.6008558844</v>
      </c>
      <c r="U11" s="242">
        <v>7621688.4570950996</v>
      </c>
      <c r="V11" s="242"/>
      <c r="W11" s="242"/>
      <c r="X11" s="242"/>
      <c r="Y11" s="242">
        <v>1133296.1933827871</v>
      </c>
      <c r="Z11" s="242">
        <v>53104.400967883521</v>
      </c>
      <c r="AA11" s="242"/>
      <c r="AB11" s="242"/>
      <c r="AC11" s="242"/>
      <c r="AD11" s="242"/>
      <c r="AE11" s="242"/>
      <c r="AF11" s="242">
        <v>288453.45071191277</v>
      </c>
      <c r="AG11" s="242"/>
      <c r="AH11" s="242"/>
      <c r="AI11" s="242"/>
      <c r="AJ11" s="242">
        <v>43181119.49611219</v>
      </c>
    </row>
    <row r="12" spans="1:36" x14ac:dyDescent="0.25">
      <c r="A12" s="79">
        <v>2050</v>
      </c>
      <c r="B12" s="242"/>
      <c r="C12" s="242">
        <v>86898.110674718497</v>
      </c>
      <c r="D12" s="242"/>
      <c r="E12" s="242"/>
      <c r="F12" s="242"/>
      <c r="G12" s="242"/>
      <c r="H12" s="242"/>
      <c r="I12" s="242"/>
      <c r="J12" s="242"/>
      <c r="K12" s="242">
        <v>16487709.582324017</v>
      </c>
      <c r="L12" s="242"/>
      <c r="M12" s="242">
        <v>1041570.4098928064</v>
      </c>
      <c r="N12" s="242"/>
      <c r="O12" s="242">
        <v>6505289.1185657317</v>
      </c>
      <c r="P12" s="242"/>
      <c r="Q12" s="242">
        <v>0</v>
      </c>
      <c r="R12" s="242">
        <v>7921004.1716413526</v>
      </c>
      <c r="S12" s="242"/>
      <c r="T12" s="242">
        <v>2042105.6008558844</v>
      </c>
      <c r="U12" s="242">
        <v>7621688.4570951005</v>
      </c>
      <c r="V12" s="242"/>
      <c r="W12" s="242"/>
      <c r="X12" s="242"/>
      <c r="Y12" s="242">
        <v>1133296.1933827871</v>
      </c>
      <c r="Z12" s="242">
        <v>53104.400967883521</v>
      </c>
      <c r="AA12" s="242"/>
      <c r="AB12" s="242"/>
      <c r="AC12" s="242"/>
      <c r="AD12" s="242"/>
      <c r="AE12" s="242"/>
      <c r="AF12" s="242">
        <v>288453.45071191277</v>
      </c>
      <c r="AG12" s="242"/>
      <c r="AH12" s="242"/>
      <c r="AI12" s="242"/>
      <c r="AJ12" s="242">
        <v>43181119.49611219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5225567.2751860265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608691.6287406272</v>
      </c>
      <c r="AE17" s="242">
        <v>8733568.819759516</v>
      </c>
      <c r="AF17" s="242"/>
      <c r="AG17" s="242">
        <v>425267.56849537406</v>
      </c>
      <c r="AH17" s="242"/>
      <c r="AI17" s="242"/>
      <c r="AJ17" s="242">
        <v>17941288.292181544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1740639.4515213664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196559.60980685451</v>
      </c>
      <c r="AE19" s="242">
        <v>2863430.3661416383</v>
      </c>
      <c r="AF19" s="242"/>
      <c r="AG19" s="242">
        <v>154246.84100889968</v>
      </c>
      <c r="AH19" s="242"/>
      <c r="AI19" s="242"/>
      <c r="AJ19" s="242">
        <v>5937607.2684787586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1591162.6111290988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202349.63153877269</v>
      </c>
      <c r="AE20" s="242">
        <v>2859899.9612931921</v>
      </c>
      <c r="AF20" s="242"/>
      <c r="AG20" s="242">
        <v>158133.66669134353</v>
      </c>
      <c r="AH20" s="242"/>
      <c r="AI20" s="242"/>
      <c r="AJ20" s="242">
        <v>5794276.8706524065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2224331.6575402012</v>
      </c>
      <c r="F25" s="242"/>
      <c r="G25" s="242">
        <v>5032.9458575470526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8613899.324899435</v>
      </c>
      <c r="T25" s="242"/>
      <c r="U25" s="242"/>
      <c r="V25" s="242"/>
      <c r="W25" s="242"/>
      <c r="X25" s="242"/>
      <c r="Y25" s="242"/>
      <c r="Z25" s="242"/>
      <c r="AA25" s="242"/>
      <c r="AB25" s="242">
        <v>18796045.333443552</v>
      </c>
      <c r="AC25" s="242"/>
      <c r="AD25" s="242"/>
      <c r="AE25" s="242"/>
      <c r="AF25" s="242"/>
      <c r="AG25" s="242"/>
      <c r="AH25" s="242">
        <v>75821419.067929313</v>
      </c>
      <c r="AI25" s="242">
        <v>2238546.1289939694</v>
      </c>
      <c r="AJ25" s="242">
        <v>107699274.45866403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683922.81080016203</v>
      </c>
      <c r="F27" s="242"/>
      <c r="G27" s="242">
        <v>821.61460665773438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1105549.7277781582</v>
      </c>
      <c r="T27" s="242"/>
      <c r="U27" s="242"/>
      <c r="V27" s="242"/>
      <c r="W27" s="242"/>
      <c r="X27" s="242"/>
      <c r="Y27" s="242"/>
      <c r="Z27" s="242"/>
      <c r="AA27" s="242"/>
      <c r="AB27" s="242">
        <v>2071095.9616708695</v>
      </c>
      <c r="AC27" s="242"/>
      <c r="AD27" s="242"/>
      <c r="AE27" s="242"/>
      <c r="AF27" s="242"/>
      <c r="AG27" s="242"/>
      <c r="AH27" s="242">
        <v>33976956.193193458</v>
      </c>
      <c r="AI27" s="242">
        <v>586671.67478814675</v>
      </c>
      <c r="AJ27" s="242">
        <v>38425017.982837453</v>
      </c>
    </row>
    <row r="28" spans="1:36" x14ac:dyDescent="0.25">
      <c r="A28" s="79">
        <v>2050</v>
      </c>
      <c r="B28" s="242"/>
      <c r="C28" s="242"/>
      <c r="D28" s="242"/>
      <c r="E28" s="242">
        <v>716643.85388289625</v>
      </c>
      <c r="F28" s="242"/>
      <c r="G28" s="242">
        <v>848.48125088931693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1084424.7512879437</v>
      </c>
      <c r="T28" s="242"/>
      <c r="U28" s="242"/>
      <c r="V28" s="242"/>
      <c r="W28" s="242"/>
      <c r="X28" s="242"/>
      <c r="Y28" s="242"/>
      <c r="Z28" s="242"/>
      <c r="AA28" s="242"/>
      <c r="AB28" s="242">
        <v>1982818.705106019</v>
      </c>
      <c r="AC28" s="242"/>
      <c r="AD28" s="242"/>
      <c r="AE28" s="242"/>
      <c r="AF28" s="242"/>
      <c r="AG28" s="242"/>
      <c r="AH28" s="242">
        <v>33040971.139227368</v>
      </c>
      <c r="AI28" s="242">
        <v>543383.90021323995</v>
      </c>
      <c r="AJ28" s="242">
        <v>37369090.830968358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1654596.9038416902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1654596.9038416902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482021.37815281149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482021.37815281149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494167.70841044851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494167.70841044851</v>
      </c>
    </row>
    <row r="33" spans="1:36" x14ac:dyDescent="0.25">
      <c r="A33" s="78" t="s">
        <v>61</v>
      </c>
      <c r="B33" s="242">
        <v>182574.19618217932</v>
      </c>
      <c r="C33" s="242">
        <v>246211.3135783691</v>
      </c>
      <c r="D33" s="242">
        <v>1462906</v>
      </c>
      <c r="E33" s="242">
        <v>6681028.7151935641</v>
      </c>
      <c r="F33" s="242">
        <v>281468.55244752642</v>
      </c>
      <c r="G33" s="242">
        <v>29326.528692540305</v>
      </c>
      <c r="H33" s="242">
        <v>197788.71253069426</v>
      </c>
      <c r="I33" s="242">
        <v>1445379.0531089196</v>
      </c>
      <c r="J33" s="242">
        <v>428226</v>
      </c>
      <c r="K33" s="242">
        <v>46972208.14991805</v>
      </c>
      <c r="L33" s="242">
        <v>1513844.376677237</v>
      </c>
      <c r="M33" s="242">
        <v>8404485.43654898</v>
      </c>
      <c r="N33" s="242">
        <v>2948427</v>
      </c>
      <c r="O33" s="242">
        <v>18431652.502602909</v>
      </c>
      <c r="P33" s="242">
        <v>2444653.9999999995</v>
      </c>
      <c r="Q33" s="242">
        <v>692260.49385742994</v>
      </c>
      <c r="R33" s="242">
        <v>24112585.434971962</v>
      </c>
      <c r="S33" s="242">
        <v>42718005.688313156</v>
      </c>
      <c r="T33" s="242">
        <v>5785965.8690916728</v>
      </c>
      <c r="U33" s="242">
        <v>22584861.96176945</v>
      </c>
      <c r="V33" s="242">
        <v>2647325.8446415998</v>
      </c>
      <c r="W33" s="242">
        <v>336392.95646566537</v>
      </c>
      <c r="X33" s="242">
        <v>1654596.9038416902</v>
      </c>
      <c r="Y33" s="242">
        <v>3296940.8812512299</v>
      </c>
      <c r="Z33" s="242">
        <v>150462.46940900333</v>
      </c>
      <c r="AA33" s="242">
        <v>8354441.8810100975</v>
      </c>
      <c r="AB33" s="242">
        <v>58196146.667768896</v>
      </c>
      <c r="AC33" s="242">
        <v>682979.63888483576</v>
      </c>
      <c r="AD33" s="242">
        <v>608691.6287406272</v>
      </c>
      <c r="AE33" s="242">
        <v>8733568.819759516</v>
      </c>
      <c r="AF33" s="242">
        <v>817284.77701708628</v>
      </c>
      <c r="AG33" s="242">
        <v>529471.00922934094</v>
      </c>
      <c r="AH33" s="242">
        <v>75821419.067929313</v>
      </c>
      <c r="AI33" s="242">
        <v>2238546.1289939694</v>
      </c>
      <c r="AJ33" s="242">
        <v>351632128.66042751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7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9.28515625" bestFit="1" customWidth="1"/>
    <col min="12" max="12" width="11.28515625" bestFit="1" customWidth="1"/>
    <col min="13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288</v>
      </c>
      <c r="B2" s="78">
        <v>1</v>
      </c>
    </row>
    <row r="4" spans="1:12" x14ac:dyDescent="0.25">
      <c r="A4" s="77" t="s">
        <v>315</v>
      </c>
      <c r="B4" s="77" t="s">
        <v>62</v>
      </c>
    </row>
    <row r="5" spans="1:12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48</v>
      </c>
      <c r="F5" s="171" t="s">
        <v>116</v>
      </c>
      <c r="G5" s="171" t="s">
        <v>53</v>
      </c>
      <c r="H5" s="171" t="s">
        <v>159</v>
      </c>
      <c r="I5" s="171" t="s">
        <v>54</v>
      </c>
      <c r="J5" s="171" t="s">
        <v>160</v>
      </c>
      <c r="K5" s="171" t="s">
        <v>240</v>
      </c>
      <c r="L5" s="171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1108490.5539925825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0</v>
      </c>
      <c r="L6" s="76">
        <v>7949378.1351335607</v>
      </c>
    </row>
    <row r="7" spans="1:12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1487098.8105524196</v>
      </c>
      <c r="F7" s="76">
        <v>586671.67478814675</v>
      </c>
      <c r="G7" s="76">
        <v>317761.76118371845</v>
      </c>
      <c r="H7" s="76">
        <v>142742</v>
      </c>
      <c r="I7" s="76">
        <v>439387.69075181423</v>
      </c>
      <c r="J7" s="76">
        <v>6505289.1185657317</v>
      </c>
      <c r="K7" s="76">
        <v>47442.761635507028</v>
      </c>
      <c r="L7" s="76">
        <v>9746411.3861600496</v>
      </c>
    </row>
    <row r="8" spans="1:12" x14ac:dyDescent="0.25">
      <c r="A8" s="78">
        <v>2050</v>
      </c>
      <c r="B8" s="76">
        <v>0.18489040050189942</v>
      </c>
      <c r="C8" s="76">
        <v>236197.68983003267</v>
      </c>
      <c r="D8" s="76">
        <v>0</v>
      </c>
      <c r="E8" s="76">
        <v>1294004.2176036346</v>
      </c>
      <c r="F8" s="76">
        <v>543383.90021323995</v>
      </c>
      <c r="G8" s="76">
        <v>26597.187524009147</v>
      </c>
      <c r="H8" s="76">
        <v>142742</v>
      </c>
      <c r="I8" s="76">
        <v>458817.74928054027</v>
      </c>
      <c r="J8" s="76">
        <v>6505289.1185657317</v>
      </c>
      <c r="K8" s="76">
        <v>41369.596506688533</v>
      </c>
      <c r="L8" s="76">
        <v>9248401.6444142777</v>
      </c>
    </row>
    <row r="9" spans="1:12" x14ac:dyDescent="0.25">
      <c r="A9" s="78" t="s">
        <v>61</v>
      </c>
      <c r="B9" s="76">
        <v>370459.88762915425</v>
      </c>
      <c r="C9" s="76">
        <v>659864.85126099177</v>
      </c>
      <c r="D9" s="76">
        <v>282332.03034110228</v>
      </c>
      <c r="E9" s="76">
        <v>2781103.0281560542</v>
      </c>
      <c r="F9" s="76">
        <v>2238546.1289939689</v>
      </c>
      <c r="G9" s="76">
        <v>344358.9487077276</v>
      </c>
      <c r="H9" s="76">
        <v>428226</v>
      </c>
      <c r="I9" s="76">
        <v>1318835.4298737824</v>
      </c>
      <c r="J9" s="76">
        <v>18431652.502602909</v>
      </c>
      <c r="K9" s="76">
        <v>88812.358142195561</v>
      </c>
      <c r="L9" s="76">
        <v>26944191.165707886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8" width="11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203992.87441208248</v>
      </c>
      <c r="D7" s="98">
        <v>2810745.50914561</v>
      </c>
      <c r="E7" s="98">
        <v>1122665.7460304548</v>
      </c>
      <c r="F7" s="98">
        <v>170392.63720029866</v>
      </c>
      <c r="G7" s="98">
        <v>1462811.7838699373</v>
      </c>
      <c r="H7" s="98">
        <v>19750552.226950247</v>
      </c>
      <c r="I7" s="98">
        <v>74190.483462749107</v>
      </c>
      <c r="J7" s="98">
        <v>2063763.1734135598</v>
      </c>
      <c r="K7" s="98"/>
      <c r="L7" s="98">
        <v>41339.678256422805</v>
      </c>
      <c r="M7" s="98"/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5269960.022201431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792440.79236345144</v>
      </c>
      <c r="X7" s="98">
        <v>563204.57830208144</v>
      </c>
      <c r="Y7" s="98">
        <v>263.53676062606576</v>
      </c>
      <c r="Z7" s="98">
        <v>4558826.316875292</v>
      </c>
      <c r="AA7" s="98">
        <v>925011.48221335816</v>
      </c>
      <c r="AB7" s="98">
        <v>1327226.7147852567</v>
      </c>
      <c r="AC7" s="98"/>
      <c r="AD7" s="98">
        <v>52986887.900790066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211627.45724089289</v>
      </c>
      <c r="D8" s="98">
        <v>2940767.9274286097</v>
      </c>
      <c r="E8" s="98">
        <v>1176377.6469398488</v>
      </c>
      <c r="F8" s="98">
        <v>157216.83755586346</v>
      </c>
      <c r="G8" s="98">
        <v>1502781.1107008122</v>
      </c>
      <c r="H8" s="98">
        <v>21163572.124573588</v>
      </c>
      <c r="I8" s="98">
        <v>73602.662086251483</v>
      </c>
      <c r="J8" s="98">
        <v>2114999.9774601497</v>
      </c>
      <c r="K8" s="98"/>
      <c r="L8" s="98">
        <v>2639.1240738517372</v>
      </c>
      <c r="M8" s="98"/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5433820.6545877624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871392.37125140009</v>
      </c>
      <c r="X8" s="98">
        <v>552442.79782593274</v>
      </c>
      <c r="Y8" s="98">
        <v>272.1543634927998</v>
      </c>
      <c r="Z8" s="98">
        <v>4747326.4083181694</v>
      </c>
      <c r="AA8" s="98">
        <v>949345.99548394862</v>
      </c>
      <c r="AB8" s="98">
        <v>1362725.53997907</v>
      </c>
      <c r="AC8" s="98"/>
      <c r="AD8" s="98">
        <v>54887614.009476818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628331.34140872222</v>
      </c>
      <c r="D9" s="98">
        <v>8982042.5088157319</v>
      </c>
      <c r="E9" s="98">
        <v>3651261.4001131607</v>
      </c>
      <c r="F9" s="98">
        <v>465884.75478506123</v>
      </c>
      <c r="G9" s="98">
        <v>4468150.9301789645</v>
      </c>
      <c r="H9" s="98">
        <v>45032128.061824001</v>
      </c>
      <c r="I9" s="98">
        <v>147793.14554900059</v>
      </c>
      <c r="J9" s="98">
        <v>6219636.9017398441</v>
      </c>
      <c r="K9" s="98">
        <v>1974670.329311419</v>
      </c>
      <c r="L9" s="98">
        <v>95870.934950370865</v>
      </c>
      <c r="M9" s="98">
        <v>1266262.2462674922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12360145.318290107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2491526.3685370558</v>
      </c>
      <c r="X9" s="98">
        <v>4388212.8636280149</v>
      </c>
      <c r="Y9" s="98">
        <v>1614.3411241188655</v>
      </c>
      <c r="Z9" s="98">
        <v>13674476.62687212</v>
      </c>
      <c r="AA9" s="98">
        <v>2785932.1201823736</v>
      </c>
      <c r="AB9" s="98">
        <v>4695054.426165103</v>
      </c>
      <c r="AC9" s="98">
        <v>98826.033045954537</v>
      </c>
      <c r="AD9" s="98">
        <v>146601033.27420041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20.140307454493183</v>
      </c>
      <c r="C7" s="240">
        <v>0</v>
      </c>
      <c r="D7" s="240">
        <v>50.641429577215661</v>
      </c>
      <c r="E7" s="240">
        <v>17.990912277181906</v>
      </c>
      <c r="F7" s="240">
        <v>0.14596282488120896</v>
      </c>
      <c r="G7" s="240">
        <v>2.7034344811434852</v>
      </c>
      <c r="H7" s="240">
        <v>5.3986394353114884</v>
      </c>
      <c r="I7" s="240">
        <v>45.11802212469226</v>
      </c>
      <c r="J7" s="240">
        <v>0</v>
      </c>
      <c r="K7" s="240">
        <v>142.1387081749192</v>
      </c>
    </row>
    <row r="8" spans="1:11" x14ac:dyDescent="0.25">
      <c r="A8" s="79">
        <v>2050</v>
      </c>
      <c r="B8" s="240">
        <v>20.231823778682948</v>
      </c>
      <c r="C8" s="240">
        <v>0</v>
      </c>
      <c r="D8" s="240">
        <v>53.6859338720772</v>
      </c>
      <c r="E8" s="240">
        <v>16.44594860270173</v>
      </c>
      <c r="F8" s="240">
        <v>0.23461711386879117</v>
      </c>
      <c r="G8" s="240">
        <v>2.8136864628155509</v>
      </c>
      <c r="H8" s="240">
        <v>5.5346783341970225</v>
      </c>
      <c r="I8" s="240">
        <v>45.173390358640965</v>
      </c>
      <c r="J8" s="240">
        <v>0</v>
      </c>
      <c r="K8" s="240">
        <v>144.12007852298422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5.3039408145388656</v>
      </c>
      <c r="C11" s="240">
        <v>2.1694819870080004</v>
      </c>
      <c r="D11" s="240">
        <v>1.4201719861750002</v>
      </c>
      <c r="E11" s="240">
        <v>0.4507670343200002</v>
      </c>
      <c r="F11" s="240">
        <v>0</v>
      </c>
      <c r="G11" s="240">
        <v>19.528398716284933</v>
      </c>
      <c r="H11" s="240">
        <v>0</v>
      </c>
      <c r="I11" s="240">
        <v>0</v>
      </c>
      <c r="J11" s="240">
        <v>0</v>
      </c>
      <c r="K11" s="240">
        <v>28.872760538326801</v>
      </c>
    </row>
    <row r="12" spans="1:11" x14ac:dyDescent="0.25">
      <c r="A12" s="79">
        <v>2050</v>
      </c>
      <c r="B12" s="240">
        <v>5.3702940021039831</v>
      </c>
      <c r="C12" s="240">
        <v>2.1694819870080004</v>
      </c>
      <c r="D12" s="240">
        <v>1.4201719861750002</v>
      </c>
      <c r="E12" s="240">
        <v>0.4507670343200002</v>
      </c>
      <c r="F12" s="240">
        <v>0</v>
      </c>
      <c r="G12" s="240">
        <v>19.227190071890632</v>
      </c>
      <c r="H12" s="240">
        <v>0</v>
      </c>
      <c r="I12" s="240">
        <v>0</v>
      </c>
      <c r="J12" s="240">
        <v>0</v>
      </c>
      <c r="K12" s="240">
        <v>28.637905081497614</v>
      </c>
    </row>
    <row r="13" spans="1:11" x14ac:dyDescent="0.25">
      <c r="A13" s="78" t="s">
        <v>296</v>
      </c>
      <c r="B13" s="240">
        <v>57.916061757678435</v>
      </c>
      <c r="C13" s="240">
        <v>0</v>
      </c>
      <c r="D13" s="240">
        <v>104.32736344929286</v>
      </c>
      <c r="E13" s="240">
        <v>54.010451368440826</v>
      </c>
      <c r="F13" s="240">
        <v>0.38057993875000012</v>
      </c>
      <c r="G13" s="240">
        <v>5.5171209439590356</v>
      </c>
      <c r="H13" s="240">
        <v>14.884364897338088</v>
      </c>
      <c r="I13" s="240">
        <v>137.78050740767509</v>
      </c>
      <c r="J13" s="240">
        <v>0</v>
      </c>
      <c r="K13" s="240">
        <v>374.8164497631343</v>
      </c>
    </row>
    <row r="14" spans="1:11" x14ac:dyDescent="0.25">
      <c r="A14" s="78" t="s">
        <v>248</v>
      </c>
      <c r="B14" s="240">
        <v>18.157389520849851</v>
      </c>
      <c r="C14" s="240">
        <v>6.5084459610240017</v>
      </c>
      <c r="D14" s="240">
        <v>4.2605159585250005</v>
      </c>
      <c r="E14" s="240">
        <v>1.3523011029600003</v>
      </c>
      <c r="F14" s="240">
        <v>0</v>
      </c>
      <c r="G14" s="240">
        <v>43.847871746180566</v>
      </c>
      <c r="H14" s="240">
        <v>0</v>
      </c>
      <c r="I14" s="240">
        <v>0</v>
      </c>
      <c r="J14" s="240">
        <v>0</v>
      </c>
      <c r="K14" s="240">
        <v>74.126524289539418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1173470.7461407222</v>
      </c>
      <c r="C4" s="241">
        <v>128467.8</v>
      </c>
      <c r="D4" s="241">
        <v>6712872.9879863551</v>
      </c>
      <c r="E4" s="241">
        <v>1545261.0937931617</v>
      </c>
      <c r="F4" s="241">
        <v>24394.90109435247</v>
      </c>
      <c r="G4" s="241">
        <v>2995632.8505612239</v>
      </c>
      <c r="H4" s="241">
        <v>1497777.1733240632</v>
      </c>
      <c r="I4" s="241">
        <v>14077877.552899878</v>
      </c>
    </row>
    <row r="5" spans="1:9" x14ac:dyDescent="0.25">
      <c r="A5" s="78">
        <v>2050</v>
      </c>
      <c r="B5" s="241">
        <v>1191829.5713620714</v>
      </c>
      <c r="C5" s="241">
        <v>128467.8</v>
      </c>
      <c r="D5" s="241">
        <v>7141290.685798157</v>
      </c>
      <c r="E5" s="241">
        <v>1418205.779459734</v>
      </c>
      <c r="F5" s="241">
        <v>39211.773905647548</v>
      </c>
      <c r="G5" s="241">
        <v>2975343.7639734056</v>
      </c>
      <c r="H5" s="241">
        <v>1498433.9529448485</v>
      </c>
      <c r="I5" s="241">
        <v>14392783.327443864</v>
      </c>
    </row>
    <row r="6" spans="1:9" x14ac:dyDescent="0.25">
      <c r="A6" s="78" t="s">
        <v>61</v>
      </c>
      <c r="B6" s="241">
        <v>3442605.2575027933</v>
      </c>
      <c r="C6" s="241">
        <v>385403.4</v>
      </c>
      <c r="D6" s="241">
        <v>13982890.033784512</v>
      </c>
      <c r="E6" s="241">
        <v>4638884.8639081232</v>
      </c>
      <c r="F6" s="241">
        <v>63606.675000000017</v>
      </c>
      <c r="G6" s="241">
        <v>6674992.7303679632</v>
      </c>
      <c r="H6" s="241">
        <v>4572084.6047000876</v>
      </c>
      <c r="I6" s="241">
        <v>33760467.56526348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13049924.438213089</v>
      </c>
      <c r="C4" s="98">
        <v>-24610.813181900667</v>
      </c>
      <c r="D4" s="98">
        <v>6608780.2582464404</v>
      </c>
      <c r="E4" s="98">
        <v>8852683.6564139053</v>
      </c>
      <c r="F4" s="98">
        <v>-1707739.728033402</v>
      </c>
      <c r="G4" s="98">
        <v>-679188.93523194815</v>
      </c>
      <c r="H4" s="98">
        <v>0</v>
      </c>
      <c r="I4" s="98">
        <v>26099848.876426186</v>
      </c>
    </row>
    <row r="5" spans="1:9" x14ac:dyDescent="0.25">
      <c r="A5" s="78">
        <v>2050</v>
      </c>
      <c r="B5" s="98">
        <v>12367941.925840957</v>
      </c>
      <c r="C5" s="98">
        <v>-40179.115818099352</v>
      </c>
      <c r="D5" s="98">
        <v>6582277.0918141343</v>
      </c>
      <c r="E5" s="98">
        <v>8714081.1908516288</v>
      </c>
      <c r="F5" s="98">
        <v>-2227605.1235059141</v>
      </c>
      <c r="G5" s="98">
        <v>-660632.11750079249</v>
      </c>
      <c r="H5" s="98">
        <v>0</v>
      </c>
      <c r="I5" s="98">
        <v>24735883.851681914</v>
      </c>
    </row>
    <row r="6" spans="1:9" x14ac:dyDescent="0.25">
      <c r="A6" s="78" t="s">
        <v>61</v>
      </c>
      <c r="B6" s="98">
        <v>39935328.806429893</v>
      </c>
      <c r="C6" s="98">
        <v>-64948.366200000019</v>
      </c>
      <c r="D6" s="98">
        <v>18710319.25079729</v>
      </c>
      <c r="E6" s="98">
        <v>27292231.036999717</v>
      </c>
      <c r="F6" s="98">
        <v>-4497244.8515393157</v>
      </c>
      <c r="G6" s="98">
        <v>-1505028.2636278004</v>
      </c>
      <c r="H6" s="98">
        <v>0</v>
      </c>
      <c r="I6" s="98">
        <v>79870657.612859786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 t="e">
        <f>SUMIF('Resultater - Vestdanmark'!$F$3:$F$487,'CO2-udledning'!$D$2,'Resultater - Vestdanmark'!H$3:H$487)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#REF!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#REF!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Vestdanmark'!H$3:H$474,'Resultater - Vestdanmark'!$F$3:$F$474,'CO2-udledning'!$D$2,'Resultater - Vestdanmark'!$C$3:$C$474,'CO2-udledning'!$F5)</f>
        <v>#REF!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Vestdanmark'!H$3:H$474,'Resultater - Vestdanmark'!$F$3:$F$474,'CO2-udledning'!$D$2,'Resultater - Vestdanmark'!$C$3:$C$474,'CO2-udledning'!$F6)</f>
        <v>#REF!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#REF!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Vestdanmark'!H$3:H$474,'Resultater - Vestdanmark'!$F$3:$F$474,'CO2-udledning'!$D$2,'Resultater - Vestdanmark'!$A$3:$A$474,'CO2-udledning'!$G8)</f>
        <v>#REF!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Vestdanmark'!H$3:H$474,'Resultater - Vestdanmark'!$F$3:$F$474,'CO2-udledning'!$D$2,'Resultater - Vestdanmark'!$A$3:$A$474,'CO2-udledning'!$G9)</f>
        <v>#REF!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Vestdanmark'!H$3:H$474,'Resultater - Vestdanmark'!$F$3:$F$474,'CO2-udledning'!$D$2,'Resultater - Vestdanmark'!$A$3:$A$474,'CO2-udledning'!$G10)</f>
        <v>#REF!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 t="e">
        <f>SUMIF('Resultater - Vestdanmark'!$F$3:$F$487,'CO2-udledning'!$D$2,'Resultater - Vestdanmark'!I$3:I$487)</f>
        <v>#REF!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 t="e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#REF!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#REF!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Vestdanmark'!I$3:I$474,'Resultater - Vestdanmark'!$F$3:$F$474,'CO2-udledning'!$D$2,'Resultater - Vestdanmark'!$C$3:$C$474,'CO2-udledning'!$F5)</f>
        <v>#REF!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Vestdanmark'!I$3:I$474,'Resultater - Vestdanmark'!$F$3:$F$474,'CO2-udledning'!$D$2,'Resultater - Vestdanmark'!$C$3:$C$474,'CO2-udledning'!$F6)</f>
        <v>#REF!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#REF!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Vestdanmark'!I$3:I$474,'Resultater - Vestdanmark'!$F$3:$F$474,'CO2-udledning'!$D$2,'Resultater - Vestdanmark'!$A$3:$A$474,'CO2-udledning'!$G8)</f>
        <v>#REF!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 t="e">
        <f>SUMIFS('Resultater - Vestdanmark'!I$3:I$474,'Resultater - Vestdanmark'!$F$3:$F$474,'CO2-udledning'!$D$2,'Resultater - Vestdanmark'!$A$3:$A$474,'CO2-udledning'!$G9)</f>
        <v>#REF!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Vestdanmark'!I$3:I$474,'Resultater - Vestdanmark'!$F$3:$F$474,'CO2-udledning'!$D$2,'Resultater - Vestdanmark'!$A$3:$A$474,'CO2-udledning'!$G10)</f>
        <v>#REF!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 t="e">
        <f>SUMIF('Resultater - Vestdanmark'!$F$3:$F$487,'CO2-udledning'!$D$2,'Resultater - Vestdanmark'!J$3:J$487)</f>
        <v>#REF!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 t="e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#REF!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 t="e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#REF!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 t="e">
        <f>SUMIFS('Resultater - Vestdanmark'!J$3:J$474,'Resultater - Vestdanmark'!$F$3:$F$474,'CO2-udledning'!$D$2,'Resultater - Vestdanmark'!$C$3:$C$474,'CO2-udledning'!$F5)</f>
        <v>#REF!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 t="e">
        <f>SUMIFS('Resultater - Vestdanmark'!J$3:J$474,'Resultater - Vestdanmark'!$F$3:$F$474,'CO2-udledning'!$D$2,'Resultater - Vestdanmark'!$C$3:$C$474,'CO2-udledning'!$F6)</f>
        <v>#REF!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 t="e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#REF!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 t="e">
        <f>SUMIFS('Resultater - Vestdanmark'!J$3:J$474,'Resultater - Vestdanmark'!$F$3:$F$474,'CO2-udledning'!$D$2,'Resultater - Vestdanmark'!$A$3:$A$474,'CO2-udledning'!$G8)</f>
        <v>#REF!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 t="e">
        <f>SUMIFS('Resultater - Vestdanmark'!J$3:J$474,'Resultater - Vestdanmark'!$F$3:$F$474,'CO2-udledning'!$D$2,'Resultater - Vestdanmark'!$A$3:$A$474,'CO2-udledning'!$G9)</f>
        <v>#REF!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 t="e">
        <f>SUMIFS('Resultater - Vestdanmark'!J$3:J$474,'Resultater - Vestdanmark'!$F$3:$F$474,'CO2-udledning'!$D$2,'Resultater - Vestdanmark'!$A$3:$A$474,'CO2-udledning'!$G10)</f>
        <v>#REF!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 t="e">
        <f>SUMIF('Resultater - Østdanmark'!$F$3:$F$487,'CO2-udledning'!$D$2,'Resultater - Østdanmark'!H$3:H$487)</f>
        <v>#REF!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 t="e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#REF!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 t="e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#REF!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 t="e">
        <f>SUMIFS('Resultater - Østdanmark'!H$3:H$474,'Resultater - Østdanmark'!$F$3:$F$474,'CO2-udledning'!$D$2,'Resultater - Østdanmark'!$C$3:$C$474,'CO2-udledning'!$F5)</f>
        <v>#REF!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 t="e">
        <f>SUMIFS('Resultater - Østdanmark'!H$3:H$474,'Resultater - Østdanmark'!$F$3:$F$474,'CO2-udledning'!$D$2,'Resultater - Østdanmark'!$C$3:$C$474,'CO2-udledning'!$F6)</f>
        <v>#REF!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 t="e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#REF!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 t="e">
        <f>SUMIFS('Resultater - Østdanmark'!H$3:H$474,'Resultater - Østdanmark'!$F$3:$F$474,'CO2-udledning'!$D$2,'Resultater - Østdanmark'!$A$3:$A$474,'CO2-udledning'!$G35)</f>
        <v>#REF!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 t="e">
        <f>SUMIFS('Resultater - Østdanmark'!H$3:H$474,'Resultater - Østdanmark'!$F$3:$F$474,'CO2-udledning'!$D$2,'Resultater - Østdanmark'!$A$3:$A$474,'CO2-udledning'!$G36)</f>
        <v>#REF!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 t="e">
        <f>SUMIFS('Resultater - Østdanmark'!H$3:H$474,'Resultater - Østdanmark'!$F$3:$F$474,'CO2-udledning'!$D$2,'Resultater - Østdanmark'!$A$3:$A$474,'CO2-udledning'!$G37)</f>
        <v>#REF!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 t="e">
        <f>SUMIF('Resultater - Østdanmark'!$F$3:$F$487,'CO2-udledning'!$D$2,'Resultater - Østdanmark'!I$3:I$487)</f>
        <v>#REF!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 t="e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#REF!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 t="e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#REF!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 t="e">
        <f>SUMIFS('Resultater - Østdanmark'!I$3:I$474,'Resultater - Østdanmark'!$F$3:$F$474,'CO2-udledning'!$D$2,'Resultater - Østdanmark'!$C$3:$C$474,'CO2-udledning'!$F5)</f>
        <v>#REF!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 t="e">
        <f>SUMIFS('Resultater - Østdanmark'!I$3:I$474,'Resultater - Østdanmark'!$F$3:$F$474,'CO2-udledning'!$D$2,'Resultater - Østdanmark'!$C$3:$C$474,'CO2-udledning'!$F6)</f>
        <v>#REF!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 t="e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#REF!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 t="e">
        <f>SUMIFS('Resultater - Østdanmark'!I$3:I$474,'Resultater - Østdanmark'!$F$3:$F$474,'CO2-udledning'!$D$2,'Resultater - Østdanmark'!$A$3:$A$474,'CO2-udledning'!$G35)</f>
        <v>#REF!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 t="e">
        <f>SUMIFS('Resultater - Østdanmark'!I$3:I$474,'Resultater - Østdanmark'!$F$3:$F$474,'CO2-udledning'!$D$2,'Resultater - Østdanmark'!$A$3:$A$474,'CO2-udledning'!$G36)</f>
        <v>#REF!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 t="e">
        <f>SUMIFS('Resultater - Østdanmark'!I$3:I$474,'Resultater - Østdanmark'!$F$3:$F$474,'CO2-udledning'!$D$2,'Resultater - Østdanmark'!$A$3:$A$474,'CO2-udledning'!$G37)</f>
        <v>#REF!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 t="e">
        <f>SUMIF('Resultater - Østdanmark'!$F$3:$F$487,'CO2-udledning'!$D$2,'Resultater - Østdanmark'!J$3:J$487)</f>
        <v>#REF!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 t="e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#REF!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 t="e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#REF!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 t="e">
        <f>SUMIFS('Resultater - Østdanmark'!J$3:J$474,'Resultater - Østdanmark'!$F$3:$F$474,'CO2-udledning'!$D$2,'Resultater - Østdanmark'!$C$3:$C$474,'CO2-udledning'!$F5)</f>
        <v>#REF!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 t="e">
        <f>SUMIFS('Resultater - Østdanmark'!J$3:J$474,'Resultater - Østdanmark'!$F$3:$F$474,'CO2-udledning'!$D$2,'Resultater - Østdanmark'!$C$3:$C$474,'CO2-udledning'!$F6)</f>
        <v>#REF!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 t="e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#REF!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 t="e">
        <f>SUMIFS('Resultater - Østdanmark'!J$3:J$474,'Resultater - Østdanmark'!$F$3:$F$474,'CO2-udledning'!$D$2,'Resultater - Østdanmark'!$A$3:$A$474,'CO2-udledning'!$G35)</f>
        <v>#REF!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 t="e">
        <f>SUMIFS('Resultater - Østdanmark'!J$3:J$474,'Resultater - Østdanmark'!$F$3:$F$474,'CO2-udledning'!$D$2,'Resultater - Østdanmark'!$A$3:$A$474,'CO2-udledning'!$G36)</f>
        <v>#REF!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 t="e">
        <f>SUMIFS('Resultater - Østdanmark'!J$3:J$474,'Resultater - Østdanmark'!$F$3:$F$474,'CO2-udledning'!$D$2,'Resultater - Østdanmark'!$A$3:$A$474,'CO2-udledning'!$G37)</f>
        <v>#REF!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298525.56791561138</v>
      </c>
      <c r="C7" s="98">
        <v>1502781.1107008122</v>
      </c>
      <c r="D7" s="98">
        <v>42956.187062954959</v>
      </c>
      <c r="E7" s="98">
        <v>37736958.706897601</v>
      </c>
      <c r="F7" s="98">
        <v>289344.48560341762</v>
      </c>
      <c r="G7" s="98">
        <v>949345.99548394862</v>
      </c>
      <c r="H7" s="98">
        <v>2355323.2838141397</v>
      </c>
      <c r="I7" s="98">
        <v>7206505.523105517</v>
      </c>
      <c r="J7" s="98">
        <v>7925117.269571091</v>
      </c>
      <c r="K7" s="98">
        <v>1362725.53997907</v>
      </c>
      <c r="L7" s="98">
        <v>202349.63153877269</v>
      </c>
      <c r="M7" s="98">
        <v>494167.70841044851</v>
      </c>
      <c r="N7" s="98">
        <v>6595761.847970549</v>
      </c>
      <c r="O7" s="98">
        <v>66961862.858053923</v>
      </c>
    </row>
    <row r="8" spans="1:15" x14ac:dyDescent="0.25">
      <c r="A8" s="78" t="s">
        <v>61</v>
      </c>
      <c r="B8" s="98">
        <v>874542.6549870912</v>
      </c>
      <c r="C8" s="98">
        <v>4468150.9301789645</v>
      </c>
      <c r="D8" s="98">
        <v>126543.62323513717</v>
      </c>
      <c r="E8" s="98">
        <v>92004336.211742043</v>
      </c>
      <c r="F8" s="98">
        <v>853979.5254162451</v>
      </c>
      <c r="G8" s="98">
        <v>2785932.1201823736</v>
      </c>
      <c r="H8" s="98">
        <v>6911897.3955972735</v>
      </c>
      <c r="I8" s="98">
        <v>23306152.736127324</v>
      </c>
      <c r="J8" s="98">
        <v>23506765.259329215</v>
      </c>
      <c r="K8" s="98">
        <v>4695054.426165103</v>
      </c>
      <c r="L8" s="98">
        <v>608691.6287406272</v>
      </c>
      <c r="M8" s="98">
        <v>1654596.9038416902</v>
      </c>
      <c r="N8" s="98">
        <v>15657086.199541338</v>
      </c>
      <c r="O8" s="98">
        <v>177453729.61508441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 t="e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 t="e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 t="e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 t="e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 t="e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 t="e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 t="e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 t="e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 t="e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 t="e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 t="e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 t="e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 t="e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 t="e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 t="e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 t="e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 t="e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 t="e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 t="e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 t="e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 t="e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 t="e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 t="e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 t="e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 t="e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 t="e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 t="e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 t="e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 t="e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 t="e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 t="e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 t="e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 t="e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 t="e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 t="e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 t="e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 t="e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 t="e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 t="e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 t="e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 t="e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 t="e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 t="e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 t="e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 t="e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 t="e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 t="e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 t="e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 t="e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 t="e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 t="e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 t="e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 t="e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 t="e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 t="e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 t="e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 t="e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 t="e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 t="e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 t="e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 t="e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 t="e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 t="e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 t="e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 t="e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 t="e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 t="e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 t="e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 t="e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 t="e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 t="e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 t="e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 t="e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 t="e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 t="e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 t="e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 t="e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 t="e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2863430.3661416383</v>
      </c>
      <c r="C7" s="241">
        <v>792440.79236345144</v>
      </c>
      <c r="D7" s="241">
        <v>3655871.1585050896</v>
      </c>
    </row>
    <row r="8" spans="1:4" x14ac:dyDescent="0.25">
      <c r="A8" s="78">
        <v>2050</v>
      </c>
      <c r="B8" s="241">
        <v>2859899.9612931921</v>
      </c>
      <c r="C8" s="241">
        <v>871392.37125140009</v>
      </c>
      <c r="D8" s="241">
        <v>3731292.3325445922</v>
      </c>
    </row>
    <row r="9" spans="1:4" x14ac:dyDescent="0.25">
      <c r="A9" s="78" t="s">
        <v>61</v>
      </c>
      <c r="B9" s="241">
        <v>8733568.819759516</v>
      </c>
      <c r="C9" s="241">
        <v>2491526.3685370558</v>
      </c>
      <c r="D9" s="241">
        <v>11225095.188296571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2501770</v>
      </c>
      <c r="E6" s="241">
        <v>487920</v>
      </c>
      <c r="F6" s="241">
        <v>623500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2440169.9999999995</v>
      </c>
      <c r="E7" s="241">
        <v>487920</v>
      </c>
      <c r="F7" s="241">
        <v>685100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7520310</v>
      </c>
      <c r="E8" s="241">
        <v>1448760</v>
      </c>
      <c r="F8" s="241">
        <v>1870500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74183.803587131348</v>
      </c>
      <c r="C7" s="241">
        <v>4853.1770030289581</v>
      </c>
      <c r="D7" s="241">
        <v>614009.9839605958</v>
      </c>
      <c r="E7" s="241">
        <v>12260.644279007083</v>
      </c>
      <c r="F7" s="241">
        <v>18194.810700511243</v>
      </c>
      <c r="G7" s="241">
        <v>52970.654930914927</v>
      </c>
      <c r="H7" s="241">
        <v>966609.27748625283</v>
      </c>
      <c r="I7" s="241">
        <v>162670.5326839725</v>
      </c>
      <c r="J7" s="241">
        <v>43656.858578083113</v>
      </c>
      <c r="K7" s="241">
        <v>108216.1106595821</v>
      </c>
      <c r="L7" s="241">
        <v>78362.46663239249</v>
      </c>
      <c r="M7" s="241">
        <v>257867.80103200703</v>
      </c>
      <c r="N7" s="241">
        <v>7716.8760454422081</v>
      </c>
      <c r="O7" s="241">
        <v>99823.678331425646</v>
      </c>
      <c r="P7" s="241">
        <v>2501396.6759103471</v>
      </c>
    </row>
    <row r="8" spans="1:16" x14ac:dyDescent="0.25">
      <c r="A8" s="78">
        <v>2050</v>
      </c>
      <c r="B8" s="241">
        <v>72275.665119207741</v>
      </c>
      <c r="C8" s="241">
        <v>4728.1172142829364</v>
      </c>
      <c r="D8" s="241">
        <v>598548.38396059559</v>
      </c>
      <c r="E8" s="241">
        <v>11939.949346977701</v>
      </c>
      <c r="F8" s="241">
        <v>17727.455506089249</v>
      </c>
      <c r="G8" s="241">
        <v>51621.782251781951</v>
      </c>
      <c r="H8" s="241">
        <v>941813.22356629348</v>
      </c>
      <c r="I8" s="241">
        <v>158496.56058649404</v>
      </c>
      <c r="J8" s="241">
        <v>42549.988492615776</v>
      </c>
      <c r="K8" s="241">
        <v>105423.80184271638</v>
      </c>
      <c r="L8" s="241">
        <v>76300.904828300088</v>
      </c>
      <c r="M8" s="241">
        <v>253508.19426480078</v>
      </c>
      <c r="N8" s="241">
        <v>7537.157461474726</v>
      </c>
      <c r="O8" s="241">
        <v>97335.327401064031</v>
      </c>
      <c r="P8" s="241">
        <v>2439806.5118426941</v>
      </c>
    </row>
    <row r="9" spans="1:16" x14ac:dyDescent="0.25">
      <c r="A9" s="78" t="s">
        <v>61</v>
      </c>
      <c r="B9" s="241">
        <v>223312.68157276139</v>
      </c>
      <c r="C9" s="241">
        <v>14696.075110417802</v>
      </c>
      <c r="D9" s="241">
        <v>1501489.7835768391</v>
      </c>
      <c r="E9" s="241">
        <v>36952.672194812782</v>
      </c>
      <c r="F9" s="241">
        <v>54864.962673346716</v>
      </c>
      <c r="G9" s="241">
        <v>159667.95798467839</v>
      </c>
      <c r="H9" s="241">
        <v>3246243.833735548</v>
      </c>
      <c r="I9" s="241">
        <v>501307.76915357099</v>
      </c>
      <c r="J9" s="241">
        <v>156145.48313983929</v>
      </c>
      <c r="K9" s="241">
        <v>375071.53483499179</v>
      </c>
      <c r="L9" s="241">
        <v>188629.72832441161</v>
      </c>
      <c r="M9" s="241">
        <v>732381.01037311379</v>
      </c>
      <c r="N9" s="241">
        <v>23833.660893491346</v>
      </c>
      <c r="O9" s="241">
        <v>304976.03418521857</v>
      </c>
      <c r="P9" s="241">
        <v>7519573.1877530413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71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71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71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71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71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71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71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71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71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71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71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71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71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71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71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71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71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71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71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71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71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71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71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71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71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71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71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71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71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71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71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71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71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71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71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71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71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71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71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71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71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71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71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71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71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71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71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71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71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71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71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71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71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71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71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71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71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71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71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71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71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71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71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71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71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71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71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71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71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71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71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71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71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71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71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71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71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71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71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71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71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71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71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71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71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71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71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71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71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71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71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71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71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71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71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71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71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71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71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71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71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71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71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71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71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71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71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71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71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71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71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71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71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71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71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71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71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71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71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71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71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71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71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71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71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71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71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71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71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71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71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71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71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71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71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71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71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71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71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71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71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71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71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71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71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71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71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71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71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71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71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71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71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71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71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71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71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71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71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71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71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71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71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71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71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71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71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71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71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71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71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71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71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71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71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71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71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71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71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71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71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71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71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71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71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71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71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71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71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71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71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71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71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71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71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71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71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71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71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71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71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71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71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71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71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71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71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71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71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71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71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71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71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71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71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71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71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71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71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71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71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71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71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71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71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71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71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71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71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71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71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71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71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71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71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71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71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71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71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71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71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71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71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71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71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71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71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71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71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71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71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71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71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71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71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71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71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71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71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71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71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71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71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71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71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71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71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71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71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71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71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71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71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71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71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71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71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71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71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71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71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71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71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71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71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71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71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71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71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71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71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71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71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71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71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71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71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71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71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71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71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71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71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71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71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71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71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71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71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71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71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71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71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71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71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71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71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71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71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71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71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71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71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71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71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71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71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71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71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71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71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71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71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71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2021-09-10T12:39:30Z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259058535099029</vt:r8>
  </property>
</Properties>
</file>