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9594921E-6BFE-4A7E-B8FB-28627EBB5CE3}" xr6:coauthVersionLast="47" xr6:coauthVersionMax="47" xr10:uidLastSave="{00000000-0000-0000-0000-000000000000}"/>
  <bookViews>
    <workbookView xWindow="2868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28" r:id="rId38"/>
    <pivotCache cacheId="129" r:id="rId39"/>
    <pivotCache cacheId="130" r:id="rId40"/>
    <pivotCache cacheId="131" r:id="rId41"/>
    <pivotCache cacheId="132" r:id="rId42"/>
    <pivotCache cacheId="133" r:id="rId43"/>
    <pivotCache cacheId="134" r:id="rId44"/>
    <pivotCache cacheId="13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127" i="72" s="1" a="1"/>
  <c r="D127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34" i="72"/>
  <c r="G3" i="72"/>
  <c r="G251" i="72"/>
  <c r="G282" i="72"/>
  <c r="G65" i="72"/>
  <c r="G96" i="72"/>
  <c r="G127" i="72"/>
  <c r="G158" i="72"/>
  <c r="H159" i="72" l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52" i="72" l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221" i="72" l="1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59" i="72"/>
  <c r="F159" i="72" s="1"/>
  <c r="E97" i="72"/>
  <c r="F97" i="72" s="1"/>
  <c r="E66" i="72"/>
  <c r="F66" i="72" s="1"/>
  <c r="E4" i="72"/>
  <c r="F4" i="72" s="1"/>
  <c r="E190" i="72"/>
  <c r="F190" i="72" s="1"/>
  <c r="E128" i="72"/>
  <c r="F128" i="72" s="1"/>
  <c r="E283" i="72"/>
  <c r="F283" i="72" s="1"/>
  <c r="I4" i="58"/>
  <c r="I4" i="37"/>
  <c r="J4" i="37"/>
  <c r="J4" i="58"/>
  <c r="E35" i="72"/>
  <c r="F35" i="72" s="1"/>
  <c r="E252" i="72"/>
  <c r="F252" i="72" s="1"/>
  <c r="F53" i="66" l="1"/>
  <c r="I4" i="41"/>
  <c r="D45" i="39" s="1"/>
  <c r="E19" i="53"/>
  <c r="E25" i="53"/>
  <c r="N4" i="58"/>
  <c r="F197" i="66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222" i="72"/>
  <c r="F222" i="72" s="1"/>
  <c r="J4" i="41"/>
  <c r="E45" i="39" s="1"/>
  <c r="F101" i="66"/>
  <c r="E31" i="53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H4" i="58"/>
  <c r="H4" i="37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F245" i="66"/>
  <c r="E37" i="53"/>
  <c r="O4" i="58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L45" i="39"/>
  <c r="L59" i="39" s="1"/>
  <c r="L60" i="39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191" i="72"/>
  <c r="F191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36" i="72"/>
  <c r="F36" i="72" s="1"/>
  <c r="E67" i="72"/>
  <c r="F67" i="72" s="1"/>
  <c r="H4" i="41"/>
  <c r="K45" i="39" s="1"/>
  <c r="F5" i="66"/>
  <c r="E7" i="53"/>
  <c r="E13" i="53"/>
  <c r="M4" i="58"/>
  <c r="F149" i="66"/>
  <c r="E107" i="38"/>
  <c r="D56" i="39"/>
  <c r="D59" i="39"/>
  <c r="D60" i="39" s="1"/>
  <c r="E56" i="39"/>
  <c r="E59" i="39"/>
  <c r="E60" i="39" s="1"/>
  <c r="E124" i="38"/>
  <c r="M45" i="39"/>
  <c r="E284" i="72"/>
  <c r="F284" i="72" s="1"/>
  <c r="E5" i="72"/>
  <c r="F5" i="72" s="1"/>
  <c r="E158" i="38" l="1"/>
  <c r="I474" i="58" s="1"/>
  <c r="L56" i="39"/>
  <c r="L57" i="39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C45" i="39"/>
  <c r="E90" i="38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M56" i="39"/>
  <c r="M59" i="39"/>
  <c r="M60" i="39" s="1"/>
  <c r="E175" i="38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41" i="38"/>
  <c r="K56" i="39"/>
  <c r="K59" i="39"/>
  <c r="K60" i="39" s="1"/>
  <c r="E223" i="72"/>
  <c r="F223" i="72" s="1"/>
  <c r="J474" i="37"/>
  <c r="D31" i="53"/>
  <c r="F31" i="53" s="1"/>
  <c r="H37" i="53" s="1"/>
  <c r="J101" i="66"/>
  <c r="J466" i="37"/>
  <c r="E254" i="72"/>
  <c r="F254" i="72" s="1"/>
  <c r="D57" i="39"/>
  <c r="D58" i="39"/>
  <c r="E57" i="39"/>
  <c r="E58" i="39"/>
  <c r="J53" i="66"/>
  <c r="I474" i="37"/>
  <c r="I466" i="37"/>
  <c r="D19" i="53"/>
  <c r="F19" i="53" s="1"/>
  <c r="H25" i="53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99" i="72"/>
  <c r="F99" i="72" s="1"/>
  <c r="L58" i="39" l="1"/>
  <c r="J197" i="66"/>
  <c r="W197" i="66" s="1"/>
  <c r="D25" i="53"/>
  <c r="F25" i="53" s="1"/>
  <c r="G25" i="53" s="1"/>
  <c r="I466" i="58"/>
  <c r="I466" i="41" s="1"/>
  <c r="C59" i="39"/>
  <c r="C60" i="39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C56" i="39"/>
  <c r="C57" i="39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F55" i="66"/>
  <c r="I479" i="37"/>
  <c r="I474" i="41"/>
  <c r="H474" i="37"/>
  <c r="H466" i="37"/>
  <c r="D7" i="53"/>
  <c r="F7" i="53" s="1"/>
  <c r="J5" i="66"/>
  <c r="S53" i="66"/>
  <c r="W53" i="66"/>
  <c r="J489" i="37"/>
  <c r="F102" i="66"/>
  <c r="D37" i="53"/>
  <c r="F37" i="53" s="1"/>
  <c r="J245" i="66"/>
  <c r="J474" i="58"/>
  <c r="J474" i="41" s="1"/>
  <c r="J466" i="58"/>
  <c r="J466" i="41" s="1"/>
  <c r="I479" i="58"/>
  <c r="F199" i="66"/>
  <c r="E131" i="72"/>
  <c r="F131" i="72" s="1"/>
  <c r="M57" i="39"/>
  <c r="M58" i="39"/>
  <c r="D13" i="53"/>
  <c r="F13" i="53" s="1"/>
  <c r="H7" i="53" s="1"/>
  <c r="J149" i="66"/>
  <c r="H474" i="58"/>
  <c r="H466" i="58"/>
  <c r="I489" i="37"/>
  <c r="F54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F103" i="66"/>
  <c r="J479" i="37"/>
  <c r="E162" i="72"/>
  <c r="F162" i="72" s="1"/>
  <c r="K58" i="39"/>
  <c r="K57" i="39"/>
  <c r="E6" i="72"/>
  <c r="F6" i="72" s="1"/>
  <c r="S101" i="66"/>
  <c r="W101" i="66"/>
  <c r="S197" i="66" l="1"/>
  <c r="I489" i="58"/>
  <c r="I489" i="41" s="1"/>
  <c r="F198" i="66"/>
  <c r="L198" i="66" s="1"/>
  <c r="P198" i="66" s="1"/>
  <c r="H19" i="53"/>
  <c r="G19" i="53" s="1"/>
  <c r="E307" i="38" s="1"/>
  <c r="C58" i="39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286" i="72"/>
  <c r="F286" i="72" s="1"/>
  <c r="L102" i="66"/>
  <c r="P102" i="66" s="1"/>
  <c r="E224" i="72"/>
  <c r="F224" i="72" s="1"/>
  <c r="W5" i="66"/>
  <c r="S5" i="66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38" i="72"/>
  <c r="F38" i="72" s="1"/>
  <c r="E325" i="38"/>
  <c r="M197" i="66" s="1"/>
  <c r="E319" i="38"/>
  <c r="G7" i="53"/>
  <c r="H13" i="53"/>
  <c r="G13" i="53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F6" i="66"/>
  <c r="H466" i="41"/>
  <c r="H489" i="37"/>
  <c r="H474" i="41"/>
  <c r="H479" i="37"/>
  <c r="F7" i="66"/>
  <c r="L54" i="66"/>
  <c r="P54" i="66" s="1"/>
  <c r="J480" i="37"/>
  <c r="E366" i="38"/>
  <c r="K103" i="66" s="1"/>
  <c r="N103" i="66" s="1"/>
  <c r="E378" i="38"/>
  <c r="K199" i="66" s="1"/>
  <c r="N199" i="66" s="1"/>
  <c r="I480" i="58"/>
  <c r="E379" i="38" s="1"/>
  <c r="K218" i="66" s="1"/>
  <c r="N218" i="66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J489" i="58"/>
  <c r="J489" i="41" s="1"/>
  <c r="F246" i="66"/>
  <c r="I479" i="41"/>
  <c r="E360" i="38"/>
  <c r="K55" i="66" s="1"/>
  <c r="N55" i="66" s="1"/>
  <c r="I480" i="37"/>
  <c r="H489" i="58"/>
  <c r="F150" i="66"/>
  <c r="J479" i="58"/>
  <c r="J479" i="41" s="1"/>
  <c r="F247" i="66"/>
  <c r="E255" i="72"/>
  <c r="F255" i="72" s="1"/>
  <c r="F151" i="66"/>
  <c r="H479" i="58"/>
  <c r="S245" i="66"/>
  <c r="W245" i="66"/>
  <c r="E100" i="72"/>
  <c r="F100" i="72" s="1"/>
  <c r="W149" i="66"/>
  <c r="S149" i="66"/>
  <c r="G37" i="53"/>
  <c r="H31" i="53"/>
  <c r="G31" i="53" s="1"/>
  <c r="E313" i="38" l="1"/>
  <c r="C20" i="8" s="1"/>
  <c r="E132" i="72"/>
  <c r="F132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N54" i="66"/>
  <c r="N198" i="66"/>
  <c r="L150" i="66"/>
  <c r="P150" i="66" s="1"/>
  <c r="V150" i="66" s="1"/>
  <c r="X150" i="66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I480" i="41"/>
  <c r="E361" i="38"/>
  <c r="K74" i="66" s="1"/>
  <c r="N74" i="66" s="1"/>
  <c r="E331" i="38"/>
  <c r="E337" i="38"/>
  <c r="L246" i="66"/>
  <c r="P246" i="66" s="1"/>
  <c r="E367" i="38"/>
  <c r="K122" i="66" s="1"/>
  <c r="N122" i="66" s="1"/>
  <c r="M53" i="66"/>
  <c r="F18" i="39" s="1"/>
  <c r="I486" i="37"/>
  <c r="L53" i="66"/>
  <c r="E295" i="38"/>
  <c r="E301" i="38"/>
  <c r="M149" i="66" s="1"/>
  <c r="H479" i="41"/>
  <c r="H480" i="37"/>
  <c r="E354" i="38"/>
  <c r="K7" i="66" s="1"/>
  <c r="N7" i="66" s="1"/>
  <c r="E283" i="38"/>
  <c r="E289" i="38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384" i="38"/>
  <c r="K247" i="66" s="1"/>
  <c r="N247" i="66" s="1"/>
  <c r="Y247" i="66" s="1"/>
  <c r="J480" i="58"/>
  <c r="E385" i="38" s="1"/>
  <c r="K266" i="66" s="1"/>
  <c r="N266" i="66" s="1"/>
  <c r="E7" i="72"/>
  <c r="F7" i="72" s="1"/>
  <c r="L197" i="66"/>
  <c r="I486" i="58"/>
  <c r="N102" i="66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H489" i="4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94" i="72"/>
  <c r="F194" i="72" s="1"/>
  <c r="E349" i="38"/>
  <c r="M245" i="66" s="1"/>
  <c r="E343" i="38"/>
  <c r="H480" i="58"/>
  <c r="E373" i="38" s="1"/>
  <c r="K170" i="66" s="1"/>
  <c r="N170" i="66" s="1"/>
  <c r="E372" i="38"/>
  <c r="K151" i="66" s="1"/>
  <c r="N151" i="66" s="1"/>
  <c r="L6" i="66"/>
  <c r="P6" i="66" s="1"/>
  <c r="V6" i="66" s="1"/>
  <c r="X6" i="66" s="1"/>
  <c r="Z55" i="66"/>
  <c r="Z199" i="66"/>
  <c r="Y55" i="66"/>
  <c r="Y199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Y198" i="66" l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Y54" i="66"/>
  <c r="Z198" i="66"/>
  <c r="O54" i="66"/>
  <c r="Q54" i="66" s="1"/>
  <c r="Z54" i="66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O198" i="66"/>
  <c r="U198" i="66" s="1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N246" i="66"/>
  <c r="O102" i="66" s="1"/>
  <c r="E225" i="72"/>
  <c r="F225" i="72" s="1"/>
  <c r="G226" i="72" s="1"/>
  <c r="Z7" i="66"/>
  <c r="Y7" i="66"/>
  <c r="Y151" i="66"/>
  <c r="Z151" i="66"/>
  <c r="E355" i="38"/>
  <c r="K26" i="66" s="1"/>
  <c r="N26" i="66" s="1"/>
  <c r="H480" i="41"/>
  <c r="H486" i="37"/>
  <c r="L5" i="66"/>
  <c r="N6" i="66"/>
  <c r="Y102" i="66"/>
  <c r="E71" i="72"/>
  <c r="F71" i="72" s="1"/>
  <c r="Y103" i="66"/>
  <c r="Z247" i="66"/>
  <c r="E287" i="72"/>
  <c r="F287" i="72" s="1"/>
  <c r="N197" i="66"/>
  <c r="P197" i="66"/>
  <c r="H486" i="58"/>
  <c r="L149" i="66"/>
  <c r="J480" i="41"/>
  <c r="Z103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P53" i="66"/>
  <c r="N53" i="66"/>
  <c r="Z122" i="66"/>
  <c r="Z266" i="66"/>
  <c r="Y122" i="66"/>
  <c r="Y266" i="66"/>
  <c r="E133" i="72"/>
  <c r="F133" i="72" s="1"/>
  <c r="L245" i="66"/>
  <c r="J486" i="58"/>
  <c r="I486" i="41"/>
  <c r="N150" i="6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D20" i="8"/>
  <c r="M101" i="66"/>
  <c r="G18" i="39" s="1"/>
  <c r="E39" i="72"/>
  <c r="F39" i="72" s="1"/>
  <c r="L101" i="66"/>
  <c r="J486" i="37"/>
  <c r="M5" i="66"/>
  <c r="B20" i="8"/>
  <c r="Y218" i="66"/>
  <c r="Y74" i="66"/>
  <c r="Z218" i="66"/>
  <c r="Z74" i="66"/>
  <c r="U54" i="66" l="1"/>
  <c r="V54" i="66"/>
  <c r="X54" i="66" s="1"/>
  <c r="H227" i="72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226" i="72"/>
  <c r="F226" i="72" s="1"/>
  <c r="V198" i="66"/>
  <c r="X198" i="66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O150" i="66"/>
  <c r="Q150" i="66" s="1"/>
  <c r="Q198" i="66"/>
  <c r="Z246" i="66"/>
  <c r="O246" i="66"/>
  <c r="V246" i="66" s="1"/>
  <c r="X246" i="66" s="1"/>
  <c r="Z102" i="66"/>
  <c r="Y246" i="66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J486" i="4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U102" i="66"/>
  <c r="V102" i="66"/>
  <c r="X102" i="66" s="1"/>
  <c r="Q102" i="66"/>
  <c r="P101" i="66"/>
  <c r="N101" i="66"/>
  <c r="Z150" i="66"/>
  <c r="Y6" i="66"/>
  <c r="Z6" i="66"/>
  <c r="O6" i="66"/>
  <c r="Y150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8" i="72"/>
  <c r="F8" i="72" s="1"/>
  <c r="R5" i="66"/>
  <c r="T5" i="66" s="1"/>
  <c r="P5" i="66"/>
  <c r="V5" i="66" s="1"/>
  <c r="X5" i="66" s="1"/>
  <c r="N5" i="66"/>
  <c r="N245" i="66"/>
  <c r="P245" i="66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H486" i="41"/>
  <c r="E165" i="72"/>
  <c r="F165" i="72" s="1"/>
  <c r="Z170" i="66"/>
  <c r="Y26" i="66"/>
  <c r="Y170" i="66"/>
  <c r="Z26" i="66"/>
  <c r="P149" i="66"/>
  <c r="V149" i="66" s="1"/>
  <c r="X149" i="66" s="1"/>
  <c r="N149" i="66"/>
  <c r="R149" i="66"/>
  <c r="T149" i="66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Z53" i="66"/>
  <c r="O53" i="66"/>
  <c r="Z197" i="66"/>
  <c r="Y197" i="66"/>
  <c r="Y53" i="66"/>
  <c r="O197" i="66"/>
  <c r="Q246" i="66" l="1"/>
  <c r="U150" i="66"/>
  <c r="U246" i="66"/>
  <c r="O245" i="66"/>
  <c r="U245" i="66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U53" i="66"/>
  <c r="Q53" i="66"/>
  <c r="R53" i="66" s="1"/>
  <c r="T53" i="66" s="1"/>
  <c r="V53" i="66"/>
  <c r="X53" i="66" s="1"/>
  <c r="O101" i="66"/>
  <c r="Y245" i="66"/>
  <c r="Z245" i="66"/>
  <c r="Y101" i="66"/>
  <c r="Z101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58" i="72"/>
  <c r="F258" i="72" s="1"/>
  <c r="E103" i="72"/>
  <c r="F103" i="72" s="1"/>
  <c r="Y5" i="66"/>
  <c r="Z149" i="66"/>
  <c r="O5" i="66"/>
  <c r="Y149" i="66"/>
  <c r="Z5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V197" i="66"/>
  <c r="X197" i="66" s="1"/>
  <c r="Q197" i="66"/>
  <c r="R197" i="66" s="1"/>
  <c r="T197" i="66" s="1"/>
  <c r="U197" i="66"/>
  <c r="E72" i="72"/>
  <c r="F72" i="72" s="1"/>
  <c r="E40" i="72"/>
  <c r="F40" i="72" s="1"/>
  <c r="E134" i="72"/>
  <c r="F134" i="72" s="1"/>
  <c r="E288" i="72"/>
  <c r="F288" i="72" s="1"/>
  <c r="O149" i="66"/>
  <c r="U6" i="66"/>
  <c r="Q6" i="66"/>
  <c r="Q245" i="66" l="1"/>
  <c r="R245" i="66" s="1"/>
  <c r="T245" i="66" s="1"/>
  <c r="V245" i="66"/>
  <c r="X245" i="66" s="1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97" i="72"/>
  <c r="F197" i="72" s="1"/>
  <c r="U149" i="66"/>
  <c r="Q149" i="66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U5" i="66"/>
  <c r="Q5" i="66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U101" i="66"/>
  <c r="V101" i="66"/>
  <c r="X101" i="66" s="1"/>
  <c r="Q101" i="66"/>
  <c r="R101" i="66" s="1"/>
  <c r="T101" i="66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04" i="72" l="1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73" i="72"/>
  <c r="F73" i="72" s="1"/>
  <c r="E41" i="72"/>
  <c r="F41" i="72" s="1"/>
  <c r="E167" i="72"/>
  <c r="F167" i="72" s="1"/>
  <c r="E10" i="72"/>
  <c r="F10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35" i="72"/>
  <c r="F135" i="72" s="1"/>
  <c r="E229" i="72"/>
  <c r="F229" i="72" s="1"/>
  <c r="E260" i="72" l="1"/>
  <c r="F260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98" i="72"/>
  <c r="F198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90" i="72"/>
  <c r="F290" i="72" s="1"/>
  <c r="E105" i="72"/>
  <c r="F105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42" i="72" l="1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8" i="72"/>
  <c r="F168" i="72" s="1"/>
  <c r="G169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74" i="72"/>
  <c r="F74" i="72" s="1"/>
  <c r="E11" i="72"/>
  <c r="F11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30" i="72"/>
  <c r="F230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H170" i="72" l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06" i="72"/>
  <c r="F106" i="72" s="1"/>
  <c r="E137" i="72"/>
  <c r="F137" i="72" s="1"/>
  <c r="E199" i="72"/>
  <c r="F199" i="72" s="1"/>
  <c r="E43" i="72"/>
  <c r="F43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91" i="72"/>
  <c r="F291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75" i="72" l="1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2" i="72"/>
  <c r="F12" i="72" s="1"/>
  <c r="E262" i="72"/>
  <c r="F262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31" i="72"/>
  <c r="F231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292" i="72"/>
  <c r="F292" i="72" s="1"/>
  <c r="E138" i="72"/>
  <c r="F138" i="72" s="1"/>
  <c r="E44" i="72"/>
  <c r="F44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07" i="72"/>
  <c r="F107" i="72" s="1"/>
  <c r="E76" i="72"/>
  <c r="F76" i="72" s="1"/>
  <c r="E171" i="72"/>
  <c r="F171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63" i="72" l="1"/>
  <c r="F263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32" i="72"/>
  <c r="F232" i="72" s="1"/>
  <c r="E201" i="72"/>
  <c r="F201" i="72" s="1"/>
  <c r="E13" i="72"/>
  <c r="F13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45" i="72"/>
  <c r="F45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08" i="72"/>
  <c r="F108" i="72" s="1"/>
  <c r="E77" i="72"/>
  <c r="F77" i="72" s="1"/>
  <c r="E172" i="72"/>
  <c r="F172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94" i="72" l="1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4" i="72"/>
  <c r="F14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02" i="72"/>
  <c r="F202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33" i="72"/>
  <c r="F233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41" i="72" l="1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78" i="72"/>
  <c r="F78" i="72" s="1"/>
  <c r="E109" i="72"/>
  <c r="F109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66" i="72"/>
  <c r="F266" i="72" s="1"/>
  <c r="E174" i="72"/>
  <c r="F174" i="72" s="1"/>
  <c r="E15" i="72"/>
  <c r="F15" i="72" s="1"/>
  <c r="E296" i="72"/>
  <c r="F296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34" i="72"/>
  <c r="F234" i="72" s="1"/>
  <c r="E204" i="72" l="1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48" i="72"/>
  <c r="F48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3" i="72"/>
  <c r="F143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10" i="72"/>
  <c r="F110" i="72" s="1"/>
  <c r="E79" i="72"/>
  <c r="F79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6" i="72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67" i="72"/>
  <c r="F267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05" i="72"/>
  <c r="F205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75" i="72"/>
  <c r="F175" i="72" s="1"/>
  <c r="E297" i="72"/>
  <c r="F297" i="72" s="1"/>
  <c r="E144" i="72" l="1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36" i="72"/>
  <c r="F236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7" i="72"/>
  <c r="F17" i="72" s="1"/>
  <c r="E80" i="72"/>
  <c r="F80" i="72" s="1"/>
  <c r="E49" i="72"/>
  <c r="F49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68" i="72" l="1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45" i="72"/>
  <c r="F145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98" i="72"/>
  <c r="F298" i="72" s="1"/>
  <c r="E206" i="72"/>
  <c r="F206" i="72" s="1"/>
  <c r="E112" i="72"/>
  <c r="F112" i="72" s="1"/>
  <c r="E176" i="72"/>
  <c r="F176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18" i="72"/>
  <c r="F18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50" i="72"/>
  <c r="F50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177" i="72" l="1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238" i="72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46" i="72"/>
  <c r="F146" i="72" s="1"/>
  <c r="E82" i="72"/>
  <c r="F82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70" i="72"/>
  <c r="F270" i="72" s="1"/>
  <c r="E299" i="72"/>
  <c r="F299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113" i="72"/>
  <c r="F113" i="72" s="1"/>
  <c r="G300" i="72" l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9" i="72"/>
  <c r="F19" i="72" s="1"/>
  <c r="E239" i="72"/>
  <c r="F239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178" i="72"/>
  <c r="F178" i="72" s="1"/>
  <c r="E51" i="72"/>
  <c r="F51" i="72" s="1"/>
  <c r="E208" i="72"/>
  <c r="F208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147" i="72" l="1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271" i="72"/>
  <c r="F271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300" i="72"/>
  <c r="F300" i="72" s="1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E240" i="72"/>
  <c r="F240" i="72" s="1"/>
  <c r="E115" i="72"/>
  <c r="F115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179" i="72"/>
  <c r="F179" i="72" s="1"/>
  <c r="E52" i="72"/>
  <c r="F52" i="72" s="1"/>
  <c r="E84" i="72"/>
  <c r="F84" i="72" s="1"/>
  <c r="E209" i="72"/>
  <c r="F209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1" i="72" l="1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80" i="72"/>
  <c r="H181" i="72" s="1"/>
  <c r="I182" i="72" s="1"/>
  <c r="J183" i="72" s="1"/>
  <c r="K184" i="72" s="1"/>
  <c r="L185" i="72" s="1"/>
  <c r="M186" i="72" s="1"/>
  <c r="N187" i="72" s="1"/>
  <c r="E272" i="72"/>
  <c r="F272" i="72" s="1"/>
  <c r="E149" i="72"/>
  <c r="F149" i="72" s="1"/>
  <c r="E301" i="72"/>
  <c r="F301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210" i="72" l="1"/>
  <c r="F210" i="72" s="1"/>
  <c r="G211" i="72" s="1"/>
  <c r="H212" i="72" s="1"/>
  <c r="I213" i="72" s="1"/>
  <c r="J214" i="72" s="1"/>
  <c r="K215" i="72" s="1"/>
  <c r="L216" i="72" s="1"/>
  <c r="M217" i="72" s="1"/>
  <c r="N218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22" i="72"/>
  <c r="F22" i="72" s="1"/>
  <c r="G150" i="72"/>
  <c r="H151" i="72" s="1"/>
  <c r="I152" i="72" s="1"/>
  <c r="J153" i="72" s="1"/>
  <c r="K154" i="72" s="1"/>
  <c r="L155" i="72" s="1"/>
  <c r="M156" i="72" s="1"/>
  <c r="G273" i="72"/>
  <c r="H274" i="72" s="1"/>
  <c r="I275" i="72" s="1"/>
  <c r="J276" i="72" s="1"/>
  <c r="K277" i="72" s="1"/>
  <c r="L278" i="72" s="1"/>
  <c r="M279" i="72" s="1"/>
  <c r="N280" i="72" s="1"/>
  <c r="E241" i="72"/>
  <c r="F241" i="72" s="1"/>
  <c r="E180" i="72"/>
  <c r="F180" i="72" s="1"/>
  <c r="E53" i="72"/>
  <c r="F53" i="72" s="1"/>
  <c r="E85" i="72"/>
  <c r="F85" i="72" s="1"/>
  <c r="E116" i="72"/>
  <c r="F116" i="72" s="1"/>
  <c r="E211" i="72" l="1"/>
  <c r="F211" i="72" s="1"/>
  <c r="G212" i="72" s="1"/>
  <c r="H213" i="72" s="1"/>
  <c r="I214" i="72" s="1"/>
  <c r="J215" i="72" s="1"/>
  <c r="K216" i="72" s="1"/>
  <c r="L217" i="72" s="1"/>
  <c r="M218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81" i="72"/>
  <c r="H182" i="72" s="1"/>
  <c r="I183" i="72" s="1"/>
  <c r="J184" i="72" s="1"/>
  <c r="K185" i="72" s="1"/>
  <c r="L186" i="72" s="1"/>
  <c r="M187" i="72" s="1"/>
  <c r="G242" i="72"/>
  <c r="H243" i="72" s="1"/>
  <c r="I244" i="72" s="1"/>
  <c r="J245" i="72" s="1"/>
  <c r="K246" i="72" s="1"/>
  <c r="L247" i="72" s="1"/>
  <c r="M248" i="72" s="1"/>
  <c r="N249" i="72" s="1"/>
  <c r="E273" i="72"/>
  <c r="F273" i="72" s="1"/>
  <c r="G86" i="72"/>
  <c r="H87" i="72" s="1"/>
  <c r="I88" i="72" s="1"/>
  <c r="J89" i="72" s="1"/>
  <c r="K90" i="72" s="1"/>
  <c r="L91" i="72" s="1"/>
  <c r="M92" i="72" s="1"/>
  <c r="N93" i="72" s="1"/>
  <c r="O94" i="72" s="1"/>
  <c r="E150" i="72"/>
  <c r="F150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302" i="72"/>
  <c r="F302" i="72" s="1"/>
  <c r="E117" i="72" l="1"/>
  <c r="F117" i="72" s="1"/>
  <c r="G118" i="72" s="1"/>
  <c r="H119" i="72" s="1"/>
  <c r="I120" i="72" s="1"/>
  <c r="J121" i="72" s="1"/>
  <c r="K122" i="72" s="1"/>
  <c r="L123" i="72" s="1"/>
  <c r="M124" i="72" s="1"/>
  <c r="N125" i="72" s="1"/>
  <c r="E212" i="72"/>
  <c r="F212" i="72" s="1"/>
  <c r="G213" i="72" s="1"/>
  <c r="H214" i="72" s="1"/>
  <c r="I215" i="72" s="1"/>
  <c r="J216" i="72" s="1"/>
  <c r="K217" i="72" s="1"/>
  <c r="L218" i="72" s="1"/>
  <c r="E23" i="72"/>
  <c r="F23" i="72" s="1"/>
  <c r="G151" i="72"/>
  <c r="H152" i="72" s="1"/>
  <c r="I153" i="72" s="1"/>
  <c r="J154" i="72" s="1"/>
  <c r="K155" i="72" s="1"/>
  <c r="L156" i="72" s="1"/>
  <c r="E86" i="72"/>
  <c r="F86" i="72" s="1"/>
  <c r="G274" i="72"/>
  <c r="H275" i="72" s="1"/>
  <c r="I276" i="72" s="1"/>
  <c r="J277" i="72" s="1"/>
  <c r="K278" i="72" s="1"/>
  <c r="L279" i="72" s="1"/>
  <c r="M280" i="72" s="1"/>
  <c r="E242" i="72"/>
  <c r="F242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181" i="72"/>
  <c r="F181" i="72" s="1"/>
  <c r="E54" i="72"/>
  <c r="F54" i="72" s="1"/>
  <c r="E118" i="72" l="1"/>
  <c r="F118" i="72" s="1"/>
  <c r="G119" i="72" s="1"/>
  <c r="H120" i="72" s="1"/>
  <c r="I121" i="72" s="1"/>
  <c r="J122" i="72" s="1"/>
  <c r="K123" i="72" s="1"/>
  <c r="L124" i="72" s="1"/>
  <c r="M125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G243" i="72"/>
  <c r="H244" i="72" s="1"/>
  <c r="I245" i="72" s="1"/>
  <c r="J246" i="72" s="1"/>
  <c r="K247" i="72" s="1"/>
  <c r="L248" i="72" s="1"/>
  <c r="M249" i="72" s="1"/>
  <c r="E274" i="72"/>
  <c r="F274" i="72" s="1"/>
  <c r="G87" i="72"/>
  <c r="H88" i="72" s="1"/>
  <c r="I89" i="72" s="1"/>
  <c r="J90" i="72" s="1"/>
  <c r="K91" i="72" s="1"/>
  <c r="L92" i="72" s="1"/>
  <c r="M93" i="72" s="1"/>
  <c r="N94" i="72" s="1"/>
  <c r="E151" i="72"/>
  <c r="F151" i="72" s="1"/>
  <c r="G55" i="72"/>
  <c r="H56" i="72" s="1"/>
  <c r="I57" i="72" s="1"/>
  <c r="J58" i="72" s="1"/>
  <c r="K59" i="72" s="1"/>
  <c r="L60" i="72" s="1"/>
  <c r="M61" i="72" s="1"/>
  <c r="N62" i="72" s="1"/>
  <c r="O63" i="72" s="1"/>
  <c r="G24" i="72"/>
  <c r="H25" i="72" s="1"/>
  <c r="I26" i="72" s="1"/>
  <c r="J27" i="72" s="1"/>
  <c r="K28" i="72" s="1"/>
  <c r="L29" i="72" s="1"/>
  <c r="M30" i="72" s="1"/>
  <c r="N31" i="72" s="1"/>
  <c r="O32" i="72" s="1"/>
  <c r="G182" i="72"/>
  <c r="H183" i="72" s="1"/>
  <c r="I184" i="72" s="1"/>
  <c r="J185" i="72" s="1"/>
  <c r="K186" i="72" s="1"/>
  <c r="L187" i="72" s="1"/>
  <c r="E213" i="72"/>
  <c r="F213" i="72" s="1"/>
  <c r="E182" i="72" l="1"/>
  <c r="F182" i="72" s="1"/>
  <c r="G183" i="72" s="1"/>
  <c r="H184" i="72" s="1"/>
  <c r="I185" i="72" s="1"/>
  <c r="J186" i="72" s="1"/>
  <c r="K187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E119" i="72"/>
  <c r="F119" i="72" s="1"/>
  <c r="G120" i="72" s="1"/>
  <c r="H121" i="72" s="1"/>
  <c r="I122" i="72" s="1"/>
  <c r="J123" i="72" s="1"/>
  <c r="K124" i="72" s="1"/>
  <c r="L125" i="72" s="1"/>
  <c r="G152" i="72"/>
  <c r="H153" i="72" s="1"/>
  <c r="I154" i="72" s="1"/>
  <c r="J155" i="72" s="1"/>
  <c r="K156" i="72" s="1"/>
  <c r="E87" i="72"/>
  <c r="F87" i="72" s="1"/>
  <c r="G275" i="72"/>
  <c r="H276" i="72" s="1"/>
  <c r="I277" i="72" s="1"/>
  <c r="J278" i="72" s="1"/>
  <c r="K279" i="72" s="1"/>
  <c r="L280" i="72" s="1"/>
  <c r="G214" i="72"/>
  <c r="H215" i="72" s="1"/>
  <c r="I216" i="72" s="1"/>
  <c r="J217" i="72" s="1"/>
  <c r="K218" i="72" s="1"/>
  <c r="E243" i="72"/>
  <c r="F243" i="72" s="1"/>
  <c r="E24" i="72"/>
  <c r="F24" i="72" s="1"/>
  <c r="E214" i="72" l="1"/>
  <c r="F214" i="72" s="1"/>
  <c r="G215" i="72" s="1"/>
  <c r="H216" i="72" s="1"/>
  <c r="I217" i="72" s="1"/>
  <c r="J218" i="72" s="1"/>
  <c r="E56" i="72"/>
  <c r="F56" i="72" s="1"/>
  <c r="G57" i="72" s="1"/>
  <c r="H58" i="72" s="1"/>
  <c r="I59" i="72" s="1"/>
  <c r="J60" i="72" s="1"/>
  <c r="K61" i="72" s="1"/>
  <c r="L62" i="72" s="1"/>
  <c r="M63" i="72" s="1"/>
  <c r="E275" i="72"/>
  <c r="F275" i="72" s="1"/>
  <c r="G276" i="72" s="1"/>
  <c r="H277" i="72" s="1"/>
  <c r="I278" i="72" s="1"/>
  <c r="J279" i="72" s="1"/>
  <c r="K280" i="72" s="1"/>
  <c r="E183" i="72"/>
  <c r="F183" i="72" s="1"/>
  <c r="G184" i="72" s="1"/>
  <c r="H185" i="72" s="1"/>
  <c r="I186" i="72" s="1"/>
  <c r="J187" i="72" s="1"/>
  <c r="E305" i="72"/>
  <c r="F305" i="72" s="1"/>
  <c r="G25" i="72"/>
  <c r="H26" i="72" s="1"/>
  <c r="I27" i="72" s="1"/>
  <c r="J28" i="72" s="1"/>
  <c r="K29" i="72" s="1"/>
  <c r="L30" i="72" s="1"/>
  <c r="M31" i="72" s="1"/>
  <c r="N32" i="72" s="1"/>
  <c r="E152" i="72"/>
  <c r="F152" i="72" s="1"/>
  <c r="G88" i="72"/>
  <c r="H89" i="72" s="1"/>
  <c r="I90" i="72" s="1"/>
  <c r="J91" i="72" s="1"/>
  <c r="K92" i="72" s="1"/>
  <c r="L93" i="72" s="1"/>
  <c r="M94" i="72" s="1"/>
  <c r="G244" i="72"/>
  <c r="H245" i="72" s="1"/>
  <c r="I246" i="72" s="1"/>
  <c r="J247" i="72" s="1"/>
  <c r="K248" i="72" s="1"/>
  <c r="L249" i="72" s="1"/>
  <c r="E120" i="72"/>
  <c r="F120" i="72" s="1"/>
  <c r="E244" i="72" l="1"/>
  <c r="F244" i="72" s="1"/>
  <c r="G245" i="72" s="1"/>
  <c r="H246" i="72" s="1"/>
  <c r="I247" i="72" s="1"/>
  <c r="J248" i="72" s="1"/>
  <c r="K249" i="72" s="1"/>
  <c r="E88" i="72"/>
  <c r="F88" i="72" s="1"/>
  <c r="G89" i="72" s="1"/>
  <c r="H90" i="72" s="1"/>
  <c r="I91" i="72" s="1"/>
  <c r="J92" i="72" s="1"/>
  <c r="K93" i="72" s="1"/>
  <c r="L94" i="72" s="1"/>
  <c r="E25" i="72"/>
  <c r="F25" i="72" s="1"/>
  <c r="G153" i="72"/>
  <c r="H154" i="72" s="1"/>
  <c r="I155" i="72" s="1"/>
  <c r="J156" i="72" s="1"/>
  <c r="G306" i="72"/>
  <c r="H307" i="72" s="1"/>
  <c r="I308" i="72" s="1"/>
  <c r="J309" i="72" s="1"/>
  <c r="K310" i="72" s="1"/>
  <c r="L311" i="72" s="1"/>
  <c r="E215" i="72"/>
  <c r="F215" i="72" s="1"/>
  <c r="E57" i="72"/>
  <c r="F57" i="72" s="1"/>
  <c r="G121" i="72"/>
  <c r="H122" i="72" s="1"/>
  <c r="I123" i="72" s="1"/>
  <c r="J124" i="72" s="1"/>
  <c r="K125" i="72" s="1"/>
  <c r="E184" i="72"/>
  <c r="F184" i="72" s="1"/>
  <c r="E276" i="72"/>
  <c r="F276" i="72" s="1"/>
  <c r="E121" i="72" l="1"/>
  <c r="F121" i="72" s="1"/>
  <c r="G122" i="72" s="1"/>
  <c r="H123" i="72" s="1"/>
  <c r="I124" i="72" s="1"/>
  <c r="J125" i="72" s="1"/>
  <c r="G216" i="72"/>
  <c r="H217" i="72" s="1"/>
  <c r="I218" i="72" s="1"/>
  <c r="E306" i="72"/>
  <c r="F306" i="72" s="1"/>
  <c r="E153" i="72"/>
  <c r="F153" i="72" s="1"/>
  <c r="G26" i="72"/>
  <c r="H27" i="72" s="1"/>
  <c r="I28" i="72" s="1"/>
  <c r="J29" i="72" s="1"/>
  <c r="K30" i="72" s="1"/>
  <c r="L31" i="72" s="1"/>
  <c r="M32" i="72" s="1"/>
  <c r="E89" i="72"/>
  <c r="F89" i="72" s="1"/>
  <c r="G58" i="72"/>
  <c r="H59" i="72" s="1"/>
  <c r="I60" i="72" s="1"/>
  <c r="J61" i="72" s="1"/>
  <c r="K62" i="72" s="1"/>
  <c r="L63" i="72" s="1"/>
  <c r="G277" i="72"/>
  <c r="H278" i="72" s="1"/>
  <c r="I279" i="72" s="1"/>
  <c r="J280" i="72" s="1"/>
  <c r="G185" i="72"/>
  <c r="H186" i="72" s="1"/>
  <c r="I187" i="72" s="1"/>
  <c r="E245" i="72"/>
  <c r="F245" i="72" s="1"/>
  <c r="E185" i="72" l="1"/>
  <c r="F185" i="72" s="1"/>
  <c r="G186" i="72" s="1"/>
  <c r="H187" i="72" s="1"/>
  <c r="E277" i="72"/>
  <c r="F277" i="72" s="1"/>
  <c r="G278" i="72" s="1"/>
  <c r="H279" i="72" s="1"/>
  <c r="I280" i="72" s="1"/>
  <c r="E26" i="72"/>
  <c r="F26" i="72" s="1"/>
  <c r="G27" i="72" s="1"/>
  <c r="H28" i="72" s="1"/>
  <c r="I29" i="72" s="1"/>
  <c r="J30" i="72" s="1"/>
  <c r="K31" i="72" s="1"/>
  <c r="L32" i="72" s="1"/>
  <c r="E122" i="72"/>
  <c r="F122" i="72" s="1"/>
  <c r="G123" i="72" s="1"/>
  <c r="H124" i="72" s="1"/>
  <c r="I125" i="72" s="1"/>
  <c r="G154" i="72"/>
  <c r="H155" i="72" s="1"/>
  <c r="I156" i="72" s="1"/>
  <c r="G90" i="72"/>
  <c r="H91" i="72" s="1"/>
  <c r="I92" i="72" s="1"/>
  <c r="J93" i="72" s="1"/>
  <c r="K94" i="72" s="1"/>
  <c r="G246" i="72"/>
  <c r="H247" i="72" s="1"/>
  <c r="I248" i="72" s="1"/>
  <c r="J249" i="72" s="1"/>
  <c r="G307" i="72"/>
  <c r="H308" i="72" s="1"/>
  <c r="I309" i="72" s="1"/>
  <c r="J310" i="72" s="1"/>
  <c r="K311" i="72" s="1"/>
  <c r="E216" i="72"/>
  <c r="F216" i="72" s="1"/>
  <c r="E58" i="72"/>
  <c r="F58" i="72" s="1"/>
  <c r="E246" i="72" l="1"/>
  <c r="F246" i="72" s="1"/>
  <c r="G247" i="72" s="1"/>
  <c r="H248" i="72" s="1"/>
  <c r="I249" i="72" s="1"/>
  <c r="E90" i="72"/>
  <c r="F90" i="72" s="1"/>
  <c r="G91" i="72" s="1"/>
  <c r="H92" i="72" s="1"/>
  <c r="I93" i="72" s="1"/>
  <c r="J94" i="72" s="1"/>
  <c r="E123" i="72"/>
  <c r="F123" i="72" s="1"/>
  <c r="G217" i="72"/>
  <c r="H218" i="72" s="1"/>
  <c r="E27" i="72"/>
  <c r="F27" i="72" s="1"/>
  <c r="E278" i="72"/>
  <c r="F278" i="72" s="1"/>
  <c r="E307" i="72"/>
  <c r="F307" i="72" s="1"/>
  <c r="E154" i="72"/>
  <c r="F154" i="72" s="1"/>
  <c r="G59" i="72"/>
  <c r="H60" i="72" s="1"/>
  <c r="I61" i="72" s="1"/>
  <c r="J62" i="72" s="1"/>
  <c r="K63" i="72" s="1"/>
  <c r="E186" i="72"/>
  <c r="F186" i="72" s="1"/>
  <c r="G187" i="72" s="1"/>
  <c r="E187" i="72" s="1"/>
  <c r="F187" i="72" s="1"/>
  <c r="E59" i="72" l="1"/>
  <c r="F59" i="72" s="1"/>
  <c r="G60" i="72" s="1"/>
  <c r="H61" i="72" s="1"/>
  <c r="I62" i="72" s="1"/>
  <c r="J63" i="72" s="1"/>
  <c r="G155" i="72"/>
  <c r="H156" i="72" s="1"/>
  <c r="G308" i="72"/>
  <c r="H309" i="72" s="1"/>
  <c r="I310" i="72" s="1"/>
  <c r="J311" i="72" s="1"/>
  <c r="G279" i="72"/>
  <c r="H280" i="72" s="1"/>
  <c r="E91" i="72"/>
  <c r="F91" i="72" s="1"/>
  <c r="G28" i="72"/>
  <c r="H29" i="72" s="1"/>
  <c r="I30" i="72" s="1"/>
  <c r="J31" i="72" s="1"/>
  <c r="K32" i="72" s="1"/>
  <c r="E217" i="72"/>
  <c r="F217" i="72" s="1"/>
  <c r="G124" i="72"/>
  <c r="H125" i="72" s="1"/>
  <c r="E247" i="72"/>
  <c r="F247" i="72" s="1"/>
  <c r="E60" i="72" l="1"/>
  <c r="F60" i="72" s="1"/>
  <c r="G61" i="72" s="1"/>
  <c r="H62" i="72" s="1"/>
  <c r="I63" i="72" s="1"/>
  <c r="E124" i="72"/>
  <c r="F124" i="72" s="1"/>
  <c r="G125" i="72" s="1"/>
  <c r="E125" i="72" s="1"/>
  <c r="F125" i="72" s="1"/>
  <c r="AL125" i="72" s="1"/>
  <c r="E28" i="72"/>
  <c r="F28" i="72" s="1"/>
  <c r="G92" i="72"/>
  <c r="H93" i="72" s="1"/>
  <c r="I94" i="72" s="1"/>
  <c r="E279" i="72"/>
  <c r="F279" i="72" s="1"/>
  <c r="G280" i="72" s="1"/>
  <c r="E280" i="72" s="1"/>
  <c r="F280" i="72" s="1"/>
  <c r="E308" i="72"/>
  <c r="F308" i="72" s="1"/>
  <c r="G248" i="72"/>
  <c r="H249" i="72" s="1"/>
  <c r="G218" i="72"/>
  <c r="E218" i="72" s="1"/>
  <c r="F218" i="72" s="1"/>
  <c r="E155" i="72"/>
  <c r="F155" i="72" s="1"/>
  <c r="G156" i="72" s="1"/>
  <c r="E156" i="72" s="1"/>
  <c r="F156" i="72" s="1"/>
  <c r="E248" i="72" l="1"/>
  <c r="F248" i="72" s="1"/>
  <c r="E61" i="72"/>
  <c r="F61" i="72" s="1"/>
  <c r="G309" i="72"/>
  <c r="H310" i="72" s="1"/>
  <c r="I311" i="72" s="1"/>
  <c r="E92" i="72"/>
  <c r="F92" i="72" s="1"/>
  <c r="G29" i="72"/>
  <c r="H30" i="72" s="1"/>
  <c r="I31" i="72" s="1"/>
  <c r="J32" i="72" s="1"/>
  <c r="E29" i="72" l="1"/>
  <c r="F29" i="72" s="1"/>
  <c r="G93" i="72"/>
  <c r="H94" i="72" s="1"/>
  <c r="E309" i="72"/>
  <c r="F309" i="72" s="1"/>
  <c r="G62" i="72"/>
  <c r="H63" i="72" s="1"/>
  <c r="G249" i="72"/>
  <c r="E249" i="72" s="1"/>
  <c r="F249" i="72" s="1"/>
  <c r="E62" i="72" l="1"/>
  <c r="F62" i="72" s="1"/>
  <c r="G63" i="72" s="1"/>
  <c r="E63" i="72" s="1"/>
  <c r="F63" i="72" s="1"/>
  <c r="AL63" i="72" s="1"/>
  <c r="G310" i="72"/>
  <c r="H311" i="72" s="1"/>
  <c r="E93" i="72"/>
  <c r="F93" i="72" s="1"/>
  <c r="G30" i="72"/>
  <c r="H31" i="72" s="1"/>
  <c r="I32" i="72" s="1"/>
  <c r="E30" i="72" l="1"/>
  <c r="F30" i="72" s="1"/>
  <c r="G94" i="72"/>
  <c r="E94" i="72" s="1"/>
  <c r="F94" i="72" s="1"/>
  <c r="AL94" i="72" s="1"/>
  <c r="AL127" i="72" s="1"/>
  <c r="E310" i="72"/>
  <c r="F310" i="72" s="1"/>
  <c r="G311" i="72" s="1"/>
  <c r="E311" i="72" l="1"/>
  <c r="F311" i="72" s="1"/>
  <c r="G31" i="72"/>
  <c r="H32" i="72" s="1"/>
  <c r="E31" i="72" l="1"/>
  <c r="F31" i="72" s="1"/>
  <c r="G32" i="72" s="1"/>
  <c r="E32" i="72" l="1"/>
  <c r="F32" i="72" s="1"/>
  <c r="D33" i="26" s="1" a="1"/>
  <c r="D33" i="26" s="1"/>
  <c r="H196" i="35" s="1"/>
  <c r="G38" i="26" l="1" a="1"/>
  <c r="G38" i="26" s="1"/>
  <c r="H222" i="35" s="1"/>
  <c r="I76" i="58" s="1"/>
  <c r="D36" i="26" a="1"/>
  <c r="D36" i="26" s="1"/>
  <c r="H199" i="35" s="1"/>
  <c r="I67" i="37" s="1"/>
  <c r="E32" i="26" a="1"/>
  <c r="E32" i="26" s="1"/>
  <c r="I195" i="35" s="1"/>
  <c r="J54" i="37" s="1"/>
  <c r="H35" i="26" a="1"/>
  <c r="H35" i="26" s="1"/>
  <c r="I219" i="35" s="1"/>
  <c r="I57" i="37"/>
  <c r="I55" i="37"/>
  <c r="I56" i="37"/>
  <c r="I58" i="37"/>
  <c r="AL32" i="72"/>
  <c r="D28" i="26" a="1"/>
  <c r="D28" i="26" s="1"/>
  <c r="H191" i="35" s="1"/>
  <c r="E40" i="26" a="1"/>
  <c r="E40" i="26" s="1"/>
  <c r="I203" i="35" s="1"/>
  <c r="F29" i="26" a="1"/>
  <c r="F29" i="26" s="1"/>
  <c r="G213" i="35" s="1"/>
  <c r="H37" i="26" a="1"/>
  <c r="H37" i="26" s="1"/>
  <c r="I221" i="35" s="1"/>
  <c r="F24" i="26" a="1"/>
  <c r="F24" i="26" s="1"/>
  <c r="G208" i="35" s="1"/>
  <c r="G29" i="26" a="1"/>
  <c r="G29" i="26" s="1"/>
  <c r="H213" i="35" s="1"/>
  <c r="G26" i="26" a="1"/>
  <c r="G26" i="26" s="1"/>
  <c r="H210" i="35" s="1"/>
  <c r="F40" i="26" a="1"/>
  <c r="F40" i="26" s="1"/>
  <c r="G224" i="35" s="1"/>
  <c r="D25" i="26" a="1"/>
  <c r="D25" i="26" s="1"/>
  <c r="H188" i="35" s="1"/>
  <c r="F25" i="26" a="1"/>
  <c r="F25" i="26" s="1"/>
  <c r="G209" i="35" s="1"/>
  <c r="E41" i="26" a="1"/>
  <c r="E41" i="26" s="1"/>
  <c r="I204" i="35" s="1"/>
  <c r="F38" i="26" a="1"/>
  <c r="F38" i="26" s="1"/>
  <c r="G222" i="35" s="1"/>
  <c r="H38" i="26" a="1"/>
  <c r="H38" i="26" s="1"/>
  <c r="I222" i="35" s="1"/>
  <c r="D35" i="26" a="1"/>
  <c r="D35" i="26" s="1"/>
  <c r="G39" i="26" a="1"/>
  <c r="G39" i="26" s="1"/>
  <c r="F32" i="26" a="1"/>
  <c r="F32" i="26" s="1"/>
  <c r="G216" i="35" s="1"/>
  <c r="H23" i="26" a="1"/>
  <c r="H23" i="26" s="1"/>
  <c r="F31" i="26" a="1"/>
  <c r="F31" i="26" s="1"/>
  <c r="G37" i="26" a="1"/>
  <c r="G37" i="26" s="1"/>
  <c r="H221" i="35" s="1"/>
  <c r="E35" i="26" a="1"/>
  <c r="E35" i="26" s="1"/>
  <c r="H41" i="26" a="1"/>
  <c r="H41" i="26" s="1"/>
  <c r="I225" i="35" s="1"/>
  <c r="F33" i="26" a="1"/>
  <c r="F33" i="26" s="1"/>
  <c r="G217" i="35" s="1"/>
  <c r="D37" i="26" a="1"/>
  <c r="D37" i="26" s="1"/>
  <c r="H200" i="35" s="1"/>
  <c r="G41" i="26" a="1"/>
  <c r="G41" i="26" s="1"/>
  <c r="H225" i="35" s="1"/>
  <c r="H34" i="26" a="1"/>
  <c r="H34" i="26" s="1"/>
  <c r="I218" i="35" s="1"/>
  <c r="G28" i="26" a="1"/>
  <c r="G28" i="26" s="1"/>
  <c r="H212" i="35" s="1"/>
  <c r="E27" i="26" a="1"/>
  <c r="E27" i="26" s="1"/>
  <c r="H40" i="26" a="1"/>
  <c r="H40" i="26" s="1"/>
  <c r="I224" i="35" s="1"/>
  <c r="H42" i="26" a="1"/>
  <c r="H42" i="26" s="1"/>
  <c r="I226" i="35" s="1"/>
  <c r="F35" i="26" a="1"/>
  <c r="F35" i="26" s="1"/>
  <c r="H25" i="26" a="1"/>
  <c r="H25" i="26" s="1"/>
  <c r="I209" i="35" s="1"/>
  <c r="E36" i="26" a="1"/>
  <c r="E36" i="26" s="1"/>
  <c r="I199" i="35" s="1"/>
  <c r="D30" i="26" a="1"/>
  <c r="D30" i="26" s="1"/>
  <c r="H193" i="35" s="1"/>
  <c r="F26" i="26" a="1"/>
  <c r="F26" i="26" s="1"/>
  <c r="G210" i="35" s="1"/>
  <c r="E25" i="26" a="1"/>
  <c r="E25" i="26" s="1"/>
  <c r="I188" i="35" s="1"/>
  <c r="H30" i="26" a="1"/>
  <c r="H30" i="26" s="1"/>
  <c r="I214" i="35" s="1"/>
  <c r="E37" i="26" a="1"/>
  <c r="E37" i="26" s="1"/>
  <c r="I200" i="35" s="1"/>
  <c r="H24" i="26" a="1"/>
  <c r="H24" i="26" s="1"/>
  <c r="I208" i="35" s="1"/>
  <c r="E26" i="26" a="1"/>
  <c r="E26" i="26" s="1"/>
  <c r="I189" i="35" s="1"/>
  <c r="H29" i="26" a="1"/>
  <c r="H29" i="26" s="1"/>
  <c r="I213" i="35" s="1"/>
  <c r="D32" i="26" a="1"/>
  <c r="D32" i="26" s="1"/>
  <c r="H195" i="35" s="1"/>
  <c r="E30" i="26" a="1"/>
  <c r="E30" i="26" s="1"/>
  <c r="I193" i="35" s="1"/>
  <c r="H28" i="26" a="1"/>
  <c r="H28" i="26" s="1"/>
  <c r="I212" i="35" s="1"/>
  <c r="G25" i="26" a="1"/>
  <c r="G25" i="26" s="1"/>
  <c r="H209" i="35" s="1"/>
  <c r="F30" i="26" a="1"/>
  <c r="F30" i="26" s="1"/>
  <c r="G214" i="35" s="1"/>
  <c r="E23" i="26" a="1"/>
  <c r="E23" i="26" s="1"/>
  <c r="G31" i="26" a="1"/>
  <c r="G31" i="26" s="1"/>
  <c r="F41" i="26" a="1"/>
  <c r="F41" i="26" s="1"/>
  <c r="G225" i="35" s="1"/>
  <c r="D31" i="26" a="1"/>
  <c r="D31" i="26" s="1"/>
  <c r="G42" i="26" a="1"/>
  <c r="G42" i="26" s="1"/>
  <c r="H226" i="35" s="1"/>
  <c r="G33" i="26" a="1"/>
  <c r="G33" i="26" s="1"/>
  <c r="H217" i="35" s="1"/>
  <c r="D42" i="26" a="1"/>
  <c r="D42" i="26" s="1"/>
  <c r="H205" i="35" s="1"/>
  <c r="F39" i="26" a="1"/>
  <c r="F39" i="26" s="1"/>
  <c r="E28" i="26" a="1"/>
  <c r="E28" i="26" s="1"/>
  <c r="I191" i="35" s="1"/>
  <c r="G32" i="26" a="1"/>
  <c r="G32" i="26" s="1"/>
  <c r="H216" i="35" s="1"/>
  <c r="H36" i="26" a="1"/>
  <c r="H36" i="26" s="1"/>
  <c r="I220" i="35" s="1"/>
  <c r="D38" i="26" a="1"/>
  <c r="D38" i="26" s="1"/>
  <c r="H201" i="35" s="1"/>
  <c r="F34" i="26" a="1"/>
  <c r="F34" i="26" s="1"/>
  <c r="G218" i="35" s="1"/>
  <c r="D23" i="26" a="1"/>
  <c r="D23" i="26" s="1"/>
  <c r="E38" i="26" a="1"/>
  <c r="E38" i="26" s="1"/>
  <c r="I201" i="35" s="1"/>
  <c r="F28" i="26" a="1"/>
  <c r="F28" i="26" s="1"/>
  <c r="G212" i="35" s="1"/>
  <c r="G40" i="26" a="1"/>
  <c r="G40" i="26" s="1"/>
  <c r="H224" i="35" s="1"/>
  <c r="F37" i="26" a="1"/>
  <c r="F37" i="26" s="1"/>
  <c r="G221" i="35" s="1"/>
  <c r="E39" i="26" a="1"/>
  <c r="E39" i="26" s="1"/>
  <c r="E31" i="26" a="1"/>
  <c r="E31" i="26" s="1"/>
  <c r="D41" i="26" a="1"/>
  <c r="D41" i="26" s="1"/>
  <c r="H204" i="35" s="1"/>
  <c r="E33" i="26" a="1"/>
  <c r="E33" i="26" s="1"/>
  <c r="I196" i="35" s="1"/>
  <c r="G35" i="26" a="1"/>
  <c r="G35" i="26" s="1"/>
  <c r="D39" i="26" a="1"/>
  <c r="D39" i="26" s="1"/>
  <c r="H26" i="26" a="1"/>
  <c r="H26" i="26" s="1"/>
  <c r="I210" i="35" s="1"/>
  <c r="E24" i="26" a="1"/>
  <c r="E24" i="26" s="1"/>
  <c r="I187" i="35" s="1"/>
  <c r="F23" i="26" a="1"/>
  <c r="F23" i="26" s="1"/>
  <c r="D26" i="26" a="1"/>
  <c r="D26" i="26" s="1"/>
  <c r="H189" i="35" s="1"/>
  <c r="D27" i="26" a="1"/>
  <c r="D27" i="26" s="1"/>
  <c r="H39" i="26" a="1"/>
  <c r="H39" i="26" s="1"/>
  <c r="E29" i="26" a="1"/>
  <c r="E29" i="26" s="1"/>
  <c r="I192" i="35" s="1"/>
  <c r="E42" i="26" a="1"/>
  <c r="E42" i="26" s="1"/>
  <c r="I205" i="35" s="1"/>
  <c r="E34" i="26" a="1"/>
  <c r="E34" i="26" s="1"/>
  <c r="I197" i="35" s="1"/>
  <c r="H32" i="26" a="1"/>
  <c r="H32" i="26" s="1"/>
  <c r="I216" i="35" s="1"/>
  <c r="D34" i="26" a="1"/>
  <c r="D34" i="26" s="1"/>
  <c r="H197" i="35" s="1"/>
  <c r="D40" i="26" a="1"/>
  <c r="D40" i="26" s="1"/>
  <c r="H203" i="35" s="1"/>
  <c r="G36" i="26" a="1"/>
  <c r="G36" i="26" s="1"/>
  <c r="H220" i="35" s="1"/>
  <c r="G23" i="26" a="1"/>
  <c r="G23" i="26" s="1"/>
  <c r="F36" i="26" a="1"/>
  <c r="F36" i="26" s="1"/>
  <c r="G220" i="35" s="1"/>
  <c r="H33" i="26" a="1"/>
  <c r="H33" i="26" s="1"/>
  <c r="I217" i="35" s="1"/>
  <c r="F27" i="26" a="1"/>
  <c r="F27" i="26" s="1"/>
  <c r="G34" i="26" a="1"/>
  <c r="G34" i="26" s="1"/>
  <c r="H218" i="35" s="1"/>
  <c r="F42" i="26" a="1"/>
  <c r="F42" i="26" s="1"/>
  <c r="G226" i="35" s="1"/>
  <c r="G24" i="26" a="1"/>
  <c r="G24" i="26" s="1"/>
  <c r="H208" i="35" s="1"/>
  <c r="D24" i="26" a="1"/>
  <c r="D24" i="26" s="1"/>
  <c r="H187" i="35" s="1"/>
  <c r="G30" i="26" a="1"/>
  <c r="G30" i="26" s="1"/>
  <c r="H214" i="35" s="1"/>
  <c r="D29" i="26" a="1"/>
  <c r="D29" i="26" s="1"/>
  <c r="H192" i="35" s="1"/>
  <c r="H27" i="26" a="1"/>
  <c r="H27" i="26" s="1"/>
  <c r="H31" i="26" a="1"/>
  <c r="H31" i="26" s="1"/>
  <c r="G27" i="26" a="1"/>
  <c r="G27" i="26" s="1"/>
  <c r="I75" i="58" l="1"/>
  <c r="I77" i="58"/>
  <c r="J51" i="37"/>
  <c r="J52" i="37"/>
  <c r="J53" i="37"/>
  <c r="I78" i="58"/>
  <c r="I70" i="37"/>
  <c r="I68" i="37"/>
  <c r="I69" i="37"/>
  <c r="I21" i="58"/>
  <c r="I19" i="58"/>
  <c r="I20" i="58"/>
  <c r="I22" i="58"/>
  <c r="J93" i="37"/>
  <c r="J92" i="37"/>
  <c r="J91" i="37"/>
  <c r="J94" i="37"/>
  <c r="D52" i="26"/>
  <c r="I194" i="35"/>
  <c r="E54" i="26"/>
  <c r="H54" i="26" s="1"/>
  <c r="G223" i="35"/>
  <c r="I52" i="37"/>
  <c r="I51" i="37"/>
  <c r="I53" i="37"/>
  <c r="I54" i="37"/>
  <c r="J92" i="58"/>
  <c r="J93" i="58"/>
  <c r="J91" i="58"/>
  <c r="J94" i="58"/>
  <c r="I207" i="35"/>
  <c r="G50" i="26"/>
  <c r="H21" i="58"/>
  <c r="H21" i="41" s="1"/>
  <c r="H19" i="58"/>
  <c r="H19" i="41" s="1"/>
  <c r="H20" i="58"/>
  <c r="H20" i="41" s="1"/>
  <c r="H22" i="58"/>
  <c r="H22" i="41" s="1"/>
  <c r="I69" i="58"/>
  <c r="I68" i="58"/>
  <c r="I68" i="41" s="1"/>
  <c r="I67" i="58"/>
  <c r="I67" i="41" s="1"/>
  <c r="I70" i="58"/>
  <c r="I70" i="41" s="1"/>
  <c r="J39" i="37"/>
  <c r="J41" i="37"/>
  <c r="J40" i="37"/>
  <c r="J42" i="37"/>
  <c r="I202" i="35"/>
  <c r="D54" i="26"/>
  <c r="I93" i="37"/>
  <c r="I91" i="37"/>
  <c r="I92" i="37"/>
  <c r="I94" i="37"/>
  <c r="J40" i="58"/>
  <c r="J39" i="58"/>
  <c r="J41" i="58"/>
  <c r="J42" i="58"/>
  <c r="J85" i="58"/>
  <c r="J84" i="58"/>
  <c r="J83" i="58"/>
  <c r="J86" i="58"/>
  <c r="H52" i="58"/>
  <c r="H52" i="41" s="1"/>
  <c r="H51" i="58"/>
  <c r="H51" i="41" s="1"/>
  <c r="H53" i="58"/>
  <c r="H53" i="41" s="1"/>
  <c r="H54" i="58"/>
  <c r="H54" i="41" s="1"/>
  <c r="J73" i="58"/>
  <c r="J71" i="58"/>
  <c r="J72" i="58"/>
  <c r="J74" i="58"/>
  <c r="I60" i="58"/>
  <c r="I62" i="58"/>
  <c r="I61" i="58"/>
  <c r="I59" i="58"/>
  <c r="G54" i="26"/>
  <c r="I223" i="35"/>
  <c r="H73" i="58"/>
  <c r="H73" i="41" s="1"/>
  <c r="H71" i="58"/>
  <c r="H71" i="41" s="1"/>
  <c r="H72" i="58"/>
  <c r="H72" i="41" s="1"/>
  <c r="H74" i="58"/>
  <c r="H74" i="41" s="1"/>
  <c r="I57" i="58"/>
  <c r="I57" i="41" s="1"/>
  <c r="I58" i="58"/>
  <c r="I58" i="41" s="1"/>
  <c r="I55" i="58"/>
  <c r="I55" i="41" s="1"/>
  <c r="I56" i="58"/>
  <c r="I56" i="41" s="1"/>
  <c r="J28" i="37"/>
  <c r="J27" i="37"/>
  <c r="J29" i="37"/>
  <c r="J30" i="37"/>
  <c r="D51" i="26"/>
  <c r="I190" i="35"/>
  <c r="F54" i="26"/>
  <c r="H223" i="35"/>
  <c r="H39" i="58"/>
  <c r="H39" i="41" s="1"/>
  <c r="H42" i="58"/>
  <c r="H42" i="41" s="1"/>
  <c r="H40" i="58"/>
  <c r="H40" i="41" s="1"/>
  <c r="H41" i="58"/>
  <c r="H41" i="41" s="1"/>
  <c r="I215" i="35"/>
  <c r="G52" i="26"/>
  <c r="E51" i="26"/>
  <c r="H51" i="26" s="1"/>
  <c r="G211" i="35"/>
  <c r="H190" i="35"/>
  <c r="C51" i="26"/>
  <c r="I83" i="58"/>
  <c r="I86" i="58"/>
  <c r="I85" i="58"/>
  <c r="I84" i="58"/>
  <c r="I92" i="58"/>
  <c r="I91" i="58"/>
  <c r="I93" i="58"/>
  <c r="I94" i="58"/>
  <c r="J20" i="58"/>
  <c r="J21" i="58"/>
  <c r="J19" i="58"/>
  <c r="J22" i="58"/>
  <c r="I37" i="58"/>
  <c r="I38" i="58"/>
  <c r="I35" i="58"/>
  <c r="I36" i="58"/>
  <c r="H198" i="35"/>
  <c r="C53" i="26"/>
  <c r="J85" i="37"/>
  <c r="J84" i="37"/>
  <c r="J86" i="37"/>
  <c r="J83" i="37"/>
  <c r="H92" i="58"/>
  <c r="H92" i="41" s="1"/>
  <c r="H93" i="58"/>
  <c r="H93" i="41" s="1"/>
  <c r="H91" i="58"/>
  <c r="H91" i="41" s="1"/>
  <c r="H94" i="58"/>
  <c r="H94" i="41" s="1"/>
  <c r="I29" i="37"/>
  <c r="I27" i="37"/>
  <c r="I28" i="37"/>
  <c r="I30" i="37"/>
  <c r="H36" i="58"/>
  <c r="H36" i="41" s="1"/>
  <c r="H38" i="58"/>
  <c r="H38" i="41" s="1"/>
  <c r="H37" i="58"/>
  <c r="H37" i="41" s="1"/>
  <c r="H35" i="58"/>
  <c r="H35" i="41" s="1"/>
  <c r="H194" i="35"/>
  <c r="C52" i="26"/>
  <c r="J72" i="37"/>
  <c r="J74" i="37"/>
  <c r="J71" i="37"/>
  <c r="J73" i="37"/>
  <c r="J60" i="58"/>
  <c r="J61" i="58"/>
  <c r="J59" i="58"/>
  <c r="J62" i="58"/>
  <c r="J77" i="58"/>
  <c r="J75" i="58"/>
  <c r="J76" i="58"/>
  <c r="J78" i="58"/>
  <c r="I35" i="37"/>
  <c r="I37" i="37"/>
  <c r="I36" i="37"/>
  <c r="I38" i="37"/>
  <c r="J55" i="58"/>
  <c r="J58" i="58"/>
  <c r="J57" i="58"/>
  <c r="J56" i="58"/>
  <c r="H69" i="58"/>
  <c r="H69" i="41" s="1"/>
  <c r="H70" i="58"/>
  <c r="H70" i="41" s="1"/>
  <c r="H67" i="58"/>
  <c r="H67" i="41" s="1"/>
  <c r="H68" i="58"/>
  <c r="H68" i="41" s="1"/>
  <c r="E50" i="26"/>
  <c r="H50" i="26" s="1"/>
  <c r="G207" i="35"/>
  <c r="J77" i="37"/>
  <c r="J78" i="37"/>
  <c r="J75" i="37"/>
  <c r="J76" i="37"/>
  <c r="H88" i="58"/>
  <c r="H88" i="41" s="1"/>
  <c r="H87" i="58"/>
  <c r="H87" i="41" s="1"/>
  <c r="H89" i="58"/>
  <c r="H89" i="41" s="1"/>
  <c r="H90" i="58"/>
  <c r="H90" i="41" s="1"/>
  <c r="J45" i="58"/>
  <c r="J44" i="58"/>
  <c r="J43" i="58"/>
  <c r="J46" i="58"/>
  <c r="I88" i="58"/>
  <c r="I89" i="58"/>
  <c r="I87" i="58"/>
  <c r="I90" i="58"/>
  <c r="H77" i="58"/>
  <c r="H77" i="41" s="1"/>
  <c r="H76" i="58"/>
  <c r="H76" i="41" s="1"/>
  <c r="H75" i="58"/>
  <c r="H75" i="41" s="1"/>
  <c r="H78" i="58"/>
  <c r="H78" i="41" s="1"/>
  <c r="F51" i="26"/>
  <c r="H211" i="35"/>
  <c r="F50" i="26"/>
  <c r="H207" i="35"/>
  <c r="J20" i="37"/>
  <c r="J22" i="37"/>
  <c r="J21" i="37"/>
  <c r="J19" i="37"/>
  <c r="C50" i="26"/>
  <c r="H186" i="35"/>
  <c r="H215" i="35"/>
  <c r="F52" i="26"/>
  <c r="J25" i="37"/>
  <c r="J23" i="37"/>
  <c r="J26" i="37"/>
  <c r="J24" i="37"/>
  <c r="I73" i="37"/>
  <c r="I72" i="37"/>
  <c r="I71" i="37"/>
  <c r="I74" i="37"/>
  <c r="J88" i="37"/>
  <c r="J87" i="37"/>
  <c r="J89" i="37"/>
  <c r="J90" i="37"/>
  <c r="G53" i="26"/>
  <c r="J27" i="58"/>
  <c r="J29" i="58"/>
  <c r="J28" i="58"/>
  <c r="J30" i="58"/>
  <c r="H61" i="58"/>
  <c r="H61" i="41" s="1"/>
  <c r="H60" i="58"/>
  <c r="H60" i="41" s="1"/>
  <c r="H59" i="58"/>
  <c r="H59" i="41" s="1"/>
  <c r="H62" i="58"/>
  <c r="H62" i="41" s="1"/>
  <c r="I186" i="35"/>
  <c r="D50" i="26"/>
  <c r="H29" i="58"/>
  <c r="H29" i="41" s="1"/>
  <c r="H28" i="58"/>
  <c r="H28" i="41" s="1"/>
  <c r="H27" i="58"/>
  <c r="H27" i="41" s="1"/>
  <c r="H30" i="58"/>
  <c r="H30" i="41" s="1"/>
  <c r="H57" i="58"/>
  <c r="H57" i="41" s="1"/>
  <c r="H56" i="58"/>
  <c r="H56" i="41" s="1"/>
  <c r="H58" i="58"/>
  <c r="H58" i="41" s="1"/>
  <c r="H55" i="58"/>
  <c r="H55" i="41" s="1"/>
  <c r="H23" i="58"/>
  <c r="H23" i="41" s="1"/>
  <c r="H24" i="58"/>
  <c r="H24" i="41" s="1"/>
  <c r="H25" i="58"/>
  <c r="H25" i="41" s="1"/>
  <c r="H26" i="58"/>
  <c r="H26" i="41" s="1"/>
  <c r="J65" i="58"/>
  <c r="J63" i="58"/>
  <c r="J64" i="58"/>
  <c r="J66" i="58"/>
  <c r="G51" i="26"/>
  <c r="I211" i="35"/>
  <c r="I84" i="37"/>
  <c r="I84" i="41" s="1"/>
  <c r="I86" i="37"/>
  <c r="I85" i="37"/>
  <c r="I83" i="37"/>
  <c r="C54" i="26"/>
  <c r="H202" i="35"/>
  <c r="I77" i="37"/>
  <c r="I77" i="41" s="1"/>
  <c r="I76" i="37"/>
  <c r="I76" i="41" s="1"/>
  <c r="I75" i="37"/>
  <c r="I75" i="41" s="1"/>
  <c r="I78" i="37"/>
  <c r="I78" i="41" s="1"/>
  <c r="H43" i="58"/>
  <c r="H43" i="41" s="1"/>
  <c r="H46" i="58"/>
  <c r="H46" i="41" s="1"/>
  <c r="H45" i="58"/>
  <c r="H45" i="41" s="1"/>
  <c r="H44" i="58"/>
  <c r="H44" i="41" s="1"/>
  <c r="I44" i="37"/>
  <c r="I45" i="37"/>
  <c r="I43" i="37"/>
  <c r="I46" i="37"/>
  <c r="J88" i="58"/>
  <c r="J87" i="58"/>
  <c r="J90" i="58"/>
  <c r="J89" i="58"/>
  <c r="I24" i="37"/>
  <c r="I25" i="37"/>
  <c r="I23" i="37"/>
  <c r="I26" i="37"/>
  <c r="I39" i="37"/>
  <c r="I42" i="37"/>
  <c r="I40" i="37"/>
  <c r="I41" i="37"/>
  <c r="I59" i="37"/>
  <c r="I61" i="37"/>
  <c r="I60" i="37"/>
  <c r="I62" i="37"/>
  <c r="F53" i="26"/>
  <c r="H219" i="35"/>
  <c r="J67" i="58"/>
  <c r="J70" i="58"/>
  <c r="J68" i="58"/>
  <c r="J69" i="58"/>
  <c r="I24" i="58"/>
  <c r="I26" i="58"/>
  <c r="I23" i="58"/>
  <c r="I25" i="58"/>
  <c r="J67" i="37"/>
  <c r="J68" i="37"/>
  <c r="J69" i="37"/>
  <c r="J70" i="37"/>
  <c r="I198" i="35"/>
  <c r="D53" i="26"/>
  <c r="H83" i="58"/>
  <c r="H83" i="41" s="1"/>
  <c r="H84" i="58"/>
  <c r="H84" i="41" s="1"/>
  <c r="H85" i="58"/>
  <c r="H85" i="41" s="1"/>
  <c r="H86" i="58"/>
  <c r="H86" i="41" s="1"/>
  <c r="I44" i="58"/>
  <c r="I45" i="58"/>
  <c r="I46" i="58"/>
  <c r="I43" i="58"/>
  <c r="J52" i="58"/>
  <c r="J52" i="41" s="1"/>
  <c r="J51" i="58"/>
  <c r="J51" i="41" s="1"/>
  <c r="J53" i="58"/>
  <c r="J53" i="41" s="1"/>
  <c r="J54" i="58"/>
  <c r="J54" i="41" s="1"/>
  <c r="J57" i="37"/>
  <c r="J56" i="37"/>
  <c r="J55" i="37"/>
  <c r="J58" i="37"/>
  <c r="I53" i="58"/>
  <c r="I51" i="58"/>
  <c r="I52" i="58"/>
  <c r="I54" i="58"/>
  <c r="J35" i="58"/>
  <c r="J38" i="58"/>
  <c r="J36" i="58"/>
  <c r="J37" i="58"/>
  <c r="J23" i="58"/>
  <c r="J26" i="58"/>
  <c r="J25" i="58"/>
  <c r="J24" i="58"/>
  <c r="I72" i="58"/>
  <c r="I74" i="58"/>
  <c r="I73" i="58"/>
  <c r="I71" i="58"/>
  <c r="I29" i="58"/>
  <c r="I28" i="58"/>
  <c r="I27" i="58"/>
  <c r="I30" i="58"/>
  <c r="I21" i="37"/>
  <c r="I19" i="37"/>
  <c r="I20" i="37"/>
  <c r="I22" i="37"/>
  <c r="J60" i="37"/>
  <c r="J61" i="37"/>
  <c r="J59" i="37"/>
  <c r="J62" i="37"/>
  <c r="I88" i="37"/>
  <c r="I89" i="37"/>
  <c r="I87" i="37"/>
  <c r="I90" i="37"/>
  <c r="J37" i="37"/>
  <c r="J35" i="37"/>
  <c r="J36" i="37"/>
  <c r="J38" i="37"/>
  <c r="J45" i="37"/>
  <c r="J43" i="37"/>
  <c r="J44" i="37"/>
  <c r="J46" i="37"/>
  <c r="E53" i="26"/>
  <c r="H53" i="26" s="1"/>
  <c r="G219" i="35"/>
  <c r="E52" i="26"/>
  <c r="H52" i="26" s="1"/>
  <c r="G215" i="35"/>
  <c r="I41" i="58"/>
  <c r="I42" i="58"/>
  <c r="I40" i="58"/>
  <c r="I39" i="58"/>
  <c r="I69" i="41" l="1"/>
  <c r="I20" i="41"/>
  <c r="I21" i="41"/>
  <c r="I88" i="41"/>
  <c r="J37" i="41"/>
  <c r="I89" i="41"/>
  <c r="I22" i="41"/>
  <c r="J53" i="26"/>
  <c r="J19" i="41"/>
  <c r="J22" i="41"/>
  <c r="J44" i="41"/>
  <c r="J45" i="41"/>
  <c r="J62" i="41"/>
  <c r="J20" i="41"/>
  <c r="J77" i="41"/>
  <c r="I37" i="41"/>
  <c r="J74" i="41"/>
  <c r="I59" i="41"/>
  <c r="I85" i="41"/>
  <c r="J71" i="41"/>
  <c r="I54" i="26"/>
  <c r="I83" i="41"/>
  <c r="I86" i="41"/>
  <c r="J46" i="41"/>
  <c r="J73" i="41"/>
  <c r="J84" i="41"/>
  <c r="J38" i="41"/>
  <c r="J61" i="41"/>
  <c r="I62" i="41"/>
  <c r="J36" i="41"/>
  <c r="J58" i="41"/>
  <c r="J72" i="41"/>
  <c r="J56" i="41"/>
  <c r="J35" i="41"/>
  <c r="I90" i="41"/>
  <c r="J50" i="26"/>
  <c r="J86" i="41"/>
  <c r="J67" i="41"/>
  <c r="I19" i="41"/>
  <c r="J60" i="41"/>
  <c r="J78" i="41"/>
  <c r="I60" i="41"/>
  <c r="J55" i="41"/>
  <c r="I87" i="41"/>
  <c r="J85" i="41"/>
  <c r="J69" i="41"/>
  <c r="I23" i="41"/>
  <c r="I38" i="41"/>
  <c r="I35" i="41"/>
  <c r="J59" i="41"/>
  <c r="J68" i="41"/>
  <c r="J21" i="41"/>
  <c r="J75" i="41"/>
  <c r="I61" i="41"/>
  <c r="I36" i="41"/>
  <c r="J57" i="41"/>
  <c r="J83" i="41"/>
  <c r="I74" i="41"/>
  <c r="J27" i="41"/>
  <c r="J54" i="26"/>
  <c r="H79" i="58"/>
  <c r="H79" i="41" s="1"/>
  <c r="H80" i="58"/>
  <c r="H80" i="41" s="1"/>
  <c r="H82" i="58"/>
  <c r="H82" i="41" s="1"/>
  <c r="H81" i="58"/>
  <c r="H81" i="41" s="1"/>
  <c r="I25" i="41"/>
  <c r="J34" i="58"/>
  <c r="J31" i="58"/>
  <c r="J33" i="58"/>
  <c r="J32" i="58"/>
  <c r="I71" i="41"/>
  <c r="J76" i="41"/>
  <c r="J48" i="58"/>
  <c r="J47" i="58"/>
  <c r="J49" i="58"/>
  <c r="J50" i="58"/>
  <c r="J28" i="41"/>
  <c r="J81" i="37"/>
  <c r="J80" i="37"/>
  <c r="J79" i="37"/>
  <c r="J82" i="37"/>
  <c r="I24" i="41"/>
  <c r="I72" i="41"/>
  <c r="I30" i="41"/>
  <c r="I53" i="26"/>
  <c r="J42" i="41"/>
  <c r="J48" i="37"/>
  <c r="J50" i="37"/>
  <c r="J50" i="41" s="1"/>
  <c r="J47" i="37"/>
  <c r="J49" i="37"/>
  <c r="I73" i="41"/>
  <c r="I28" i="41"/>
  <c r="I65" i="37"/>
  <c r="I66" i="37"/>
  <c r="I63" i="37"/>
  <c r="I64" i="37"/>
  <c r="J40" i="41"/>
  <c r="J17" i="58"/>
  <c r="J15" i="58"/>
  <c r="J16" i="58"/>
  <c r="J18" i="58"/>
  <c r="J52" i="26"/>
  <c r="J24" i="41"/>
  <c r="I15" i="58"/>
  <c r="I17" i="58"/>
  <c r="I16" i="58"/>
  <c r="I18" i="58"/>
  <c r="I27" i="41"/>
  <c r="J41" i="41"/>
  <c r="J94" i="41"/>
  <c r="H50" i="58"/>
  <c r="H50" i="41" s="1"/>
  <c r="H48" i="58"/>
  <c r="H48" i="41" s="1"/>
  <c r="H49" i="58"/>
  <c r="H49" i="41" s="1"/>
  <c r="H47" i="58"/>
  <c r="H47" i="41" s="1"/>
  <c r="I41" i="41"/>
  <c r="J26" i="41"/>
  <c r="H18" i="58"/>
  <c r="H18" i="41" s="1"/>
  <c r="H15" i="58"/>
  <c r="H17" i="58"/>
  <c r="H16" i="58"/>
  <c r="I29" i="41"/>
  <c r="J39" i="41"/>
  <c r="J91" i="41"/>
  <c r="I81" i="58"/>
  <c r="I80" i="58"/>
  <c r="I79" i="58"/>
  <c r="I82" i="58"/>
  <c r="J92" i="41"/>
  <c r="H64" i="58"/>
  <c r="H64" i="41" s="1"/>
  <c r="H63" i="58"/>
  <c r="H63" i="41" s="1"/>
  <c r="H66" i="58"/>
  <c r="H66" i="41" s="1"/>
  <c r="H65" i="58"/>
  <c r="H65" i="41" s="1"/>
  <c r="I46" i="41"/>
  <c r="I81" i="37"/>
  <c r="I79" i="37"/>
  <c r="I80" i="37"/>
  <c r="I82" i="37"/>
  <c r="J25" i="41"/>
  <c r="J93" i="41"/>
  <c r="I31" i="58"/>
  <c r="I32" i="58"/>
  <c r="I34" i="58"/>
  <c r="I33" i="58"/>
  <c r="I42" i="41"/>
  <c r="I39" i="41"/>
  <c r="I43" i="41"/>
  <c r="J90" i="41"/>
  <c r="I52" i="26"/>
  <c r="I51" i="26"/>
  <c r="J31" i="37"/>
  <c r="J33" i="37"/>
  <c r="J32" i="37"/>
  <c r="J34" i="37"/>
  <c r="I94" i="41"/>
  <c r="I54" i="41"/>
  <c r="I45" i="41"/>
  <c r="J15" i="37"/>
  <c r="J17" i="37"/>
  <c r="J16" i="37"/>
  <c r="J18" i="37"/>
  <c r="J89" i="41"/>
  <c r="I50" i="58"/>
  <c r="I47" i="58"/>
  <c r="I48" i="58"/>
  <c r="I49" i="58"/>
  <c r="I49" i="37"/>
  <c r="I47" i="37"/>
  <c r="I48" i="37"/>
  <c r="I50" i="37"/>
  <c r="I32" i="37"/>
  <c r="I34" i="37"/>
  <c r="I33" i="37"/>
  <c r="I31" i="37"/>
  <c r="J51" i="26"/>
  <c r="I92" i="41"/>
  <c r="I53" i="41"/>
  <c r="I40" i="41"/>
  <c r="J23" i="41"/>
  <c r="J65" i="37"/>
  <c r="J65" i="41" s="1"/>
  <c r="J64" i="37"/>
  <c r="J64" i="41" s="1"/>
  <c r="J63" i="37"/>
  <c r="J63" i="41" s="1"/>
  <c r="J66" i="37"/>
  <c r="J66" i="41" s="1"/>
  <c r="I44" i="41"/>
  <c r="J87" i="41"/>
  <c r="I15" i="37"/>
  <c r="I17" i="37"/>
  <c r="I18" i="37"/>
  <c r="I16" i="37"/>
  <c r="H31" i="58"/>
  <c r="H31" i="41" s="1"/>
  <c r="H33" i="58"/>
  <c r="H33" i="41" s="1"/>
  <c r="H32" i="58"/>
  <c r="H32" i="41" s="1"/>
  <c r="H34" i="58"/>
  <c r="H34" i="41" s="1"/>
  <c r="J30" i="41"/>
  <c r="J81" i="58"/>
  <c r="J79" i="58"/>
  <c r="J82" i="58"/>
  <c r="J80" i="58"/>
  <c r="I91" i="41"/>
  <c r="I51" i="41"/>
  <c r="J43" i="41"/>
  <c r="J70" i="41"/>
  <c r="I64" i="58"/>
  <c r="I63" i="58"/>
  <c r="I65" i="58"/>
  <c r="I66" i="58"/>
  <c r="I26" i="41"/>
  <c r="J88" i="41"/>
  <c r="I50" i="26"/>
  <c r="J29" i="41"/>
  <c r="I93" i="41"/>
  <c r="I52" i="41"/>
  <c r="J32" i="41" l="1"/>
  <c r="J31" i="41"/>
  <c r="I31" i="41"/>
  <c r="I82" i="41"/>
  <c r="J34" i="41"/>
  <c r="I18" i="41"/>
  <c r="I33" i="41"/>
  <c r="J49" i="41"/>
  <c r="I34" i="41"/>
  <c r="I79" i="41"/>
  <c r="J18" i="41"/>
  <c r="I47" i="41"/>
  <c r="I80" i="41"/>
  <c r="I65" i="41"/>
  <c r="J47" i="41"/>
  <c r="J48" i="41"/>
  <c r="I49" i="41"/>
  <c r="H15" i="41"/>
  <c r="H423" i="58"/>
  <c r="H424" i="58"/>
  <c r="H424" i="41" s="1"/>
  <c r="I66" i="41"/>
  <c r="J82" i="41"/>
  <c r="I16" i="41"/>
  <c r="I424" i="58"/>
  <c r="F241" i="66" s="1"/>
  <c r="I423" i="58"/>
  <c r="J79" i="41"/>
  <c r="C48" i="63"/>
  <c r="J33" i="41"/>
  <c r="J80" i="41"/>
  <c r="I17" i="41"/>
  <c r="C18" i="63"/>
  <c r="J81" i="41"/>
  <c r="I424" i="37"/>
  <c r="F97" i="66" s="1"/>
  <c r="I15" i="41"/>
  <c r="I423" i="37"/>
  <c r="J16" i="41"/>
  <c r="J424" i="58"/>
  <c r="E35" i="53" s="1"/>
  <c r="F35" i="53" s="1"/>
  <c r="H29" i="53" s="1"/>
  <c r="J423" i="58"/>
  <c r="J17" i="41"/>
  <c r="C28" i="63"/>
  <c r="I81" i="41"/>
  <c r="C58" i="63"/>
  <c r="I32" i="41"/>
  <c r="I50" i="41"/>
  <c r="J423" i="37"/>
  <c r="J15" i="41"/>
  <c r="J424" i="37"/>
  <c r="I48" i="41"/>
  <c r="H16" i="41"/>
  <c r="I64" i="41"/>
  <c r="H17" i="41"/>
  <c r="C38" i="63"/>
  <c r="I63" i="41"/>
  <c r="E11" i="53" l="1"/>
  <c r="F11" i="53" s="1"/>
  <c r="H5" i="53" s="1"/>
  <c r="G5" i="53" s="1"/>
  <c r="E281" i="38" s="1"/>
  <c r="F193" i="66"/>
  <c r="F289" i="66"/>
  <c r="E17" i="53"/>
  <c r="F17" i="53" s="1"/>
  <c r="H23" i="53" s="1"/>
  <c r="I424" i="41"/>
  <c r="F98" i="66"/>
  <c r="I425" i="37"/>
  <c r="I423" i="41"/>
  <c r="E311" i="38"/>
  <c r="M98" i="66" s="1"/>
  <c r="E23" i="53"/>
  <c r="F23" i="53" s="1"/>
  <c r="E347" i="38"/>
  <c r="M290" i="66" s="1"/>
  <c r="J425" i="58"/>
  <c r="F290" i="66"/>
  <c r="E299" i="38"/>
  <c r="M194" i="66" s="1"/>
  <c r="H423" i="41"/>
  <c r="F194" i="66"/>
  <c r="H425" i="58"/>
  <c r="F145" i="66"/>
  <c r="J424" i="41"/>
  <c r="E29" i="53"/>
  <c r="F29" i="53" s="1"/>
  <c r="I425" i="58"/>
  <c r="F242" i="66"/>
  <c r="E323" i="38"/>
  <c r="M242" i="66" s="1"/>
  <c r="J425" i="37"/>
  <c r="J423" i="41"/>
  <c r="F146" i="66"/>
  <c r="E335" i="38"/>
  <c r="M146" i="66" s="1"/>
  <c r="G11" i="53" l="1"/>
  <c r="E293" i="38" s="1"/>
  <c r="L193" i="66" s="1"/>
  <c r="C49" i="63"/>
  <c r="C42" i="63"/>
  <c r="G23" i="53"/>
  <c r="E317" i="38" s="1"/>
  <c r="H17" i="53"/>
  <c r="G17" i="53" s="1"/>
  <c r="E305" i="38" s="1"/>
  <c r="C29" i="63"/>
  <c r="J425" i="41"/>
  <c r="O3" i="41" s="1"/>
  <c r="C22" i="63"/>
  <c r="H35" i="53"/>
  <c r="G35" i="53" s="1"/>
  <c r="E341" i="38" s="1"/>
  <c r="G29" i="53"/>
  <c r="E329" i="38" s="1"/>
  <c r="C19" i="63"/>
  <c r="I425" i="41"/>
  <c r="N3" i="41" s="1"/>
  <c r="C12" i="63"/>
  <c r="N98" i="66"/>
  <c r="H425" i="41"/>
  <c r="M3" i="41" s="1"/>
  <c r="C39" i="63"/>
  <c r="C32" i="63"/>
  <c r="N194" i="66"/>
  <c r="N290" i="66"/>
  <c r="N146" i="66"/>
  <c r="C59" i="63"/>
  <c r="C52" i="63"/>
  <c r="L49" i="66"/>
  <c r="H484" i="37"/>
  <c r="N242" i="66"/>
  <c r="H484" i="58" l="1"/>
  <c r="H484" i="41" s="1"/>
  <c r="R193" i="66"/>
  <c r="T193" i="66" s="1"/>
  <c r="P193" i="66"/>
  <c r="V193" i="66" s="1"/>
  <c r="X193" i="66" s="1"/>
  <c r="N193" i="66"/>
  <c r="Z146" i="66"/>
  <c r="Y146" i="66"/>
  <c r="Y290" i="66"/>
  <c r="Z290" i="66"/>
  <c r="L145" i="66"/>
  <c r="J484" i="37"/>
  <c r="J484" i="58"/>
  <c r="L289" i="66"/>
  <c r="Y194" i="66"/>
  <c r="Z194" i="66"/>
  <c r="Y50" i="66"/>
  <c r="Z50" i="66"/>
  <c r="L97" i="66"/>
  <c r="I484" i="37"/>
  <c r="L241" i="66"/>
  <c r="I484" i="58"/>
  <c r="R49" i="66"/>
  <c r="T49" i="66" s="1"/>
  <c r="N49" i="66"/>
  <c r="P49" i="66"/>
  <c r="V49" i="66" s="1"/>
  <c r="X49" i="66" s="1"/>
  <c r="Z242" i="66"/>
  <c r="Z98" i="66"/>
  <c r="Y98" i="66"/>
  <c r="Y242" i="66"/>
  <c r="I484" i="41" l="1"/>
  <c r="J484" i="41"/>
  <c r="P289" i="66"/>
  <c r="N289" i="66"/>
  <c r="Y193" i="66"/>
  <c r="Z49" i="66"/>
  <c r="O49" i="66"/>
  <c r="Y49" i="66"/>
  <c r="Z193" i="66"/>
  <c r="P145" i="66"/>
  <c r="N145" i="66"/>
  <c r="P241" i="66"/>
  <c r="N241" i="66"/>
  <c r="P97" i="66"/>
  <c r="N97" i="66"/>
  <c r="O193" i="66"/>
  <c r="O241" i="66" l="1"/>
  <c r="Q241" i="66" s="1"/>
  <c r="R241" i="66" s="1"/>
  <c r="T241" i="66" s="1"/>
  <c r="O289" i="66"/>
  <c r="U289" i="66" s="1"/>
  <c r="Z289" i="66"/>
  <c r="Y145" i="66"/>
  <c r="O145" i="66"/>
  <c r="Z145" i="66"/>
  <c r="Y289" i="66"/>
  <c r="U49" i="66"/>
  <c r="Q49" i="66"/>
  <c r="U193" i="66"/>
  <c r="Q193" i="66"/>
  <c r="Z97" i="66"/>
  <c r="O97" i="66"/>
  <c r="Y241" i="66"/>
  <c r="Z241" i="66"/>
  <c r="Y97" i="66"/>
  <c r="U241" i="66" l="1"/>
  <c r="V241" i="66"/>
  <c r="X241" i="66" s="1"/>
  <c r="Q289" i="66"/>
  <c r="R289" i="66" s="1"/>
  <c r="T289" i="66" s="1"/>
  <c r="V289" i="66"/>
  <c r="X289" i="66" s="1"/>
  <c r="V145" i="66"/>
  <c r="X145" i="66" s="1"/>
  <c r="Q145" i="66"/>
  <c r="R145" i="66" s="1"/>
  <c r="T145" i="66" s="1"/>
  <c r="U145" i="66"/>
  <c r="V97" i="66"/>
  <c r="X97" i="66" s="1"/>
  <c r="Q97" i="66"/>
  <c r="R97" i="66" s="1"/>
  <c r="T97" i="66" s="1"/>
  <c r="U97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<sst xmlns="http://schemas.openxmlformats.org/spreadsheetml/2006/main" count="4748" uniqueCount="343">
  <si>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</si>
  <si>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</si>
  <si>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</si>
  <si>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</si>
  <si>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</si>
  <si>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</si>
  <si>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</si>
  <si>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</si>
  <si>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</si>
  <si>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</si>
  <si>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</si>
  <si>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</si>
  <si>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</si>
  <si>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</si>
  <si>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</si>
  <si>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</si>
  <si>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</si>
  <si>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</si>
  <si>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</si>
  <si>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</si>
  <si>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</si>
  <si>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</si>
  <si>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</si>
  <si>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</si>
  <si>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</si>
  <si>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</si>
  <si>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</si>
  <si>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</si>
  <si>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</si>
  <si>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</si>
  <si>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</si>
  <si>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</si>
  <si>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</si>
  <si>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</si>
  <si>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</si>
  <si>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</si>
  <si>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</si>
  <si>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</si>
  <si>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</si>
  <si>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</si>
  <si>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</si>
  <si>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</si>
  <si>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</si>
  <si>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</si>
  <si>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</si>
  <si>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</si>
  <si>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</si>
  <si>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</si>
  <si>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</si>
  <si>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</si>
  <si>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</si>
  <si>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</si>
  <si>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</si>
  <si>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</si>
  <si>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</si>
  <si>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</si>
  <si>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</si>
  <si>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</si>
  <si>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</si>
  <si>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</si>
  <si>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</si>
  <si>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</si>
  <si>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</si>
  <si>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</si>
  <si>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</si>
  <si>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</si>
  <si>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</si>
  <si>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</si>
  <si>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</si>
  <si>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</si>
  <si>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</si>
  <si>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</si>
  <si>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</si>
  <si>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</si>
  <si>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</si>
  <si>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</si>
  <si>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</si>
  <si>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</si>
  <si>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</si>
  <si>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</si>
  <si>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</si>
  <si>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</si>
  <si>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</si>
  <si>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</si>
  <si>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</si>
  <si>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</si>
  <si>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</si>
  <si>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</si>
  <si>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</si>
  <si>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</si>
  <si>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</si>
  <si>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</si>
  <si>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</si>
  <si>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</si>
  <si>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</si>
  <si>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</si>
  <si>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</si>
  <si>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</si>
  <si>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</si>
  <si>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</si>
  <si>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</si>
  <si>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</si>
  <si>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</si>
  <si>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</si>
  <si>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</si>
  <si>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</si>
  <si>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</si>
  <si>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</si>
  <si>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</si>
  <si>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</si>
  <si>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</si>
  <si>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</si>
  <si>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</si>
  <si>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</si>
  <si>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</si>
  <si>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</si>
  <si>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</si>
  <si>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</si>
  <si>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</si>
  <si>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</si>
  <si>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</si>
  <si>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</si>
  <si>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</si>
  <si>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</si>
  <si>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</si>
  <si>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</si>
  <si>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</si>
  <si>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</si>
  <si>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</si>
  <si>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</si>
  <si>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</si>
  <si>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</si>
  <si>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</si>
  <si>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</si>
  <si>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</si>
  <si>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</si>
  <si>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</si>
  <si>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</si>
  <si>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</si>
  <si>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</si>
  <si>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</si>
  <si>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</si>
  <si>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</si>
  <si>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</si>
  <si>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</si>
  <si>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</si>
  <si>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</si>
  <si>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</si>
  <si>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</si>
  <si>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</si>
  <si>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</si>
  <si>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</si>
  <si>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</si>
  <si>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</si>
  <si>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</si>
  <si>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</si>
  <si>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</si>
  <si>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</si>
  <si>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</si>
  <si>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</si>
  <si>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</si>
  <si>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</si>
  <si>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</si>
  <si>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</si>
  <si>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</si>
  <si>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</si>
  <si>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</si>
  <si>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</si>
  <si>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</si>
  <si>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</si>
  <si>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</si>
  <si>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</si>
  <si>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</si>
  <si>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</si>
  <si>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</si>
  <si>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</si>
  <si>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</si>
  <si>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</si>
  <si>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</si>
  <si>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</si>
  <si>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</si>
  <si>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</si>
  <si>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</si>
  <si>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</si>
  <si>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</si>
  <si>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</si>
  <si>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</si>
  <si>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</si>
  <si>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</si>
  <si>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</si>
  <si>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</si>
  <si>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</si>
  <si>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</si>
  <si>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</si>
  <si>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</si>
  <si>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</si>
  <si>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</si>
  <si>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</si>
  <si>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</si>
  <si>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</si>
  <si>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</si>
  <si>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</si>
  <si>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</si>
  <si>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</si>
  <si>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</si>
  <si>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</si>
  <si>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</si>
  <si>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</si>
  <si>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</si>
  <si>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</si>
  <si>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</si>
  <si>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</si>
  <si>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</si>
  <si>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</si>
  <si>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</si>
  <si>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</si>
  <si>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</si>
  <si>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</si>
  <si>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</si>
  <si>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</si>
  <si>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</si>
  <si>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</si>
  <si>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</si>
  <si>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</si>
  <si>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</si>
  <si>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</si>
  <si>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</si>
  <si>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</si>
  <si>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</si>
  <si>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</si>
  <si>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</si>
  <si>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</si>
  <si>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</si>
  <si>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</si>
  <si>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</si>
  <si>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</si>
  <si>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</si>
  <si>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</si>
  <si>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</si>
  <si>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</si>
  <si>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</si>
  <si>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</si>
  <si>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</si>
  <si>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</si>
  <si>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</si>
  <si>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</si>
  <si>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</si>
  <si>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</si>
  <si>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</si>
  <si>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</si>
  <si>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</si>
  <si>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</si>
  <si>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</si>
  <si>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</si>
  <si>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</si>
  <si>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</si>
  <si>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</si>
  <si>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</si>
  <si>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</si>
  <si>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</si>
  <si>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</si>
  <si>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</si>
  <si>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</si>
  <si>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</si>
  <si>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</si>
  <si>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</si>
  <si>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</si>
  <si>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</si>
  <si>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</si>
  <si>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</si>
  <si>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</si>
  <si>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</si>
  <si>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</si>
  <si>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</si>
  <si>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</si>
  <si>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</si>
  <si>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</si>
  <si>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</si>
  <si>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</si>
  <si>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</si>
  <si>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</si>
  <si>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</si>
  <si>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</si>
  <si>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</si>
  <si>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</si>
  <si>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</si>
  <si>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</si>
  <si>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</si>
  <si>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</si>
  <si>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</si>
  <si>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</si>
  <si>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</si>
  <si>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</si>
  <si>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</si>
  <si>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</si>
  <si>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</si>
  <si>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</si>
  <si>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</si>
  <si>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</si>
  <si>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</si>
  <si>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</si>
  <si>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</si>
  <si>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</si>
  <si>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</si>
  <si>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</si>
  <si>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</si>
  <si>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</si>
  <si>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</si>
  <si>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</si>
  <si>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</si>
  <si>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</si>
  <si>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</si>
  <si>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</si>
  <si>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</si>
  <si>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</si>
  <si>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</si>
  <si>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</si>
  <si>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</si>
  <si>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</si>
  <si>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</si>
  <si>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</si>
  <si>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</si>
  <si>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</si>
  <si>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</si>
  <si>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</si>
  <si>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</si>
  <si>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</si>
  <si>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</si>
  <si>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</si>
  <si>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</si>
  <si>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</si>
  <si>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</si>
  <si>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</si>
  <si>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</si>
  <si>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</si>
  <si>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</si>
  <si>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</si>
  <si>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</si>
  <si>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</si>
  <si>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</si>
  <si>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</si>
  <si>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</si>
  <si>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BAU-scenariet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</si>
</sst>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8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14121203.716995481</c:v>
                </c:pt>
                <c:pt idx="2">
                  <c:v>13157363.441314612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13.191017657049301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19.152454605131187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1565626.3159673489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1682803.8007453769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14121203.716995481</c:v>
                </c:pt>
                <c:pt idx="2">
                  <c:v>13157363.441314612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14121203.716995481</c:v>
                </c:pt>
                <c:pt idx="2">
                  <c:v>13157363.441314612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51043.361602826357</c:v>
                </c:pt>
                <c:pt idx="2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211772.75782853554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222389.489994237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13.191017657049301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19.152454605131187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1565626.3159673489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1682803.8007453769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D190189-E41C-458F-BEAF-5AB22BD04161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7A75424-F5BE-4D58-AC87-02125CE97D60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FB96D2E-3486-477C-B097-5AB73D5E5F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1944443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2638889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276637.92874074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2754628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310185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333333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344907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368055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98379629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249287.826149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</r>
  <r>
    <x v="4"/>
    <x v="10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</r>
  <r>
    <x v="23"/>
    <x v="10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77398.170570230373"/>
    <n v="0"/>
    <n v="0"/>
    <n v="0"/>
    <n v="0"/>
    <n v="0"/>
    <n v="0"/>
    <n v="202016.4634041728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</r>
  <r>
    <x v="4"/>
    <x v="10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14685227.891109958"/>
    <n v="0"/>
    <n v="0"/>
    <n v="75527.053678542026"/>
    <n v="0"/>
    <n v="0"/>
    <n v="0"/>
    <n v="2510699.798198849"/>
    <n v="2510699.798198849"/>
    <n v="75527.053678542026"/>
    <n v="4.6193737912111077"/>
    <n v="4.7583341290979151"/>
    <n v="0.13896033788680751"/>
    <n v="4.6193737912111077"/>
    <n v="702995.94349567778"/>
    <n v="724143.51852566947"/>
    <n v="21147.575029991771"/>
    <n v="702995.94349567767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7055058.2423947481"/>
    <n v="0"/>
    <n v="307470.55071854044"/>
    <n v="2825.7560217041437"/>
    <n v="0"/>
    <n v="0"/>
    <n v="0"/>
    <n v="85604.528141091578"/>
    <n v="85604.528141091578"/>
    <n v="2825.7560217041437"/>
    <n v="0.29318352424929894"/>
    <n v="0.30286134301779261"/>
    <n v="9.6778187684936554E-3"/>
    <n v="0.29318352424929894"/>
    <n v="26537.403723738389"/>
    <n v="27413.388090466673"/>
    <n v="875.9843667282845"/>
    <n v="26537.403723738389"/>
  </r>
  <r>
    <x v="23"/>
    <x v="10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6788464.5437639551"/>
    <n v="0"/>
    <n v="0"/>
    <n v="314525.12457946909"/>
    <n v="0"/>
    <n v="0"/>
    <n v="0"/>
    <n v="1250119.4437624197"/>
    <n v="813064.48232254898"/>
    <n v="314525.12457946909"/>
    <n v="2.9189014915379512"/>
    <n v="4.0480466887782454"/>
    <n v="1.1291451972402942"/>
    <n v="2.9189014915379512"/>
    <n v="243919.34469676469"/>
    <n v="338276.88207060547"/>
    <n v="94357.537373840722"/>
    <n v="243919.34469676475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256918.92730951472"/>
    <n v="0"/>
    <n v="0"/>
    <n v="0"/>
    <n v="0"/>
    <n v="0"/>
    <n v="0"/>
    <n v="5392.6168664394645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1009401.1411867546"/>
    <n v="0"/>
    <n v="0"/>
    <n v="4034.0707756292709"/>
    <n v="0"/>
    <n v="0"/>
    <n v="0"/>
    <n v="-605023.50152175245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</r>
  <r>
    <x v="4"/>
    <x v="10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</r>
  <r>
    <x v="23"/>
    <x v="10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9499.9401044881179"/>
    <n v="0"/>
    <n v="0"/>
    <n v="0"/>
    <n v="0"/>
    <n v="0"/>
    <n v="0"/>
    <n v="20373.026590064161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</r>
  <r>
    <x v="4"/>
    <x v="10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802481.6912140576"/>
    <n v="0"/>
    <n v="0"/>
    <n v="10149.946321457955"/>
    <n v="0"/>
    <n v="0"/>
    <n v="0"/>
    <n v="508448.42578777694"/>
    <n v="508448.42578777694"/>
    <n v="10149.946321457955"/>
    <n v="0.93548154739628619"/>
    <n v="0.95415617988447865"/>
    <n v="1.8674632488192455E-2"/>
    <n v="0.93548154739628619"/>
    <n v="142365.55922057756"/>
    <n v="145207.54419058579"/>
    <n v="2841.9849700082277"/>
    <n v="142365.55922057756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865945.92924660421"/>
    <n v="0"/>
    <n v="268249.01834925939"/>
    <n v="960.24397829585621"/>
    <n v="0"/>
    <n v="0"/>
    <n v="0"/>
    <n v="1396818.0331235491"/>
    <n v="1396818.0331235491"/>
    <n v="960.24397829585621"/>
    <n v="4.7839062089235194"/>
    <n v="4.7871949101150255"/>
    <n v="3.2887011915063466E-3"/>
    <n v="4.7839062089235194"/>
    <n v="433013.59026830021"/>
    <n v="433311.26590157195"/>
    <n v="297.67563327171541"/>
    <n v="433013.59026830026"/>
  </r>
  <r>
    <x v="23"/>
    <x v="10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833223.91333114507"/>
    <n v="0"/>
    <n v="0"/>
    <n v="15500.875420530891"/>
    <n v="0"/>
    <n v="0"/>
    <n v="0"/>
    <n v="-437054.96143987071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31534.523402398052"/>
    <n v="0"/>
    <n v="0"/>
    <n v="0"/>
    <n v="0"/>
    <n v="0"/>
    <n v="0"/>
    <n v="75292.741153201699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123895.05219603253"/>
    <n v="0"/>
    <n v="0"/>
    <n v="24610.929224370735"/>
    <n v="0"/>
    <n v="0"/>
    <n v="0"/>
    <n v="2343119.0442933971"/>
    <n v="1738095.5427716447"/>
    <n v="24610.929224370735"/>
    <n v="4.7172608269039547"/>
    <n v="4.7840558732560661"/>
    <n v="6.6795046352111156E-2"/>
    <n v="4.7172608269039547"/>
    <n v="347619.10855432897"/>
    <n v="352541.29439920309"/>
    <n v="4922.1858448741477"/>
    <n v="347619.10855432897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2276637.928740747"/>
    <s v="CO2 - atmosfære"/>
    <x v="0"/>
  </r>
  <r>
    <s v="Vestdanmark"/>
    <x v="1"/>
    <n v="6069868.2390794745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470463.02636426751"/>
    <s v="Biogasanlæg"/>
    <x v="6"/>
  </r>
  <r>
    <s v="Vestdanmark"/>
    <x v="1"/>
    <n v="0"/>
    <s v="Pyrolyseproces"/>
    <x v="7"/>
  </r>
  <r>
    <s v="Vestdanmark"/>
    <x v="2"/>
    <n v="11469738.218466586"/>
    <s v="CO2 - atmosfære"/>
    <x v="0"/>
  </r>
  <r>
    <s v="Vestdanmark"/>
    <x v="2"/>
    <n v="6044724.7524874648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458603.85583869618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44565.7882547341"/>
    <s v="CO2 - atmosfære"/>
    <x v="0"/>
  </r>
  <r>
    <s v="Østdanmark"/>
    <x v="1"/>
    <n v="538912.0191669655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42446.11029341945"/>
    <s v="Biogasanlæg"/>
    <x v="6"/>
  </r>
  <r>
    <s v="Østdanmark"/>
    <x v="1"/>
    <n v="0"/>
    <s v="Pyrolyseproces"/>
    <x v="7"/>
  </r>
  <r>
    <s v="Østdanmark"/>
    <x v="2"/>
    <n v="1687625.2228480268"/>
    <s v="CO2 - atmosfære"/>
    <x v="0"/>
  </r>
  <r>
    <s v="Østdanmark"/>
    <x v="2"/>
    <n v="537552.33932666946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41219.261693019056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n v="0"/>
    <x v="1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n v="0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77398.170570230373"/>
    <n v="0"/>
    <n v="0"/>
    <n v="0"/>
    <n v="0"/>
    <n v="0"/>
    <n v="0"/>
    <n v="202016.4634041728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n v="0"/>
    <x v="1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14685227.891109958"/>
    <n v="0"/>
    <n v="0"/>
    <n v="75527.053678542026"/>
    <n v="0"/>
    <n v="0"/>
    <n v="0"/>
    <n v="2510699.798198849"/>
    <n v="2510699.798198849"/>
    <n v="75527.053678542026"/>
    <n v="4.6193737912111077"/>
    <n v="4.7583341290979151"/>
    <n v="0.13896033788680751"/>
    <n v="4.6193737912111077"/>
    <n v="702995.94349567778"/>
    <n v="724143.51852566947"/>
    <n v="21147.575029991771"/>
    <n v="702995.94349567767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7055058.2423947481"/>
    <n v="0"/>
    <n v="307470.55071854044"/>
    <n v="2825.7560217041437"/>
    <n v="0"/>
    <n v="0"/>
    <n v="0"/>
    <n v="85604.528141091578"/>
    <n v="85604.528141091578"/>
    <n v="2825.7560217041437"/>
    <n v="0.29318352424929894"/>
    <n v="0.30286134301779261"/>
    <n v="9.6778187684936554E-3"/>
    <n v="0.29318352424929894"/>
    <n v="26537.403723738389"/>
    <n v="27413.388090466673"/>
    <n v="875.9843667282845"/>
    <n v="26537.403723738389"/>
    <n v="0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6788464.5437639551"/>
    <n v="0"/>
    <n v="0"/>
    <n v="314525.12457946909"/>
    <n v="0"/>
    <n v="0"/>
    <n v="0"/>
    <n v="1250119.4437624197"/>
    <n v="813064.48232254898"/>
    <n v="314525.12457946909"/>
    <n v="2.9189014915379512"/>
    <n v="4.0480466887782454"/>
    <n v="1.1291451972402942"/>
    <n v="2.9189014915379512"/>
    <n v="243919.34469676469"/>
    <n v="338276.88207060547"/>
    <n v="94357.537373840722"/>
    <n v="243919.34469676475"/>
    <n v="0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256918.92730951472"/>
    <n v="0"/>
    <n v="0"/>
    <n v="0"/>
    <n v="0"/>
    <n v="0"/>
    <n v="0"/>
    <n v="5392.616866439464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1009401.1411867546"/>
    <n v="0"/>
    <n v="0"/>
    <n v="4034.0707756292709"/>
    <n v="0"/>
    <n v="0"/>
    <n v="0"/>
    <n v="-605023.50152175245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n v="0"/>
    <x v="1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n v="0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9499.9401044881179"/>
    <n v="0"/>
    <n v="0"/>
    <n v="0"/>
    <n v="0"/>
    <n v="0"/>
    <n v="0"/>
    <n v="20373.02659006416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n v="0"/>
    <x v="1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802481.6912140576"/>
    <n v="0"/>
    <n v="0"/>
    <n v="10149.946321457955"/>
    <n v="0"/>
    <n v="0"/>
    <n v="0"/>
    <n v="508448.42578777694"/>
    <n v="508448.42578777694"/>
    <n v="10149.946321457955"/>
    <n v="0.93548154739628619"/>
    <n v="0.95415617988447865"/>
    <n v="1.8674632488192455E-2"/>
    <n v="0.93548154739628619"/>
    <n v="142365.55922057756"/>
    <n v="145207.54419058579"/>
    <n v="2841.9849700082277"/>
    <n v="142365.55922057756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865945.92924660421"/>
    <n v="0"/>
    <n v="268249.01834925939"/>
    <n v="960.24397829585621"/>
    <n v="0"/>
    <n v="0"/>
    <n v="0"/>
    <n v="1396818.0331235491"/>
    <n v="1396818.0331235491"/>
    <n v="960.24397829585621"/>
    <n v="4.7839062089235194"/>
    <n v="4.7871949101150255"/>
    <n v="3.2887011915063466E-3"/>
    <n v="4.7839062089235194"/>
    <n v="433013.59026830021"/>
    <n v="433311.26590157195"/>
    <n v="297.67563327171541"/>
    <n v="433013.59026830026"/>
    <n v="0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833223.91333114507"/>
    <n v="0"/>
    <n v="0"/>
    <n v="15500.875420530891"/>
    <n v="0"/>
    <n v="0"/>
    <n v="0"/>
    <n v="-437054.96143987071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31534.523402398052"/>
    <n v="0"/>
    <n v="0"/>
    <n v="0"/>
    <n v="0"/>
    <n v="0"/>
    <n v="0"/>
    <n v="75292.74115320169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123895.05219603253"/>
    <n v="0"/>
    <n v="0"/>
    <n v="24610.929224370735"/>
    <n v="0"/>
    <n v="0"/>
    <n v="0"/>
    <n v="2343119.0442933971"/>
    <n v="1738095.5427716447"/>
    <n v="24610.929224370735"/>
    <n v="4.7172608269039547"/>
    <n v="4.7840558732560661"/>
    <n v="6.6795046352111156E-2"/>
    <n v="4.7172608269039547"/>
    <n v="347619.10855432897"/>
    <n v="352541.29439920309"/>
    <n v="4922.1858448741477"/>
    <n v="347619.10855432897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x v="0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77398.170570230373"/>
    <n v="0"/>
    <n v="0"/>
    <n v="0"/>
    <n v="0"/>
    <n v="0"/>
    <n v="0"/>
    <n v="202016.4634041728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x v="0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14685227.891109958"/>
    <n v="0"/>
    <n v="0"/>
    <n v="75527.053678542026"/>
    <n v="0"/>
    <n v="0"/>
    <n v="0"/>
    <n v="2510699.798198849"/>
    <n v="2510699.798198849"/>
    <n v="75527.053678542026"/>
    <n v="4.6193737912111077"/>
    <n v="4.7583341290979151"/>
    <n v="0.13896033788680751"/>
    <n v="4.6193737912111077"/>
    <n v="702995.94349567778"/>
    <n v="724143.51852566947"/>
    <n v="21147.575029991771"/>
    <n v="702995.94349567767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7055058.2423947481"/>
    <n v="0"/>
    <n v="307470.55071854044"/>
    <n v="2825.7560217041437"/>
    <n v="0"/>
    <n v="0"/>
    <n v="0"/>
    <n v="85604.528141091578"/>
    <n v="85604.528141091578"/>
    <n v="2825.7560217041437"/>
    <n v="0.29318352424929894"/>
    <n v="0.30286134301779261"/>
    <n v="9.6778187684936554E-3"/>
    <n v="0.29318352424929894"/>
    <n v="26537.403723738389"/>
    <n v="27413.388090466673"/>
    <n v="875.9843667282845"/>
    <n v="26537.403723738389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6788464.5437639551"/>
    <n v="0"/>
    <n v="0"/>
    <n v="314525.12457946909"/>
    <n v="0"/>
    <n v="0"/>
    <n v="0"/>
    <n v="1250119.4437624197"/>
    <n v="813064.48232254898"/>
    <n v="314525.12457946909"/>
    <n v="2.9189014915379512"/>
    <n v="4.0480466887782454"/>
    <n v="1.1291451972402942"/>
    <n v="2.9189014915379512"/>
    <n v="243919.34469676469"/>
    <n v="338276.88207060547"/>
    <n v="94357.537373840722"/>
    <n v="243919.34469676475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256918.92730951472"/>
    <n v="0"/>
    <n v="0"/>
    <n v="0"/>
    <n v="0"/>
    <n v="0"/>
    <n v="0"/>
    <n v="5392.616866439464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1009401.1411867546"/>
    <n v="0"/>
    <n v="0"/>
    <n v="4034.0707756292709"/>
    <n v="0"/>
    <n v="0"/>
    <n v="0"/>
    <n v="-605023.50152175245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x v="0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9499.9401044881179"/>
    <n v="0"/>
    <n v="0"/>
    <n v="0"/>
    <n v="0"/>
    <n v="0"/>
    <n v="0"/>
    <n v="20373.026590064161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x v="0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802481.6912140576"/>
    <n v="0"/>
    <n v="0"/>
    <n v="10149.946321457955"/>
    <n v="0"/>
    <n v="0"/>
    <n v="0"/>
    <n v="508448.42578777694"/>
    <n v="508448.42578777694"/>
    <n v="10149.946321457955"/>
    <n v="0.93548154739628619"/>
    <n v="0.95415617988447865"/>
    <n v="1.8674632488192455E-2"/>
    <n v="0.93548154739628619"/>
    <n v="142365.55922057756"/>
    <n v="145207.54419058579"/>
    <n v="2841.9849700082277"/>
    <n v="142365.55922057756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865945.92924660421"/>
    <n v="0"/>
    <n v="268249.01834925939"/>
    <n v="960.24397829585621"/>
    <n v="0"/>
    <n v="0"/>
    <n v="0"/>
    <n v="1396818.0331235491"/>
    <n v="1396818.0331235491"/>
    <n v="960.24397829585621"/>
    <n v="4.7839062089235194"/>
    <n v="4.7871949101150255"/>
    <n v="3.2887011915063466E-3"/>
    <n v="4.7839062089235194"/>
    <n v="433013.59026830021"/>
    <n v="433311.26590157195"/>
    <n v="297.67563327171541"/>
    <n v="433013.59026830026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833223.91333114507"/>
    <n v="0"/>
    <n v="0"/>
    <n v="15500.875420530891"/>
    <n v="0"/>
    <n v="0"/>
    <n v="0"/>
    <n v="-437054.96143987071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31534.523402398052"/>
    <n v="0"/>
    <n v="0"/>
    <n v="0"/>
    <n v="0"/>
    <n v="0"/>
    <n v="0"/>
    <n v="75292.74115320169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123895.05219603253"/>
    <n v="0"/>
    <n v="0"/>
    <n v="24610.929224370735"/>
    <n v="0"/>
    <n v="0"/>
    <n v="0"/>
    <n v="2343119.0442933971"/>
    <n v="1738095.5427716447"/>
    <n v="24610.929224370735"/>
    <n v="4.7172608269039547"/>
    <n v="4.7840558732560661"/>
    <n v="6.6795046352111156E-2"/>
    <n v="4.7172608269039547"/>
    <n v="347619.10855432897"/>
    <n v="352541.29439920309"/>
    <n v="4922.1858448741477"/>
    <n v="347619.10855432897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587593.8998603616"/>
  </r>
  <r>
    <x v="1"/>
    <s v="Vestdanmark"/>
    <x v="15"/>
    <x v="1"/>
    <n v="11840949.000738235"/>
  </r>
  <r>
    <x v="1"/>
    <s v="Vestdanmark"/>
    <x v="16"/>
    <x v="1"/>
    <n v="5005.6356813272896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1993.557721309648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178937.5641805995"/>
  </r>
  <r>
    <x v="1"/>
    <s v="Vestdanmark"/>
    <x v="15"/>
    <x v="2"/>
    <n v="11614690.73032544"/>
  </r>
  <r>
    <x v="1"/>
    <s v="Vestdanmark"/>
    <x v="16"/>
    <x v="2"/>
    <n v="5169.3190334894534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1614.661983045924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389214.6969952502"/>
  </r>
  <r>
    <x v="1"/>
    <s v="Østdanmark"/>
    <x v="15"/>
    <x v="1"/>
    <n v="841583.7254715825"/>
  </r>
  <r>
    <x v="1"/>
    <s v="Østdanmark"/>
    <x v="16"/>
    <x v="1"/>
    <n v="420.12115509171275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3940.442278690352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330001.5728813037"/>
  </r>
  <r>
    <x v="1"/>
    <s v="Østdanmark"/>
    <x v="15"/>
    <x v="2"/>
    <n v="825502.64294003148"/>
  </r>
  <r>
    <x v="1"/>
    <s v="Østdanmark"/>
    <x v="16"/>
    <x v="2"/>
    <n v="433.85903842113186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4319.338016954094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87117.71293108177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5722.17739080405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705945.48999946821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55860.68265151768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8502205.9111969229"/>
  </r>
  <r>
    <x v="5"/>
    <s v="Vestdanmark"/>
    <x v="15"/>
    <x v="1"/>
    <n v="3739247.0528647057"/>
  </r>
  <r>
    <x v="5"/>
    <s v="Vestdanmark"/>
    <x v="16"/>
    <x v="1"/>
    <n v="5005.6356813272896"/>
  </r>
  <r>
    <x v="5"/>
    <s v="Vestdanmark"/>
    <x v="20"/>
    <x v="1"/>
    <n v="602593.15019279509"/>
  </r>
  <r>
    <x v="5"/>
    <s v="Vestdanmark"/>
    <x v="38"/>
    <x v="1"/>
    <n v="21249287.826149497"/>
  </r>
  <r>
    <x v="5"/>
    <s v="Vestdanmark"/>
    <x v="39"/>
    <x v="1"/>
    <n v="326194.91053704952"/>
  </r>
  <r>
    <x v="5"/>
    <s v="Vestdanmark"/>
    <x v="14"/>
    <x v="2"/>
    <n v="8139812.5569148706"/>
  </r>
  <r>
    <x v="5"/>
    <s v="Vestdanmark"/>
    <x v="15"/>
    <x v="2"/>
    <n v="3667797.0727343494"/>
  </r>
  <r>
    <x v="5"/>
    <s v="Vestdanmark"/>
    <x v="16"/>
    <x v="2"/>
    <n v="5169.3190334894534"/>
  </r>
  <r>
    <x v="5"/>
    <s v="Vestdanmark"/>
    <x v="20"/>
    <x v="2"/>
    <n v="630997.79814640491"/>
  </r>
  <r>
    <x v="5"/>
    <s v="Vestdanmark"/>
    <x v="38"/>
    <x v="2"/>
    <n v="20673448.784384709"/>
  </r>
  <r>
    <x v="5"/>
    <s v="Vestdanmark"/>
    <x v="39"/>
    <x v="2"/>
    <n v="309762.8564015915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231945.108656165"/>
  </r>
  <r>
    <x v="5"/>
    <s v="Østdanmark"/>
    <x v="15"/>
    <x v="1"/>
    <n v="265763.28172786813"/>
  </r>
  <r>
    <x v="5"/>
    <s v="Østdanmark"/>
    <x v="16"/>
    <x v="1"/>
    <n v="420.12115509171275"/>
  </r>
  <r>
    <x v="5"/>
    <s v="Østdanmark"/>
    <x v="20"/>
    <x v="1"/>
    <n v="81329.660607366925"/>
  </r>
  <r>
    <x v="5"/>
    <s v="Østdanmark"/>
    <x v="38"/>
    <x v="1"/>
    <n v="3436648.7301143073"/>
  </r>
  <r>
    <x v="5"/>
    <s v="Østdanmark"/>
    <x v="39"/>
    <x v="1"/>
    <n v="340898.07290760207"/>
  </r>
  <r>
    <x v="5"/>
    <s v="Østdanmark"/>
    <x v="14"/>
    <x v="2"/>
    <n v="1179435.3570834203"/>
  </r>
  <r>
    <x v="5"/>
    <s v="Østdanmark"/>
    <x v="15"/>
    <x v="2"/>
    <n v="260685.0451389573"/>
  </r>
  <r>
    <x v="5"/>
    <s v="Østdanmark"/>
    <x v="16"/>
    <x v="2"/>
    <n v="433.85903842113186"/>
  </r>
  <r>
    <x v="5"/>
    <s v="Østdanmark"/>
    <x v="20"/>
    <x v="2"/>
    <n v="85646.055736491384"/>
  </r>
  <r>
    <x v="5"/>
    <s v="Østdanmark"/>
    <x v="38"/>
    <x v="2"/>
    <n v="3410095.0601985683"/>
  </r>
  <r>
    <x v="5"/>
    <s v="Østdanmark"/>
    <x v="39"/>
    <x v="2"/>
    <n v="331936.4918564736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3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3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I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8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3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2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2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2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3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2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2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3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0" t="s">
        <v>274</v>
      </c>
      <c r="B1" s="420"/>
      <c r="D1" s="75" t="s">
        <v>287</v>
      </c>
    </row>
    <row r="2" spans="1:6" ht="30" x14ac:dyDescent="0.25">
      <c r="A2" s="6" t="s">
        <v>0</v>
      </c>
      <c r="B2" s="223" t="s">
        <v>342</v>
      </c>
    </row>
    <row r="4" spans="1:6" ht="30" customHeight="1" thickBot="1" x14ac:dyDescent="0.3">
      <c r="A4" s="419" t="s">
        <v>273</v>
      </c>
      <c r="B4" s="419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1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1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2" t="s">
        <v>300</v>
      </c>
      <c r="D1" s="422"/>
      <c r="E1" s="422"/>
      <c r="F1" s="422"/>
      <c r="G1" s="422"/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</row>
    <row r="2" spans="1:18" ht="15" customHeight="1" x14ac:dyDescent="0.25">
      <c r="A2" s="252"/>
      <c r="B2" s="252"/>
      <c r="C2" s="422"/>
      <c r="D2" s="422"/>
      <c r="E2" s="422"/>
      <c r="F2" s="422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</row>
    <row r="3" spans="1:18" x14ac:dyDescent="0.25">
      <c r="A3" s="75"/>
    </row>
    <row r="34" spans="16:18" ht="15.75" x14ac:dyDescent="0.25">
      <c r="P34" s="341" t="s">
        <v>93</v>
      </c>
      <c r="Q34" s="341" t="s">
        <v>339</v>
      </c>
      <c r="R34" s="341" t="s">
        <v>340</v>
      </c>
    </row>
    <row r="35" spans="16:18" ht="15.75" x14ac:dyDescent="0.25">
      <c r="P35" s="341">
        <v>1990</v>
      </c>
      <c r="Q35" s="344">
        <v>20000000</v>
      </c>
      <c r="R35" s="343"/>
    </row>
    <row r="36" spans="16:18" ht="15.75" x14ac:dyDescent="0.25">
      <c r="P36" s="341">
        <f>År1</f>
        <v>2019</v>
      </c>
      <c r="Q36" s="342">
        <f>GETPIVOTDATA("Total",'CO2-pivot'!$A$1,"År",P36,"Sted2","CO2 - atmosfære")</f>
        <v>13911562.11827757</v>
      </c>
      <c r="R36" s="343">
        <f>1-Q36/$Q$35</f>
        <v>0.30442189408612153</v>
      </c>
    </row>
    <row r="37" spans="16:18" ht="15.75" x14ac:dyDescent="0.25">
      <c r="P37" s="341">
        <f>År2</f>
        <v>2030</v>
      </c>
      <c r="Q37" s="342">
        <f>GETPIVOTDATA("Total",'CO2-pivot'!$A$1,"År",P37,"Sted2","CO2 - atmosfære")</f>
        <v>14121203.716995481</v>
      </c>
      <c r="R37" s="343">
        <f t="shared" ref="R37:R38" si="0">1-Q37/$Q$35</f>
        <v>0.29393981415022596</v>
      </c>
    </row>
    <row r="38" spans="16:18" ht="15.75" x14ac:dyDescent="0.25">
      <c r="P38" s="341">
        <f>År3</f>
        <v>2050</v>
      </c>
      <c r="Q38" s="342">
        <f>GETPIVOTDATA("Total",'CO2-pivot'!$A$1,"År",P38,"Sted2","CO2 - atmosfære")</f>
        <v>13157363.441314612</v>
      </c>
      <c r="R38" s="343">
        <f t="shared" si="0"/>
        <v>0.34213182793426944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79">
        <v>2030</v>
      </c>
    </row>
    <row r="4" spans="1:1" x14ac:dyDescent="0.25">
      <c r="A4" s="368">
        <v>2050</v>
      </c>
    </row>
    <row r="5" spans="1:1" x14ac:dyDescent="0.25">
      <c r="A5" s="358" t="s">
        <v>15</v>
      </c>
    </row>
    <row r="6" spans="1:1" x14ac:dyDescent="0.25">
      <c r="A6" s="380" t="s">
        <v>49</v>
      </c>
    </row>
    <row r="7" spans="1:1" x14ac:dyDescent="0.25">
      <c r="A7" s="378" t="s">
        <v>182</v>
      </c>
    </row>
    <row r="8" spans="1:1" x14ac:dyDescent="0.25">
      <c r="A8" s="369" t="s">
        <v>32</v>
      </c>
    </row>
    <row r="9" spans="1:1" x14ac:dyDescent="0.25">
      <c r="A9" s="356" t="s">
        <v>102</v>
      </c>
    </row>
    <row r="10" spans="1:1" x14ac:dyDescent="0.25">
      <c r="A10" s="381" t="s">
        <v>109</v>
      </c>
    </row>
    <row r="11" spans="1:1" x14ac:dyDescent="0.25">
      <c r="A11" s="370" t="s">
        <v>263</v>
      </c>
    </row>
    <row r="12" spans="1:1" x14ac:dyDescent="0.25">
      <c r="A12" s="382" t="s">
        <v>110</v>
      </c>
    </row>
    <row r="13" spans="1:1" x14ac:dyDescent="0.25">
      <c r="A13" s="356" t="s">
        <v>230</v>
      </c>
    </row>
    <row r="14" spans="1:1" s="169" customFormat="1" x14ac:dyDescent="0.25">
      <c r="A14" s="383" t="s">
        <v>208</v>
      </c>
    </row>
    <row r="15" spans="1:1" x14ac:dyDescent="0.25">
      <c r="A15" s="361" t="s">
        <v>111</v>
      </c>
    </row>
    <row r="16" spans="1:1" x14ac:dyDescent="0.25">
      <c r="A16" s="384" t="s">
        <v>101</v>
      </c>
    </row>
    <row r="17" spans="1:1" x14ac:dyDescent="0.25">
      <c r="A17" s="385" t="s">
        <v>204</v>
      </c>
    </row>
    <row r="18" spans="1:1" x14ac:dyDescent="0.25">
      <c r="A18" s="386" t="s">
        <v>19</v>
      </c>
    </row>
    <row r="19" spans="1:1" x14ac:dyDescent="0.25">
      <c r="A19" s="387" t="s">
        <v>137</v>
      </c>
    </row>
    <row r="20" spans="1:1" x14ac:dyDescent="0.25">
      <c r="A20" s="403" t="s">
        <v>96</v>
      </c>
    </row>
    <row r="21" spans="1:1" x14ac:dyDescent="0.25">
      <c r="A21" s="417" t="s">
        <v>113</v>
      </c>
    </row>
    <row r="22" spans="1:1" x14ac:dyDescent="0.25">
      <c r="A22" s="418" t="s">
        <v>54</v>
      </c>
    </row>
    <row r="23" spans="1:1" x14ac:dyDescent="0.25">
      <c r="A23" s="355" t="s">
        <v>158</v>
      </c>
    </row>
    <row r="24" spans="1:1" x14ac:dyDescent="0.25">
      <c r="A24" s="371" t="s">
        <v>51</v>
      </c>
    </row>
    <row r="25" spans="1:1" x14ac:dyDescent="0.25">
      <c r="A25" s="371" t="s">
        <v>224</v>
      </c>
    </row>
    <row r="26" spans="1:1" x14ac:dyDescent="0.25">
      <c r="A26" s="359" t="s">
        <v>203</v>
      </c>
    </row>
    <row r="27" spans="1:1" x14ac:dyDescent="0.25">
      <c r="A27" s="415" t="s">
        <v>6</v>
      </c>
    </row>
    <row r="28" spans="1:1" x14ac:dyDescent="0.25">
      <c r="A28" s="354" t="s">
        <v>67</v>
      </c>
    </row>
    <row r="29" spans="1:1" x14ac:dyDescent="0.25">
      <c r="A29" s="354" t="s">
        <v>227</v>
      </c>
    </row>
    <row r="30" spans="1:1" x14ac:dyDescent="0.25">
      <c r="A30" s="360" t="s">
        <v>200</v>
      </c>
    </row>
    <row r="31" spans="1:1" x14ac:dyDescent="0.25">
      <c r="A31" s="353" t="s">
        <v>226</v>
      </c>
    </row>
    <row r="32" spans="1:1" x14ac:dyDescent="0.25">
      <c r="A32" s="416" t="s">
        <v>162</v>
      </c>
    </row>
    <row r="33" spans="1:1" x14ac:dyDescent="0.25">
      <c r="A33" s="362" t="s">
        <v>193</v>
      </c>
    </row>
    <row r="34" spans="1:1" x14ac:dyDescent="0.25">
      <c r="A34" s="357" t="s">
        <v>222</v>
      </c>
    </row>
    <row r="35" spans="1:1" x14ac:dyDescent="0.25">
      <c r="A35" s="366" t="s">
        <v>11</v>
      </c>
    </row>
    <row r="36" spans="1:1" x14ac:dyDescent="0.25">
      <c r="A36" s="402" t="s">
        <v>159</v>
      </c>
    </row>
    <row r="37" spans="1:1" x14ac:dyDescent="0.25">
      <c r="A37" s="351" t="s">
        <v>103</v>
      </c>
    </row>
    <row r="38" spans="1:1" x14ac:dyDescent="0.25">
      <c r="A38" s="411" t="s">
        <v>56</v>
      </c>
    </row>
    <row r="39" spans="1:1" x14ac:dyDescent="0.25">
      <c r="A39" s="412" t="s">
        <v>12</v>
      </c>
    </row>
    <row r="40" spans="1:1" x14ac:dyDescent="0.25">
      <c r="A40" s="413" t="s">
        <v>48</v>
      </c>
    </row>
    <row r="41" spans="1:1" x14ac:dyDescent="0.25">
      <c r="A41" s="390" t="s">
        <v>115</v>
      </c>
    </row>
    <row r="42" spans="1:1" x14ac:dyDescent="0.25">
      <c r="A42" s="388" t="s">
        <v>136</v>
      </c>
    </row>
    <row r="43" spans="1:1" x14ac:dyDescent="0.25">
      <c r="A43" s="368" t="s">
        <v>9</v>
      </c>
    </row>
    <row r="44" spans="1:1" x14ac:dyDescent="0.25">
      <c r="A44" s="414" t="s">
        <v>108</v>
      </c>
    </row>
    <row r="45" spans="1:1" x14ac:dyDescent="0.25">
      <c r="A45" s="410" t="s">
        <v>53</v>
      </c>
    </row>
    <row r="46" spans="1:1" x14ac:dyDescent="0.25">
      <c r="A46" s="368" t="s">
        <v>194</v>
      </c>
    </row>
    <row r="47" spans="1:1" x14ac:dyDescent="0.25">
      <c r="A47" s="409" t="s">
        <v>116</v>
      </c>
    </row>
    <row r="48" spans="1:1" s="169" customFormat="1" x14ac:dyDescent="0.25">
      <c r="A48" s="408" t="s">
        <v>106</v>
      </c>
    </row>
    <row r="49" spans="1:1" x14ac:dyDescent="0.25">
      <c r="A49" s="367" t="s">
        <v>33</v>
      </c>
    </row>
    <row r="50" spans="1:1" x14ac:dyDescent="0.25">
      <c r="A50" s="404" t="s">
        <v>14</v>
      </c>
    </row>
    <row r="51" spans="1:1" s="169" customFormat="1" x14ac:dyDescent="0.25">
      <c r="A51" s="405" t="s">
        <v>55</v>
      </c>
    </row>
    <row r="52" spans="1:1" x14ac:dyDescent="0.25">
      <c r="A52" s="406" t="s">
        <v>38</v>
      </c>
    </row>
    <row r="53" spans="1:1" x14ac:dyDescent="0.25">
      <c r="A53" s="407" t="s">
        <v>95</v>
      </c>
    </row>
    <row r="54" spans="1:1" x14ac:dyDescent="0.25">
      <c r="A54" s="350" t="s">
        <v>311</v>
      </c>
    </row>
    <row r="55" spans="1:1" x14ac:dyDescent="0.25">
      <c r="A55" s="390" t="s">
        <v>312</v>
      </c>
    </row>
    <row r="56" spans="1:1" x14ac:dyDescent="0.25">
      <c r="A56" s="365" t="s">
        <v>315</v>
      </c>
    </row>
    <row r="57" spans="1:1" x14ac:dyDescent="0.25">
      <c r="A57" s="350" t="s">
        <v>317</v>
      </c>
    </row>
    <row r="58" spans="1:1" x14ac:dyDescent="0.25">
      <c r="A58" s="391" t="s">
        <v>117</v>
      </c>
    </row>
    <row r="59" spans="1:1" x14ac:dyDescent="0.25">
      <c r="A59" s="393" t="s">
        <v>50</v>
      </c>
    </row>
    <row r="60" spans="1:1" x14ac:dyDescent="0.25">
      <c r="A60" s="394" t="s">
        <v>238</v>
      </c>
    </row>
    <row r="61" spans="1:1" x14ac:dyDescent="0.25">
      <c r="A61" s="395" t="s">
        <v>231</v>
      </c>
    </row>
    <row r="62" spans="1:1" x14ac:dyDescent="0.25">
      <c r="A62" s="396" t="s">
        <v>52</v>
      </c>
    </row>
    <row r="63" spans="1:1" x14ac:dyDescent="0.25">
      <c r="A63" s="363" t="s">
        <v>10</v>
      </c>
    </row>
    <row r="64" spans="1:1" x14ac:dyDescent="0.25">
      <c r="A64" s="373" t="s">
        <v>176</v>
      </c>
    </row>
    <row r="65" spans="1:8" x14ac:dyDescent="0.25">
      <c r="A65" s="374" t="s">
        <v>177</v>
      </c>
    </row>
    <row r="66" spans="1:8" x14ac:dyDescent="0.25">
      <c r="A66" s="375" t="s">
        <v>178</v>
      </c>
    </row>
    <row r="67" spans="1:8" x14ac:dyDescent="0.25">
      <c r="A67" s="376" t="s">
        <v>179</v>
      </c>
    </row>
    <row r="68" spans="1:8" x14ac:dyDescent="0.25">
      <c r="A68" s="377" t="s">
        <v>180</v>
      </c>
    </row>
    <row r="69" spans="1:8" x14ac:dyDescent="0.25">
      <c r="A69" s="397" t="s">
        <v>121</v>
      </c>
    </row>
    <row r="70" spans="1:8" x14ac:dyDescent="0.25">
      <c r="A70" s="398" t="s">
        <v>107</v>
      </c>
    </row>
    <row r="71" spans="1:8" x14ac:dyDescent="0.25">
      <c r="A71" s="399" t="s">
        <v>140</v>
      </c>
    </row>
    <row r="72" spans="1:8" x14ac:dyDescent="0.25">
      <c r="A72" s="389" t="s">
        <v>135</v>
      </c>
    </row>
    <row r="73" spans="1:8" x14ac:dyDescent="0.25">
      <c r="A73" s="400" t="s">
        <v>13</v>
      </c>
    </row>
    <row r="74" spans="1:8" x14ac:dyDescent="0.25">
      <c r="A74" s="392" t="s">
        <v>99</v>
      </c>
      <c r="H74" s="372" t="s">
        <v>104</v>
      </c>
    </row>
    <row r="75" spans="1:8" x14ac:dyDescent="0.25">
      <c r="A75" s="401" t="s">
        <v>119</v>
      </c>
    </row>
    <row r="76" spans="1:8" x14ac:dyDescent="0.25">
      <c r="A76" s="352" t="s">
        <v>118</v>
      </c>
    </row>
    <row r="77" spans="1:8" x14ac:dyDescent="0.25">
      <c r="A77" s="364" t="s">
        <v>338</v>
      </c>
    </row>
    <row r="78" spans="1:8" x14ac:dyDescent="0.25">
      <c r="A78" s="352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9" zoomScale="85" zoomScaleNormal="85" workbookViewId="0">
      <selection activeCell="I5" sqref="I5:I9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1900*(C2-År1)</f>
        <v>20900</v>
      </c>
      <c r="D5" s="9">
        <f>1900*(D2-År1)</f>
        <v>58900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3030352.3130941684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E19" sqref="E19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80"/>
    </row>
    <row r="20" spans="2:11" x14ac:dyDescent="0.25">
      <c r="B20" s="425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5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0</v>
      </c>
      <c r="E28" s="232">
        <f>SUM(E24:E25)</f>
        <v>0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3" t="s">
        <v>328</v>
      </c>
      <c r="C30" s="25"/>
      <c r="D30" s="25"/>
      <c r="E30" s="25"/>
      <c r="K30" s="12"/>
    </row>
    <row r="31" spans="2:11" x14ac:dyDescent="0.25">
      <c r="B31" s="424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243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210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2" t="s">
        <v>180</v>
      </c>
      <c r="B17" s="333">
        <v>0</v>
      </c>
      <c r="C17" s="336">
        <v>0</v>
      </c>
      <c r="D17" s="336">
        <v>0</v>
      </c>
    </row>
    <row r="18" spans="1:8" ht="15.75" thickBot="1" x14ac:dyDescent="0.3">
      <c r="A18" s="334" t="s">
        <v>30</v>
      </c>
      <c r="B18" s="335"/>
      <c r="C18" s="335">
        <f>SUM(C13:C17)</f>
        <v>1</v>
      </c>
      <c r="D18" s="335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6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7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42184.627494662134</v>
      </c>
      <c r="D50" s="109">
        <f t="shared" ca="1" si="0"/>
        <v>115726.15144460159</v>
      </c>
      <c r="E50" s="109">
        <f t="shared" ca="1" si="0"/>
        <v>0</v>
      </c>
      <c r="F50" s="109">
        <f t="shared" ca="1" si="0"/>
        <v>8858.7341081642226</v>
      </c>
      <c r="G50" s="109">
        <f t="shared" ca="1" si="0"/>
        <v>24041.220505714809</v>
      </c>
      <c r="H50" s="109">
        <f t="shared" ref="H50:H54" ca="1" si="2">SUM(B50,E50)</f>
        <v>0</v>
      </c>
      <c r="I50" s="109">
        <f t="shared" ca="1" si="1"/>
        <v>51043.361602826357</v>
      </c>
      <c r="J50" s="109">
        <f t="shared" ca="1" si="1"/>
        <v>139767.37195031642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7" t="s">
        <v>119</v>
      </c>
      <c r="B60" s="333">
        <f>'[1]Processer - data'!$H424</f>
        <v>0.52</v>
      </c>
      <c r="C60" s="336">
        <f>B60</f>
        <v>0.52</v>
      </c>
      <c r="D60" s="336">
        <f>C60</f>
        <v>0.52</v>
      </c>
    </row>
    <row r="61" spans="1:10" ht="15.75" thickBot="1" x14ac:dyDescent="0.3">
      <c r="A61" s="334" t="s">
        <v>30</v>
      </c>
      <c r="B61" s="335">
        <f>SUM(B59:B60)</f>
        <v>1</v>
      </c>
      <c r="C61" s="335">
        <f t="shared" ref="C61:D61" si="3">SUM(C59:C60)</f>
        <v>1</v>
      </c>
      <c r="D61" s="335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69">
        <f t="shared" ca="1" si="0"/>
        <v>0</v>
      </c>
      <c r="F3" s="169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69">
        <f ca="1">IF($C3-G$1&lt;År1,0,F2*(1-VLOOKUP($A3,[1]Hugst!$R$5:$W$9,MATCH(ROUNDUP((G$1)/10,0)*10,[1]Hugst!$R$4:$W$4,0))))</f>
        <v>3888.4929729246492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69">
        <f t="shared" ca="1" si="0"/>
        <v>0</v>
      </c>
      <c r="F4" s="169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69">
        <f ca="1">IF($C4-G$1&lt;År1,0,F3*(1-VLOOKUP($A4,[1]Hugst!$R$5:$W$9,MATCH(ROUNDUP((G$1)/10,0)*10,[1]Hugst!$R$4:$W$4,0))))</f>
        <v>3877.6262229246627</v>
      </c>
      <c r="H4" s="169">
        <f ca="1">IF($C4-H$1&lt;År1,0,G3*(1-VLOOKUP($A4,[1]Hugst!$R$5:$W$9,MATCH(ROUNDUP((H$1)/10,0)*10,[1]Hugst!$R$4:$W$4,0))))</f>
        <v>3888.4929729246492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69">
        <f t="shared" ca="1" si="0"/>
        <v>0</v>
      </c>
      <c r="F5" s="169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69">
        <f ca="1">IF($C5-G$1&lt;År1,0,F4*(1-VLOOKUP($A5,[1]Hugst!$R$5:$W$9,MATCH(ROUNDUP((G$1)/10,0)*10,[1]Hugst!$R$4:$W$4,0))))</f>
        <v>3866.8138066747183</v>
      </c>
      <c r="H5" s="169">
        <f ca="1">IF($C5-H$1&lt;År1,0,G4*(1-VLOOKUP($A5,[1]Hugst!$R$5:$W$9,MATCH(ROUNDUP((H$1)/10,0)*10,[1]Hugst!$R$4:$W$4,0))))</f>
        <v>3877.6262229246627</v>
      </c>
      <c r="I5" s="169">
        <f ca="1">IF($C5-I$1&lt;År1,0,H4*(1-VLOOKUP($A5,[1]Hugst!$R$5:$W$9,MATCH(ROUNDUP((I$1)/10,0)*10,[1]Hugst!$R$4:$W$4,0))))</f>
        <v>3888.4929729246492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69">
        <f t="shared" ca="1" si="0"/>
        <v>0</v>
      </c>
      <c r="F6" s="169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69">
        <f ca="1">IF($C6-G$1&lt;År1,0,F5*(1-VLOOKUP($A6,[1]Hugst!$R$5:$W$9,MATCH(ROUNDUP((G$1)/10,0)*10,[1]Hugst!$R$4:$W$4,0))))</f>
        <v>3856.0554525058674</v>
      </c>
      <c r="H6" s="169">
        <f ca="1">IF($C6-H$1&lt;År1,0,G5*(1-VLOOKUP($A6,[1]Hugst!$R$5:$W$9,MATCH(ROUNDUP((H$1)/10,0)*10,[1]Hugst!$R$4:$W$4,0))))</f>
        <v>3866.8138066747183</v>
      </c>
      <c r="I6" s="169">
        <f ca="1">IF($C6-I$1&lt;År1,0,H5*(1-VLOOKUP($A6,[1]Hugst!$R$5:$W$9,MATCH(ROUNDUP((I$1)/10,0)*10,[1]Hugst!$R$4:$W$4,0))))</f>
        <v>3877.6262229246627</v>
      </c>
      <c r="J6" s="169">
        <f ca="1">IF($C6-J$1&lt;År1,0,I5*(1-VLOOKUP($A6,[1]Hugst!$R$5:$W$9,MATCH(ROUNDUP((J$1)/10,0)*10,[1]Hugst!$R$4:$W$4,0))))</f>
        <v>3888.4929729246492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69">
        <f t="shared" ca="1" si="0"/>
        <v>0</v>
      </c>
      <c r="F7" s="169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69">
        <f ca="1">IF($C7-G$1&lt;År1,0,F6*(1-VLOOKUP($A7,[1]Hugst!$R$5:$W$9,MATCH(ROUNDUP((G$1)/10,0)*10,[1]Hugst!$R$4:$W$4,0))))</f>
        <v>3845.350890108019</v>
      </c>
      <c r="H7" s="169">
        <f ca="1">IF($C7-H$1&lt;År1,0,G6*(1-VLOOKUP($A7,[1]Hugst!$R$5:$W$9,MATCH(ROUNDUP((H$1)/10,0)*10,[1]Hugst!$R$4:$W$4,0))))</f>
        <v>3856.0554525058674</v>
      </c>
      <c r="I7" s="169">
        <f ca="1">IF($C7-I$1&lt;År1,0,H6*(1-VLOOKUP($A7,[1]Hugst!$R$5:$W$9,MATCH(ROUNDUP((I$1)/10,0)*10,[1]Hugst!$R$4:$W$4,0))))</f>
        <v>3866.8138066747183</v>
      </c>
      <c r="J7" s="169">
        <f ca="1">IF($C7-J$1&lt;År1,0,I6*(1-VLOOKUP($A7,[1]Hugst!$R$5:$W$9,MATCH(ROUNDUP((J$1)/10,0)*10,[1]Hugst!$R$4:$W$4,0))))</f>
        <v>3877.6262229246627</v>
      </c>
      <c r="K7" s="169">
        <f ca="1">IF($C7-K$1&lt;År1,0,J6*(1-VLOOKUP($A7,[1]Hugst!$R$5:$W$9,MATCH(ROUNDUP((K$1)/10,0)*10,[1]Hugst!$R$4:$W$4,0))))</f>
        <v>3888.4929729246492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69">
        <f t="shared" ca="1" si="0"/>
        <v>0</v>
      </c>
      <c r="F8" s="169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69">
        <f ca="1">IF($C8-G$1&lt;År1,0,F7*(1-VLOOKUP($A8,[1]Hugst!$R$5:$W$9,MATCH(ROUNDUP((G$1)/10,0)*10,[1]Hugst!$R$4:$W$4,0))))</f>
        <v>3834.6998505220822</v>
      </c>
      <c r="H8" s="169">
        <f ca="1">IF($C8-H$1&lt;År1,0,G7*(1-VLOOKUP($A8,[1]Hugst!$R$5:$W$9,MATCH(ROUNDUP((H$1)/10,0)*10,[1]Hugst!$R$4:$W$4,0))))</f>
        <v>3845.350890108019</v>
      </c>
      <c r="I8" s="169">
        <f ca="1">IF($C8-I$1&lt;År1,0,H7*(1-VLOOKUP($A8,[1]Hugst!$R$5:$W$9,MATCH(ROUNDUP((I$1)/10,0)*10,[1]Hugst!$R$4:$W$4,0))))</f>
        <v>3856.0554525058674</v>
      </c>
      <c r="J8" s="169">
        <f ca="1">IF($C8-J$1&lt;År1,0,I7*(1-VLOOKUP($A8,[1]Hugst!$R$5:$W$9,MATCH(ROUNDUP((J$1)/10,0)*10,[1]Hugst!$R$4:$W$4,0))))</f>
        <v>3866.8138066747183</v>
      </c>
      <c r="K8" s="169">
        <f ca="1">IF($C8-K$1&lt;År1,0,J7*(1-VLOOKUP($A8,[1]Hugst!$R$5:$W$9,MATCH(ROUNDUP((K$1)/10,0)*10,[1]Hugst!$R$4:$W$4,0))))</f>
        <v>3877.6262229246627</v>
      </c>
      <c r="L8" s="169">
        <f ca="1">IF($C8-L$1&lt;År1,0,K7*(1-VLOOKUP($A8,[1]Hugst!$R$5:$W$9,MATCH(ROUNDUP((L$1)/10,0)*10,[1]Hugst!$R$4:$W$4,0))))</f>
        <v>3888.4929729246492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69">
        <f t="shared" ca="1" si="0"/>
        <v>0</v>
      </c>
      <c r="F9" s="16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69">
        <f ca="1">IF($C9-G$1&lt;År1,0,F8*(1-VLOOKUP($A9,[1]Hugst!$R$5:$W$9,MATCH(ROUNDUP((G$1)/10,0)*10,[1]Hugst!$R$4:$W$4,0))))</f>
        <v>3824.1020661341449</v>
      </c>
      <c r="H9" s="169">
        <f ca="1">IF($C9-H$1&lt;År1,0,G8*(1-VLOOKUP($A9,[1]Hugst!$R$5:$W$9,MATCH(ROUNDUP((H$1)/10,0)*10,[1]Hugst!$R$4:$W$4,0))))</f>
        <v>3834.6998505220822</v>
      </c>
      <c r="I9" s="169">
        <f ca="1">IF($C9-I$1&lt;År1,0,H8*(1-VLOOKUP($A9,[1]Hugst!$R$5:$W$9,MATCH(ROUNDUP((I$1)/10,0)*10,[1]Hugst!$R$4:$W$4,0))))</f>
        <v>3845.350890108019</v>
      </c>
      <c r="J9" s="169">
        <f ca="1">IF($C9-J$1&lt;År1,0,I8*(1-VLOOKUP($A9,[1]Hugst!$R$5:$W$9,MATCH(ROUNDUP((J$1)/10,0)*10,[1]Hugst!$R$4:$W$4,0))))</f>
        <v>3856.0554525058674</v>
      </c>
      <c r="K9" s="169">
        <f ca="1">IF($C9-K$1&lt;År1,0,J8*(1-VLOOKUP($A9,[1]Hugst!$R$5:$W$9,MATCH(ROUNDUP((K$1)/10,0)*10,[1]Hugst!$R$4:$W$4,0))))</f>
        <v>3866.8138066747183</v>
      </c>
      <c r="L9" s="169">
        <f ca="1">IF($C9-L$1&lt;År1,0,K8*(1-VLOOKUP($A9,[1]Hugst!$R$5:$W$9,MATCH(ROUNDUP((L$1)/10,0)*10,[1]Hugst!$R$4:$W$4,0))))</f>
        <v>3877.6262229246627</v>
      </c>
      <c r="M9" s="169">
        <f ca="1">IF($C9-M$1&lt;År1,0,L8*(1-VLOOKUP($A9,[1]Hugst!$R$5:$W$9,MATCH(ROUNDUP((M$1)/10,0)*10,[1]Hugst!$R$4:$W$4,0))))</f>
        <v>3888.4929729246492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69">
        <f t="shared" ca="1" si="0"/>
        <v>0</v>
      </c>
      <c r="F10" s="169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69">
        <f ca="1">IF($C10-G$1&lt;År1,0,F9*(1-VLOOKUP($A10,[1]Hugst!$R$5:$W$9,MATCH(ROUNDUP((G$1)/10,0)*10,[1]Hugst!$R$4:$W$4,0))))</f>
        <v>3813.5572706680819</v>
      </c>
      <c r="H10" s="169">
        <f ca="1">IF($C10-H$1&lt;År1,0,G9*(1-VLOOKUP($A10,[1]Hugst!$R$5:$W$9,MATCH(ROUNDUP((H$1)/10,0)*10,[1]Hugst!$R$4:$W$4,0))))</f>
        <v>3824.1020661341449</v>
      </c>
      <c r="I10" s="169">
        <f ca="1">IF($C10-I$1&lt;År1,0,H9*(1-VLOOKUP($A10,[1]Hugst!$R$5:$W$9,MATCH(ROUNDUP((I$1)/10,0)*10,[1]Hugst!$R$4:$W$4,0))))</f>
        <v>3834.6998505220822</v>
      </c>
      <c r="J10" s="169">
        <f ca="1">IF($C10-J$1&lt;År1,0,I9*(1-VLOOKUP($A10,[1]Hugst!$R$5:$W$9,MATCH(ROUNDUP((J$1)/10,0)*10,[1]Hugst!$R$4:$W$4,0))))</f>
        <v>3845.350890108019</v>
      </c>
      <c r="K10" s="169">
        <f ca="1">IF($C10-K$1&lt;År1,0,J9*(1-VLOOKUP($A10,[1]Hugst!$R$5:$W$9,MATCH(ROUNDUP((K$1)/10,0)*10,[1]Hugst!$R$4:$W$4,0))))</f>
        <v>3856.0554525058674</v>
      </c>
      <c r="L10" s="169">
        <f ca="1">IF($C10-L$1&lt;År1,0,K9*(1-VLOOKUP($A10,[1]Hugst!$R$5:$W$9,MATCH(ROUNDUP((L$1)/10,0)*10,[1]Hugst!$R$4:$W$4,0))))</f>
        <v>3866.8138066747183</v>
      </c>
      <c r="M10" s="169">
        <f ca="1">IF($C10-M$1&lt;År1,0,L9*(1-VLOOKUP($A10,[1]Hugst!$R$5:$W$9,MATCH(ROUNDUP((M$1)/10,0)*10,[1]Hugst!$R$4:$W$4,0))))</f>
        <v>3877.6262229246627</v>
      </c>
      <c r="N10" s="169">
        <f ca="1">IF($C10-N$1&lt;År1,0,M9*(1-VLOOKUP($A10,[1]Hugst!$R$5:$W$9,MATCH(ROUNDUP((N$1)/10,0)*10,[1]Hugst!$R$4:$W$4,0))))</f>
        <v>3888.4929729246492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69">
        <f t="shared" ca="1" si="0"/>
        <v>0</v>
      </c>
      <c r="F11" s="169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69">
        <f ca="1">IF($C11-G$1&lt;År1,0,F10*(1-VLOOKUP($A11,[1]Hugst!$R$5:$W$9,MATCH(ROUNDUP((G$1)/10,0)*10,[1]Hugst!$R$4:$W$4,0))))</f>
        <v>3803.0651991793261</v>
      </c>
      <c r="H11" s="169">
        <f ca="1">IF($C11-H$1&lt;År1,0,G10*(1-VLOOKUP($A11,[1]Hugst!$R$5:$W$9,MATCH(ROUNDUP((H$1)/10,0)*10,[1]Hugst!$R$4:$W$4,0))))</f>
        <v>3813.5572706680819</v>
      </c>
      <c r="I11" s="169">
        <f ca="1">IF($C11-I$1&lt;År1,0,H10*(1-VLOOKUP($A11,[1]Hugst!$R$5:$W$9,MATCH(ROUNDUP((I$1)/10,0)*10,[1]Hugst!$R$4:$W$4,0))))</f>
        <v>3824.1020661341449</v>
      </c>
      <c r="J11" s="169">
        <f ca="1">IF($C11-J$1&lt;År1,0,I10*(1-VLOOKUP($A11,[1]Hugst!$R$5:$W$9,MATCH(ROUNDUP((J$1)/10,0)*10,[1]Hugst!$R$4:$W$4,0))))</f>
        <v>3834.6998505220822</v>
      </c>
      <c r="K11" s="169">
        <f ca="1">IF($C11-K$1&lt;År1,0,J10*(1-VLOOKUP($A11,[1]Hugst!$R$5:$W$9,MATCH(ROUNDUP((K$1)/10,0)*10,[1]Hugst!$R$4:$W$4,0))))</f>
        <v>3845.350890108019</v>
      </c>
      <c r="L11" s="169">
        <f ca="1">IF($C11-L$1&lt;År1,0,K10*(1-VLOOKUP($A11,[1]Hugst!$R$5:$W$9,MATCH(ROUNDUP((L$1)/10,0)*10,[1]Hugst!$R$4:$W$4,0))))</f>
        <v>3856.0554525058674</v>
      </c>
      <c r="M11" s="169">
        <f ca="1">IF($C11-M$1&lt;År1,0,L10*(1-VLOOKUP($A11,[1]Hugst!$R$5:$W$9,MATCH(ROUNDUP((M$1)/10,0)*10,[1]Hugst!$R$4:$W$4,0))))</f>
        <v>3866.8138066747183</v>
      </c>
      <c r="N11" s="169">
        <f ca="1">IF($C11-N$1&lt;År1,0,M10*(1-VLOOKUP($A11,[1]Hugst!$R$5:$W$9,MATCH(ROUNDUP((N$1)/10,0)*10,[1]Hugst!$R$4:$W$4,0))))</f>
        <v>3877.6262229246627</v>
      </c>
      <c r="O11" s="169">
        <f ca="1">IF($C11-O$1&lt;År1,0,N10*(1-VLOOKUP($A11,[1]Hugst!$R$5:$W$9,MATCH(ROUNDUP((O$1)/10,0)*10,[1]Hugst!$R$4:$W$4,0))))</f>
        <v>3888.4929729246492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69">
        <f t="shared" ca="1" si="0"/>
        <v>0</v>
      </c>
      <c r="F12" s="169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69">
        <f ca="1">IF($C12-G$1&lt;År1,0,F11*(1-VLOOKUP($A12,[1]Hugst!$R$5:$W$9,MATCH(ROUNDUP((G$1)/10,0)*10,[1]Hugst!$R$4:$W$4,0))))</f>
        <v>3792.6255880480589</v>
      </c>
      <c r="H12" s="169">
        <f ca="1">IF($C12-H$1&lt;År1,0,G11*(1-VLOOKUP($A12,[1]Hugst!$R$5:$W$9,MATCH(ROUNDUP((H$1)/10,0)*10,[1]Hugst!$R$4:$W$4,0))))</f>
        <v>3803.0651991793261</v>
      </c>
      <c r="I12" s="169">
        <f ca="1">IF($C12-I$1&lt;År1,0,H11*(1-VLOOKUP($A12,[1]Hugst!$R$5:$W$9,MATCH(ROUNDUP((I$1)/10,0)*10,[1]Hugst!$R$4:$W$4,0))))</f>
        <v>3813.5572706680819</v>
      </c>
      <c r="J12" s="169">
        <f ca="1">IF($C12-J$1&lt;År1,0,I11*(1-VLOOKUP($A12,[1]Hugst!$R$5:$W$9,MATCH(ROUNDUP((J$1)/10,0)*10,[1]Hugst!$R$4:$W$4,0))))</f>
        <v>3824.1020661341449</v>
      </c>
      <c r="K12" s="169">
        <f ca="1">IF($C12-K$1&lt;År1,0,J11*(1-VLOOKUP($A12,[1]Hugst!$R$5:$W$9,MATCH(ROUNDUP((K$1)/10,0)*10,[1]Hugst!$R$4:$W$4,0))))</f>
        <v>3834.6998505220822</v>
      </c>
      <c r="L12" s="169">
        <f ca="1">IF($C12-L$1&lt;År1,0,K11*(1-VLOOKUP($A12,[1]Hugst!$R$5:$W$9,MATCH(ROUNDUP((L$1)/10,0)*10,[1]Hugst!$R$4:$W$4,0))))</f>
        <v>3845.350890108019</v>
      </c>
      <c r="M12" s="169">
        <f ca="1">IF($C12-M$1&lt;År1,0,L11*(1-VLOOKUP($A12,[1]Hugst!$R$5:$W$9,MATCH(ROUNDUP((M$1)/10,0)*10,[1]Hugst!$R$4:$W$4,0))))</f>
        <v>3856.0554525058674</v>
      </c>
      <c r="N12" s="169">
        <f ca="1">IF($C12-N$1&lt;År1,0,M11*(1-VLOOKUP($A12,[1]Hugst!$R$5:$W$9,MATCH(ROUNDUP((N$1)/10,0)*10,[1]Hugst!$R$4:$W$4,0))))</f>
        <v>3866.8138066747183</v>
      </c>
      <c r="O12" s="169">
        <f ca="1">IF($C12-O$1&lt;År1,0,N11*(1-VLOOKUP($A12,[1]Hugst!$R$5:$W$9,MATCH(ROUNDUP((O$1)/10,0)*10,[1]Hugst!$R$4:$W$4,0))))</f>
        <v>3877.6262229246627</v>
      </c>
      <c r="P12" s="169">
        <f ca="1">IF($C12-P$1&lt;År1,0,O11*(1-VLOOKUP($A12,[1]Hugst!$R$5:$W$9,MATCH(ROUNDUP((P$1)/10,0)*10,[1]Hugst!$R$4:$W$4,0))))</f>
        <v>3888.4929729246492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69">
        <f t="shared" ca="1" si="0"/>
        <v>0</v>
      </c>
      <c r="F13" s="169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69">
        <f ca="1">IF($C13-G$1&lt;År1,0,F12*(1-VLOOKUP($A13,[1]Hugst!$R$5:$W$9,MATCH(ROUNDUP((G$1)/10,0)*10,[1]Hugst!$R$4:$W$4,0))))</f>
        <v>3782.2381749725159</v>
      </c>
      <c r="H13" s="169">
        <f ca="1">IF($C13-H$1&lt;År1,0,G12*(1-VLOOKUP($A13,[1]Hugst!$R$5:$W$9,MATCH(ROUNDUP((H$1)/10,0)*10,[1]Hugst!$R$4:$W$4,0))))</f>
        <v>3792.6255880480589</v>
      </c>
      <c r="I13" s="169">
        <f ca="1">IF($C13-I$1&lt;År1,0,H12*(1-VLOOKUP($A13,[1]Hugst!$R$5:$W$9,MATCH(ROUNDUP((I$1)/10,0)*10,[1]Hugst!$R$4:$W$4,0))))</f>
        <v>3803.0651991793261</v>
      </c>
      <c r="J13" s="169">
        <f ca="1">IF($C13-J$1&lt;År1,0,I12*(1-VLOOKUP($A13,[1]Hugst!$R$5:$W$9,MATCH(ROUNDUP((J$1)/10,0)*10,[1]Hugst!$R$4:$W$4,0))))</f>
        <v>3813.5572706680819</v>
      </c>
      <c r="K13" s="169">
        <f ca="1">IF($C13-K$1&lt;År1,0,J12*(1-VLOOKUP($A13,[1]Hugst!$R$5:$W$9,MATCH(ROUNDUP((K$1)/10,0)*10,[1]Hugst!$R$4:$W$4,0))))</f>
        <v>3824.1020661341449</v>
      </c>
      <c r="L13" s="169">
        <f ca="1">IF($C13-L$1&lt;År1,0,K12*(1-VLOOKUP($A13,[1]Hugst!$R$5:$W$9,MATCH(ROUNDUP((L$1)/10,0)*10,[1]Hugst!$R$4:$W$4,0))))</f>
        <v>3834.6998505220822</v>
      </c>
      <c r="M13" s="169">
        <f ca="1">IF($C13-M$1&lt;År1,0,L12*(1-VLOOKUP($A13,[1]Hugst!$R$5:$W$9,MATCH(ROUNDUP((M$1)/10,0)*10,[1]Hugst!$R$4:$W$4,0))))</f>
        <v>3845.350890108019</v>
      </c>
      <c r="N13" s="169">
        <f ca="1">IF($C13-N$1&lt;År1,0,M12*(1-VLOOKUP($A13,[1]Hugst!$R$5:$W$9,MATCH(ROUNDUP((N$1)/10,0)*10,[1]Hugst!$R$4:$W$4,0))))</f>
        <v>3856.0554525058674</v>
      </c>
      <c r="O13" s="169">
        <f ca="1">IF($C13-O$1&lt;År1,0,N12*(1-VLOOKUP($A13,[1]Hugst!$R$5:$W$9,MATCH(ROUNDUP((O$1)/10,0)*10,[1]Hugst!$R$4:$W$4,0))))</f>
        <v>3866.8138066747183</v>
      </c>
      <c r="P13" s="169">
        <f ca="1">IF($C13-P$1&lt;År1,0,O12*(1-VLOOKUP($A13,[1]Hugst!$R$5:$W$9,MATCH(ROUNDUP((P$1)/10,0)*10,[1]Hugst!$R$4:$W$4,0))))</f>
        <v>3877.6262229246627</v>
      </c>
      <c r="Q13" s="169">
        <f ca="1">IF($C13-Q$1&lt;År1,0,P12*(1-VLOOKUP($A13,[1]Hugst!$R$5:$W$9,MATCH(ROUNDUP((Q$1)/10,0)*10,[1]Hugst!$R$4:$W$4,0))))</f>
        <v>3888.4929729246492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69">
        <f t="shared" ca="1" si="0"/>
        <v>0</v>
      </c>
      <c r="F14" s="169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69">
        <f ca="1">IF($C14-G$1&lt;År1,0,F13*(1-VLOOKUP($A14,[1]Hugst!$R$5:$W$9,MATCH(ROUNDUP((G$1)/10,0)*10,[1]Hugst!$R$4:$W$4,0))))</f>
        <v>3771.902698962178</v>
      </c>
      <c r="H14" s="169">
        <f ca="1">IF($C14-H$1&lt;År1,0,G13*(1-VLOOKUP($A14,[1]Hugst!$R$5:$W$9,MATCH(ROUNDUP((H$1)/10,0)*10,[1]Hugst!$R$4:$W$4,0))))</f>
        <v>3782.2381749725159</v>
      </c>
      <c r="I14" s="169">
        <f ca="1">IF($C14-I$1&lt;År1,0,H13*(1-VLOOKUP($A14,[1]Hugst!$R$5:$W$9,MATCH(ROUNDUP((I$1)/10,0)*10,[1]Hugst!$R$4:$W$4,0))))</f>
        <v>3792.6255880480589</v>
      </c>
      <c r="J14" s="169">
        <f ca="1">IF($C14-J$1&lt;År1,0,I13*(1-VLOOKUP($A14,[1]Hugst!$R$5:$W$9,MATCH(ROUNDUP((J$1)/10,0)*10,[1]Hugst!$R$4:$W$4,0))))</f>
        <v>3803.0651991793261</v>
      </c>
      <c r="K14" s="169">
        <f ca="1">IF($C14-K$1&lt;År1,0,J13*(1-VLOOKUP($A14,[1]Hugst!$R$5:$W$9,MATCH(ROUNDUP((K$1)/10,0)*10,[1]Hugst!$R$4:$W$4,0))))</f>
        <v>3813.5572706680819</v>
      </c>
      <c r="L14" s="169">
        <f ca="1">IF($C14-L$1&lt;År1,0,K13*(1-VLOOKUP($A14,[1]Hugst!$R$5:$W$9,MATCH(ROUNDUP((L$1)/10,0)*10,[1]Hugst!$R$4:$W$4,0))))</f>
        <v>3824.1020661341449</v>
      </c>
      <c r="M14" s="169">
        <f ca="1">IF($C14-M$1&lt;År1,0,L13*(1-VLOOKUP($A14,[1]Hugst!$R$5:$W$9,MATCH(ROUNDUP((M$1)/10,0)*10,[1]Hugst!$R$4:$W$4,0))))</f>
        <v>3834.6998505220822</v>
      </c>
      <c r="N14" s="169">
        <f ca="1">IF($C14-N$1&lt;År1,0,M13*(1-VLOOKUP($A14,[1]Hugst!$R$5:$W$9,MATCH(ROUNDUP((N$1)/10,0)*10,[1]Hugst!$R$4:$W$4,0))))</f>
        <v>3845.350890108019</v>
      </c>
      <c r="O14" s="169">
        <f ca="1">IF($C14-O$1&lt;År1,0,N13*(1-VLOOKUP($A14,[1]Hugst!$R$5:$W$9,MATCH(ROUNDUP((O$1)/10,0)*10,[1]Hugst!$R$4:$W$4,0))))</f>
        <v>3856.0554525058674</v>
      </c>
      <c r="P14" s="169">
        <f ca="1">IF($C14-P$1&lt;År1,0,O13*(1-VLOOKUP($A14,[1]Hugst!$R$5:$W$9,MATCH(ROUNDUP((P$1)/10,0)*10,[1]Hugst!$R$4:$W$4,0))))</f>
        <v>3866.8138066747183</v>
      </c>
      <c r="Q14" s="169">
        <f ca="1">IF($C14-Q$1&lt;År1,0,P13*(1-VLOOKUP($A14,[1]Hugst!$R$5:$W$9,MATCH(ROUNDUP((Q$1)/10,0)*10,[1]Hugst!$R$4:$W$4,0))))</f>
        <v>3877.6262229246627</v>
      </c>
      <c r="R14" s="169">
        <f ca="1">IF($C14-R$1&lt;År1,0,Q13*(1-VLOOKUP($A14,[1]Hugst!$R$5:$W$9,MATCH(ROUNDUP((R$1)/10,0)*10,[1]Hugst!$R$4:$W$4,0))))</f>
        <v>3888.4929729246492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69">
        <f t="shared" ca="1" si="0"/>
        <v>0</v>
      </c>
      <c r="F15" s="169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69">
        <f ca="1">IF($C15-G$1&lt;År1,0,F14*(1-VLOOKUP($A15,[1]Hugst!$R$5:$W$9,MATCH(ROUNDUP((G$1)/10,0)*10,[1]Hugst!$R$4:$W$4,0))))</f>
        <v>3761.6189003320032</v>
      </c>
      <c r="H15" s="169">
        <f ca="1">IF($C15-H$1&lt;År1,0,G14*(1-VLOOKUP($A15,[1]Hugst!$R$5:$W$9,MATCH(ROUNDUP((H$1)/10,0)*10,[1]Hugst!$R$4:$W$4,0))))</f>
        <v>3771.902698962178</v>
      </c>
      <c r="I15" s="169">
        <f ca="1">IF($C15-I$1&lt;År1,0,H14*(1-VLOOKUP($A15,[1]Hugst!$R$5:$W$9,MATCH(ROUNDUP((I$1)/10,0)*10,[1]Hugst!$R$4:$W$4,0))))</f>
        <v>3782.2381749725159</v>
      </c>
      <c r="J15" s="169">
        <f ca="1">IF($C15-J$1&lt;År1,0,I14*(1-VLOOKUP($A15,[1]Hugst!$R$5:$W$9,MATCH(ROUNDUP((J$1)/10,0)*10,[1]Hugst!$R$4:$W$4,0))))</f>
        <v>3792.6255880480589</v>
      </c>
      <c r="K15" s="169">
        <f ca="1">IF($C15-K$1&lt;År1,0,J14*(1-VLOOKUP($A15,[1]Hugst!$R$5:$W$9,MATCH(ROUNDUP((K$1)/10,0)*10,[1]Hugst!$R$4:$W$4,0))))</f>
        <v>3803.0651991793261</v>
      </c>
      <c r="L15" s="169">
        <f ca="1">IF($C15-L$1&lt;År1,0,K14*(1-VLOOKUP($A15,[1]Hugst!$R$5:$W$9,MATCH(ROUNDUP((L$1)/10,0)*10,[1]Hugst!$R$4:$W$4,0))))</f>
        <v>3813.5572706680819</v>
      </c>
      <c r="M15" s="169">
        <f ca="1">IF($C15-M$1&lt;År1,0,L14*(1-VLOOKUP($A15,[1]Hugst!$R$5:$W$9,MATCH(ROUNDUP((M$1)/10,0)*10,[1]Hugst!$R$4:$W$4,0))))</f>
        <v>3824.1020661341449</v>
      </c>
      <c r="N15" s="169">
        <f ca="1">IF($C15-N$1&lt;År1,0,M14*(1-VLOOKUP($A15,[1]Hugst!$R$5:$W$9,MATCH(ROUNDUP((N$1)/10,0)*10,[1]Hugst!$R$4:$W$4,0))))</f>
        <v>3834.6998505220822</v>
      </c>
      <c r="O15" s="169">
        <f ca="1">IF($C15-O$1&lt;År1,0,N14*(1-VLOOKUP($A15,[1]Hugst!$R$5:$W$9,MATCH(ROUNDUP((O$1)/10,0)*10,[1]Hugst!$R$4:$W$4,0))))</f>
        <v>3845.350890108019</v>
      </c>
      <c r="P15" s="169">
        <f ca="1">IF($C15-P$1&lt;År1,0,O14*(1-VLOOKUP($A15,[1]Hugst!$R$5:$W$9,MATCH(ROUNDUP((P$1)/10,0)*10,[1]Hugst!$R$4:$W$4,0))))</f>
        <v>3856.0554525058674</v>
      </c>
      <c r="Q15" s="169">
        <f ca="1">IF($C15-Q$1&lt;År1,0,P14*(1-VLOOKUP($A15,[1]Hugst!$R$5:$W$9,MATCH(ROUNDUP((Q$1)/10,0)*10,[1]Hugst!$R$4:$W$4,0))))</f>
        <v>3866.8138066747183</v>
      </c>
      <c r="R15" s="169">
        <f ca="1">IF($C15-R$1&lt;År1,0,Q14*(1-VLOOKUP($A15,[1]Hugst!$R$5:$W$9,MATCH(ROUNDUP((R$1)/10,0)*10,[1]Hugst!$R$4:$W$4,0))))</f>
        <v>3877.6262229246627</v>
      </c>
      <c r="S15" s="169">
        <f ca="1">IF($C15-S$1&lt;År1,0,R14*(1-VLOOKUP($A15,[1]Hugst!$R$5:$W$9,MATCH(ROUNDUP((S$1)/10,0)*10,[1]Hugst!$R$4:$W$4,0))))</f>
        <v>3888.4929729246492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69">
        <f t="shared" ca="1" si="0"/>
        <v>0</v>
      </c>
      <c r="F16" s="169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69">
        <f ca="1">IF($C16-G$1&lt;År1,0,F15*(1-VLOOKUP($A16,[1]Hugst!$R$5:$W$9,MATCH(ROUNDUP((G$1)/10,0)*10,[1]Hugst!$R$4:$W$4,0))))</f>
        <v>3751.3865206949849</v>
      </c>
      <c r="H16" s="169">
        <f ca="1">IF($C16-H$1&lt;År1,0,G15*(1-VLOOKUP($A16,[1]Hugst!$R$5:$W$9,MATCH(ROUNDUP((H$1)/10,0)*10,[1]Hugst!$R$4:$W$4,0))))</f>
        <v>3761.6189003320032</v>
      </c>
      <c r="I16" s="169">
        <f ca="1">IF($C16-I$1&lt;År1,0,H15*(1-VLOOKUP($A16,[1]Hugst!$R$5:$W$9,MATCH(ROUNDUP((I$1)/10,0)*10,[1]Hugst!$R$4:$W$4,0))))</f>
        <v>3771.902698962178</v>
      </c>
      <c r="J16" s="169">
        <f ca="1">IF($C16-J$1&lt;År1,0,I15*(1-VLOOKUP($A16,[1]Hugst!$R$5:$W$9,MATCH(ROUNDUP((J$1)/10,0)*10,[1]Hugst!$R$4:$W$4,0))))</f>
        <v>3782.2381749725159</v>
      </c>
      <c r="K16" s="169">
        <f ca="1">IF($C16-K$1&lt;År1,0,J15*(1-VLOOKUP($A16,[1]Hugst!$R$5:$W$9,MATCH(ROUNDUP((K$1)/10,0)*10,[1]Hugst!$R$4:$W$4,0))))</f>
        <v>3792.6255880480589</v>
      </c>
      <c r="L16" s="169">
        <f ca="1">IF($C16-L$1&lt;År1,0,K15*(1-VLOOKUP($A16,[1]Hugst!$R$5:$W$9,MATCH(ROUNDUP((L$1)/10,0)*10,[1]Hugst!$R$4:$W$4,0))))</f>
        <v>3803.0651991793261</v>
      </c>
      <c r="M16" s="169">
        <f ca="1">IF($C16-M$1&lt;År1,0,L15*(1-VLOOKUP($A16,[1]Hugst!$R$5:$W$9,MATCH(ROUNDUP((M$1)/10,0)*10,[1]Hugst!$R$4:$W$4,0))))</f>
        <v>3813.5572706680819</v>
      </c>
      <c r="N16" s="169">
        <f ca="1">IF($C16-N$1&lt;År1,0,M15*(1-VLOOKUP($A16,[1]Hugst!$R$5:$W$9,MATCH(ROUNDUP((N$1)/10,0)*10,[1]Hugst!$R$4:$W$4,0))))</f>
        <v>3824.1020661341449</v>
      </c>
      <c r="O16" s="169">
        <f ca="1">IF($C16-O$1&lt;År1,0,N15*(1-VLOOKUP($A16,[1]Hugst!$R$5:$W$9,MATCH(ROUNDUP((O$1)/10,0)*10,[1]Hugst!$R$4:$W$4,0))))</f>
        <v>3834.6998505220822</v>
      </c>
      <c r="P16" s="169">
        <f ca="1">IF($C16-P$1&lt;År1,0,O15*(1-VLOOKUP($A16,[1]Hugst!$R$5:$W$9,MATCH(ROUNDUP((P$1)/10,0)*10,[1]Hugst!$R$4:$W$4,0))))</f>
        <v>3845.350890108019</v>
      </c>
      <c r="Q16" s="169">
        <f ca="1">IF($C16-Q$1&lt;År1,0,P15*(1-VLOOKUP($A16,[1]Hugst!$R$5:$W$9,MATCH(ROUNDUP((Q$1)/10,0)*10,[1]Hugst!$R$4:$W$4,0))))</f>
        <v>3856.0554525058674</v>
      </c>
      <c r="R16" s="169">
        <f ca="1">IF($C16-R$1&lt;År1,0,Q15*(1-VLOOKUP($A16,[1]Hugst!$R$5:$W$9,MATCH(ROUNDUP((R$1)/10,0)*10,[1]Hugst!$R$4:$W$4,0))))</f>
        <v>3866.8138066747183</v>
      </c>
      <c r="S16" s="169">
        <f ca="1">IF($C16-S$1&lt;År1,0,R15*(1-VLOOKUP($A16,[1]Hugst!$R$5:$W$9,MATCH(ROUNDUP((S$1)/10,0)*10,[1]Hugst!$R$4:$W$4,0))))</f>
        <v>3877.6262229246627</v>
      </c>
      <c r="T16" s="169">
        <f ca="1">IF($C16-T$1&lt;År1,0,S15*(1-VLOOKUP($A16,[1]Hugst!$R$5:$W$9,MATCH(ROUNDUP((T$1)/10,0)*10,[1]Hugst!$R$4:$W$4,0))))</f>
        <v>3888.4929729246492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69">
        <f t="shared" ca="1" si="0"/>
        <v>0</v>
      </c>
      <c r="F17" s="169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69">
        <f ca="1">IF($C17-G$1&lt;År1,0,F16*(1-VLOOKUP($A17,[1]Hugst!$R$5:$W$9,MATCH(ROUNDUP((G$1)/10,0)*10,[1]Hugst!$R$4:$W$4,0))))</f>
        <v>3741.2053029561503</v>
      </c>
      <c r="H17" s="169">
        <f ca="1">IF($C17-H$1&lt;År1,0,G16*(1-VLOOKUP($A17,[1]Hugst!$R$5:$W$9,MATCH(ROUNDUP((H$1)/10,0)*10,[1]Hugst!$R$4:$W$4,0))))</f>
        <v>3751.3865206949849</v>
      </c>
      <c r="I17" s="169">
        <f ca="1">IF($C17-I$1&lt;År1,0,H16*(1-VLOOKUP($A17,[1]Hugst!$R$5:$W$9,MATCH(ROUNDUP((I$1)/10,0)*10,[1]Hugst!$R$4:$W$4,0))))</f>
        <v>3761.6189003320032</v>
      </c>
      <c r="J17" s="169">
        <f ca="1">IF($C17-J$1&lt;År1,0,I16*(1-VLOOKUP($A17,[1]Hugst!$R$5:$W$9,MATCH(ROUNDUP((J$1)/10,0)*10,[1]Hugst!$R$4:$W$4,0))))</f>
        <v>3771.902698962178</v>
      </c>
      <c r="K17" s="169">
        <f ca="1">IF($C17-K$1&lt;År1,0,J16*(1-VLOOKUP($A17,[1]Hugst!$R$5:$W$9,MATCH(ROUNDUP((K$1)/10,0)*10,[1]Hugst!$R$4:$W$4,0))))</f>
        <v>3782.2381749725159</v>
      </c>
      <c r="L17" s="169">
        <f ca="1">IF($C17-L$1&lt;År1,0,K16*(1-VLOOKUP($A17,[1]Hugst!$R$5:$W$9,MATCH(ROUNDUP((L$1)/10,0)*10,[1]Hugst!$R$4:$W$4,0))))</f>
        <v>3792.6255880480589</v>
      </c>
      <c r="M17" s="169">
        <f ca="1">IF($C17-M$1&lt;År1,0,L16*(1-VLOOKUP($A17,[1]Hugst!$R$5:$W$9,MATCH(ROUNDUP((M$1)/10,0)*10,[1]Hugst!$R$4:$W$4,0))))</f>
        <v>3803.0651991793261</v>
      </c>
      <c r="N17" s="169">
        <f ca="1">IF($C17-N$1&lt;År1,0,M16*(1-VLOOKUP($A17,[1]Hugst!$R$5:$W$9,MATCH(ROUNDUP((N$1)/10,0)*10,[1]Hugst!$R$4:$W$4,0))))</f>
        <v>3813.5572706680819</v>
      </c>
      <c r="O17" s="169">
        <f ca="1">IF($C17-O$1&lt;År1,0,N16*(1-VLOOKUP($A17,[1]Hugst!$R$5:$W$9,MATCH(ROUNDUP((O$1)/10,0)*10,[1]Hugst!$R$4:$W$4,0))))</f>
        <v>3824.1020661341449</v>
      </c>
      <c r="P17" s="169">
        <f ca="1">IF($C17-P$1&lt;År1,0,O16*(1-VLOOKUP($A17,[1]Hugst!$R$5:$W$9,MATCH(ROUNDUP((P$1)/10,0)*10,[1]Hugst!$R$4:$W$4,0))))</f>
        <v>3834.6998505220822</v>
      </c>
      <c r="Q17" s="169">
        <f ca="1">IF($C17-Q$1&lt;År1,0,P16*(1-VLOOKUP($A17,[1]Hugst!$R$5:$W$9,MATCH(ROUNDUP((Q$1)/10,0)*10,[1]Hugst!$R$4:$W$4,0))))</f>
        <v>3845.350890108019</v>
      </c>
      <c r="R17" s="169">
        <f ca="1">IF($C17-R$1&lt;År1,0,Q16*(1-VLOOKUP($A17,[1]Hugst!$R$5:$W$9,MATCH(ROUNDUP((R$1)/10,0)*10,[1]Hugst!$R$4:$W$4,0))))</f>
        <v>3856.0554525058674</v>
      </c>
      <c r="S17" s="169">
        <f ca="1">IF($C17-S$1&lt;År1,0,R16*(1-VLOOKUP($A17,[1]Hugst!$R$5:$W$9,MATCH(ROUNDUP((S$1)/10,0)*10,[1]Hugst!$R$4:$W$4,0))))</f>
        <v>3866.8138066747183</v>
      </c>
      <c r="T17" s="169">
        <f ca="1">IF($C17-T$1&lt;År1,0,S16*(1-VLOOKUP($A17,[1]Hugst!$R$5:$W$9,MATCH(ROUNDUP((T$1)/10,0)*10,[1]Hugst!$R$4:$W$4,0))))</f>
        <v>3877.6262229246627</v>
      </c>
      <c r="U17" s="169">
        <f ca="1">IF($C17-U$1&lt;År1,0,T16*(1-VLOOKUP($A17,[1]Hugst!$R$5:$W$9,MATCH(ROUNDUP((U$1)/10,0)*10,[1]Hugst!$R$4:$W$4,0))))</f>
        <v>3888.4929729246492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69">
        <f t="shared" ca="1" si="0"/>
        <v>0</v>
      </c>
      <c r="F18" s="169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69">
        <f ca="1">IF($C18-G$1&lt;År1,0,F17*(1-VLOOKUP($A18,[1]Hugst!$R$5:$W$9,MATCH(ROUNDUP((G$1)/10,0)*10,[1]Hugst!$R$4:$W$4,0))))</f>
        <v>3731.0749913059844</v>
      </c>
      <c r="H18" s="169">
        <f ca="1">IF($C18-H$1&lt;År1,0,G17*(1-VLOOKUP($A18,[1]Hugst!$R$5:$W$9,MATCH(ROUNDUP((H$1)/10,0)*10,[1]Hugst!$R$4:$W$4,0))))</f>
        <v>3741.2053029561503</v>
      </c>
      <c r="I18" s="169">
        <f ca="1">IF($C18-I$1&lt;År1,0,H17*(1-VLOOKUP($A18,[1]Hugst!$R$5:$W$9,MATCH(ROUNDUP((I$1)/10,0)*10,[1]Hugst!$R$4:$W$4,0))))</f>
        <v>3751.3865206949849</v>
      </c>
      <c r="J18" s="169">
        <f ca="1">IF($C18-J$1&lt;År1,0,I17*(1-VLOOKUP($A18,[1]Hugst!$R$5:$W$9,MATCH(ROUNDUP((J$1)/10,0)*10,[1]Hugst!$R$4:$W$4,0))))</f>
        <v>3761.6189003320032</v>
      </c>
      <c r="K18" s="169">
        <f ca="1">IF($C18-K$1&lt;År1,0,J17*(1-VLOOKUP($A18,[1]Hugst!$R$5:$W$9,MATCH(ROUNDUP((K$1)/10,0)*10,[1]Hugst!$R$4:$W$4,0))))</f>
        <v>3771.902698962178</v>
      </c>
      <c r="L18" s="169">
        <f ca="1">IF($C18-L$1&lt;År1,0,K17*(1-VLOOKUP($A18,[1]Hugst!$R$5:$W$9,MATCH(ROUNDUP((L$1)/10,0)*10,[1]Hugst!$R$4:$W$4,0))))</f>
        <v>3782.2381749725159</v>
      </c>
      <c r="M18" s="169">
        <f ca="1">IF($C18-M$1&lt;År1,0,L17*(1-VLOOKUP($A18,[1]Hugst!$R$5:$W$9,MATCH(ROUNDUP((M$1)/10,0)*10,[1]Hugst!$R$4:$W$4,0))))</f>
        <v>3792.6255880480589</v>
      </c>
      <c r="N18" s="169">
        <f ca="1">IF($C18-N$1&lt;År1,0,M17*(1-VLOOKUP($A18,[1]Hugst!$R$5:$W$9,MATCH(ROUNDUP((N$1)/10,0)*10,[1]Hugst!$R$4:$W$4,0))))</f>
        <v>3803.0651991793261</v>
      </c>
      <c r="O18" s="169">
        <f ca="1">IF($C18-O$1&lt;År1,0,N17*(1-VLOOKUP($A18,[1]Hugst!$R$5:$W$9,MATCH(ROUNDUP((O$1)/10,0)*10,[1]Hugst!$R$4:$W$4,0))))</f>
        <v>3813.5572706680819</v>
      </c>
      <c r="P18" s="169">
        <f ca="1">IF($C18-P$1&lt;År1,0,O17*(1-VLOOKUP($A18,[1]Hugst!$R$5:$W$9,MATCH(ROUNDUP((P$1)/10,0)*10,[1]Hugst!$R$4:$W$4,0))))</f>
        <v>3824.1020661341449</v>
      </c>
      <c r="Q18" s="169">
        <f ca="1">IF($C18-Q$1&lt;År1,0,P17*(1-VLOOKUP($A18,[1]Hugst!$R$5:$W$9,MATCH(ROUNDUP((Q$1)/10,0)*10,[1]Hugst!$R$4:$W$4,0))))</f>
        <v>3834.6998505220822</v>
      </c>
      <c r="R18" s="169">
        <f ca="1">IF($C18-R$1&lt;År1,0,Q17*(1-VLOOKUP($A18,[1]Hugst!$R$5:$W$9,MATCH(ROUNDUP((R$1)/10,0)*10,[1]Hugst!$R$4:$W$4,0))))</f>
        <v>3845.350890108019</v>
      </c>
      <c r="S18" s="169">
        <f ca="1">IF($C18-S$1&lt;År1,0,R17*(1-VLOOKUP($A18,[1]Hugst!$R$5:$W$9,MATCH(ROUNDUP((S$1)/10,0)*10,[1]Hugst!$R$4:$W$4,0))))</f>
        <v>3856.0554525058674</v>
      </c>
      <c r="T18" s="169">
        <f ca="1">IF($C18-T$1&lt;År1,0,S17*(1-VLOOKUP($A18,[1]Hugst!$R$5:$W$9,MATCH(ROUNDUP((T$1)/10,0)*10,[1]Hugst!$R$4:$W$4,0))))</f>
        <v>3866.8138066747183</v>
      </c>
      <c r="U18" s="169">
        <f ca="1">IF($C18-U$1&lt;År1,0,T17*(1-VLOOKUP($A18,[1]Hugst!$R$5:$W$9,MATCH(ROUNDUP((U$1)/10,0)*10,[1]Hugst!$R$4:$W$4,0))))</f>
        <v>3877.6262229246627</v>
      </c>
      <c r="V18" s="169">
        <f ca="1">IF($C18-V$1&lt;År1,0,U17*(1-VLOOKUP($A18,[1]Hugst!$R$5:$W$9,MATCH(ROUNDUP((V$1)/10,0)*10,[1]Hugst!$R$4:$W$4,0))))</f>
        <v>3888.4929729246492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69">
        <f t="shared" ca="1" si="0"/>
        <v>0</v>
      </c>
      <c r="F19" s="16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69">
        <f ca="1">IF($C19-G$1&lt;År1,0,F18*(1-VLOOKUP($A19,[1]Hugst!$R$5:$W$9,MATCH(ROUNDUP((G$1)/10,0)*10,[1]Hugst!$R$4:$W$4,0))))</f>
        <v>3720.995331214086</v>
      </c>
      <c r="H19" s="169">
        <f ca="1">IF($C19-H$1&lt;År1,0,G18*(1-VLOOKUP($A19,[1]Hugst!$R$5:$W$9,MATCH(ROUNDUP((H$1)/10,0)*10,[1]Hugst!$R$4:$W$4,0))))</f>
        <v>3731.0749913059844</v>
      </c>
      <c r="I19" s="169">
        <f ca="1">IF($C19-I$1&lt;År1,0,H18*(1-VLOOKUP($A19,[1]Hugst!$R$5:$W$9,MATCH(ROUNDUP((I$1)/10,0)*10,[1]Hugst!$R$4:$W$4,0))))</f>
        <v>3741.2053029561503</v>
      </c>
      <c r="J19" s="169">
        <f ca="1">IF($C19-J$1&lt;År1,0,I18*(1-VLOOKUP($A19,[1]Hugst!$R$5:$W$9,MATCH(ROUNDUP((J$1)/10,0)*10,[1]Hugst!$R$4:$W$4,0))))</f>
        <v>3751.3865206949849</v>
      </c>
      <c r="K19" s="169">
        <f ca="1">IF($C19-K$1&lt;År1,0,J18*(1-VLOOKUP($A19,[1]Hugst!$R$5:$W$9,MATCH(ROUNDUP((K$1)/10,0)*10,[1]Hugst!$R$4:$W$4,0))))</f>
        <v>3761.6189003320032</v>
      </c>
      <c r="L19" s="169">
        <f ca="1">IF($C19-L$1&lt;År1,0,K18*(1-VLOOKUP($A19,[1]Hugst!$R$5:$W$9,MATCH(ROUNDUP((L$1)/10,0)*10,[1]Hugst!$R$4:$W$4,0))))</f>
        <v>3771.902698962178</v>
      </c>
      <c r="M19" s="169">
        <f ca="1">IF($C19-M$1&lt;År1,0,L18*(1-VLOOKUP($A19,[1]Hugst!$R$5:$W$9,MATCH(ROUNDUP((M$1)/10,0)*10,[1]Hugst!$R$4:$W$4,0))))</f>
        <v>3782.2381749725159</v>
      </c>
      <c r="N19" s="169">
        <f ca="1">IF($C19-N$1&lt;År1,0,M18*(1-VLOOKUP($A19,[1]Hugst!$R$5:$W$9,MATCH(ROUNDUP((N$1)/10,0)*10,[1]Hugst!$R$4:$W$4,0))))</f>
        <v>3792.6255880480589</v>
      </c>
      <c r="O19" s="169">
        <f ca="1">IF($C19-O$1&lt;År1,0,N18*(1-VLOOKUP($A19,[1]Hugst!$R$5:$W$9,MATCH(ROUNDUP((O$1)/10,0)*10,[1]Hugst!$R$4:$W$4,0))))</f>
        <v>3803.0651991793261</v>
      </c>
      <c r="P19" s="169">
        <f ca="1">IF($C19-P$1&lt;År1,0,O18*(1-VLOOKUP($A19,[1]Hugst!$R$5:$W$9,MATCH(ROUNDUP((P$1)/10,0)*10,[1]Hugst!$R$4:$W$4,0))))</f>
        <v>3813.5572706680819</v>
      </c>
      <c r="Q19" s="169">
        <f ca="1">IF($C19-Q$1&lt;År1,0,P18*(1-VLOOKUP($A19,[1]Hugst!$R$5:$W$9,MATCH(ROUNDUP((Q$1)/10,0)*10,[1]Hugst!$R$4:$W$4,0))))</f>
        <v>3824.1020661341449</v>
      </c>
      <c r="R19" s="169">
        <f ca="1">IF($C19-R$1&lt;År1,0,Q18*(1-VLOOKUP($A19,[1]Hugst!$R$5:$W$9,MATCH(ROUNDUP((R$1)/10,0)*10,[1]Hugst!$R$4:$W$4,0))))</f>
        <v>3834.6998505220822</v>
      </c>
      <c r="S19" s="169">
        <f ca="1">IF($C19-S$1&lt;År1,0,R18*(1-VLOOKUP($A19,[1]Hugst!$R$5:$W$9,MATCH(ROUNDUP((S$1)/10,0)*10,[1]Hugst!$R$4:$W$4,0))))</f>
        <v>3845.350890108019</v>
      </c>
      <c r="T19" s="169">
        <f ca="1">IF($C19-T$1&lt;År1,0,S18*(1-VLOOKUP($A19,[1]Hugst!$R$5:$W$9,MATCH(ROUNDUP((T$1)/10,0)*10,[1]Hugst!$R$4:$W$4,0))))</f>
        <v>3856.0554525058674</v>
      </c>
      <c r="U19" s="169">
        <f ca="1">IF($C19-U$1&lt;År1,0,T18*(1-VLOOKUP($A19,[1]Hugst!$R$5:$W$9,MATCH(ROUNDUP((U$1)/10,0)*10,[1]Hugst!$R$4:$W$4,0))))</f>
        <v>3866.8138066747183</v>
      </c>
      <c r="V19" s="169">
        <f ca="1">IF($C19-V$1&lt;År1,0,U18*(1-VLOOKUP($A19,[1]Hugst!$R$5:$W$9,MATCH(ROUNDUP((V$1)/10,0)*10,[1]Hugst!$R$4:$W$4,0))))</f>
        <v>3877.6262229246627</v>
      </c>
      <c r="W19" s="169">
        <f ca="1">IF($C19-W$1&lt;År1,0,V18*(1-VLOOKUP($A19,[1]Hugst!$R$5:$W$9,MATCH(ROUNDUP((W$1)/10,0)*10,[1]Hugst!$R$4:$W$4,0))))</f>
        <v>3888.4929729246492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69">
        <f t="shared" ca="1" si="0"/>
        <v>0</v>
      </c>
      <c r="F20" s="169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69">
        <f ca="1">IF($C20-G$1&lt;År1,0,F19*(1-VLOOKUP($A20,[1]Hugst!$R$5:$W$9,MATCH(ROUNDUP((G$1)/10,0)*10,[1]Hugst!$R$4:$W$4,0))))</f>
        <v>3710.9660694226477</v>
      </c>
      <c r="H20" s="169">
        <f ca="1">IF($C20-H$1&lt;År1,0,G19*(1-VLOOKUP($A20,[1]Hugst!$R$5:$W$9,MATCH(ROUNDUP((H$1)/10,0)*10,[1]Hugst!$R$4:$W$4,0))))</f>
        <v>3720.995331214086</v>
      </c>
      <c r="I20" s="169">
        <f ca="1">IF($C20-I$1&lt;År1,0,H19*(1-VLOOKUP($A20,[1]Hugst!$R$5:$W$9,MATCH(ROUNDUP((I$1)/10,0)*10,[1]Hugst!$R$4:$W$4,0))))</f>
        <v>3731.0749913059844</v>
      </c>
      <c r="J20" s="169">
        <f ca="1">IF($C20-J$1&lt;År1,0,I19*(1-VLOOKUP($A20,[1]Hugst!$R$5:$W$9,MATCH(ROUNDUP((J$1)/10,0)*10,[1]Hugst!$R$4:$W$4,0))))</f>
        <v>3741.2053029561503</v>
      </c>
      <c r="K20" s="169">
        <f ca="1">IF($C20-K$1&lt;År1,0,J19*(1-VLOOKUP($A20,[1]Hugst!$R$5:$W$9,MATCH(ROUNDUP((K$1)/10,0)*10,[1]Hugst!$R$4:$W$4,0))))</f>
        <v>3751.3865206949849</v>
      </c>
      <c r="L20" s="169">
        <f ca="1">IF($C20-L$1&lt;År1,0,K19*(1-VLOOKUP($A20,[1]Hugst!$R$5:$W$9,MATCH(ROUNDUP((L$1)/10,0)*10,[1]Hugst!$R$4:$W$4,0))))</f>
        <v>3761.6189003320032</v>
      </c>
      <c r="M20" s="169">
        <f ca="1">IF($C20-M$1&lt;År1,0,L19*(1-VLOOKUP($A20,[1]Hugst!$R$5:$W$9,MATCH(ROUNDUP((M$1)/10,0)*10,[1]Hugst!$R$4:$W$4,0))))</f>
        <v>3771.902698962178</v>
      </c>
      <c r="N20" s="169">
        <f ca="1">IF($C20-N$1&lt;År1,0,M19*(1-VLOOKUP($A20,[1]Hugst!$R$5:$W$9,MATCH(ROUNDUP((N$1)/10,0)*10,[1]Hugst!$R$4:$W$4,0))))</f>
        <v>3782.2381749725159</v>
      </c>
      <c r="O20" s="169">
        <f ca="1">IF($C20-O$1&lt;År1,0,N19*(1-VLOOKUP($A20,[1]Hugst!$R$5:$W$9,MATCH(ROUNDUP((O$1)/10,0)*10,[1]Hugst!$R$4:$W$4,0))))</f>
        <v>3792.6255880480589</v>
      </c>
      <c r="P20" s="169">
        <f ca="1">IF($C20-P$1&lt;År1,0,O19*(1-VLOOKUP($A20,[1]Hugst!$R$5:$W$9,MATCH(ROUNDUP((P$1)/10,0)*10,[1]Hugst!$R$4:$W$4,0))))</f>
        <v>3803.0651991793261</v>
      </c>
      <c r="Q20" s="169">
        <f ca="1">IF($C20-Q$1&lt;År1,0,P19*(1-VLOOKUP($A20,[1]Hugst!$R$5:$W$9,MATCH(ROUNDUP((Q$1)/10,0)*10,[1]Hugst!$R$4:$W$4,0))))</f>
        <v>3813.5572706680819</v>
      </c>
      <c r="R20" s="169">
        <f ca="1">IF($C20-R$1&lt;År1,0,Q19*(1-VLOOKUP($A20,[1]Hugst!$R$5:$W$9,MATCH(ROUNDUP((R$1)/10,0)*10,[1]Hugst!$R$4:$W$4,0))))</f>
        <v>3824.1020661341449</v>
      </c>
      <c r="S20" s="169">
        <f ca="1">IF($C20-S$1&lt;År1,0,R19*(1-VLOOKUP($A20,[1]Hugst!$R$5:$W$9,MATCH(ROUNDUP((S$1)/10,0)*10,[1]Hugst!$R$4:$W$4,0))))</f>
        <v>3834.6998505220822</v>
      </c>
      <c r="T20" s="169">
        <f ca="1">IF($C20-T$1&lt;År1,0,S19*(1-VLOOKUP($A20,[1]Hugst!$R$5:$W$9,MATCH(ROUNDUP((T$1)/10,0)*10,[1]Hugst!$R$4:$W$4,0))))</f>
        <v>3845.350890108019</v>
      </c>
      <c r="U20" s="169">
        <f ca="1">IF($C20-U$1&lt;År1,0,T19*(1-VLOOKUP($A20,[1]Hugst!$R$5:$W$9,MATCH(ROUNDUP((U$1)/10,0)*10,[1]Hugst!$R$4:$W$4,0))))</f>
        <v>3856.0554525058674</v>
      </c>
      <c r="V20" s="169">
        <f ca="1">IF($C20-V$1&lt;År1,0,U19*(1-VLOOKUP($A20,[1]Hugst!$R$5:$W$9,MATCH(ROUNDUP((V$1)/10,0)*10,[1]Hugst!$R$4:$W$4,0))))</f>
        <v>3866.8138066747183</v>
      </c>
      <c r="W20" s="169">
        <f ca="1">IF($C20-W$1&lt;År1,0,V19*(1-VLOOKUP($A20,[1]Hugst!$R$5:$W$9,MATCH(ROUNDUP((W$1)/10,0)*10,[1]Hugst!$R$4:$W$4,0))))</f>
        <v>3877.6262229246627</v>
      </c>
      <c r="X20" s="169">
        <f ca="1">IF($C20-X$1&lt;År1,0,W19*(1-VLOOKUP($A20,[1]Hugst!$R$5:$W$9,MATCH(ROUNDUP((X$1)/10,0)*10,[1]Hugst!$R$4:$W$4,0))))</f>
        <v>3888.4929729246492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69">
        <f t="shared" ca="1" si="0"/>
        <v>0</v>
      </c>
      <c r="F21" s="169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69">
        <f ca="1">IF($C21-G$1&lt;År1,0,F20*(1-VLOOKUP($A21,[1]Hugst!$R$5:$W$9,MATCH(ROUNDUP((G$1)/10,0)*10,[1]Hugst!$R$4:$W$4,0))))</f>
        <v>3700.9869539401698</v>
      </c>
      <c r="H21" s="169">
        <f ca="1">IF($C21-H$1&lt;År1,0,G20*(1-VLOOKUP($A21,[1]Hugst!$R$5:$W$9,MATCH(ROUNDUP((H$1)/10,0)*10,[1]Hugst!$R$4:$W$4,0))))</f>
        <v>3710.9660694226477</v>
      </c>
      <c r="I21" s="169">
        <f ca="1">IF($C21-I$1&lt;År1,0,H20*(1-VLOOKUP($A21,[1]Hugst!$R$5:$W$9,MATCH(ROUNDUP((I$1)/10,0)*10,[1]Hugst!$R$4:$W$4,0))))</f>
        <v>3720.995331214086</v>
      </c>
      <c r="J21" s="169">
        <f ca="1">IF($C21-J$1&lt;År1,0,I20*(1-VLOOKUP($A21,[1]Hugst!$R$5:$W$9,MATCH(ROUNDUP((J$1)/10,0)*10,[1]Hugst!$R$4:$W$4,0))))</f>
        <v>3731.0749913059844</v>
      </c>
      <c r="K21" s="169">
        <f ca="1">IF($C21-K$1&lt;År1,0,J20*(1-VLOOKUP($A21,[1]Hugst!$R$5:$W$9,MATCH(ROUNDUP((K$1)/10,0)*10,[1]Hugst!$R$4:$W$4,0))))</f>
        <v>3741.2053029561503</v>
      </c>
      <c r="L21" s="169">
        <f ca="1">IF($C21-L$1&lt;År1,0,K20*(1-VLOOKUP($A21,[1]Hugst!$R$5:$W$9,MATCH(ROUNDUP((L$1)/10,0)*10,[1]Hugst!$R$4:$W$4,0))))</f>
        <v>3751.3865206949849</v>
      </c>
      <c r="M21" s="169">
        <f ca="1">IF($C21-M$1&lt;År1,0,L20*(1-VLOOKUP($A21,[1]Hugst!$R$5:$W$9,MATCH(ROUNDUP((M$1)/10,0)*10,[1]Hugst!$R$4:$W$4,0))))</f>
        <v>3761.6189003320032</v>
      </c>
      <c r="N21" s="169">
        <f ca="1">IF($C21-N$1&lt;År1,0,M20*(1-VLOOKUP($A21,[1]Hugst!$R$5:$W$9,MATCH(ROUNDUP((N$1)/10,0)*10,[1]Hugst!$R$4:$W$4,0))))</f>
        <v>3771.902698962178</v>
      </c>
      <c r="O21" s="169">
        <f ca="1">IF($C21-O$1&lt;År1,0,N20*(1-VLOOKUP($A21,[1]Hugst!$R$5:$W$9,MATCH(ROUNDUP((O$1)/10,0)*10,[1]Hugst!$R$4:$W$4,0))))</f>
        <v>3782.2381749725159</v>
      </c>
      <c r="P21" s="169">
        <f ca="1">IF($C21-P$1&lt;År1,0,O20*(1-VLOOKUP($A21,[1]Hugst!$R$5:$W$9,MATCH(ROUNDUP((P$1)/10,0)*10,[1]Hugst!$R$4:$W$4,0))))</f>
        <v>3792.6255880480589</v>
      </c>
      <c r="Q21" s="169">
        <f ca="1">IF($C21-Q$1&lt;År1,0,P20*(1-VLOOKUP($A21,[1]Hugst!$R$5:$W$9,MATCH(ROUNDUP((Q$1)/10,0)*10,[1]Hugst!$R$4:$W$4,0))))</f>
        <v>3803.0651991793261</v>
      </c>
      <c r="R21" s="169">
        <f ca="1">IF($C21-R$1&lt;År1,0,Q20*(1-VLOOKUP($A21,[1]Hugst!$R$5:$W$9,MATCH(ROUNDUP((R$1)/10,0)*10,[1]Hugst!$R$4:$W$4,0))))</f>
        <v>3813.5572706680819</v>
      </c>
      <c r="S21" s="169">
        <f ca="1">IF($C21-S$1&lt;År1,0,R20*(1-VLOOKUP($A21,[1]Hugst!$R$5:$W$9,MATCH(ROUNDUP((S$1)/10,0)*10,[1]Hugst!$R$4:$W$4,0))))</f>
        <v>3824.1020661341449</v>
      </c>
      <c r="T21" s="169">
        <f ca="1">IF($C21-T$1&lt;År1,0,S20*(1-VLOOKUP($A21,[1]Hugst!$R$5:$W$9,MATCH(ROUNDUP((T$1)/10,0)*10,[1]Hugst!$R$4:$W$4,0))))</f>
        <v>3834.6998505220822</v>
      </c>
      <c r="U21" s="169">
        <f ca="1">IF($C21-U$1&lt;År1,0,T20*(1-VLOOKUP($A21,[1]Hugst!$R$5:$W$9,MATCH(ROUNDUP((U$1)/10,0)*10,[1]Hugst!$R$4:$W$4,0))))</f>
        <v>3845.350890108019</v>
      </c>
      <c r="V21" s="169">
        <f ca="1">IF($C21-V$1&lt;År1,0,U20*(1-VLOOKUP($A21,[1]Hugst!$R$5:$W$9,MATCH(ROUNDUP((V$1)/10,0)*10,[1]Hugst!$R$4:$W$4,0))))</f>
        <v>3856.0554525058674</v>
      </c>
      <c r="W21" s="169">
        <f ca="1">IF($C21-W$1&lt;År1,0,V20*(1-VLOOKUP($A21,[1]Hugst!$R$5:$W$9,MATCH(ROUNDUP((W$1)/10,0)*10,[1]Hugst!$R$4:$W$4,0))))</f>
        <v>3866.8138066747183</v>
      </c>
      <c r="X21" s="169">
        <f ca="1">IF($C21-X$1&lt;År1,0,W20*(1-VLOOKUP($A21,[1]Hugst!$R$5:$W$9,MATCH(ROUNDUP((X$1)/10,0)*10,[1]Hugst!$R$4:$W$4,0))))</f>
        <v>3877.6262229246627</v>
      </c>
      <c r="Y21" s="169">
        <f ca="1">IF($C21-Y$1&lt;År1,0,X20*(1-VLOOKUP($A21,[1]Hugst!$R$5:$W$9,MATCH(ROUNDUP((Y$1)/10,0)*10,[1]Hugst!$R$4:$W$4,0))))</f>
        <v>3888.4929729246492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69">
        <f t="shared" ca="1" si="0"/>
        <v>0</v>
      </c>
      <c r="F22" s="169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69">
        <f ca="1">IF($C22-G$1&lt;År1,0,F21*(1-VLOOKUP($A22,[1]Hugst!$R$5:$W$9,MATCH(ROUNDUP((G$1)/10,0)*10,[1]Hugst!$R$4:$W$4,0))))</f>
        <v>3691.0577340349992</v>
      </c>
      <c r="H22" s="169">
        <f ca="1">IF($C22-H$1&lt;År1,0,G21*(1-VLOOKUP($A22,[1]Hugst!$R$5:$W$9,MATCH(ROUNDUP((H$1)/10,0)*10,[1]Hugst!$R$4:$W$4,0))))</f>
        <v>3700.9869539401698</v>
      </c>
      <c r="I22" s="169">
        <f ca="1">IF($C22-I$1&lt;År1,0,H21*(1-VLOOKUP($A22,[1]Hugst!$R$5:$W$9,MATCH(ROUNDUP((I$1)/10,0)*10,[1]Hugst!$R$4:$W$4,0))))</f>
        <v>3710.9660694226477</v>
      </c>
      <c r="J22" s="169">
        <f ca="1">IF($C22-J$1&lt;År1,0,I21*(1-VLOOKUP($A22,[1]Hugst!$R$5:$W$9,MATCH(ROUNDUP((J$1)/10,0)*10,[1]Hugst!$R$4:$W$4,0))))</f>
        <v>3720.995331214086</v>
      </c>
      <c r="K22" s="169">
        <f ca="1">IF($C22-K$1&lt;År1,0,J21*(1-VLOOKUP($A22,[1]Hugst!$R$5:$W$9,MATCH(ROUNDUP((K$1)/10,0)*10,[1]Hugst!$R$4:$W$4,0))))</f>
        <v>3731.0749913059844</v>
      </c>
      <c r="L22" s="169">
        <f ca="1">IF($C22-L$1&lt;År1,0,K21*(1-VLOOKUP($A22,[1]Hugst!$R$5:$W$9,MATCH(ROUNDUP((L$1)/10,0)*10,[1]Hugst!$R$4:$W$4,0))))</f>
        <v>3741.2053029561503</v>
      </c>
      <c r="M22" s="169">
        <f ca="1">IF($C22-M$1&lt;År1,0,L21*(1-VLOOKUP($A22,[1]Hugst!$R$5:$W$9,MATCH(ROUNDUP((M$1)/10,0)*10,[1]Hugst!$R$4:$W$4,0))))</f>
        <v>3751.3865206949849</v>
      </c>
      <c r="N22" s="169">
        <f ca="1">IF($C22-N$1&lt;År1,0,M21*(1-VLOOKUP($A22,[1]Hugst!$R$5:$W$9,MATCH(ROUNDUP((N$1)/10,0)*10,[1]Hugst!$R$4:$W$4,0))))</f>
        <v>3761.6189003320032</v>
      </c>
      <c r="O22" s="169">
        <f ca="1">IF($C22-O$1&lt;År1,0,N21*(1-VLOOKUP($A22,[1]Hugst!$R$5:$W$9,MATCH(ROUNDUP((O$1)/10,0)*10,[1]Hugst!$R$4:$W$4,0))))</f>
        <v>3771.902698962178</v>
      </c>
      <c r="P22" s="169">
        <f ca="1">IF($C22-P$1&lt;År1,0,O21*(1-VLOOKUP($A22,[1]Hugst!$R$5:$W$9,MATCH(ROUNDUP((P$1)/10,0)*10,[1]Hugst!$R$4:$W$4,0))))</f>
        <v>3782.2381749725159</v>
      </c>
      <c r="Q22" s="169">
        <f ca="1">IF($C22-Q$1&lt;År1,0,P21*(1-VLOOKUP($A22,[1]Hugst!$R$5:$W$9,MATCH(ROUNDUP((Q$1)/10,0)*10,[1]Hugst!$R$4:$W$4,0))))</f>
        <v>3792.6255880480589</v>
      </c>
      <c r="R22" s="169">
        <f ca="1">IF($C22-R$1&lt;År1,0,Q21*(1-VLOOKUP($A22,[1]Hugst!$R$5:$W$9,MATCH(ROUNDUP((R$1)/10,0)*10,[1]Hugst!$R$4:$W$4,0))))</f>
        <v>3803.0651991793261</v>
      </c>
      <c r="S22" s="169">
        <f ca="1">IF($C22-S$1&lt;År1,0,R21*(1-VLOOKUP($A22,[1]Hugst!$R$5:$W$9,MATCH(ROUNDUP((S$1)/10,0)*10,[1]Hugst!$R$4:$W$4,0))))</f>
        <v>3813.5572706680819</v>
      </c>
      <c r="T22" s="169">
        <f ca="1">IF($C22-T$1&lt;År1,0,S21*(1-VLOOKUP($A22,[1]Hugst!$R$5:$W$9,MATCH(ROUNDUP((T$1)/10,0)*10,[1]Hugst!$R$4:$W$4,0))))</f>
        <v>3824.1020661341449</v>
      </c>
      <c r="U22" s="169">
        <f ca="1">IF($C22-U$1&lt;År1,0,T21*(1-VLOOKUP($A22,[1]Hugst!$R$5:$W$9,MATCH(ROUNDUP((U$1)/10,0)*10,[1]Hugst!$R$4:$W$4,0))))</f>
        <v>3834.6998505220822</v>
      </c>
      <c r="V22" s="169">
        <f ca="1">IF($C22-V$1&lt;År1,0,U21*(1-VLOOKUP($A22,[1]Hugst!$R$5:$W$9,MATCH(ROUNDUP((V$1)/10,0)*10,[1]Hugst!$R$4:$W$4,0))))</f>
        <v>3845.350890108019</v>
      </c>
      <c r="W22" s="169">
        <f ca="1">IF($C22-W$1&lt;År1,0,V21*(1-VLOOKUP($A22,[1]Hugst!$R$5:$W$9,MATCH(ROUNDUP((W$1)/10,0)*10,[1]Hugst!$R$4:$W$4,0))))</f>
        <v>3856.0554525058674</v>
      </c>
      <c r="X22" s="169">
        <f ca="1">IF($C22-X$1&lt;År1,0,W21*(1-VLOOKUP($A22,[1]Hugst!$R$5:$W$9,MATCH(ROUNDUP((X$1)/10,0)*10,[1]Hugst!$R$4:$W$4,0))))</f>
        <v>3866.8138066747183</v>
      </c>
      <c r="Y22" s="169">
        <f ca="1">IF($C22-Y$1&lt;År1,0,X21*(1-VLOOKUP($A22,[1]Hugst!$R$5:$W$9,MATCH(ROUNDUP((Y$1)/10,0)*10,[1]Hugst!$R$4:$W$4,0))))</f>
        <v>3877.6262229246627</v>
      </c>
      <c r="Z22" s="169">
        <f ca="1">IF($C22-Z$1&lt;År1,0,Y21*(1-VLOOKUP($A22,[1]Hugst!$R$5:$W$9,MATCH(ROUNDUP((Z$1)/10,0)*10,[1]Hugst!$R$4:$W$4,0))))</f>
        <v>3888.4929729246492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69">
        <f t="shared" ca="1" si="0"/>
        <v>0</v>
      </c>
      <c r="F23" s="169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69">
        <f ca="1">IF($C23-G$1&lt;År1,0,F22*(1-VLOOKUP($A23,[1]Hugst!$R$5:$W$9,MATCH(ROUNDUP((G$1)/10,0)*10,[1]Hugst!$R$4:$W$4,0))))</f>
        <v>3681.1781602295086</v>
      </c>
      <c r="H23" s="169">
        <f ca="1">IF($C23-H$1&lt;År1,0,G22*(1-VLOOKUP($A23,[1]Hugst!$R$5:$W$9,MATCH(ROUNDUP((H$1)/10,0)*10,[1]Hugst!$R$4:$W$4,0))))</f>
        <v>3691.0577340349992</v>
      </c>
      <c r="I23" s="169">
        <f ca="1">IF($C23-I$1&lt;År1,0,H22*(1-VLOOKUP($A23,[1]Hugst!$R$5:$W$9,MATCH(ROUNDUP((I$1)/10,0)*10,[1]Hugst!$R$4:$W$4,0))))</f>
        <v>3700.9869539401698</v>
      </c>
      <c r="J23" s="169">
        <f ca="1">IF($C23-J$1&lt;År1,0,I22*(1-VLOOKUP($A23,[1]Hugst!$R$5:$W$9,MATCH(ROUNDUP((J$1)/10,0)*10,[1]Hugst!$R$4:$W$4,0))))</f>
        <v>3710.9660694226477</v>
      </c>
      <c r="K23" s="169">
        <f ca="1">IF($C23-K$1&lt;År1,0,J22*(1-VLOOKUP($A23,[1]Hugst!$R$5:$W$9,MATCH(ROUNDUP((K$1)/10,0)*10,[1]Hugst!$R$4:$W$4,0))))</f>
        <v>3720.995331214086</v>
      </c>
      <c r="L23" s="169">
        <f ca="1">IF($C23-L$1&lt;År1,0,K22*(1-VLOOKUP($A23,[1]Hugst!$R$5:$W$9,MATCH(ROUNDUP((L$1)/10,0)*10,[1]Hugst!$R$4:$W$4,0))))</f>
        <v>3731.0749913059844</v>
      </c>
      <c r="M23" s="169">
        <f ca="1">IF($C23-M$1&lt;År1,0,L22*(1-VLOOKUP($A23,[1]Hugst!$R$5:$W$9,MATCH(ROUNDUP((M$1)/10,0)*10,[1]Hugst!$R$4:$W$4,0))))</f>
        <v>3741.2053029561503</v>
      </c>
      <c r="N23" s="169">
        <f ca="1">IF($C23-N$1&lt;År1,0,M22*(1-VLOOKUP($A23,[1]Hugst!$R$5:$W$9,MATCH(ROUNDUP((N$1)/10,0)*10,[1]Hugst!$R$4:$W$4,0))))</f>
        <v>3751.3865206949849</v>
      </c>
      <c r="O23" s="169">
        <f ca="1">IF($C23-O$1&lt;År1,0,N22*(1-VLOOKUP($A23,[1]Hugst!$R$5:$W$9,MATCH(ROUNDUP((O$1)/10,0)*10,[1]Hugst!$R$4:$W$4,0))))</f>
        <v>3761.6189003320032</v>
      </c>
      <c r="P23" s="169">
        <f ca="1">IF($C23-P$1&lt;År1,0,O22*(1-VLOOKUP($A23,[1]Hugst!$R$5:$W$9,MATCH(ROUNDUP((P$1)/10,0)*10,[1]Hugst!$R$4:$W$4,0))))</f>
        <v>3771.902698962178</v>
      </c>
      <c r="Q23" s="169">
        <f ca="1">IF($C23-Q$1&lt;År1,0,P22*(1-VLOOKUP($A23,[1]Hugst!$R$5:$W$9,MATCH(ROUNDUP((Q$1)/10,0)*10,[1]Hugst!$R$4:$W$4,0))))</f>
        <v>3782.2381749725159</v>
      </c>
      <c r="R23" s="169">
        <f ca="1">IF($C23-R$1&lt;År1,0,Q22*(1-VLOOKUP($A23,[1]Hugst!$R$5:$W$9,MATCH(ROUNDUP((R$1)/10,0)*10,[1]Hugst!$R$4:$W$4,0))))</f>
        <v>3792.6255880480589</v>
      </c>
      <c r="S23" s="169">
        <f ca="1">IF($C23-S$1&lt;År1,0,R22*(1-VLOOKUP($A23,[1]Hugst!$R$5:$W$9,MATCH(ROUNDUP((S$1)/10,0)*10,[1]Hugst!$R$4:$W$4,0))))</f>
        <v>3803.0651991793261</v>
      </c>
      <c r="T23" s="169">
        <f ca="1">IF($C23-T$1&lt;År1,0,S22*(1-VLOOKUP($A23,[1]Hugst!$R$5:$W$9,MATCH(ROUNDUP((T$1)/10,0)*10,[1]Hugst!$R$4:$W$4,0))))</f>
        <v>3813.5572706680819</v>
      </c>
      <c r="U23" s="169">
        <f ca="1">IF($C23-U$1&lt;År1,0,T22*(1-VLOOKUP($A23,[1]Hugst!$R$5:$W$9,MATCH(ROUNDUP((U$1)/10,0)*10,[1]Hugst!$R$4:$W$4,0))))</f>
        <v>3824.1020661341449</v>
      </c>
      <c r="V23" s="169">
        <f ca="1">IF($C23-V$1&lt;År1,0,U22*(1-VLOOKUP($A23,[1]Hugst!$R$5:$W$9,MATCH(ROUNDUP((V$1)/10,0)*10,[1]Hugst!$R$4:$W$4,0))))</f>
        <v>3834.6998505220822</v>
      </c>
      <c r="W23" s="169">
        <f ca="1">IF($C23-W$1&lt;År1,0,V22*(1-VLOOKUP($A23,[1]Hugst!$R$5:$W$9,MATCH(ROUNDUP((W$1)/10,0)*10,[1]Hugst!$R$4:$W$4,0))))</f>
        <v>3845.350890108019</v>
      </c>
      <c r="X23" s="169">
        <f ca="1">IF($C23-X$1&lt;År1,0,W22*(1-VLOOKUP($A23,[1]Hugst!$R$5:$W$9,MATCH(ROUNDUP((X$1)/10,0)*10,[1]Hugst!$R$4:$W$4,0))))</f>
        <v>3856.0554525058674</v>
      </c>
      <c r="Y23" s="169">
        <f ca="1">IF($C23-Y$1&lt;År1,0,X22*(1-VLOOKUP($A23,[1]Hugst!$R$5:$W$9,MATCH(ROUNDUP((Y$1)/10,0)*10,[1]Hugst!$R$4:$W$4,0))))</f>
        <v>3866.8138066747183</v>
      </c>
      <c r="Z23" s="169">
        <f ca="1">IF($C23-Z$1&lt;År1,0,Y22*(1-VLOOKUP($A23,[1]Hugst!$R$5:$W$9,MATCH(ROUNDUP((Z$1)/10,0)*10,[1]Hugst!$R$4:$W$4,0))))</f>
        <v>3877.6262229246627</v>
      </c>
      <c r="AA23" s="169">
        <f ca="1">IF($C23-AA$1&lt;År1,0,Z22*(1-VLOOKUP($A23,[1]Hugst!$R$5:$W$9,MATCH(ROUNDUP((AA$1)/10,0)*10,[1]Hugst!$R$4:$W$4,0))))</f>
        <v>3888.4929729246492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69">
        <f t="shared" ca="1" si="0"/>
        <v>0</v>
      </c>
      <c r="F24" s="169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69">
        <f ca="1">IF($C24-G$1&lt;År1,0,F23*(1-VLOOKUP($A24,[1]Hugst!$R$5:$W$9,MATCH(ROUNDUP((G$1)/10,0)*10,[1]Hugst!$R$4:$W$4,0))))</f>
        <v>3671.3479842929955</v>
      </c>
      <c r="H24" s="169">
        <f ca="1">IF($C24-H$1&lt;År1,0,G23*(1-VLOOKUP($A24,[1]Hugst!$R$5:$W$9,MATCH(ROUNDUP((H$1)/10,0)*10,[1]Hugst!$R$4:$W$4,0))))</f>
        <v>3681.1781602295086</v>
      </c>
      <c r="I24" s="169">
        <f ca="1">IF($C24-I$1&lt;År1,0,H23*(1-VLOOKUP($A24,[1]Hugst!$R$5:$W$9,MATCH(ROUNDUP((I$1)/10,0)*10,[1]Hugst!$R$4:$W$4,0))))</f>
        <v>3691.0577340349992</v>
      </c>
      <c r="J24" s="169">
        <f ca="1">IF($C24-J$1&lt;År1,0,I23*(1-VLOOKUP($A24,[1]Hugst!$R$5:$W$9,MATCH(ROUNDUP((J$1)/10,0)*10,[1]Hugst!$R$4:$W$4,0))))</f>
        <v>3700.9869539401698</v>
      </c>
      <c r="K24" s="169">
        <f ca="1">IF($C24-K$1&lt;År1,0,J23*(1-VLOOKUP($A24,[1]Hugst!$R$5:$W$9,MATCH(ROUNDUP((K$1)/10,0)*10,[1]Hugst!$R$4:$W$4,0))))</f>
        <v>3710.9660694226477</v>
      </c>
      <c r="L24" s="169">
        <f ca="1">IF($C24-L$1&lt;År1,0,K23*(1-VLOOKUP($A24,[1]Hugst!$R$5:$W$9,MATCH(ROUNDUP((L$1)/10,0)*10,[1]Hugst!$R$4:$W$4,0))))</f>
        <v>3720.995331214086</v>
      </c>
      <c r="M24" s="169">
        <f ca="1">IF($C24-M$1&lt;År1,0,L23*(1-VLOOKUP($A24,[1]Hugst!$R$5:$W$9,MATCH(ROUNDUP((M$1)/10,0)*10,[1]Hugst!$R$4:$W$4,0))))</f>
        <v>3731.0749913059844</v>
      </c>
      <c r="N24" s="169">
        <f ca="1">IF($C24-N$1&lt;År1,0,M23*(1-VLOOKUP($A24,[1]Hugst!$R$5:$W$9,MATCH(ROUNDUP((N$1)/10,0)*10,[1]Hugst!$R$4:$W$4,0))))</f>
        <v>3741.2053029561503</v>
      </c>
      <c r="O24" s="169">
        <f ca="1">IF($C24-O$1&lt;År1,0,N23*(1-VLOOKUP($A24,[1]Hugst!$R$5:$W$9,MATCH(ROUNDUP((O$1)/10,0)*10,[1]Hugst!$R$4:$W$4,0))))</f>
        <v>3751.3865206949849</v>
      </c>
      <c r="P24" s="169">
        <f ca="1">IF($C24-P$1&lt;År1,0,O23*(1-VLOOKUP($A24,[1]Hugst!$R$5:$W$9,MATCH(ROUNDUP((P$1)/10,0)*10,[1]Hugst!$R$4:$W$4,0))))</f>
        <v>3761.6189003320032</v>
      </c>
      <c r="Q24" s="169">
        <f ca="1">IF($C24-Q$1&lt;År1,0,P23*(1-VLOOKUP($A24,[1]Hugst!$R$5:$W$9,MATCH(ROUNDUP((Q$1)/10,0)*10,[1]Hugst!$R$4:$W$4,0))))</f>
        <v>3771.902698962178</v>
      </c>
      <c r="R24" s="169">
        <f ca="1">IF($C24-R$1&lt;År1,0,Q23*(1-VLOOKUP($A24,[1]Hugst!$R$5:$W$9,MATCH(ROUNDUP((R$1)/10,0)*10,[1]Hugst!$R$4:$W$4,0))))</f>
        <v>3782.2381749725159</v>
      </c>
      <c r="S24" s="169">
        <f ca="1">IF($C24-S$1&lt;År1,0,R23*(1-VLOOKUP($A24,[1]Hugst!$R$5:$W$9,MATCH(ROUNDUP((S$1)/10,0)*10,[1]Hugst!$R$4:$W$4,0))))</f>
        <v>3792.6255880480589</v>
      </c>
      <c r="T24" s="169">
        <f ca="1">IF($C24-T$1&lt;År1,0,S23*(1-VLOOKUP($A24,[1]Hugst!$R$5:$W$9,MATCH(ROUNDUP((T$1)/10,0)*10,[1]Hugst!$R$4:$W$4,0))))</f>
        <v>3803.0651991793261</v>
      </c>
      <c r="U24" s="169">
        <f ca="1">IF($C24-U$1&lt;År1,0,T23*(1-VLOOKUP($A24,[1]Hugst!$R$5:$W$9,MATCH(ROUNDUP((U$1)/10,0)*10,[1]Hugst!$R$4:$W$4,0))))</f>
        <v>3813.5572706680819</v>
      </c>
      <c r="V24" s="169">
        <f ca="1">IF($C24-V$1&lt;År1,0,U23*(1-VLOOKUP($A24,[1]Hugst!$R$5:$W$9,MATCH(ROUNDUP((V$1)/10,0)*10,[1]Hugst!$R$4:$W$4,0))))</f>
        <v>3824.1020661341449</v>
      </c>
      <c r="W24" s="169">
        <f ca="1">IF($C24-W$1&lt;År1,0,V23*(1-VLOOKUP($A24,[1]Hugst!$R$5:$W$9,MATCH(ROUNDUP((W$1)/10,0)*10,[1]Hugst!$R$4:$W$4,0))))</f>
        <v>3834.6998505220822</v>
      </c>
      <c r="X24" s="169">
        <f ca="1">IF($C24-X$1&lt;År1,0,W23*(1-VLOOKUP($A24,[1]Hugst!$R$5:$W$9,MATCH(ROUNDUP((X$1)/10,0)*10,[1]Hugst!$R$4:$W$4,0))))</f>
        <v>3845.350890108019</v>
      </c>
      <c r="Y24" s="169">
        <f ca="1">IF($C24-Y$1&lt;År1,0,X23*(1-VLOOKUP($A24,[1]Hugst!$R$5:$W$9,MATCH(ROUNDUP((Y$1)/10,0)*10,[1]Hugst!$R$4:$W$4,0))))</f>
        <v>3856.0554525058674</v>
      </c>
      <c r="Z24" s="169">
        <f ca="1">IF($C24-Z$1&lt;År1,0,Y23*(1-VLOOKUP($A24,[1]Hugst!$R$5:$W$9,MATCH(ROUNDUP((Z$1)/10,0)*10,[1]Hugst!$R$4:$W$4,0))))</f>
        <v>3866.8138066747183</v>
      </c>
      <c r="AA24" s="169">
        <f ca="1">IF($C24-AA$1&lt;År1,0,Z23*(1-VLOOKUP($A24,[1]Hugst!$R$5:$W$9,MATCH(ROUNDUP((AA$1)/10,0)*10,[1]Hugst!$R$4:$W$4,0))))</f>
        <v>3877.6262229246627</v>
      </c>
      <c r="AB24" s="169">
        <f ca="1">IF($C24-AB$1&lt;År1,0,AA23*(1-VLOOKUP($A24,[1]Hugst!$R$5:$W$9,MATCH(ROUNDUP((AB$1)/10,0)*10,[1]Hugst!$R$4:$W$4,0))))</f>
        <v>3888.4929729246492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69">
        <f t="shared" ca="1" si="0"/>
        <v>0</v>
      </c>
      <c r="F25" s="169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69">
        <f ca="1">IF($C25-G$1&lt;År1,0,F24*(1-VLOOKUP($A25,[1]Hugst!$R$5:$W$9,MATCH(ROUNDUP((G$1)/10,0)*10,[1]Hugst!$R$4:$W$4,0))))</f>
        <v>3661.5669592362101</v>
      </c>
      <c r="H25" s="169">
        <f ca="1">IF($C25-H$1&lt;År1,0,G24*(1-VLOOKUP($A25,[1]Hugst!$R$5:$W$9,MATCH(ROUNDUP((H$1)/10,0)*10,[1]Hugst!$R$4:$W$4,0))))</f>
        <v>3671.3479842929955</v>
      </c>
      <c r="I25" s="169">
        <f ca="1">IF($C25-I$1&lt;År1,0,H24*(1-VLOOKUP($A25,[1]Hugst!$R$5:$W$9,MATCH(ROUNDUP((I$1)/10,0)*10,[1]Hugst!$R$4:$W$4,0))))</f>
        <v>3681.1781602295086</v>
      </c>
      <c r="J25" s="169">
        <f ca="1">IF($C25-J$1&lt;År1,0,I24*(1-VLOOKUP($A25,[1]Hugst!$R$5:$W$9,MATCH(ROUNDUP((J$1)/10,0)*10,[1]Hugst!$R$4:$W$4,0))))</f>
        <v>3691.0577340349992</v>
      </c>
      <c r="K25" s="169">
        <f ca="1">IF($C25-K$1&lt;År1,0,J24*(1-VLOOKUP($A25,[1]Hugst!$R$5:$W$9,MATCH(ROUNDUP((K$1)/10,0)*10,[1]Hugst!$R$4:$W$4,0))))</f>
        <v>3700.9869539401698</v>
      </c>
      <c r="L25" s="169">
        <f ca="1">IF($C25-L$1&lt;År1,0,K24*(1-VLOOKUP($A25,[1]Hugst!$R$5:$W$9,MATCH(ROUNDUP((L$1)/10,0)*10,[1]Hugst!$R$4:$W$4,0))))</f>
        <v>3710.9660694226477</v>
      </c>
      <c r="M25" s="169">
        <f ca="1">IF($C25-M$1&lt;År1,0,L24*(1-VLOOKUP($A25,[1]Hugst!$R$5:$W$9,MATCH(ROUNDUP((M$1)/10,0)*10,[1]Hugst!$R$4:$W$4,0))))</f>
        <v>3720.995331214086</v>
      </c>
      <c r="N25" s="169">
        <f ca="1">IF($C25-N$1&lt;År1,0,M24*(1-VLOOKUP($A25,[1]Hugst!$R$5:$W$9,MATCH(ROUNDUP((N$1)/10,0)*10,[1]Hugst!$R$4:$W$4,0))))</f>
        <v>3731.0749913059844</v>
      </c>
      <c r="O25" s="169">
        <f ca="1">IF($C25-O$1&lt;År1,0,N24*(1-VLOOKUP($A25,[1]Hugst!$R$5:$W$9,MATCH(ROUNDUP((O$1)/10,0)*10,[1]Hugst!$R$4:$W$4,0))))</f>
        <v>3741.2053029561503</v>
      </c>
      <c r="P25" s="169">
        <f ca="1">IF($C25-P$1&lt;År1,0,O24*(1-VLOOKUP($A25,[1]Hugst!$R$5:$W$9,MATCH(ROUNDUP((P$1)/10,0)*10,[1]Hugst!$R$4:$W$4,0))))</f>
        <v>3751.3865206949849</v>
      </c>
      <c r="Q25" s="169">
        <f ca="1">IF($C25-Q$1&lt;År1,0,P24*(1-VLOOKUP($A25,[1]Hugst!$R$5:$W$9,MATCH(ROUNDUP((Q$1)/10,0)*10,[1]Hugst!$R$4:$W$4,0))))</f>
        <v>3761.6189003320032</v>
      </c>
      <c r="R25" s="169">
        <f ca="1">IF($C25-R$1&lt;År1,0,Q24*(1-VLOOKUP($A25,[1]Hugst!$R$5:$W$9,MATCH(ROUNDUP((R$1)/10,0)*10,[1]Hugst!$R$4:$W$4,0))))</f>
        <v>3771.902698962178</v>
      </c>
      <c r="S25" s="169">
        <f ca="1">IF($C25-S$1&lt;År1,0,R24*(1-VLOOKUP($A25,[1]Hugst!$R$5:$W$9,MATCH(ROUNDUP((S$1)/10,0)*10,[1]Hugst!$R$4:$W$4,0))))</f>
        <v>3782.2381749725159</v>
      </c>
      <c r="T25" s="169">
        <f ca="1">IF($C25-T$1&lt;År1,0,S24*(1-VLOOKUP($A25,[1]Hugst!$R$5:$W$9,MATCH(ROUNDUP((T$1)/10,0)*10,[1]Hugst!$R$4:$W$4,0))))</f>
        <v>3792.6255880480589</v>
      </c>
      <c r="U25" s="169">
        <f ca="1">IF($C25-U$1&lt;År1,0,T24*(1-VLOOKUP($A25,[1]Hugst!$R$5:$W$9,MATCH(ROUNDUP((U$1)/10,0)*10,[1]Hugst!$R$4:$W$4,0))))</f>
        <v>3803.0651991793261</v>
      </c>
      <c r="V25" s="169">
        <f ca="1">IF($C25-V$1&lt;År1,0,U24*(1-VLOOKUP($A25,[1]Hugst!$R$5:$W$9,MATCH(ROUNDUP((V$1)/10,0)*10,[1]Hugst!$R$4:$W$4,0))))</f>
        <v>3813.5572706680819</v>
      </c>
      <c r="W25" s="169">
        <f ca="1">IF($C25-W$1&lt;År1,0,V24*(1-VLOOKUP($A25,[1]Hugst!$R$5:$W$9,MATCH(ROUNDUP((W$1)/10,0)*10,[1]Hugst!$R$4:$W$4,0))))</f>
        <v>3824.1020661341449</v>
      </c>
      <c r="X25" s="169">
        <f ca="1">IF($C25-X$1&lt;År1,0,W24*(1-VLOOKUP($A25,[1]Hugst!$R$5:$W$9,MATCH(ROUNDUP((X$1)/10,0)*10,[1]Hugst!$R$4:$W$4,0))))</f>
        <v>3834.6998505220822</v>
      </c>
      <c r="Y25" s="169">
        <f ca="1">IF($C25-Y$1&lt;År1,0,X24*(1-VLOOKUP($A25,[1]Hugst!$R$5:$W$9,MATCH(ROUNDUP((Y$1)/10,0)*10,[1]Hugst!$R$4:$W$4,0))))</f>
        <v>3845.350890108019</v>
      </c>
      <c r="Z25" s="169">
        <f ca="1">IF($C25-Z$1&lt;År1,0,Y24*(1-VLOOKUP($A25,[1]Hugst!$R$5:$W$9,MATCH(ROUNDUP((Z$1)/10,0)*10,[1]Hugst!$R$4:$W$4,0))))</f>
        <v>3856.0554525058674</v>
      </c>
      <c r="AA25" s="169">
        <f ca="1">IF($C25-AA$1&lt;År1,0,Z24*(1-VLOOKUP($A25,[1]Hugst!$R$5:$W$9,MATCH(ROUNDUP((AA$1)/10,0)*10,[1]Hugst!$R$4:$W$4,0))))</f>
        <v>3866.8138066747183</v>
      </c>
      <c r="AB25" s="169">
        <f ca="1">IF($C25-AB$1&lt;År1,0,AA24*(1-VLOOKUP($A25,[1]Hugst!$R$5:$W$9,MATCH(ROUNDUP((AB$1)/10,0)*10,[1]Hugst!$R$4:$W$4,0))))</f>
        <v>3877.6262229246627</v>
      </c>
      <c r="AC25" s="169">
        <f ca="1">IF($C25-AC$1&lt;År1,0,AB24*(1-VLOOKUP($A25,[1]Hugst!$R$5:$W$9,MATCH(ROUNDUP((AC$1)/10,0)*10,[1]Hugst!$R$4:$W$4,0))))</f>
        <v>3888.4929729246492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69">
        <f t="shared" ca="1" si="0"/>
        <v>0</v>
      </c>
      <c r="F26" s="169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69">
        <f ca="1">IF($C26-G$1&lt;År1,0,F25*(1-VLOOKUP($A26,[1]Hugst!$R$5:$W$9,MATCH(ROUNDUP((G$1)/10,0)*10,[1]Hugst!$R$4:$W$4,0))))</f>
        <v>3651.8348393045453</v>
      </c>
      <c r="H26" s="169">
        <f ca="1">IF($C26-H$1&lt;År1,0,G25*(1-VLOOKUP($A26,[1]Hugst!$R$5:$W$9,MATCH(ROUNDUP((H$1)/10,0)*10,[1]Hugst!$R$4:$W$4,0))))</f>
        <v>3661.5669592362101</v>
      </c>
      <c r="I26" s="169">
        <f ca="1">IF($C26-I$1&lt;År1,0,H25*(1-VLOOKUP($A26,[1]Hugst!$R$5:$W$9,MATCH(ROUNDUP((I$1)/10,0)*10,[1]Hugst!$R$4:$W$4,0))))</f>
        <v>3671.3479842929955</v>
      </c>
      <c r="J26" s="169">
        <f ca="1">IF($C26-J$1&lt;År1,0,I25*(1-VLOOKUP($A26,[1]Hugst!$R$5:$W$9,MATCH(ROUNDUP((J$1)/10,0)*10,[1]Hugst!$R$4:$W$4,0))))</f>
        <v>3681.1781602295086</v>
      </c>
      <c r="K26" s="169">
        <f ca="1">IF($C26-K$1&lt;År1,0,J25*(1-VLOOKUP($A26,[1]Hugst!$R$5:$W$9,MATCH(ROUNDUP((K$1)/10,0)*10,[1]Hugst!$R$4:$W$4,0))))</f>
        <v>3691.0577340349992</v>
      </c>
      <c r="L26" s="169">
        <f ca="1">IF($C26-L$1&lt;År1,0,K25*(1-VLOOKUP($A26,[1]Hugst!$R$5:$W$9,MATCH(ROUNDUP((L$1)/10,0)*10,[1]Hugst!$R$4:$W$4,0))))</f>
        <v>3700.9869539401698</v>
      </c>
      <c r="M26" s="169">
        <f ca="1">IF($C26-M$1&lt;År1,0,L25*(1-VLOOKUP($A26,[1]Hugst!$R$5:$W$9,MATCH(ROUNDUP((M$1)/10,0)*10,[1]Hugst!$R$4:$W$4,0))))</f>
        <v>3710.9660694226477</v>
      </c>
      <c r="N26" s="169">
        <f ca="1">IF($C26-N$1&lt;År1,0,M25*(1-VLOOKUP($A26,[1]Hugst!$R$5:$W$9,MATCH(ROUNDUP((N$1)/10,0)*10,[1]Hugst!$R$4:$W$4,0))))</f>
        <v>3720.995331214086</v>
      </c>
      <c r="O26" s="169">
        <f ca="1">IF($C26-O$1&lt;År1,0,N25*(1-VLOOKUP($A26,[1]Hugst!$R$5:$W$9,MATCH(ROUNDUP((O$1)/10,0)*10,[1]Hugst!$R$4:$W$4,0))))</f>
        <v>3731.0749913059844</v>
      </c>
      <c r="P26" s="169">
        <f ca="1">IF($C26-P$1&lt;År1,0,O25*(1-VLOOKUP($A26,[1]Hugst!$R$5:$W$9,MATCH(ROUNDUP((P$1)/10,0)*10,[1]Hugst!$R$4:$W$4,0))))</f>
        <v>3741.2053029561503</v>
      </c>
      <c r="Q26" s="169">
        <f ca="1">IF($C26-Q$1&lt;År1,0,P25*(1-VLOOKUP($A26,[1]Hugst!$R$5:$W$9,MATCH(ROUNDUP((Q$1)/10,0)*10,[1]Hugst!$R$4:$W$4,0))))</f>
        <v>3751.3865206949849</v>
      </c>
      <c r="R26" s="169">
        <f ca="1">IF($C26-R$1&lt;År1,0,Q25*(1-VLOOKUP($A26,[1]Hugst!$R$5:$W$9,MATCH(ROUNDUP((R$1)/10,0)*10,[1]Hugst!$R$4:$W$4,0))))</f>
        <v>3761.6189003320032</v>
      </c>
      <c r="S26" s="169">
        <f ca="1">IF($C26-S$1&lt;År1,0,R25*(1-VLOOKUP($A26,[1]Hugst!$R$5:$W$9,MATCH(ROUNDUP((S$1)/10,0)*10,[1]Hugst!$R$4:$W$4,0))))</f>
        <v>3771.902698962178</v>
      </c>
      <c r="T26" s="169">
        <f ca="1">IF($C26-T$1&lt;År1,0,S25*(1-VLOOKUP($A26,[1]Hugst!$R$5:$W$9,MATCH(ROUNDUP((T$1)/10,0)*10,[1]Hugst!$R$4:$W$4,0))))</f>
        <v>3782.2381749725159</v>
      </c>
      <c r="U26" s="169">
        <f ca="1">IF($C26-U$1&lt;År1,0,T25*(1-VLOOKUP($A26,[1]Hugst!$R$5:$W$9,MATCH(ROUNDUP((U$1)/10,0)*10,[1]Hugst!$R$4:$W$4,0))))</f>
        <v>3792.6255880480589</v>
      </c>
      <c r="V26" s="169">
        <f ca="1">IF($C26-V$1&lt;År1,0,U25*(1-VLOOKUP($A26,[1]Hugst!$R$5:$W$9,MATCH(ROUNDUP((V$1)/10,0)*10,[1]Hugst!$R$4:$W$4,0))))</f>
        <v>3803.0651991793261</v>
      </c>
      <c r="W26" s="169">
        <f ca="1">IF($C26-W$1&lt;År1,0,V25*(1-VLOOKUP($A26,[1]Hugst!$R$5:$W$9,MATCH(ROUNDUP((W$1)/10,0)*10,[1]Hugst!$R$4:$W$4,0))))</f>
        <v>3813.5572706680819</v>
      </c>
      <c r="X26" s="169">
        <f ca="1">IF($C26-X$1&lt;År1,0,W25*(1-VLOOKUP($A26,[1]Hugst!$R$5:$W$9,MATCH(ROUNDUP((X$1)/10,0)*10,[1]Hugst!$R$4:$W$4,0))))</f>
        <v>3824.1020661341449</v>
      </c>
      <c r="Y26" s="169">
        <f ca="1">IF($C26-Y$1&lt;År1,0,X25*(1-VLOOKUP($A26,[1]Hugst!$R$5:$W$9,MATCH(ROUNDUP((Y$1)/10,0)*10,[1]Hugst!$R$4:$W$4,0))))</f>
        <v>3834.6998505220822</v>
      </c>
      <c r="Z26" s="169">
        <f ca="1">IF($C26-Z$1&lt;År1,0,Y25*(1-VLOOKUP($A26,[1]Hugst!$R$5:$W$9,MATCH(ROUNDUP((Z$1)/10,0)*10,[1]Hugst!$R$4:$W$4,0))))</f>
        <v>3845.350890108019</v>
      </c>
      <c r="AA26" s="169">
        <f ca="1">IF($C26-AA$1&lt;År1,0,Z25*(1-VLOOKUP($A26,[1]Hugst!$R$5:$W$9,MATCH(ROUNDUP((AA$1)/10,0)*10,[1]Hugst!$R$4:$W$4,0))))</f>
        <v>3856.0554525058674</v>
      </c>
      <c r="AB26" s="169">
        <f ca="1">IF($C26-AB$1&lt;År1,0,AA25*(1-VLOOKUP($A26,[1]Hugst!$R$5:$W$9,MATCH(ROUNDUP((AB$1)/10,0)*10,[1]Hugst!$R$4:$W$4,0))))</f>
        <v>3866.8138066747183</v>
      </c>
      <c r="AC26" s="169">
        <f ca="1">IF($C26-AC$1&lt;År1,0,AB25*(1-VLOOKUP($A26,[1]Hugst!$R$5:$W$9,MATCH(ROUNDUP((AC$1)/10,0)*10,[1]Hugst!$R$4:$W$4,0))))</f>
        <v>3877.6262229246627</v>
      </c>
      <c r="AD26" s="169">
        <f ca="1">IF($C26-AD$1&lt;År1,0,AC25*(1-VLOOKUP($A26,[1]Hugst!$R$5:$W$9,MATCH(ROUNDUP((AD$1)/10,0)*10,[1]Hugst!$R$4:$W$4,0))))</f>
        <v>3888.4929729246492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69">
        <f t="shared" ca="1" si="0"/>
        <v>0</v>
      </c>
      <c r="F27" s="169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69">
        <f ca="1">IF($C27-G$1&lt;År1,0,F26*(1-VLOOKUP($A27,[1]Hugst!$R$5:$W$9,MATCH(ROUNDUP((G$1)/10,0)*10,[1]Hugst!$R$4:$W$4,0))))</f>
        <v>3642.1513799726818</v>
      </c>
      <c r="H27" s="169">
        <f ca="1">IF($C27-H$1&lt;År1,0,G26*(1-VLOOKUP($A27,[1]Hugst!$R$5:$W$9,MATCH(ROUNDUP((H$1)/10,0)*10,[1]Hugst!$R$4:$W$4,0))))</f>
        <v>3651.8348393045453</v>
      </c>
      <c r="I27" s="169">
        <f ca="1">IF($C27-I$1&lt;År1,0,H26*(1-VLOOKUP($A27,[1]Hugst!$R$5:$W$9,MATCH(ROUNDUP((I$1)/10,0)*10,[1]Hugst!$R$4:$W$4,0))))</f>
        <v>3661.5669592362101</v>
      </c>
      <c r="J27" s="169">
        <f ca="1">IF($C27-J$1&lt;År1,0,I26*(1-VLOOKUP($A27,[1]Hugst!$R$5:$W$9,MATCH(ROUNDUP((J$1)/10,0)*10,[1]Hugst!$R$4:$W$4,0))))</f>
        <v>3671.3479842929955</v>
      </c>
      <c r="K27" s="169">
        <f ca="1">IF($C27-K$1&lt;År1,0,J26*(1-VLOOKUP($A27,[1]Hugst!$R$5:$W$9,MATCH(ROUNDUP((K$1)/10,0)*10,[1]Hugst!$R$4:$W$4,0))))</f>
        <v>3681.1781602295086</v>
      </c>
      <c r="L27" s="169">
        <f ca="1">IF($C27-L$1&lt;År1,0,K26*(1-VLOOKUP($A27,[1]Hugst!$R$5:$W$9,MATCH(ROUNDUP((L$1)/10,0)*10,[1]Hugst!$R$4:$W$4,0))))</f>
        <v>3691.0577340349992</v>
      </c>
      <c r="M27" s="169">
        <f ca="1">IF($C27-M$1&lt;År1,0,L26*(1-VLOOKUP($A27,[1]Hugst!$R$5:$W$9,MATCH(ROUNDUP((M$1)/10,0)*10,[1]Hugst!$R$4:$W$4,0))))</f>
        <v>3700.9869539401698</v>
      </c>
      <c r="N27" s="169">
        <f ca="1">IF($C27-N$1&lt;År1,0,M26*(1-VLOOKUP($A27,[1]Hugst!$R$5:$W$9,MATCH(ROUNDUP((N$1)/10,0)*10,[1]Hugst!$R$4:$W$4,0))))</f>
        <v>3710.9660694226477</v>
      </c>
      <c r="O27" s="169">
        <f ca="1">IF($C27-O$1&lt;År1,0,N26*(1-VLOOKUP($A27,[1]Hugst!$R$5:$W$9,MATCH(ROUNDUP((O$1)/10,0)*10,[1]Hugst!$R$4:$W$4,0))))</f>
        <v>3720.995331214086</v>
      </c>
      <c r="P27" s="169">
        <f ca="1">IF($C27-P$1&lt;År1,0,O26*(1-VLOOKUP($A27,[1]Hugst!$R$5:$W$9,MATCH(ROUNDUP((P$1)/10,0)*10,[1]Hugst!$R$4:$W$4,0))))</f>
        <v>3731.0749913059844</v>
      </c>
      <c r="Q27" s="169">
        <f ca="1">IF($C27-Q$1&lt;År1,0,P26*(1-VLOOKUP($A27,[1]Hugst!$R$5:$W$9,MATCH(ROUNDUP((Q$1)/10,0)*10,[1]Hugst!$R$4:$W$4,0))))</f>
        <v>3741.2053029561503</v>
      </c>
      <c r="R27" s="169">
        <f ca="1">IF($C27-R$1&lt;År1,0,Q26*(1-VLOOKUP($A27,[1]Hugst!$R$5:$W$9,MATCH(ROUNDUP((R$1)/10,0)*10,[1]Hugst!$R$4:$W$4,0))))</f>
        <v>3751.3865206949849</v>
      </c>
      <c r="S27" s="169">
        <f ca="1">IF($C27-S$1&lt;År1,0,R26*(1-VLOOKUP($A27,[1]Hugst!$R$5:$W$9,MATCH(ROUNDUP((S$1)/10,0)*10,[1]Hugst!$R$4:$W$4,0))))</f>
        <v>3761.6189003320032</v>
      </c>
      <c r="T27" s="169">
        <f ca="1">IF($C27-T$1&lt;År1,0,S26*(1-VLOOKUP($A27,[1]Hugst!$R$5:$W$9,MATCH(ROUNDUP((T$1)/10,0)*10,[1]Hugst!$R$4:$W$4,0))))</f>
        <v>3771.902698962178</v>
      </c>
      <c r="U27" s="169">
        <f ca="1">IF($C27-U$1&lt;År1,0,T26*(1-VLOOKUP($A27,[1]Hugst!$R$5:$W$9,MATCH(ROUNDUP((U$1)/10,0)*10,[1]Hugst!$R$4:$W$4,0))))</f>
        <v>3782.2381749725159</v>
      </c>
      <c r="V27" s="169">
        <f ca="1">IF($C27-V$1&lt;År1,0,U26*(1-VLOOKUP($A27,[1]Hugst!$R$5:$W$9,MATCH(ROUNDUP((V$1)/10,0)*10,[1]Hugst!$R$4:$W$4,0))))</f>
        <v>3792.6255880480589</v>
      </c>
      <c r="W27" s="169">
        <f ca="1">IF($C27-W$1&lt;År1,0,V26*(1-VLOOKUP($A27,[1]Hugst!$R$5:$W$9,MATCH(ROUNDUP((W$1)/10,0)*10,[1]Hugst!$R$4:$W$4,0))))</f>
        <v>3803.0651991793261</v>
      </c>
      <c r="X27" s="169">
        <f ca="1">IF($C27-X$1&lt;År1,0,W26*(1-VLOOKUP($A27,[1]Hugst!$R$5:$W$9,MATCH(ROUNDUP((X$1)/10,0)*10,[1]Hugst!$R$4:$W$4,0))))</f>
        <v>3813.5572706680819</v>
      </c>
      <c r="Y27" s="169">
        <f ca="1">IF($C27-Y$1&lt;År1,0,X26*(1-VLOOKUP($A27,[1]Hugst!$R$5:$W$9,MATCH(ROUNDUP((Y$1)/10,0)*10,[1]Hugst!$R$4:$W$4,0))))</f>
        <v>3824.1020661341449</v>
      </c>
      <c r="Z27" s="169">
        <f ca="1">IF($C27-Z$1&lt;År1,0,Y26*(1-VLOOKUP($A27,[1]Hugst!$R$5:$W$9,MATCH(ROUNDUP((Z$1)/10,0)*10,[1]Hugst!$R$4:$W$4,0))))</f>
        <v>3834.6998505220822</v>
      </c>
      <c r="AA27" s="169">
        <f ca="1">IF($C27-AA$1&lt;År1,0,Z26*(1-VLOOKUP($A27,[1]Hugst!$R$5:$W$9,MATCH(ROUNDUP((AA$1)/10,0)*10,[1]Hugst!$R$4:$W$4,0))))</f>
        <v>3845.350890108019</v>
      </c>
      <c r="AB27" s="169">
        <f ca="1">IF($C27-AB$1&lt;År1,0,AA26*(1-VLOOKUP($A27,[1]Hugst!$R$5:$W$9,MATCH(ROUNDUP((AB$1)/10,0)*10,[1]Hugst!$R$4:$W$4,0))))</f>
        <v>3856.0554525058674</v>
      </c>
      <c r="AC27" s="169">
        <f ca="1">IF($C27-AC$1&lt;År1,0,AB26*(1-VLOOKUP($A27,[1]Hugst!$R$5:$W$9,MATCH(ROUNDUP((AC$1)/10,0)*10,[1]Hugst!$R$4:$W$4,0))))</f>
        <v>3866.8138066747183</v>
      </c>
      <c r="AD27" s="169">
        <f ca="1">IF($C27-AD$1&lt;År1,0,AC26*(1-VLOOKUP($A27,[1]Hugst!$R$5:$W$9,MATCH(ROUNDUP((AD$1)/10,0)*10,[1]Hugst!$R$4:$W$4,0))))</f>
        <v>3877.6262229246627</v>
      </c>
      <c r="AE27" s="169">
        <f ca="1">IF($C27-AE$1&lt;År1,0,AD26*(1-VLOOKUP($A27,[1]Hugst!$R$5:$W$9,MATCH(ROUNDUP((AE$1)/10,0)*10,[1]Hugst!$R$4:$W$4,0))))</f>
        <v>3888.4929729246492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69">
        <f t="shared" ca="1" si="0"/>
        <v>0</v>
      </c>
      <c r="F28" s="169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69">
        <f ca="1">IF($C28-G$1&lt;År1,0,F27*(1-VLOOKUP($A28,[1]Hugst!$R$5:$W$9,MATCH(ROUNDUP((G$1)/10,0)*10,[1]Hugst!$R$4:$W$4,0))))</f>
        <v>3632.516337937428</v>
      </c>
      <c r="H28" s="169">
        <f ca="1">IF($C28-H$1&lt;År1,0,G27*(1-VLOOKUP($A28,[1]Hugst!$R$5:$W$9,MATCH(ROUNDUP((H$1)/10,0)*10,[1]Hugst!$R$4:$W$4,0))))</f>
        <v>3642.1513799726818</v>
      </c>
      <c r="I28" s="169">
        <f ca="1">IF($C28-I$1&lt;År1,0,H27*(1-VLOOKUP($A28,[1]Hugst!$R$5:$W$9,MATCH(ROUNDUP((I$1)/10,0)*10,[1]Hugst!$R$4:$W$4,0))))</f>
        <v>3651.8348393045453</v>
      </c>
      <c r="J28" s="169">
        <f ca="1">IF($C28-J$1&lt;År1,0,I27*(1-VLOOKUP($A28,[1]Hugst!$R$5:$W$9,MATCH(ROUNDUP((J$1)/10,0)*10,[1]Hugst!$R$4:$W$4,0))))</f>
        <v>3661.5669592362101</v>
      </c>
      <c r="K28" s="169">
        <f ca="1">IF($C28-K$1&lt;År1,0,J27*(1-VLOOKUP($A28,[1]Hugst!$R$5:$W$9,MATCH(ROUNDUP((K$1)/10,0)*10,[1]Hugst!$R$4:$W$4,0))))</f>
        <v>3671.3479842929955</v>
      </c>
      <c r="L28" s="169">
        <f ca="1">IF($C28-L$1&lt;År1,0,K27*(1-VLOOKUP($A28,[1]Hugst!$R$5:$W$9,MATCH(ROUNDUP((L$1)/10,0)*10,[1]Hugst!$R$4:$W$4,0))))</f>
        <v>3681.1781602295086</v>
      </c>
      <c r="M28" s="169">
        <f ca="1">IF($C28-M$1&lt;År1,0,L27*(1-VLOOKUP($A28,[1]Hugst!$R$5:$W$9,MATCH(ROUNDUP((M$1)/10,0)*10,[1]Hugst!$R$4:$W$4,0))))</f>
        <v>3691.0577340349992</v>
      </c>
      <c r="N28" s="169">
        <f ca="1">IF($C28-N$1&lt;År1,0,M27*(1-VLOOKUP($A28,[1]Hugst!$R$5:$W$9,MATCH(ROUNDUP((N$1)/10,0)*10,[1]Hugst!$R$4:$W$4,0))))</f>
        <v>3700.9869539401698</v>
      </c>
      <c r="O28" s="169">
        <f ca="1">IF($C28-O$1&lt;År1,0,N27*(1-VLOOKUP($A28,[1]Hugst!$R$5:$W$9,MATCH(ROUNDUP((O$1)/10,0)*10,[1]Hugst!$R$4:$W$4,0))))</f>
        <v>3710.9660694226477</v>
      </c>
      <c r="P28" s="169">
        <f ca="1">IF($C28-P$1&lt;År1,0,O27*(1-VLOOKUP($A28,[1]Hugst!$R$5:$W$9,MATCH(ROUNDUP((P$1)/10,0)*10,[1]Hugst!$R$4:$W$4,0))))</f>
        <v>3720.995331214086</v>
      </c>
      <c r="Q28" s="169">
        <f ca="1">IF($C28-Q$1&lt;År1,0,P27*(1-VLOOKUP($A28,[1]Hugst!$R$5:$W$9,MATCH(ROUNDUP((Q$1)/10,0)*10,[1]Hugst!$R$4:$W$4,0))))</f>
        <v>3731.0749913059844</v>
      </c>
      <c r="R28" s="169">
        <f ca="1">IF($C28-R$1&lt;År1,0,Q27*(1-VLOOKUP($A28,[1]Hugst!$R$5:$W$9,MATCH(ROUNDUP((R$1)/10,0)*10,[1]Hugst!$R$4:$W$4,0))))</f>
        <v>3741.2053029561503</v>
      </c>
      <c r="S28" s="169">
        <f ca="1">IF($C28-S$1&lt;År1,0,R27*(1-VLOOKUP($A28,[1]Hugst!$R$5:$W$9,MATCH(ROUNDUP((S$1)/10,0)*10,[1]Hugst!$R$4:$W$4,0))))</f>
        <v>3751.3865206949849</v>
      </c>
      <c r="T28" s="169">
        <f ca="1">IF($C28-T$1&lt;År1,0,S27*(1-VLOOKUP($A28,[1]Hugst!$R$5:$W$9,MATCH(ROUNDUP((T$1)/10,0)*10,[1]Hugst!$R$4:$W$4,0))))</f>
        <v>3761.6189003320032</v>
      </c>
      <c r="U28" s="169">
        <f ca="1">IF($C28-U$1&lt;År1,0,T27*(1-VLOOKUP($A28,[1]Hugst!$R$5:$W$9,MATCH(ROUNDUP((U$1)/10,0)*10,[1]Hugst!$R$4:$W$4,0))))</f>
        <v>3771.902698962178</v>
      </c>
      <c r="V28" s="169">
        <f ca="1">IF($C28-V$1&lt;År1,0,U27*(1-VLOOKUP($A28,[1]Hugst!$R$5:$W$9,MATCH(ROUNDUP((V$1)/10,0)*10,[1]Hugst!$R$4:$W$4,0))))</f>
        <v>3782.2381749725159</v>
      </c>
      <c r="W28" s="169">
        <f ca="1">IF($C28-W$1&lt;År1,0,V27*(1-VLOOKUP($A28,[1]Hugst!$R$5:$W$9,MATCH(ROUNDUP((W$1)/10,0)*10,[1]Hugst!$R$4:$W$4,0))))</f>
        <v>3792.6255880480589</v>
      </c>
      <c r="X28" s="169">
        <f ca="1">IF($C28-X$1&lt;År1,0,W27*(1-VLOOKUP($A28,[1]Hugst!$R$5:$W$9,MATCH(ROUNDUP((X$1)/10,0)*10,[1]Hugst!$R$4:$W$4,0))))</f>
        <v>3803.0651991793261</v>
      </c>
      <c r="Y28" s="169">
        <f ca="1">IF($C28-Y$1&lt;År1,0,X27*(1-VLOOKUP($A28,[1]Hugst!$R$5:$W$9,MATCH(ROUNDUP((Y$1)/10,0)*10,[1]Hugst!$R$4:$W$4,0))))</f>
        <v>3813.5572706680819</v>
      </c>
      <c r="Z28" s="169">
        <f ca="1">IF($C28-Z$1&lt;År1,0,Y27*(1-VLOOKUP($A28,[1]Hugst!$R$5:$W$9,MATCH(ROUNDUP((Z$1)/10,0)*10,[1]Hugst!$R$4:$W$4,0))))</f>
        <v>3824.1020661341449</v>
      </c>
      <c r="AA28" s="169">
        <f ca="1">IF($C28-AA$1&lt;År1,0,Z27*(1-VLOOKUP($A28,[1]Hugst!$R$5:$W$9,MATCH(ROUNDUP((AA$1)/10,0)*10,[1]Hugst!$R$4:$W$4,0))))</f>
        <v>3834.6998505220822</v>
      </c>
      <c r="AB28" s="169">
        <f ca="1">IF($C28-AB$1&lt;År1,0,AA27*(1-VLOOKUP($A28,[1]Hugst!$R$5:$W$9,MATCH(ROUNDUP((AB$1)/10,0)*10,[1]Hugst!$R$4:$W$4,0))))</f>
        <v>3845.350890108019</v>
      </c>
      <c r="AC28" s="169">
        <f ca="1">IF($C28-AC$1&lt;År1,0,AB27*(1-VLOOKUP($A28,[1]Hugst!$R$5:$W$9,MATCH(ROUNDUP((AC$1)/10,0)*10,[1]Hugst!$R$4:$W$4,0))))</f>
        <v>3856.0554525058674</v>
      </c>
      <c r="AD28" s="169">
        <f ca="1">IF($C28-AD$1&lt;År1,0,AC27*(1-VLOOKUP($A28,[1]Hugst!$R$5:$W$9,MATCH(ROUNDUP((AD$1)/10,0)*10,[1]Hugst!$R$4:$W$4,0))))</f>
        <v>3866.8138066747183</v>
      </c>
      <c r="AE28" s="169">
        <f ca="1">IF($C28-AE$1&lt;År1,0,AD27*(1-VLOOKUP($A28,[1]Hugst!$R$5:$W$9,MATCH(ROUNDUP((AE$1)/10,0)*10,[1]Hugst!$R$4:$W$4,0))))</f>
        <v>3877.6262229246627</v>
      </c>
      <c r="AF28" s="169">
        <f ca="1">IF($C28-AF$1&lt;År1,0,AE27*(1-VLOOKUP($A28,[1]Hugst!$R$5:$W$9,MATCH(ROUNDUP((AF$1)/10,0)*10,[1]Hugst!$R$4:$W$4,0))))</f>
        <v>3888.4929729246492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69">
        <f t="shared" ca="1" si="0"/>
        <v>0</v>
      </c>
      <c r="F29" s="16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69">
        <f ca="1">IF($C29-G$1&lt;År1,0,F28*(1-VLOOKUP($A29,[1]Hugst!$R$5:$W$9,MATCH(ROUNDUP((G$1)/10,0)*10,[1]Hugst!$R$4:$W$4,0))))</f>
        <v>3622.9294711124239</v>
      </c>
      <c r="H29" s="169">
        <f ca="1">IF($C29-H$1&lt;År1,0,G28*(1-VLOOKUP($A29,[1]Hugst!$R$5:$W$9,MATCH(ROUNDUP((H$1)/10,0)*10,[1]Hugst!$R$4:$W$4,0))))</f>
        <v>3632.516337937428</v>
      </c>
      <c r="I29" s="169">
        <f ca="1">IF($C29-I$1&lt;År1,0,H28*(1-VLOOKUP($A29,[1]Hugst!$R$5:$W$9,MATCH(ROUNDUP((I$1)/10,0)*10,[1]Hugst!$R$4:$W$4,0))))</f>
        <v>3642.1513799726818</v>
      </c>
      <c r="J29" s="169">
        <f ca="1">IF($C29-J$1&lt;År1,0,I28*(1-VLOOKUP($A29,[1]Hugst!$R$5:$W$9,MATCH(ROUNDUP((J$1)/10,0)*10,[1]Hugst!$R$4:$W$4,0))))</f>
        <v>3651.8348393045453</v>
      </c>
      <c r="K29" s="169">
        <f ca="1">IF($C29-K$1&lt;År1,0,J28*(1-VLOOKUP($A29,[1]Hugst!$R$5:$W$9,MATCH(ROUNDUP((K$1)/10,0)*10,[1]Hugst!$R$4:$W$4,0))))</f>
        <v>3661.5669592362101</v>
      </c>
      <c r="L29" s="169">
        <f ca="1">IF($C29-L$1&lt;År1,0,K28*(1-VLOOKUP($A29,[1]Hugst!$R$5:$W$9,MATCH(ROUNDUP((L$1)/10,0)*10,[1]Hugst!$R$4:$W$4,0))))</f>
        <v>3671.3479842929955</v>
      </c>
      <c r="M29" s="169">
        <f ca="1">IF($C29-M$1&lt;År1,0,L28*(1-VLOOKUP($A29,[1]Hugst!$R$5:$W$9,MATCH(ROUNDUP((M$1)/10,0)*10,[1]Hugst!$R$4:$W$4,0))))</f>
        <v>3681.1781602295086</v>
      </c>
      <c r="N29" s="169">
        <f ca="1">IF($C29-N$1&lt;År1,0,M28*(1-VLOOKUP($A29,[1]Hugst!$R$5:$W$9,MATCH(ROUNDUP((N$1)/10,0)*10,[1]Hugst!$R$4:$W$4,0))))</f>
        <v>3691.0577340349992</v>
      </c>
      <c r="O29" s="169">
        <f ca="1">IF($C29-O$1&lt;År1,0,N28*(1-VLOOKUP($A29,[1]Hugst!$R$5:$W$9,MATCH(ROUNDUP((O$1)/10,0)*10,[1]Hugst!$R$4:$W$4,0))))</f>
        <v>3700.9869539401698</v>
      </c>
      <c r="P29" s="169">
        <f ca="1">IF($C29-P$1&lt;År1,0,O28*(1-VLOOKUP($A29,[1]Hugst!$R$5:$W$9,MATCH(ROUNDUP((P$1)/10,0)*10,[1]Hugst!$R$4:$W$4,0))))</f>
        <v>3710.9660694226477</v>
      </c>
      <c r="Q29" s="169">
        <f ca="1">IF($C29-Q$1&lt;År1,0,P28*(1-VLOOKUP($A29,[1]Hugst!$R$5:$W$9,MATCH(ROUNDUP((Q$1)/10,0)*10,[1]Hugst!$R$4:$W$4,0))))</f>
        <v>3720.995331214086</v>
      </c>
      <c r="R29" s="169">
        <f ca="1">IF($C29-R$1&lt;År1,0,Q28*(1-VLOOKUP($A29,[1]Hugst!$R$5:$W$9,MATCH(ROUNDUP((R$1)/10,0)*10,[1]Hugst!$R$4:$W$4,0))))</f>
        <v>3731.0749913059844</v>
      </c>
      <c r="S29" s="169">
        <f ca="1">IF($C29-S$1&lt;År1,0,R28*(1-VLOOKUP($A29,[1]Hugst!$R$5:$W$9,MATCH(ROUNDUP((S$1)/10,0)*10,[1]Hugst!$R$4:$W$4,0))))</f>
        <v>3741.2053029561503</v>
      </c>
      <c r="T29" s="169">
        <f ca="1">IF($C29-T$1&lt;År1,0,S28*(1-VLOOKUP($A29,[1]Hugst!$R$5:$W$9,MATCH(ROUNDUP((T$1)/10,0)*10,[1]Hugst!$R$4:$W$4,0))))</f>
        <v>3751.3865206949849</v>
      </c>
      <c r="U29" s="169">
        <f ca="1">IF($C29-U$1&lt;År1,0,T28*(1-VLOOKUP($A29,[1]Hugst!$R$5:$W$9,MATCH(ROUNDUP((U$1)/10,0)*10,[1]Hugst!$R$4:$W$4,0))))</f>
        <v>3761.6189003320032</v>
      </c>
      <c r="V29" s="169">
        <f ca="1">IF($C29-V$1&lt;År1,0,U28*(1-VLOOKUP($A29,[1]Hugst!$R$5:$W$9,MATCH(ROUNDUP((V$1)/10,0)*10,[1]Hugst!$R$4:$W$4,0))))</f>
        <v>3771.902698962178</v>
      </c>
      <c r="W29" s="169">
        <f ca="1">IF($C29-W$1&lt;År1,0,V28*(1-VLOOKUP($A29,[1]Hugst!$R$5:$W$9,MATCH(ROUNDUP((W$1)/10,0)*10,[1]Hugst!$R$4:$W$4,0))))</f>
        <v>3782.2381749725159</v>
      </c>
      <c r="X29" s="169">
        <f ca="1">IF($C29-X$1&lt;År1,0,W28*(1-VLOOKUP($A29,[1]Hugst!$R$5:$W$9,MATCH(ROUNDUP((X$1)/10,0)*10,[1]Hugst!$R$4:$W$4,0))))</f>
        <v>3792.6255880480589</v>
      </c>
      <c r="Y29" s="169">
        <f ca="1">IF($C29-Y$1&lt;År1,0,X28*(1-VLOOKUP($A29,[1]Hugst!$R$5:$W$9,MATCH(ROUNDUP((Y$1)/10,0)*10,[1]Hugst!$R$4:$W$4,0))))</f>
        <v>3803.0651991793261</v>
      </c>
      <c r="Z29" s="169">
        <f ca="1">IF($C29-Z$1&lt;År1,0,Y28*(1-VLOOKUP($A29,[1]Hugst!$R$5:$W$9,MATCH(ROUNDUP((Z$1)/10,0)*10,[1]Hugst!$R$4:$W$4,0))))</f>
        <v>3813.5572706680819</v>
      </c>
      <c r="AA29" s="169">
        <f ca="1">IF($C29-AA$1&lt;År1,0,Z28*(1-VLOOKUP($A29,[1]Hugst!$R$5:$W$9,MATCH(ROUNDUP((AA$1)/10,0)*10,[1]Hugst!$R$4:$W$4,0))))</f>
        <v>3824.1020661341449</v>
      </c>
      <c r="AB29" s="169">
        <f ca="1">IF($C29-AB$1&lt;År1,0,AA28*(1-VLOOKUP($A29,[1]Hugst!$R$5:$W$9,MATCH(ROUNDUP((AB$1)/10,0)*10,[1]Hugst!$R$4:$W$4,0))))</f>
        <v>3834.6998505220822</v>
      </c>
      <c r="AC29" s="169">
        <f ca="1">IF($C29-AC$1&lt;År1,0,AB28*(1-VLOOKUP($A29,[1]Hugst!$R$5:$W$9,MATCH(ROUNDUP((AC$1)/10,0)*10,[1]Hugst!$R$4:$W$4,0))))</f>
        <v>3845.350890108019</v>
      </c>
      <c r="AD29" s="169">
        <f ca="1">IF($C29-AD$1&lt;År1,0,AC28*(1-VLOOKUP($A29,[1]Hugst!$R$5:$W$9,MATCH(ROUNDUP((AD$1)/10,0)*10,[1]Hugst!$R$4:$W$4,0))))</f>
        <v>3856.0554525058674</v>
      </c>
      <c r="AE29" s="169">
        <f ca="1">IF($C29-AE$1&lt;År1,0,AD28*(1-VLOOKUP($A29,[1]Hugst!$R$5:$W$9,MATCH(ROUNDUP((AE$1)/10,0)*10,[1]Hugst!$R$4:$W$4,0))))</f>
        <v>3866.8138066747183</v>
      </c>
      <c r="AF29" s="169">
        <f ca="1">IF($C29-AF$1&lt;År1,0,AE28*(1-VLOOKUP($A29,[1]Hugst!$R$5:$W$9,MATCH(ROUNDUP((AF$1)/10,0)*10,[1]Hugst!$R$4:$W$4,0))))</f>
        <v>3877.6262229246627</v>
      </c>
      <c r="AG29" s="169">
        <f ca="1">IF($C29-AG$1&lt;År1,0,AF28*(1-VLOOKUP($A29,[1]Hugst!$R$5:$W$9,MATCH(ROUNDUP((AG$1)/10,0)*10,[1]Hugst!$R$4:$W$4,0))))</f>
        <v>3888.4929729246492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69">
        <f t="shared" ca="1" si="0"/>
        <v>0</v>
      </c>
      <c r="F30" s="169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69">
        <f ca="1">IF($C30-G$1&lt;År1,0,F29*(1-VLOOKUP($A30,[1]Hugst!$R$5:$W$9,MATCH(ROUNDUP((G$1)/10,0)*10,[1]Hugst!$R$4:$W$4,0))))</f>
        <v>3613.3905386213883</v>
      </c>
      <c r="H30" s="169">
        <f ca="1">IF($C30-H$1&lt;År1,0,G29*(1-VLOOKUP($A30,[1]Hugst!$R$5:$W$9,MATCH(ROUNDUP((H$1)/10,0)*10,[1]Hugst!$R$4:$W$4,0))))</f>
        <v>3622.9294711124239</v>
      </c>
      <c r="I30" s="169">
        <f ca="1">IF($C30-I$1&lt;År1,0,H29*(1-VLOOKUP($A30,[1]Hugst!$R$5:$W$9,MATCH(ROUNDUP((I$1)/10,0)*10,[1]Hugst!$R$4:$W$4,0))))</f>
        <v>3632.516337937428</v>
      </c>
      <c r="J30" s="169">
        <f ca="1">IF($C30-J$1&lt;År1,0,I29*(1-VLOOKUP($A30,[1]Hugst!$R$5:$W$9,MATCH(ROUNDUP((J$1)/10,0)*10,[1]Hugst!$R$4:$W$4,0))))</f>
        <v>3642.1513799726818</v>
      </c>
      <c r="K30" s="169">
        <f ca="1">IF($C30-K$1&lt;År1,0,J29*(1-VLOOKUP($A30,[1]Hugst!$R$5:$W$9,MATCH(ROUNDUP((K$1)/10,0)*10,[1]Hugst!$R$4:$W$4,0))))</f>
        <v>3651.8348393045453</v>
      </c>
      <c r="L30" s="169">
        <f ca="1">IF($C30-L$1&lt;År1,0,K29*(1-VLOOKUP($A30,[1]Hugst!$R$5:$W$9,MATCH(ROUNDUP((L$1)/10,0)*10,[1]Hugst!$R$4:$W$4,0))))</f>
        <v>3661.5669592362101</v>
      </c>
      <c r="M30" s="169">
        <f ca="1">IF($C30-M$1&lt;År1,0,L29*(1-VLOOKUP($A30,[1]Hugst!$R$5:$W$9,MATCH(ROUNDUP((M$1)/10,0)*10,[1]Hugst!$R$4:$W$4,0))))</f>
        <v>3671.3479842929955</v>
      </c>
      <c r="N30" s="169">
        <f ca="1">IF($C30-N$1&lt;År1,0,M29*(1-VLOOKUP($A30,[1]Hugst!$R$5:$W$9,MATCH(ROUNDUP((N$1)/10,0)*10,[1]Hugst!$R$4:$W$4,0))))</f>
        <v>3681.1781602295086</v>
      </c>
      <c r="O30" s="169">
        <f ca="1">IF($C30-O$1&lt;År1,0,N29*(1-VLOOKUP($A30,[1]Hugst!$R$5:$W$9,MATCH(ROUNDUP((O$1)/10,0)*10,[1]Hugst!$R$4:$W$4,0))))</f>
        <v>3691.0577340349992</v>
      </c>
      <c r="P30" s="169">
        <f ca="1">IF($C30-P$1&lt;År1,0,O29*(1-VLOOKUP($A30,[1]Hugst!$R$5:$W$9,MATCH(ROUNDUP((P$1)/10,0)*10,[1]Hugst!$R$4:$W$4,0))))</f>
        <v>3700.9869539401698</v>
      </c>
      <c r="Q30" s="169">
        <f ca="1">IF($C30-Q$1&lt;År1,0,P29*(1-VLOOKUP($A30,[1]Hugst!$R$5:$W$9,MATCH(ROUNDUP((Q$1)/10,0)*10,[1]Hugst!$R$4:$W$4,0))))</f>
        <v>3710.9660694226477</v>
      </c>
      <c r="R30" s="169">
        <f ca="1">IF($C30-R$1&lt;År1,0,Q29*(1-VLOOKUP($A30,[1]Hugst!$R$5:$W$9,MATCH(ROUNDUP((R$1)/10,0)*10,[1]Hugst!$R$4:$W$4,0))))</f>
        <v>3720.995331214086</v>
      </c>
      <c r="S30" s="169">
        <f ca="1">IF($C30-S$1&lt;År1,0,R29*(1-VLOOKUP($A30,[1]Hugst!$R$5:$W$9,MATCH(ROUNDUP((S$1)/10,0)*10,[1]Hugst!$R$4:$W$4,0))))</f>
        <v>3731.0749913059844</v>
      </c>
      <c r="T30" s="169">
        <f ca="1">IF($C30-T$1&lt;År1,0,S29*(1-VLOOKUP($A30,[1]Hugst!$R$5:$W$9,MATCH(ROUNDUP((T$1)/10,0)*10,[1]Hugst!$R$4:$W$4,0))))</f>
        <v>3741.2053029561503</v>
      </c>
      <c r="U30" s="169">
        <f ca="1">IF($C30-U$1&lt;År1,0,T29*(1-VLOOKUP($A30,[1]Hugst!$R$5:$W$9,MATCH(ROUNDUP((U$1)/10,0)*10,[1]Hugst!$R$4:$W$4,0))))</f>
        <v>3751.3865206949849</v>
      </c>
      <c r="V30" s="169">
        <f ca="1">IF($C30-V$1&lt;År1,0,U29*(1-VLOOKUP($A30,[1]Hugst!$R$5:$W$9,MATCH(ROUNDUP((V$1)/10,0)*10,[1]Hugst!$R$4:$W$4,0))))</f>
        <v>3761.6189003320032</v>
      </c>
      <c r="W30" s="169">
        <f ca="1">IF($C30-W$1&lt;År1,0,V29*(1-VLOOKUP($A30,[1]Hugst!$R$5:$W$9,MATCH(ROUNDUP((W$1)/10,0)*10,[1]Hugst!$R$4:$W$4,0))))</f>
        <v>3771.902698962178</v>
      </c>
      <c r="X30" s="169">
        <f ca="1">IF($C30-X$1&lt;År1,0,W29*(1-VLOOKUP($A30,[1]Hugst!$R$5:$W$9,MATCH(ROUNDUP((X$1)/10,0)*10,[1]Hugst!$R$4:$W$4,0))))</f>
        <v>3782.2381749725159</v>
      </c>
      <c r="Y30" s="169">
        <f ca="1">IF($C30-Y$1&lt;År1,0,X29*(1-VLOOKUP($A30,[1]Hugst!$R$5:$W$9,MATCH(ROUNDUP((Y$1)/10,0)*10,[1]Hugst!$R$4:$W$4,0))))</f>
        <v>3792.6255880480589</v>
      </c>
      <c r="Z30" s="169">
        <f ca="1">IF($C30-Z$1&lt;År1,0,Y29*(1-VLOOKUP($A30,[1]Hugst!$R$5:$W$9,MATCH(ROUNDUP((Z$1)/10,0)*10,[1]Hugst!$R$4:$W$4,0))))</f>
        <v>3803.0651991793261</v>
      </c>
      <c r="AA30" s="169">
        <f ca="1">IF($C30-AA$1&lt;År1,0,Z29*(1-VLOOKUP($A30,[1]Hugst!$R$5:$W$9,MATCH(ROUNDUP((AA$1)/10,0)*10,[1]Hugst!$R$4:$W$4,0))))</f>
        <v>3813.5572706680819</v>
      </c>
      <c r="AB30" s="169">
        <f ca="1">IF($C30-AB$1&lt;År1,0,AA29*(1-VLOOKUP($A30,[1]Hugst!$R$5:$W$9,MATCH(ROUNDUP((AB$1)/10,0)*10,[1]Hugst!$R$4:$W$4,0))))</f>
        <v>3824.1020661341449</v>
      </c>
      <c r="AC30" s="169">
        <f ca="1">IF($C30-AC$1&lt;År1,0,AB29*(1-VLOOKUP($A30,[1]Hugst!$R$5:$W$9,MATCH(ROUNDUP((AC$1)/10,0)*10,[1]Hugst!$R$4:$W$4,0))))</f>
        <v>3834.6998505220822</v>
      </c>
      <c r="AD30" s="169">
        <f ca="1">IF($C30-AD$1&lt;År1,0,AC29*(1-VLOOKUP($A30,[1]Hugst!$R$5:$W$9,MATCH(ROUNDUP((AD$1)/10,0)*10,[1]Hugst!$R$4:$W$4,0))))</f>
        <v>3845.350890108019</v>
      </c>
      <c r="AE30" s="169">
        <f ca="1">IF($C30-AE$1&lt;År1,0,AD29*(1-VLOOKUP($A30,[1]Hugst!$R$5:$W$9,MATCH(ROUNDUP((AE$1)/10,0)*10,[1]Hugst!$R$4:$W$4,0))))</f>
        <v>3856.0554525058674</v>
      </c>
      <c r="AF30" s="169">
        <f ca="1">IF($C30-AF$1&lt;År1,0,AE29*(1-VLOOKUP($A30,[1]Hugst!$R$5:$W$9,MATCH(ROUNDUP((AF$1)/10,0)*10,[1]Hugst!$R$4:$W$4,0))))</f>
        <v>3866.8138066747183</v>
      </c>
      <c r="AG30" s="169">
        <f ca="1">IF($C30-AG$1&lt;År1,0,AF29*(1-VLOOKUP($A30,[1]Hugst!$R$5:$W$9,MATCH(ROUNDUP((AG$1)/10,0)*10,[1]Hugst!$R$4:$W$4,0))))</f>
        <v>3877.6262229246627</v>
      </c>
      <c r="AH30" s="169">
        <f ca="1">IF($C30-AH$1&lt;År1,0,AG29*(1-VLOOKUP($A30,[1]Hugst!$R$5:$W$9,MATCH(ROUNDUP((AH$1)/10,0)*10,[1]Hugst!$R$4:$W$4,0))))</f>
        <v>3888.4929729246492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69">
        <f t="shared" ca="1" si="0"/>
        <v>0</v>
      </c>
      <c r="F31" s="169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69">
        <f ca="1">IF($C31-G$1&lt;År1,0,F30*(1-VLOOKUP($A31,[1]Hugst!$R$5:$W$9,MATCH(ROUNDUP((G$1)/10,0)*10,[1]Hugst!$R$4:$W$4,0))))</f>
        <v>3603.8993007929384</v>
      </c>
      <c r="H31" s="169">
        <f ca="1">IF($C31-H$1&lt;År1,0,G30*(1-VLOOKUP($A31,[1]Hugst!$R$5:$W$9,MATCH(ROUNDUP((H$1)/10,0)*10,[1]Hugst!$R$4:$W$4,0))))</f>
        <v>3613.3905386213883</v>
      </c>
      <c r="I31" s="169">
        <f ca="1">IF($C31-I$1&lt;År1,0,H30*(1-VLOOKUP($A31,[1]Hugst!$R$5:$W$9,MATCH(ROUNDUP((I$1)/10,0)*10,[1]Hugst!$R$4:$W$4,0))))</f>
        <v>3622.9294711124239</v>
      </c>
      <c r="J31" s="169">
        <f ca="1">IF($C31-J$1&lt;År1,0,I30*(1-VLOOKUP($A31,[1]Hugst!$R$5:$W$9,MATCH(ROUNDUP((J$1)/10,0)*10,[1]Hugst!$R$4:$W$4,0))))</f>
        <v>3632.516337937428</v>
      </c>
      <c r="K31" s="169">
        <f ca="1">IF($C31-K$1&lt;År1,0,J30*(1-VLOOKUP($A31,[1]Hugst!$R$5:$W$9,MATCH(ROUNDUP((K$1)/10,0)*10,[1]Hugst!$R$4:$W$4,0))))</f>
        <v>3642.1513799726818</v>
      </c>
      <c r="L31" s="169">
        <f ca="1">IF($C31-L$1&lt;År1,0,K30*(1-VLOOKUP($A31,[1]Hugst!$R$5:$W$9,MATCH(ROUNDUP((L$1)/10,0)*10,[1]Hugst!$R$4:$W$4,0))))</f>
        <v>3651.8348393045453</v>
      </c>
      <c r="M31" s="169">
        <f ca="1">IF($C31-M$1&lt;År1,0,L30*(1-VLOOKUP($A31,[1]Hugst!$R$5:$W$9,MATCH(ROUNDUP((M$1)/10,0)*10,[1]Hugst!$R$4:$W$4,0))))</f>
        <v>3661.5669592362101</v>
      </c>
      <c r="N31" s="169">
        <f ca="1">IF($C31-N$1&lt;År1,0,M30*(1-VLOOKUP($A31,[1]Hugst!$R$5:$W$9,MATCH(ROUNDUP((N$1)/10,0)*10,[1]Hugst!$R$4:$W$4,0))))</f>
        <v>3671.3479842929955</v>
      </c>
      <c r="O31" s="169">
        <f ca="1">IF($C31-O$1&lt;År1,0,N30*(1-VLOOKUP($A31,[1]Hugst!$R$5:$W$9,MATCH(ROUNDUP((O$1)/10,0)*10,[1]Hugst!$R$4:$W$4,0))))</f>
        <v>3681.1781602295086</v>
      </c>
      <c r="P31" s="169">
        <f ca="1">IF($C31-P$1&lt;År1,0,O30*(1-VLOOKUP($A31,[1]Hugst!$R$5:$W$9,MATCH(ROUNDUP((P$1)/10,0)*10,[1]Hugst!$R$4:$W$4,0))))</f>
        <v>3691.0577340349992</v>
      </c>
      <c r="Q31" s="169">
        <f ca="1">IF($C31-Q$1&lt;År1,0,P30*(1-VLOOKUP($A31,[1]Hugst!$R$5:$W$9,MATCH(ROUNDUP((Q$1)/10,0)*10,[1]Hugst!$R$4:$W$4,0))))</f>
        <v>3700.9869539401698</v>
      </c>
      <c r="R31" s="169">
        <f ca="1">IF($C31-R$1&lt;År1,0,Q30*(1-VLOOKUP($A31,[1]Hugst!$R$5:$W$9,MATCH(ROUNDUP((R$1)/10,0)*10,[1]Hugst!$R$4:$W$4,0))))</f>
        <v>3710.9660694226477</v>
      </c>
      <c r="S31" s="169">
        <f ca="1">IF($C31-S$1&lt;År1,0,R30*(1-VLOOKUP($A31,[1]Hugst!$R$5:$W$9,MATCH(ROUNDUP((S$1)/10,0)*10,[1]Hugst!$R$4:$W$4,0))))</f>
        <v>3720.995331214086</v>
      </c>
      <c r="T31" s="169">
        <f ca="1">IF($C31-T$1&lt;År1,0,S30*(1-VLOOKUP($A31,[1]Hugst!$R$5:$W$9,MATCH(ROUNDUP((T$1)/10,0)*10,[1]Hugst!$R$4:$W$4,0))))</f>
        <v>3731.0749913059844</v>
      </c>
      <c r="U31" s="169">
        <f ca="1">IF($C31-U$1&lt;År1,0,T30*(1-VLOOKUP($A31,[1]Hugst!$R$5:$W$9,MATCH(ROUNDUP((U$1)/10,0)*10,[1]Hugst!$R$4:$W$4,0))))</f>
        <v>3741.2053029561503</v>
      </c>
      <c r="V31" s="169">
        <f ca="1">IF($C31-V$1&lt;År1,0,U30*(1-VLOOKUP($A31,[1]Hugst!$R$5:$W$9,MATCH(ROUNDUP((V$1)/10,0)*10,[1]Hugst!$R$4:$W$4,0))))</f>
        <v>3751.3865206949849</v>
      </c>
      <c r="W31" s="169">
        <f ca="1">IF($C31-W$1&lt;År1,0,V30*(1-VLOOKUP($A31,[1]Hugst!$R$5:$W$9,MATCH(ROUNDUP((W$1)/10,0)*10,[1]Hugst!$R$4:$W$4,0))))</f>
        <v>3761.6189003320032</v>
      </c>
      <c r="X31" s="169">
        <f ca="1">IF($C31-X$1&lt;År1,0,W30*(1-VLOOKUP($A31,[1]Hugst!$R$5:$W$9,MATCH(ROUNDUP((X$1)/10,0)*10,[1]Hugst!$R$4:$W$4,0))))</f>
        <v>3771.902698962178</v>
      </c>
      <c r="Y31" s="169">
        <f ca="1">IF($C31-Y$1&lt;År1,0,X30*(1-VLOOKUP($A31,[1]Hugst!$R$5:$W$9,MATCH(ROUNDUP((Y$1)/10,0)*10,[1]Hugst!$R$4:$W$4,0))))</f>
        <v>3782.2381749725159</v>
      </c>
      <c r="Z31" s="169">
        <f ca="1">IF($C31-Z$1&lt;År1,0,Y30*(1-VLOOKUP($A31,[1]Hugst!$R$5:$W$9,MATCH(ROUNDUP((Z$1)/10,0)*10,[1]Hugst!$R$4:$W$4,0))))</f>
        <v>3792.6255880480589</v>
      </c>
      <c r="AA31" s="169">
        <f ca="1">IF($C31-AA$1&lt;År1,0,Z30*(1-VLOOKUP($A31,[1]Hugst!$R$5:$W$9,MATCH(ROUNDUP((AA$1)/10,0)*10,[1]Hugst!$R$4:$W$4,0))))</f>
        <v>3803.0651991793261</v>
      </c>
      <c r="AB31" s="169">
        <f ca="1">IF($C31-AB$1&lt;År1,0,AA30*(1-VLOOKUP($A31,[1]Hugst!$R$5:$W$9,MATCH(ROUNDUP((AB$1)/10,0)*10,[1]Hugst!$R$4:$W$4,0))))</f>
        <v>3813.5572706680819</v>
      </c>
      <c r="AC31" s="169">
        <f ca="1">IF($C31-AC$1&lt;År1,0,AB30*(1-VLOOKUP($A31,[1]Hugst!$R$5:$W$9,MATCH(ROUNDUP((AC$1)/10,0)*10,[1]Hugst!$R$4:$W$4,0))))</f>
        <v>3824.1020661341449</v>
      </c>
      <c r="AD31" s="169">
        <f ca="1">IF($C31-AD$1&lt;År1,0,AC30*(1-VLOOKUP($A31,[1]Hugst!$R$5:$W$9,MATCH(ROUNDUP((AD$1)/10,0)*10,[1]Hugst!$R$4:$W$4,0))))</f>
        <v>3834.6998505220822</v>
      </c>
      <c r="AE31" s="169">
        <f ca="1">IF($C31-AE$1&lt;År1,0,AD30*(1-VLOOKUP($A31,[1]Hugst!$R$5:$W$9,MATCH(ROUNDUP((AE$1)/10,0)*10,[1]Hugst!$R$4:$W$4,0))))</f>
        <v>3845.350890108019</v>
      </c>
      <c r="AF31" s="169">
        <f ca="1">IF($C31-AF$1&lt;År1,0,AE30*(1-VLOOKUP($A31,[1]Hugst!$R$5:$W$9,MATCH(ROUNDUP((AF$1)/10,0)*10,[1]Hugst!$R$4:$W$4,0))))</f>
        <v>3856.0554525058674</v>
      </c>
      <c r="AG31" s="169">
        <f ca="1">IF($C31-AG$1&lt;År1,0,AF30*(1-VLOOKUP($A31,[1]Hugst!$R$5:$W$9,MATCH(ROUNDUP((AG$1)/10,0)*10,[1]Hugst!$R$4:$W$4,0))))</f>
        <v>3866.8138066747183</v>
      </c>
      <c r="AH31" s="169">
        <f ca="1">IF($C31-AH$1&lt;År1,0,AG30*(1-VLOOKUP($A31,[1]Hugst!$R$5:$W$9,MATCH(ROUNDUP((AH$1)/10,0)*10,[1]Hugst!$R$4:$W$4,0))))</f>
        <v>3877.6262229246627</v>
      </c>
      <c r="AI31" s="169">
        <f ca="1">IF($C31-AI$1&lt;År1,0,AH30*(1-VLOOKUP($A31,[1]Hugst!$R$5:$W$9,MATCH(ROUNDUP((AI$1)/10,0)*10,[1]Hugst!$R$4:$W$4,0))))</f>
        <v>3888.4929729246492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69">
        <f t="shared" ca="1" si="0"/>
        <v>12.823753421354922</v>
      </c>
      <c r="F32" s="169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69">
        <f ca="1">IF($C32-G$1&lt;År1,0,F31*(1-VLOOKUP($A32,[1]Hugst!$R$5:$W$9,MATCH(ROUNDUP((G$1)/10,0)*10,[1]Hugst!$R$4:$W$4,0))))</f>
        <v>3594.4555191536638</v>
      </c>
      <c r="H32" s="169">
        <f ca="1">IF($C32-H$1&lt;År1,0,G31*(1-VLOOKUP($A32,[1]Hugst!$R$5:$W$9,MATCH(ROUNDUP((H$1)/10,0)*10,[1]Hugst!$R$4:$W$4,0))))</f>
        <v>3603.8993007929384</v>
      </c>
      <c r="I32" s="169">
        <f ca="1">IF($C32-I$1&lt;År1,0,H31*(1-VLOOKUP($A32,[1]Hugst!$R$5:$W$9,MATCH(ROUNDUP((I$1)/10,0)*10,[1]Hugst!$R$4:$W$4,0))))</f>
        <v>3613.3905386213883</v>
      </c>
      <c r="J32" s="169">
        <f ca="1">IF($C32-J$1&lt;År1,0,I31*(1-VLOOKUP($A32,[1]Hugst!$R$5:$W$9,MATCH(ROUNDUP((J$1)/10,0)*10,[1]Hugst!$R$4:$W$4,0))))</f>
        <v>3622.9294711124239</v>
      </c>
      <c r="K32" s="169">
        <f ca="1">IF($C32-K$1&lt;År1,0,J31*(1-VLOOKUP($A32,[1]Hugst!$R$5:$W$9,MATCH(ROUNDUP((K$1)/10,0)*10,[1]Hugst!$R$4:$W$4,0))))</f>
        <v>3632.516337937428</v>
      </c>
      <c r="L32" s="169">
        <f ca="1">IF($C32-L$1&lt;År1,0,K31*(1-VLOOKUP($A32,[1]Hugst!$R$5:$W$9,MATCH(ROUNDUP((L$1)/10,0)*10,[1]Hugst!$R$4:$W$4,0))))</f>
        <v>3642.1513799726818</v>
      </c>
      <c r="M32" s="169">
        <f ca="1">IF($C32-M$1&lt;År1,0,L31*(1-VLOOKUP($A32,[1]Hugst!$R$5:$W$9,MATCH(ROUNDUP((M$1)/10,0)*10,[1]Hugst!$R$4:$W$4,0))))</f>
        <v>3651.8348393045453</v>
      </c>
      <c r="N32" s="169">
        <f ca="1">IF($C32-N$1&lt;År1,0,M31*(1-VLOOKUP($A32,[1]Hugst!$R$5:$W$9,MATCH(ROUNDUP((N$1)/10,0)*10,[1]Hugst!$R$4:$W$4,0))))</f>
        <v>3661.5669592362101</v>
      </c>
      <c r="O32" s="169">
        <f ca="1">IF($C32-O$1&lt;År1,0,N31*(1-VLOOKUP($A32,[1]Hugst!$R$5:$W$9,MATCH(ROUNDUP((O$1)/10,0)*10,[1]Hugst!$R$4:$W$4,0))))</f>
        <v>3671.3479842929955</v>
      </c>
      <c r="P32" s="169">
        <f ca="1">IF($C32-P$1&lt;År1,0,O31*(1-VLOOKUP($A32,[1]Hugst!$R$5:$W$9,MATCH(ROUNDUP((P$1)/10,0)*10,[1]Hugst!$R$4:$W$4,0))))</f>
        <v>3681.1781602295086</v>
      </c>
      <c r="Q32" s="169">
        <f ca="1">IF($C32-Q$1&lt;År1,0,P31*(1-VLOOKUP($A32,[1]Hugst!$R$5:$W$9,MATCH(ROUNDUP((Q$1)/10,0)*10,[1]Hugst!$R$4:$W$4,0))))</f>
        <v>3691.0577340349992</v>
      </c>
      <c r="R32" s="169">
        <f ca="1">IF($C32-R$1&lt;År1,0,Q31*(1-VLOOKUP($A32,[1]Hugst!$R$5:$W$9,MATCH(ROUNDUP((R$1)/10,0)*10,[1]Hugst!$R$4:$W$4,0))))</f>
        <v>3700.9869539401698</v>
      </c>
      <c r="S32" s="169">
        <f ca="1">IF($C32-S$1&lt;År1,0,R31*(1-VLOOKUP($A32,[1]Hugst!$R$5:$W$9,MATCH(ROUNDUP((S$1)/10,0)*10,[1]Hugst!$R$4:$W$4,0))))</f>
        <v>3710.9660694226477</v>
      </c>
      <c r="T32" s="169">
        <f ca="1">IF($C32-T$1&lt;År1,0,S31*(1-VLOOKUP($A32,[1]Hugst!$R$5:$W$9,MATCH(ROUNDUP((T$1)/10,0)*10,[1]Hugst!$R$4:$W$4,0))))</f>
        <v>3720.995331214086</v>
      </c>
      <c r="U32" s="169">
        <f ca="1">IF($C32-U$1&lt;År1,0,T31*(1-VLOOKUP($A32,[1]Hugst!$R$5:$W$9,MATCH(ROUNDUP((U$1)/10,0)*10,[1]Hugst!$R$4:$W$4,0))))</f>
        <v>3731.0749913059844</v>
      </c>
      <c r="V32" s="169">
        <f ca="1">IF($C32-V$1&lt;År1,0,U31*(1-VLOOKUP($A32,[1]Hugst!$R$5:$W$9,MATCH(ROUNDUP((V$1)/10,0)*10,[1]Hugst!$R$4:$W$4,0))))</f>
        <v>3741.2053029561503</v>
      </c>
      <c r="W32" s="169">
        <f ca="1">IF($C32-W$1&lt;År1,0,V31*(1-VLOOKUP($A32,[1]Hugst!$R$5:$W$9,MATCH(ROUNDUP((W$1)/10,0)*10,[1]Hugst!$R$4:$W$4,0))))</f>
        <v>3751.3865206949849</v>
      </c>
      <c r="X32" s="169">
        <f ca="1">IF($C32-X$1&lt;År1,0,W31*(1-VLOOKUP($A32,[1]Hugst!$R$5:$W$9,MATCH(ROUNDUP((X$1)/10,0)*10,[1]Hugst!$R$4:$W$4,0))))</f>
        <v>3761.6189003320032</v>
      </c>
      <c r="Y32" s="169">
        <f ca="1">IF($C32-Y$1&lt;År1,0,X31*(1-VLOOKUP($A32,[1]Hugst!$R$5:$W$9,MATCH(ROUNDUP((Y$1)/10,0)*10,[1]Hugst!$R$4:$W$4,0))))</f>
        <v>3771.902698962178</v>
      </c>
      <c r="Z32" s="169">
        <f ca="1">IF($C32-Z$1&lt;År1,0,Y31*(1-VLOOKUP($A32,[1]Hugst!$R$5:$W$9,MATCH(ROUNDUP((Z$1)/10,0)*10,[1]Hugst!$R$4:$W$4,0))))</f>
        <v>3782.2381749725159</v>
      </c>
      <c r="AA32" s="169">
        <f ca="1">IF($C32-AA$1&lt;År1,0,Z31*(1-VLOOKUP($A32,[1]Hugst!$R$5:$W$9,MATCH(ROUNDUP((AA$1)/10,0)*10,[1]Hugst!$R$4:$W$4,0))))</f>
        <v>3792.6255880480589</v>
      </c>
      <c r="AB32" s="169">
        <f ca="1">IF($C32-AB$1&lt;År1,0,AA31*(1-VLOOKUP($A32,[1]Hugst!$R$5:$W$9,MATCH(ROUNDUP((AB$1)/10,0)*10,[1]Hugst!$R$4:$W$4,0))))</f>
        <v>3803.0651991793261</v>
      </c>
      <c r="AC32" s="169">
        <f ca="1">IF($C32-AC$1&lt;År1,0,AB31*(1-VLOOKUP($A32,[1]Hugst!$R$5:$W$9,MATCH(ROUNDUP((AC$1)/10,0)*10,[1]Hugst!$R$4:$W$4,0))))</f>
        <v>3813.5572706680819</v>
      </c>
      <c r="AD32" s="169">
        <f ca="1">IF($C32-AD$1&lt;År1,0,AC31*(1-VLOOKUP($A32,[1]Hugst!$R$5:$W$9,MATCH(ROUNDUP((AD$1)/10,0)*10,[1]Hugst!$R$4:$W$4,0))))</f>
        <v>3824.1020661341449</v>
      </c>
      <c r="AE32" s="169">
        <f ca="1">IF($C32-AE$1&lt;År1,0,AD31*(1-VLOOKUP($A32,[1]Hugst!$R$5:$W$9,MATCH(ROUNDUP((AE$1)/10,0)*10,[1]Hugst!$R$4:$W$4,0))))</f>
        <v>3834.6998505220822</v>
      </c>
      <c r="AF32" s="169">
        <f ca="1">IF($C32-AF$1&lt;År1,0,AE31*(1-VLOOKUP($A32,[1]Hugst!$R$5:$W$9,MATCH(ROUNDUP((AF$1)/10,0)*10,[1]Hugst!$R$4:$W$4,0))))</f>
        <v>3845.350890108019</v>
      </c>
      <c r="AG32" s="169">
        <f ca="1">IF($C32-AG$1&lt;År1,0,AF31*(1-VLOOKUP($A32,[1]Hugst!$R$5:$W$9,MATCH(ROUNDUP((AG$1)/10,0)*10,[1]Hugst!$R$4:$W$4,0))))</f>
        <v>3856.0554525058674</v>
      </c>
      <c r="AH32" s="169">
        <f ca="1">IF($C32-AH$1&lt;År1,0,AG31*(1-VLOOKUP($A32,[1]Hugst!$R$5:$W$9,MATCH(ROUNDUP((AH$1)/10,0)*10,[1]Hugst!$R$4:$W$4,0))))</f>
        <v>3866.8138066747183</v>
      </c>
      <c r="AI32" s="169">
        <f ca="1">IF($C32-AI$1&lt;År1,0,AH31*(1-VLOOKUP($A32,[1]Hugst!$R$5:$W$9,MATCH(ROUNDUP((AI$1)/10,0)*10,[1]Hugst!$R$4:$W$4,0))))</f>
        <v>3877.6262229246627</v>
      </c>
      <c r="AJ32" s="169">
        <f ca="1">IF($C32-AJ$1&lt;År1,0,AI31*(1-VLOOKUP($A32,[1]Hugst!$R$5:$W$9,MATCH(ROUNDUP((AJ$1)/10,0)*10,[1]Hugst!$R$4:$W$4,0))))</f>
        <v>3875.669219503302</v>
      </c>
      <c r="AL32" s="169">
        <f ca="1">SUM(F32:AJ32)</f>
        <v>115726.15144460161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69">
        <f t="shared" ca="1" si="0"/>
        <v>0</v>
      </c>
      <c r="F34" s="169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69">
        <f ca="1">IF($C34-G$1&lt;År1,0,F33*(1-VLOOKUP($A34,[1]Hugst!$R$5:$W$9,MATCH(ROUNDUP((G$1)/10,0)*10,[1]Hugst!$R$4:$W$4,0))))</f>
        <v>821.00702707532037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69">
        <f t="shared" ca="1" si="0"/>
        <v>0</v>
      </c>
      <c r="F35" s="169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69">
        <f ca="1">IF($C35-G$1&lt;År1,0,F34*(1-VLOOKUP($A35,[1]Hugst!$R$5:$W$9,MATCH(ROUNDUP((G$1)/10,0)*10,[1]Hugst!$R$4:$W$4,0))))</f>
        <v>817.82627707532083</v>
      </c>
      <c r="H35" s="169">
        <f ca="1">IF($C35-H$1&lt;År1,0,G34*(1-VLOOKUP($A35,[1]Hugst!$R$5:$W$9,MATCH(ROUNDUP((H$1)/10,0)*10,[1]Hugst!$R$4:$W$4,0))))</f>
        <v>821.00702707532037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69">
        <f t="shared" ca="1" si="0"/>
        <v>0</v>
      </c>
      <c r="F36" s="169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69">
        <f ca="1">IF($C36-G$1&lt;År1,0,F35*(1-VLOOKUP($A36,[1]Hugst!$R$5:$W$9,MATCH(ROUNDUP((G$1)/10,0)*10,[1]Hugst!$R$4:$W$4,0))))</f>
        <v>814.66143082533381</v>
      </c>
      <c r="H36" s="169">
        <f ca="1">IF($C36-H$1&lt;År1,0,G35*(1-VLOOKUP($A36,[1]Hugst!$R$5:$W$9,MATCH(ROUNDUP((H$1)/10,0)*10,[1]Hugst!$R$4:$W$4,0))))</f>
        <v>817.82627707532083</v>
      </c>
      <c r="I36" s="169">
        <f ca="1">IF($C36-I$1&lt;År1,0,H35*(1-VLOOKUP($A36,[1]Hugst!$R$5:$W$9,MATCH(ROUNDUP((I$1)/10,0)*10,[1]Hugst!$R$4:$W$4,0))))</f>
        <v>821.00702707532037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69">
        <f t="shared" ca="1" si="0"/>
        <v>0</v>
      </c>
      <c r="F37" s="169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69">
        <f ca="1">IF($C37-G$1&lt;År1,0,F36*(1-VLOOKUP($A37,[1]Hugst!$R$5:$W$9,MATCH(ROUNDUP((G$1)/10,0)*10,[1]Hugst!$R$4:$W$4,0))))</f>
        <v>811.51240880657861</v>
      </c>
      <c r="H37" s="169">
        <f ca="1">IF($C37-H$1&lt;År1,0,G36*(1-VLOOKUP($A37,[1]Hugst!$R$5:$W$9,MATCH(ROUNDUP((H$1)/10,0)*10,[1]Hugst!$R$4:$W$4,0))))</f>
        <v>814.66143082533381</v>
      </c>
      <c r="I37" s="169">
        <f ca="1">IF($C37-I$1&lt;År1,0,H36*(1-VLOOKUP($A37,[1]Hugst!$R$5:$W$9,MATCH(ROUNDUP((I$1)/10,0)*10,[1]Hugst!$R$4:$W$4,0))))</f>
        <v>817.82627707532083</v>
      </c>
      <c r="J37" s="169">
        <f ca="1">IF($C37-J$1&lt;År1,0,I36*(1-VLOOKUP($A37,[1]Hugst!$R$5:$W$9,MATCH(ROUNDUP((J$1)/10,0)*10,[1]Hugst!$R$4:$W$4,0))))</f>
        <v>821.00702707532037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69">
        <f t="shared" ca="1" si="0"/>
        <v>0</v>
      </c>
      <c r="F38" s="169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69">
        <f ca="1">IF($C38-G$1&lt;År1,0,F37*(1-VLOOKUP($A38,[1]Hugst!$R$5:$W$9,MATCH(ROUNDUP((G$1)/10,0)*10,[1]Hugst!$R$4:$W$4,0))))</f>
        <v>808.37913189790561</v>
      </c>
      <c r="H38" s="169">
        <f ca="1">IF($C38-H$1&lt;År1,0,G37*(1-VLOOKUP($A38,[1]Hugst!$R$5:$W$9,MATCH(ROUNDUP((H$1)/10,0)*10,[1]Hugst!$R$4:$W$4,0))))</f>
        <v>811.51240880657861</v>
      </c>
      <c r="I38" s="169">
        <f ca="1">IF($C38-I$1&lt;År1,0,H37*(1-VLOOKUP($A38,[1]Hugst!$R$5:$W$9,MATCH(ROUNDUP((I$1)/10,0)*10,[1]Hugst!$R$4:$W$4,0))))</f>
        <v>814.66143082533381</v>
      </c>
      <c r="J38" s="169">
        <f ca="1">IF($C38-J$1&lt;År1,0,I37*(1-VLOOKUP($A38,[1]Hugst!$R$5:$W$9,MATCH(ROUNDUP((J$1)/10,0)*10,[1]Hugst!$R$4:$W$4,0))))</f>
        <v>817.82627707532083</v>
      </c>
      <c r="K38" s="169">
        <f ca="1">IF($C38-K$1&lt;År1,0,J37*(1-VLOOKUP($A38,[1]Hugst!$R$5:$W$9,MATCH(ROUNDUP((K$1)/10,0)*10,[1]Hugst!$R$4:$W$4,0))))</f>
        <v>821.00702707532037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69">
        <f t="shared" ca="1" si="0"/>
        <v>0</v>
      </c>
      <c r="F39" s="16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69">
        <f ca="1">IF($C39-G$1&lt;År1,0,F38*(1-VLOOKUP($A39,[1]Hugst!$R$5:$W$9,MATCH(ROUNDUP((G$1)/10,0)*10,[1]Hugst!$R$4:$W$4,0))))</f>
        <v>805.26152137380268</v>
      </c>
      <c r="H39" s="169">
        <f ca="1">IF($C39-H$1&lt;År1,0,G38*(1-VLOOKUP($A39,[1]Hugst!$R$5:$W$9,MATCH(ROUNDUP((H$1)/10,0)*10,[1]Hugst!$R$4:$W$4,0))))</f>
        <v>808.37913189790561</v>
      </c>
      <c r="I39" s="169">
        <f ca="1">IF($C39-I$1&lt;År1,0,H38*(1-VLOOKUP($A39,[1]Hugst!$R$5:$W$9,MATCH(ROUNDUP((I$1)/10,0)*10,[1]Hugst!$R$4:$W$4,0))))</f>
        <v>811.51240880657861</v>
      </c>
      <c r="J39" s="169">
        <f ca="1">IF($C39-J$1&lt;År1,0,I38*(1-VLOOKUP($A39,[1]Hugst!$R$5:$W$9,MATCH(ROUNDUP((J$1)/10,0)*10,[1]Hugst!$R$4:$W$4,0))))</f>
        <v>814.66143082533381</v>
      </c>
      <c r="K39" s="169">
        <f ca="1">IF($C39-K$1&lt;År1,0,J38*(1-VLOOKUP($A39,[1]Hugst!$R$5:$W$9,MATCH(ROUNDUP((K$1)/10,0)*10,[1]Hugst!$R$4:$W$4,0))))</f>
        <v>817.82627707532083</v>
      </c>
      <c r="L39" s="169">
        <f ca="1">IF($C39-L$1&lt;År1,0,K38*(1-VLOOKUP($A39,[1]Hugst!$R$5:$W$9,MATCH(ROUNDUP((L$1)/10,0)*10,[1]Hugst!$R$4:$W$4,0))))</f>
        <v>821.00702707532037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69">
        <f t="shared" ca="1" si="0"/>
        <v>0</v>
      </c>
      <c r="F40" s="169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69">
        <f ca="1">IF($C40-G$1&lt;År1,0,F39*(1-VLOOKUP($A40,[1]Hugst!$R$5:$W$9,MATCH(ROUNDUP((G$1)/10,0)*10,[1]Hugst!$R$4:$W$4,0))))</f>
        <v>802.15949890232878</v>
      </c>
      <c r="H40" s="169">
        <f ca="1">IF($C40-H$1&lt;År1,0,G39*(1-VLOOKUP($A40,[1]Hugst!$R$5:$W$9,MATCH(ROUNDUP((H$1)/10,0)*10,[1]Hugst!$R$4:$W$4,0))))</f>
        <v>805.26152137380268</v>
      </c>
      <c r="I40" s="169">
        <f ca="1">IF($C40-I$1&lt;År1,0,H39*(1-VLOOKUP($A40,[1]Hugst!$R$5:$W$9,MATCH(ROUNDUP((I$1)/10,0)*10,[1]Hugst!$R$4:$W$4,0))))</f>
        <v>808.37913189790561</v>
      </c>
      <c r="J40" s="169">
        <f ca="1">IF($C40-J$1&lt;År1,0,I39*(1-VLOOKUP($A40,[1]Hugst!$R$5:$W$9,MATCH(ROUNDUP((J$1)/10,0)*10,[1]Hugst!$R$4:$W$4,0))))</f>
        <v>811.51240880657861</v>
      </c>
      <c r="K40" s="169">
        <f ca="1">IF($C40-K$1&lt;År1,0,J39*(1-VLOOKUP($A40,[1]Hugst!$R$5:$W$9,MATCH(ROUNDUP((K$1)/10,0)*10,[1]Hugst!$R$4:$W$4,0))))</f>
        <v>814.66143082533381</v>
      </c>
      <c r="L40" s="169">
        <f ca="1">IF($C40-L$1&lt;År1,0,K39*(1-VLOOKUP($A40,[1]Hugst!$R$5:$W$9,MATCH(ROUNDUP((L$1)/10,0)*10,[1]Hugst!$R$4:$W$4,0))))</f>
        <v>817.82627707532083</v>
      </c>
      <c r="M40" s="169">
        <f ca="1">IF($C40-M$1&lt;År1,0,L39*(1-VLOOKUP($A40,[1]Hugst!$R$5:$W$9,MATCH(ROUNDUP((M$1)/10,0)*10,[1]Hugst!$R$4:$W$4,0))))</f>
        <v>821.00702707532037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69">
        <f t="shared" ca="1" si="0"/>
        <v>0</v>
      </c>
      <c r="F41" s="169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69">
        <f ca="1">IF($C41-G$1&lt;År1,0,F40*(1-VLOOKUP($A41,[1]Hugst!$R$5:$W$9,MATCH(ROUNDUP((G$1)/10,0)*10,[1]Hugst!$R$4:$W$4,0))))</f>
        <v>799.07298654317856</v>
      </c>
      <c r="H41" s="169">
        <f ca="1">IF($C41-H$1&lt;År1,0,G40*(1-VLOOKUP($A41,[1]Hugst!$R$5:$W$9,MATCH(ROUNDUP((H$1)/10,0)*10,[1]Hugst!$R$4:$W$4,0))))</f>
        <v>802.15949890232878</v>
      </c>
      <c r="I41" s="169">
        <f ca="1">IF($C41-I$1&lt;År1,0,H40*(1-VLOOKUP($A41,[1]Hugst!$R$5:$W$9,MATCH(ROUNDUP((I$1)/10,0)*10,[1]Hugst!$R$4:$W$4,0))))</f>
        <v>805.26152137380268</v>
      </c>
      <c r="J41" s="169">
        <f ca="1">IF($C41-J$1&lt;År1,0,I40*(1-VLOOKUP($A41,[1]Hugst!$R$5:$W$9,MATCH(ROUNDUP((J$1)/10,0)*10,[1]Hugst!$R$4:$W$4,0))))</f>
        <v>808.37913189790561</v>
      </c>
      <c r="K41" s="169">
        <f ca="1">IF($C41-K$1&lt;År1,0,J40*(1-VLOOKUP($A41,[1]Hugst!$R$5:$W$9,MATCH(ROUNDUP((K$1)/10,0)*10,[1]Hugst!$R$4:$W$4,0))))</f>
        <v>811.51240880657861</v>
      </c>
      <c r="L41" s="169">
        <f ca="1">IF($C41-L$1&lt;År1,0,K40*(1-VLOOKUP($A41,[1]Hugst!$R$5:$W$9,MATCH(ROUNDUP((L$1)/10,0)*10,[1]Hugst!$R$4:$W$4,0))))</f>
        <v>814.66143082533381</v>
      </c>
      <c r="M41" s="169">
        <f ca="1">IF($C41-M$1&lt;År1,0,L40*(1-VLOOKUP($A41,[1]Hugst!$R$5:$W$9,MATCH(ROUNDUP((M$1)/10,0)*10,[1]Hugst!$R$4:$W$4,0))))</f>
        <v>817.82627707532083</v>
      </c>
      <c r="N41" s="169">
        <f ca="1">IF($C41-N$1&lt;År1,0,M40*(1-VLOOKUP($A41,[1]Hugst!$R$5:$W$9,MATCH(ROUNDUP((N$1)/10,0)*10,[1]Hugst!$R$4:$W$4,0))))</f>
        <v>821.00702707532037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69">
        <f t="shared" ca="1" si="0"/>
        <v>0</v>
      </c>
      <c r="F42" s="169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69">
        <f ca="1">IF($C42-G$1&lt;År1,0,F41*(1-VLOOKUP($A42,[1]Hugst!$R$5:$W$9,MATCH(ROUNDUP((G$1)/10,0)*10,[1]Hugst!$R$4:$W$4,0))))</f>
        <v>796.00190674584883</v>
      </c>
      <c r="H42" s="169">
        <f ca="1">IF($C42-H$1&lt;År1,0,G41*(1-VLOOKUP($A42,[1]Hugst!$R$5:$W$9,MATCH(ROUNDUP((H$1)/10,0)*10,[1]Hugst!$R$4:$W$4,0))))</f>
        <v>799.07298654317856</v>
      </c>
      <c r="I42" s="169">
        <f ca="1">IF($C42-I$1&lt;År1,0,H41*(1-VLOOKUP($A42,[1]Hugst!$R$5:$W$9,MATCH(ROUNDUP((I$1)/10,0)*10,[1]Hugst!$R$4:$W$4,0))))</f>
        <v>802.15949890232878</v>
      </c>
      <c r="J42" s="169">
        <f ca="1">IF($C42-J$1&lt;År1,0,I41*(1-VLOOKUP($A42,[1]Hugst!$R$5:$W$9,MATCH(ROUNDUP((J$1)/10,0)*10,[1]Hugst!$R$4:$W$4,0))))</f>
        <v>805.26152137380268</v>
      </c>
      <c r="K42" s="169">
        <f ca="1">IF($C42-K$1&lt;År1,0,J41*(1-VLOOKUP($A42,[1]Hugst!$R$5:$W$9,MATCH(ROUNDUP((K$1)/10,0)*10,[1]Hugst!$R$4:$W$4,0))))</f>
        <v>808.37913189790561</v>
      </c>
      <c r="L42" s="169">
        <f ca="1">IF($C42-L$1&lt;År1,0,K41*(1-VLOOKUP($A42,[1]Hugst!$R$5:$W$9,MATCH(ROUNDUP((L$1)/10,0)*10,[1]Hugst!$R$4:$W$4,0))))</f>
        <v>811.51240880657861</v>
      </c>
      <c r="M42" s="169">
        <f ca="1">IF($C42-M$1&lt;År1,0,L41*(1-VLOOKUP($A42,[1]Hugst!$R$5:$W$9,MATCH(ROUNDUP((M$1)/10,0)*10,[1]Hugst!$R$4:$W$4,0))))</f>
        <v>814.66143082533381</v>
      </c>
      <c r="N42" s="169">
        <f ca="1">IF($C42-N$1&lt;År1,0,M41*(1-VLOOKUP($A42,[1]Hugst!$R$5:$W$9,MATCH(ROUNDUP((N$1)/10,0)*10,[1]Hugst!$R$4:$W$4,0))))</f>
        <v>817.82627707532083</v>
      </c>
      <c r="O42" s="169">
        <f ca="1">IF($C42-O$1&lt;År1,0,N41*(1-VLOOKUP($A42,[1]Hugst!$R$5:$W$9,MATCH(ROUNDUP((O$1)/10,0)*10,[1]Hugst!$R$4:$W$4,0))))</f>
        <v>821.00702707532037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69">
        <f t="shared" ca="1" si="0"/>
        <v>0</v>
      </c>
      <c r="F43" s="169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69">
        <f ca="1">IF($C43-G$1&lt;År1,0,F42*(1-VLOOKUP($A43,[1]Hugst!$R$5:$W$9,MATCH(ROUNDUP((G$1)/10,0)*10,[1]Hugst!$R$4:$W$4,0))))</f>
        <v>792.94618234747031</v>
      </c>
      <c r="H43" s="169">
        <f ca="1">IF($C43-H$1&lt;År1,0,G42*(1-VLOOKUP($A43,[1]Hugst!$R$5:$W$9,MATCH(ROUNDUP((H$1)/10,0)*10,[1]Hugst!$R$4:$W$4,0))))</f>
        <v>796.00190674584883</v>
      </c>
      <c r="I43" s="169">
        <f ca="1">IF($C43-I$1&lt;År1,0,H42*(1-VLOOKUP($A43,[1]Hugst!$R$5:$W$9,MATCH(ROUNDUP((I$1)/10,0)*10,[1]Hugst!$R$4:$W$4,0))))</f>
        <v>799.07298654317856</v>
      </c>
      <c r="J43" s="169">
        <f ca="1">IF($C43-J$1&lt;År1,0,I42*(1-VLOOKUP($A43,[1]Hugst!$R$5:$W$9,MATCH(ROUNDUP((J$1)/10,0)*10,[1]Hugst!$R$4:$W$4,0))))</f>
        <v>802.15949890232878</v>
      </c>
      <c r="K43" s="169">
        <f ca="1">IF($C43-K$1&lt;År1,0,J42*(1-VLOOKUP($A43,[1]Hugst!$R$5:$W$9,MATCH(ROUNDUP((K$1)/10,0)*10,[1]Hugst!$R$4:$W$4,0))))</f>
        <v>805.26152137380268</v>
      </c>
      <c r="L43" s="169">
        <f ca="1">IF($C43-L$1&lt;År1,0,K42*(1-VLOOKUP($A43,[1]Hugst!$R$5:$W$9,MATCH(ROUNDUP((L$1)/10,0)*10,[1]Hugst!$R$4:$W$4,0))))</f>
        <v>808.37913189790561</v>
      </c>
      <c r="M43" s="169">
        <f ca="1">IF($C43-M$1&lt;År1,0,L42*(1-VLOOKUP($A43,[1]Hugst!$R$5:$W$9,MATCH(ROUNDUP((M$1)/10,0)*10,[1]Hugst!$R$4:$W$4,0))))</f>
        <v>811.51240880657861</v>
      </c>
      <c r="N43" s="169">
        <f ca="1">IF($C43-N$1&lt;År1,0,M42*(1-VLOOKUP($A43,[1]Hugst!$R$5:$W$9,MATCH(ROUNDUP((N$1)/10,0)*10,[1]Hugst!$R$4:$W$4,0))))</f>
        <v>814.66143082533381</v>
      </c>
      <c r="O43" s="169">
        <f ca="1">IF($C43-O$1&lt;År1,0,N42*(1-VLOOKUP($A43,[1]Hugst!$R$5:$W$9,MATCH(ROUNDUP((O$1)/10,0)*10,[1]Hugst!$R$4:$W$4,0))))</f>
        <v>817.82627707532083</v>
      </c>
      <c r="P43" s="169">
        <f ca="1">IF($C43-P$1&lt;År1,0,O42*(1-VLOOKUP($A43,[1]Hugst!$R$5:$W$9,MATCH(ROUNDUP((P$1)/10,0)*10,[1]Hugst!$R$4:$W$4,0))))</f>
        <v>821.00702707532037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69">
        <f t="shared" ca="1" si="0"/>
        <v>0</v>
      </c>
      <c r="F44" s="169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69">
        <f ca="1">IF($C44-G$1&lt;År1,0,F43*(1-VLOOKUP($A44,[1]Hugst!$R$5:$W$9,MATCH(ROUNDUP((G$1)/10,0)*10,[1]Hugst!$R$4:$W$4,0))))</f>
        <v>789.90573657113418</v>
      </c>
      <c r="H44" s="169">
        <f ca="1">IF($C44-H$1&lt;År1,0,G43*(1-VLOOKUP($A44,[1]Hugst!$R$5:$W$9,MATCH(ROUNDUP((H$1)/10,0)*10,[1]Hugst!$R$4:$W$4,0))))</f>
        <v>792.94618234747031</v>
      </c>
      <c r="I44" s="169">
        <f ca="1">IF($C44-I$1&lt;År1,0,H43*(1-VLOOKUP($A44,[1]Hugst!$R$5:$W$9,MATCH(ROUNDUP((I$1)/10,0)*10,[1]Hugst!$R$4:$W$4,0))))</f>
        <v>796.00190674584883</v>
      </c>
      <c r="J44" s="169">
        <f ca="1">IF($C44-J$1&lt;År1,0,I43*(1-VLOOKUP($A44,[1]Hugst!$R$5:$W$9,MATCH(ROUNDUP((J$1)/10,0)*10,[1]Hugst!$R$4:$W$4,0))))</f>
        <v>799.07298654317856</v>
      </c>
      <c r="K44" s="169">
        <f ca="1">IF($C44-K$1&lt;År1,0,J43*(1-VLOOKUP($A44,[1]Hugst!$R$5:$W$9,MATCH(ROUNDUP((K$1)/10,0)*10,[1]Hugst!$R$4:$W$4,0))))</f>
        <v>802.15949890232878</v>
      </c>
      <c r="L44" s="169">
        <f ca="1">IF($C44-L$1&lt;År1,0,K43*(1-VLOOKUP($A44,[1]Hugst!$R$5:$W$9,MATCH(ROUNDUP((L$1)/10,0)*10,[1]Hugst!$R$4:$W$4,0))))</f>
        <v>805.26152137380268</v>
      </c>
      <c r="M44" s="169">
        <f ca="1">IF($C44-M$1&lt;År1,0,L43*(1-VLOOKUP($A44,[1]Hugst!$R$5:$W$9,MATCH(ROUNDUP((M$1)/10,0)*10,[1]Hugst!$R$4:$W$4,0))))</f>
        <v>808.37913189790561</v>
      </c>
      <c r="N44" s="169">
        <f ca="1">IF($C44-N$1&lt;År1,0,M43*(1-VLOOKUP($A44,[1]Hugst!$R$5:$W$9,MATCH(ROUNDUP((N$1)/10,0)*10,[1]Hugst!$R$4:$W$4,0))))</f>
        <v>811.51240880657861</v>
      </c>
      <c r="O44" s="169">
        <f ca="1">IF($C44-O$1&lt;År1,0,N43*(1-VLOOKUP($A44,[1]Hugst!$R$5:$W$9,MATCH(ROUNDUP((O$1)/10,0)*10,[1]Hugst!$R$4:$W$4,0))))</f>
        <v>814.66143082533381</v>
      </c>
      <c r="P44" s="169">
        <f ca="1">IF($C44-P$1&lt;År1,0,O43*(1-VLOOKUP($A44,[1]Hugst!$R$5:$W$9,MATCH(ROUNDUP((P$1)/10,0)*10,[1]Hugst!$R$4:$W$4,0))))</f>
        <v>817.82627707532083</v>
      </c>
      <c r="Q44" s="169">
        <f ca="1">IF($C44-Q$1&lt;År1,0,P43*(1-VLOOKUP($A44,[1]Hugst!$R$5:$W$9,MATCH(ROUNDUP((Q$1)/10,0)*10,[1]Hugst!$R$4:$W$4,0))))</f>
        <v>821.00702707532037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69">
        <f t="shared" ca="1" si="0"/>
        <v>0</v>
      </c>
      <c r="F45" s="169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69">
        <f ca="1">IF($C45-G$1&lt;År1,0,F44*(1-VLOOKUP($A45,[1]Hugst!$R$5:$W$9,MATCH(ROUNDUP((G$1)/10,0)*10,[1]Hugst!$R$4:$W$4,0))))</f>
        <v>786.88049302363584</v>
      </c>
      <c r="H45" s="169">
        <f ca="1">IF($C45-H$1&lt;År1,0,G44*(1-VLOOKUP($A45,[1]Hugst!$R$5:$W$9,MATCH(ROUNDUP((H$1)/10,0)*10,[1]Hugst!$R$4:$W$4,0))))</f>
        <v>789.90573657113418</v>
      </c>
      <c r="I45" s="169">
        <f ca="1">IF($C45-I$1&lt;År1,0,H44*(1-VLOOKUP($A45,[1]Hugst!$R$5:$W$9,MATCH(ROUNDUP((I$1)/10,0)*10,[1]Hugst!$R$4:$W$4,0))))</f>
        <v>792.94618234747031</v>
      </c>
      <c r="J45" s="169">
        <f ca="1">IF($C45-J$1&lt;År1,0,I44*(1-VLOOKUP($A45,[1]Hugst!$R$5:$W$9,MATCH(ROUNDUP((J$1)/10,0)*10,[1]Hugst!$R$4:$W$4,0))))</f>
        <v>796.00190674584883</v>
      </c>
      <c r="K45" s="169">
        <f ca="1">IF($C45-K$1&lt;År1,0,J44*(1-VLOOKUP($A45,[1]Hugst!$R$5:$W$9,MATCH(ROUNDUP((K$1)/10,0)*10,[1]Hugst!$R$4:$W$4,0))))</f>
        <v>799.07298654317856</v>
      </c>
      <c r="L45" s="169">
        <f ca="1">IF($C45-L$1&lt;År1,0,K44*(1-VLOOKUP($A45,[1]Hugst!$R$5:$W$9,MATCH(ROUNDUP((L$1)/10,0)*10,[1]Hugst!$R$4:$W$4,0))))</f>
        <v>802.15949890232878</v>
      </c>
      <c r="M45" s="169">
        <f ca="1">IF($C45-M$1&lt;År1,0,L44*(1-VLOOKUP($A45,[1]Hugst!$R$5:$W$9,MATCH(ROUNDUP((M$1)/10,0)*10,[1]Hugst!$R$4:$W$4,0))))</f>
        <v>805.26152137380268</v>
      </c>
      <c r="N45" s="169">
        <f ca="1">IF($C45-N$1&lt;År1,0,M44*(1-VLOOKUP($A45,[1]Hugst!$R$5:$W$9,MATCH(ROUNDUP((N$1)/10,0)*10,[1]Hugst!$R$4:$W$4,0))))</f>
        <v>808.37913189790561</v>
      </c>
      <c r="O45" s="169">
        <f ca="1">IF($C45-O$1&lt;År1,0,N44*(1-VLOOKUP($A45,[1]Hugst!$R$5:$W$9,MATCH(ROUNDUP((O$1)/10,0)*10,[1]Hugst!$R$4:$W$4,0))))</f>
        <v>811.51240880657861</v>
      </c>
      <c r="P45" s="169">
        <f ca="1">IF($C45-P$1&lt;År1,0,O44*(1-VLOOKUP($A45,[1]Hugst!$R$5:$W$9,MATCH(ROUNDUP((P$1)/10,0)*10,[1]Hugst!$R$4:$W$4,0))))</f>
        <v>814.66143082533381</v>
      </c>
      <c r="Q45" s="169">
        <f ca="1">IF($C45-Q$1&lt;År1,0,P44*(1-VLOOKUP($A45,[1]Hugst!$R$5:$W$9,MATCH(ROUNDUP((Q$1)/10,0)*10,[1]Hugst!$R$4:$W$4,0))))</f>
        <v>817.82627707532083</v>
      </c>
      <c r="R45" s="169">
        <f ca="1">IF($C45-R$1&lt;År1,0,Q44*(1-VLOOKUP($A45,[1]Hugst!$R$5:$W$9,MATCH(ROUNDUP((R$1)/10,0)*10,[1]Hugst!$R$4:$W$4,0))))</f>
        <v>821.00702707532037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69">
        <f t="shared" ca="1" si="0"/>
        <v>0</v>
      </c>
      <c r="F46" s="169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69">
        <f ca="1">IF($C46-G$1&lt;År1,0,F45*(1-VLOOKUP($A46,[1]Hugst!$R$5:$W$9,MATCH(ROUNDUP((G$1)/10,0)*10,[1]Hugst!$R$4:$W$4,0))))</f>
        <v>783.870375693906</v>
      </c>
      <c r="H46" s="169">
        <f ca="1">IF($C46-H$1&lt;År1,0,G45*(1-VLOOKUP($A46,[1]Hugst!$R$5:$W$9,MATCH(ROUNDUP((H$1)/10,0)*10,[1]Hugst!$R$4:$W$4,0))))</f>
        <v>786.88049302363584</v>
      </c>
      <c r="I46" s="169">
        <f ca="1">IF($C46-I$1&lt;År1,0,H45*(1-VLOOKUP($A46,[1]Hugst!$R$5:$W$9,MATCH(ROUNDUP((I$1)/10,0)*10,[1]Hugst!$R$4:$W$4,0))))</f>
        <v>789.90573657113418</v>
      </c>
      <c r="J46" s="169">
        <f ca="1">IF($C46-J$1&lt;År1,0,I45*(1-VLOOKUP($A46,[1]Hugst!$R$5:$W$9,MATCH(ROUNDUP((J$1)/10,0)*10,[1]Hugst!$R$4:$W$4,0))))</f>
        <v>792.94618234747031</v>
      </c>
      <c r="K46" s="169">
        <f ca="1">IF($C46-K$1&lt;År1,0,J45*(1-VLOOKUP($A46,[1]Hugst!$R$5:$W$9,MATCH(ROUNDUP((K$1)/10,0)*10,[1]Hugst!$R$4:$W$4,0))))</f>
        <v>796.00190674584883</v>
      </c>
      <c r="L46" s="169">
        <f ca="1">IF($C46-L$1&lt;År1,0,K45*(1-VLOOKUP($A46,[1]Hugst!$R$5:$W$9,MATCH(ROUNDUP((L$1)/10,0)*10,[1]Hugst!$R$4:$W$4,0))))</f>
        <v>799.07298654317856</v>
      </c>
      <c r="M46" s="169">
        <f ca="1">IF($C46-M$1&lt;År1,0,L45*(1-VLOOKUP($A46,[1]Hugst!$R$5:$W$9,MATCH(ROUNDUP((M$1)/10,0)*10,[1]Hugst!$R$4:$W$4,0))))</f>
        <v>802.15949890232878</v>
      </c>
      <c r="N46" s="169">
        <f ca="1">IF($C46-N$1&lt;År1,0,M45*(1-VLOOKUP($A46,[1]Hugst!$R$5:$W$9,MATCH(ROUNDUP((N$1)/10,0)*10,[1]Hugst!$R$4:$W$4,0))))</f>
        <v>805.26152137380268</v>
      </c>
      <c r="O46" s="169">
        <f ca="1">IF($C46-O$1&lt;År1,0,N45*(1-VLOOKUP($A46,[1]Hugst!$R$5:$W$9,MATCH(ROUNDUP((O$1)/10,0)*10,[1]Hugst!$R$4:$W$4,0))))</f>
        <v>808.37913189790561</v>
      </c>
      <c r="P46" s="169">
        <f ca="1">IF($C46-P$1&lt;År1,0,O45*(1-VLOOKUP($A46,[1]Hugst!$R$5:$W$9,MATCH(ROUNDUP((P$1)/10,0)*10,[1]Hugst!$R$4:$W$4,0))))</f>
        <v>811.51240880657861</v>
      </c>
      <c r="Q46" s="169">
        <f ca="1">IF($C46-Q$1&lt;År1,0,P45*(1-VLOOKUP($A46,[1]Hugst!$R$5:$W$9,MATCH(ROUNDUP((Q$1)/10,0)*10,[1]Hugst!$R$4:$W$4,0))))</f>
        <v>814.66143082533381</v>
      </c>
      <c r="R46" s="169">
        <f ca="1">IF($C46-R$1&lt;År1,0,Q45*(1-VLOOKUP($A46,[1]Hugst!$R$5:$W$9,MATCH(ROUNDUP((R$1)/10,0)*10,[1]Hugst!$R$4:$W$4,0))))</f>
        <v>817.82627707532083</v>
      </c>
      <c r="S46" s="169">
        <f ca="1">IF($C46-S$1&lt;År1,0,R45*(1-VLOOKUP($A46,[1]Hugst!$R$5:$W$9,MATCH(ROUNDUP((S$1)/10,0)*10,[1]Hugst!$R$4:$W$4,0))))</f>
        <v>821.00702707532037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69">
        <f t="shared" ca="1" si="0"/>
        <v>0</v>
      </c>
      <c r="F47" s="169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69">
        <f ca="1">IF($C47-G$1&lt;År1,0,F46*(1-VLOOKUP($A47,[1]Hugst!$R$5:$W$9,MATCH(ROUNDUP((G$1)/10,0)*10,[1]Hugst!$R$4:$W$4,0))))</f>
        <v>780.87530895080931</v>
      </c>
      <c r="H47" s="169">
        <f ca="1">IF($C47-H$1&lt;År1,0,G46*(1-VLOOKUP($A47,[1]Hugst!$R$5:$W$9,MATCH(ROUNDUP((H$1)/10,0)*10,[1]Hugst!$R$4:$W$4,0))))</f>
        <v>783.870375693906</v>
      </c>
      <c r="I47" s="169">
        <f ca="1">IF($C47-I$1&lt;År1,0,H46*(1-VLOOKUP($A47,[1]Hugst!$R$5:$W$9,MATCH(ROUNDUP((I$1)/10,0)*10,[1]Hugst!$R$4:$W$4,0))))</f>
        <v>786.88049302363584</v>
      </c>
      <c r="J47" s="169">
        <f ca="1">IF($C47-J$1&lt;År1,0,I46*(1-VLOOKUP($A47,[1]Hugst!$R$5:$W$9,MATCH(ROUNDUP((J$1)/10,0)*10,[1]Hugst!$R$4:$W$4,0))))</f>
        <v>789.90573657113418</v>
      </c>
      <c r="K47" s="169">
        <f ca="1">IF($C47-K$1&lt;År1,0,J46*(1-VLOOKUP($A47,[1]Hugst!$R$5:$W$9,MATCH(ROUNDUP((K$1)/10,0)*10,[1]Hugst!$R$4:$W$4,0))))</f>
        <v>792.94618234747031</v>
      </c>
      <c r="L47" s="169">
        <f ca="1">IF($C47-L$1&lt;År1,0,K46*(1-VLOOKUP($A47,[1]Hugst!$R$5:$W$9,MATCH(ROUNDUP((L$1)/10,0)*10,[1]Hugst!$R$4:$W$4,0))))</f>
        <v>796.00190674584883</v>
      </c>
      <c r="M47" s="169">
        <f ca="1">IF($C47-M$1&lt;År1,0,L46*(1-VLOOKUP($A47,[1]Hugst!$R$5:$W$9,MATCH(ROUNDUP((M$1)/10,0)*10,[1]Hugst!$R$4:$W$4,0))))</f>
        <v>799.07298654317856</v>
      </c>
      <c r="N47" s="169">
        <f ca="1">IF($C47-N$1&lt;År1,0,M46*(1-VLOOKUP($A47,[1]Hugst!$R$5:$W$9,MATCH(ROUNDUP((N$1)/10,0)*10,[1]Hugst!$R$4:$W$4,0))))</f>
        <v>802.15949890232878</v>
      </c>
      <c r="O47" s="169">
        <f ca="1">IF($C47-O$1&lt;År1,0,N46*(1-VLOOKUP($A47,[1]Hugst!$R$5:$W$9,MATCH(ROUNDUP((O$1)/10,0)*10,[1]Hugst!$R$4:$W$4,0))))</f>
        <v>805.26152137380268</v>
      </c>
      <c r="P47" s="169">
        <f ca="1">IF($C47-P$1&lt;År1,0,O46*(1-VLOOKUP($A47,[1]Hugst!$R$5:$W$9,MATCH(ROUNDUP((P$1)/10,0)*10,[1]Hugst!$R$4:$W$4,0))))</f>
        <v>808.37913189790561</v>
      </c>
      <c r="Q47" s="169">
        <f ca="1">IF($C47-Q$1&lt;År1,0,P46*(1-VLOOKUP($A47,[1]Hugst!$R$5:$W$9,MATCH(ROUNDUP((Q$1)/10,0)*10,[1]Hugst!$R$4:$W$4,0))))</f>
        <v>811.51240880657861</v>
      </c>
      <c r="R47" s="169">
        <f ca="1">IF($C47-R$1&lt;År1,0,Q46*(1-VLOOKUP($A47,[1]Hugst!$R$5:$W$9,MATCH(ROUNDUP((R$1)/10,0)*10,[1]Hugst!$R$4:$W$4,0))))</f>
        <v>814.66143082533381</v>
      </c>
      <c r="S47" s="169">
        <f ca="1">IF($C47-S$1&lt;År1,0,R46*(1-VLOOKUP($A47,[1]Hugst!$R$5:$W$9,MATCH(ROUNDUP((S$1)/10,0)*10,[1]Hugst!$R$4:$W$4,0))))</f>
        <v>817.82627707532083</v>
      </c>
      <c r="T47" s="169">
        <f ca="1">IF($C47-T$1&lt;År1,0,S46*(1-VLOOKUP($A47,[1]Hugst!$R$5:$W$9,MATCH(ROUNDUP((T$1)/10,0)*10,[1]Hugst!$R$4:$W$4,0))))</f>
        <v>821.00702707532037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69">
        <f t="shared" ca="1" si="0"/>
        <v>0</v>
      </c>
      <c r="F48" s="169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69">
        <f ca="1">IF($C48-G$1&lt;År1,0,F47*(1-VLOOKUP($A48,[1]Hugst!$R$5:$W$9,MATCH(ROUNDUP((G$1)/10,0)*10,[1]Hugst!$R$4:$W$4,0))))</f>
        <v>777.89521754142993</v>
      </c>
      <c r="H48" s="169">
        <f ca="1">IF($C48-H$1&lt;År1,0,G47*(1-VLOOKUP($A48,[1]Hugst!$R$5:$W$9,MATCH(ROUNDUP((H$1)/10,0)*10,[1]Hugst!$R$4:$W$4,0))))</f>
        <v>780.87530895080931</v>
      </c>
      <c r="I48" s="169">
        <f ca="1">IF($C48-I$1&lt;År1,0,H47*(1-VLOOKUP($A48,[1]Hugst!$R$5:$W$9,MATCH(ROUNDUP((I$1)/10,0)*10,[1]Hugst!$R$4:$W$4,0))))</f>
        <v>783.870375693906</v>
      </c>
      <c r="J48" s="169">
        <f ca="1">IF($C48-J$1&lt;År1,0,I47*(1-VLOOKUP($A48,[1]Hugst!$R$5:$W$9,MATCH(ROUNDUP((J$1)/10,0)*10,[1]Hugst!$R$4:$W$4,0))))</f>
        <v>786.88049302363584</v>
      </c>
      <c r="K48" s="169">
        <f ca="1">IF($C48-K$1&lt;År1,0,J47*(1-VLOOKUP($A48,[1]Hugst!$R$5:$W$9,MATCH(ROUNDUP((K$1)/10,0)*10,[1]Hugst!$R$4:$W$4,0))))</f>
        <v>789.90573657113418</v>
      </c>
      <c r="L48" s="169">
        <f ca="1">IF($C48-L$1&lt;År1,0,K47*(1-VLOOKUP($A48,[1]Hugst!$R$5:$W$9,MATCH(ROUNDUP((L$1)/10,0)*10,[1]Hugst!$R$4:$W$4,0))))</f>
        <v>792.94618234747031</v>
      </c>
      <c r="M48" s="169">
        <f ca="1">IF($C48-M$1&lt;År1,0,L47*(1-VLOOKUP($A48,[1]Hugst!$R$5:$W$9,MATCH(ROUNDUP((M$1)/10,0)*10,[1]Hugst!$R$4:$W$4,0))))</f>
        <v>796.00190674584883</v>
      </c>
      <c r="N48" s="169">
        <f ca="1">IF($C48-N$1&lt;År1,0,M47*(1-VLOOKUP($A48,[1]Hugst!$R$5:$W$9,MATCH(ROUNDUP((N$1)/10,0)*10,[1]Hugst!$R$4:$W$4,0))))</f>
        <v>799.07298654317856</v>
      </c>
      <c r="O48" s="169">
        <f ca="1">IF($C48-O$1&lt;År1,0,N47*(1-VLOOKUP($A48,[1]Hugst!$R$5:$W$9,MATCH(ROUNDUP((O$1)/10,0)*10,[1]Hugst!$R$4:$W$4,0))))</f>
        <v>802.15949890232878</v>
      </c>
      <c r="P48" s="169">
        <f ca="1">IF($C48-P$1&lt;År1,0,O47*(1-VLOOKUP($A48,[1]Hugst!$R$5:$W$9,MATCH(ROUNDUP((P$1)/10,0)*10,[1]Hugst!$R$4:$W$4,0))))</f>
        <v>805.26152137380268</v>
      </c>
      <c r="Q48" s="169">
        <f ca="1">IF($C48-Q$1&lt;År1,0,P47*(1-VLOOKUP($A48,[1]Hugst!$R$5:$W$9,MATCH(ROUNDUP((Q$1)/10,0)*10,[1]Hugst!$R$4:$W$4,0))))</f>
        <v>808.37913189790561</v>
      </c>
      <c r="R48" s="169">
        <f ca="1">IF($C48-R$1&lt;År1,0,Q47*(1-VLOOKUP($A48,[1]Hugst!$R$5:$W$9,MATCH(ROUNDUP((R$1)/10,0)*10,[1]Hugst!$R$4:$W$4,0))))</f>
        <v>811.51240880657861</v>
      </c>
      <c r="S48" s="169">
        <f ca="1">IF($C48-S$1&lt;År1,0,R47*(1-VLOOKUP($A48,[1]Hugst!$R$5:$W$9,MATCH(ROUNDUP((S$1)/10,0)*10,[1]Hugst!$R$4:$W$4,0))))</f>
        <v>814.66143082533381</v>
      </c>
      <c r="T48" s="169">
        <f ca="1">IF($C48-T$1&lt;År1,0,S47*(1-VLOOKUP($A48,[1]Hugst!$R$5:$W$9,MATCH(ROUNDUP((T$1)/10,0)*10,[1]Hugst!$R$4:$W$4,0))))</f>
        <v>817.82627707532083</v>
      </c>
      <c r="U48" s="169">
        <f ca="1">IF($C48-U$1&lt;År1,0,T47*(1-VLOOKUP($A48,[1]Hugst!$R$5:$W$9,MATCH(ROUNDUP((U$1)/10,0)*10,[1]Hugst!$R$4:$W$4,0))))</f>
        <v>821.00702707532037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69">
        <f t="shared" ca="1" si="0"/>
        <v>0</v>
      </c>
      <c r="F49" s="16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69">
        <f ca="1">IF($C49-G$1&lt;År1,0,F48*(1-VLOOKUP($A49,[1]Hugst!$R$5:$W$9,MATCH(ROUNDUP((G$1)/10,0)*10,[1]Hugst!$R$4:$W$4,0))))</f>
        <v>774.93002658912087</v>
      </c>
      <c r="H49" s="169">
        <f ca="1">IF($C49-H$1&lt;År1,0,G48*(1-VLOOKUP($A49,[1]Hugst!$R$5:$W$9,MATCH(ROUNDUP((H$1)/10,0)*10,[1]Hugst!$R$4:$W$4,0))))</f>
        <v>777.89521754142993</v>
      </c>
      <c r="I49" s="169">
        <f ca="1">IF($C49-I$1&lt;År1,0,H48*(1-VLOOKUP($A49,[1]Hugst!$R$5:$W$9,MATCH(ROUNDUP((I$1)/10,0)*10,[1]Hugst!$R$4:$W$4,0))))</f>
        <v>780.87530895080931</v>
      </c>
      <c r="J49" s="169">
        <f ca="1">IF($C49-J$1&lt;År1,0,I48*(1-VLOOKUP($A49,[1]Hugst!$R$5:$W$9,MATCH(ROUNDUP((J$1)/10,0)*10,[1]Hugst!$R$4:$W$4,0))))</f>
        <v>783.870375693906</v>
      </c>
      <c r="K49" s="169">
        <f ca="1">IF($C49-K$1&lt;År1,0,J48*(1-VLOOKUP($A49,[1]Hugst!$R$5:$W$9,MATCH(ROUNDUP((K$1)/10,0)*10,[1]Hugst!$R$4:$W$4,0))))</f>
        <v>786.88049302363584</v>
      </c>
      <c r="L49" s="169">
        <f ca="1">IF($C49-L$1&lt;År1,0,K48*(1-VLOOKUP($A49,[1]Hugst!$R$5:$W$9,MATCH(ROUNDUP((L$1)/10,0)*10,[1]Hugst!$R$4:$W$4,0))))</f>
        <v>789.90573657113418</v>
      </c>
      <c r="M49" s="169">
        <f ca="1">IF($C49-M$1&lt;År1,0,L48*(1-VLOOKUP($A49,[1]Hugst!$R$5:$W$9,MATCH(ROUNDUP((M$1)/10,0)*10,[1]Hugst!$R$4:$W$4,0))))</f>
        <v>792.94618234747031</v>
      </c>
      <c r="N49" s="169">
        <f ca="1">IF($C49-N$1&lt;År1,0,M48*(1-VLOOKUP($A49,[1]Hugst!$R$5:$W$9,MATCH(ROUNDUP((N$1)/10,0)*10,[1]Hugst!$R$4:$W$4,0))))</f>
        <v>796.00190674584883</v>
      </c>
      <c r="O49" s="169">
        <f ca="1">IF($C49-O$1&lt;År1,0,N48*(1-VLOOKUP($A49,[1]Hugst!$R$5:$W$9,MATCH(ROUNDUP((O$1)/10,0)*10,[1]Hugst!$R$4:$W$4,0))))</f>
        <v>799.07298654317856</v>
      </c>
      <c r="P49" s="169">
        <f ca="1">IF($C49-P$1&lt;År1,0,O48*(1-VLOOKUP($A49,[1]Hugst!$R$5:$W$9,MATCH(ROUNDUP((P$1)/10,0)*10,[1]Hugst!$R$4:$W$4,0))))</f>
        <v>802.15949890232878</v>
      </c>
      <c r="Q49" s="169">
        <f ca="1">IF($C49-Q$1&lt;År1,0,P48*(1-VLOOKUP($A49,[1]Hugst!$R$5:$W$9,MATCH(ROUNDUP((Q$1)/10,0)*10,[1]Hugst!$R$4:$W$4,0))))</f>
        <v>805.26152137380268</v>
      </c>
      <c r="R49" s="169">
        <f ca="1">IF($C49-R$1&lt;År1,0,Q48*(1-VLOOKUP($A49,[1]Hugst!$R$5:$W$9,MATCH(ROUNDUP((R$1)/10,0)*10,[1]Hugst!$R$4:$W$4,0))))</f>
        <v>808.37913189790561</v>
      </c>
      <c r="S49" s="169">
        <f ca="1">IF($C49-S$1&lt;År1,0,R48*(1-VLOOKUP($A49,[1]Hugst!$R$5:$W$9,MATCH(ROUNDUP((S$1)/10,0)*10,[1]Hugst!$R$4:$W$4,0))))</f>
        <v>811.51240880657861</v>
      </c>
      <c r="T49" s="169">
        <f ca="1">IF($C49-T$1&lt;År1,0,S48*(1-VLOOKUP($A49,[1]Hugst!$R$5:$W$9,MATCH(ROUNDUP((T$1)/10,0)*10,[1]Hugst!$R$4:$W$4,0))))</f>
        <v>814.66143082533381</v>
      </c>
      <c r="U49" s="169">
        <f ca="1">IF($C49-U$1&lt;År1,0,T48*(1-VLOOKUP($A49,[1]Hugst!$R$5:$W$9,MATCH(ROUNDUP((U$1)/10,0)*10,[1]Hugst!$R$4:$W$4,0))))</f>
        <v>817.82627707532083</v>
      </c>
      <c r="V49" s="169">
        <f ca="1">IF($C49-V$1&lt;År1,0,U48*(1-VLOOKUP($A49,[1]Hugst!$R$5:$W$9,MATCH(ROUNDUP((V$1)/10,0)*10,[1]Hugst!$R$4:$W$4,0))))</f>
        <v>821.00702707532037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69">
        <f t="shared" ca="1" si="0"/>
        <v>0</v>
      </c>
      <c r="F50" s="169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69">
        <f ca="1">IF($C50-G$1&lt;År1,0,F49*(1-VLOOKUP($A50,[1]Hugst!$R$5:$W$9,MATCH(ROUNDUP((G$1)/10,0)*10,[1]Hugst!$R$4:$W$4,0))))</f>
        <v>771.97966159152497</v>
      </c>
      <c r="H50" s="169">
        <f ca="1">IF($C50-H$1&lt;År1,0,G49*(1-VLOOKUP($A50,[1]Hugst!$R$5:$W$9,MATCH(ROUNDUP((H$1)/10,0)*10,[1]Hugst!$R$4:$W$4,0))))</f>
        <v>774.93002658912087</v>
      </c>
      <c r="I50" s="169">
        <f ca="1">IF($C50-I$1&lt;År1,0,H49*(1-VLOOKUP($A50,[1]Hugst!$R$5:$W$9,MATCH(ROUNDUP((I$1)/10,0)*10,[1]Hugst!$R$4:$W$4,0))))</f>
        <v>777.89521754142993</v>
      </c>
      <c r="J50" s="169">
        <f ca="1">IF($C50-J$1&lt;År1,0,I49*(1-VLOOKUP($A50,[1]Hugst!$R$5:$W$9,MATCH(ROUNDUP((J$1)/10,0)*10,[1]Hugst!$R$4:$W$4,0))))</f>
        <v>780.87530895080931</v>
      </c>
      <c r="K50" s="169">
        <f ca="1">IF($C50-K$1&lt;År1,0,J49*(1-VLOOKUP($A50,[1]Hugst!$R$5:$W$9,MATCH(ROUNDUP((K$1)/10,0)*10,[1]Hugst!$R$4:$W$4,0))))</f>
        <v>783.870375693906</v>
      </c>
      <c r="L50" s="169">
        <f ca="1">IF($C50-L$1&lt;År1,0,K49*(1-VLOOKUP($A50,[1]Hugst!$R$5:$W$9,MATCH(ROUNDUP((L$1)/10,0)*10,[1]Hugst!$R$4:$W$4,0))))</f>
        <v>786.88049302363584</v>
      </c>
      <c r="M50" s="169">
        <f ca="1">IF($C50-M$1&lt;År1,0,L49*(1-VLOOKUP($A50,[1]Hugst!$R$5:$W$9,MATCH(ROUNDUP((M$1)/10,0)*10,[1]Hugst!$R$4:$W$4,0))))</f>
        <v>789.90573657113418</v>
      </c>
      <c r="N50" s="169">
        <f ca="1">IF($C50-N$1&lt;År1,0,M49*(1-VLOOKUP($A50,[1]Hugst!$R$5:$W$9,MATCH(ROUNDUP((N$1)/10,0)*10,[1]Hugst!$R$4:$W$4,0))))</f>
        <v>792.94618234747031</v>
      </c>
      <c r="O50" s="169">
        <f ca="1">IF($C50-O$1&lt;År1,0,N49*(1-VLOOKUP($A50,[1]Hugst!$R$5:$W$9,MATCH(ROUNDUP((O$1)/10,0)*10,[1]Hugst!$R$4:$W$4,0))))</f>
        <v>796.00190674584883</v>
      </c>
      <c r="P50" s="169">
        <f ca="1">IF($C50-P$1&lt;År1,0,O49*(1-VLOOKUP($A50,[1]Hugst!$R$5:$W$9,MATCH(ROUNDUP((P$1)/10,0)*10,[1]Hugst!$R$4:$W$4,0))))</f>
        <v>799.07298654317856</v>
      </c>
      <c r="Q50" s="169">
        <f ca="1">IF($C50-Q$1&lt;År1,0,P49*(1-VLOOKUP($A50,[1]Hugst!$R$5:$W$9,MATCH(ROUNDUP((Q$1)/10,0)*10,[1]Hugst!$R$4:$W$4,0))))</f>
        <v>802.15949890232878</v>
      </c>
      <c r="R50" s="169">
        <f ca="1">IF($C50-R$1&lt;År1,0,Q49*(1-VLOOKUP($A50,[1]Hugst!$R$5:$W$9,MATCH(ROUNDUP((R$1)/10,0)*10,[1]Hugst!$R$4:$W$4,0))))</f>
        <v>805.26152137380268</v>
      </c>
      <c r="S50" s="169">
        <f ca="1">IF($C50-S$1&lt;År1,0,R49*(1-VLOOKUP($A50,[1]Hugst!$R$5:$W$9,MATCH(ROUNDUP((S$1)/10,0)*10,[1]Hugst!$R$4:$W$4,0))))</f>
        <v>808.37913189790561</v>
      </c>
      <c r="T50" s="169">
        <f ca="1">IF($C50-T$1&lt;År1,0,S49*(1-VLOOKUP($A50,[1]Hugst!$R$5:$W$9,MATCH(ROUNDUP((T$1)/10,0)*10,[1]Hugst!$R$4:$W$4,0))))</f>
        <v>811.51240880657861</v>
      </c>
      <c r="U50" s="169">
        <f ca="1">IF($C50-U$1&lt;År1,0,T49*(1-VLOOKUP($A50,[1]Hugst!$R$5:$W$9,MATCH(ROUNDUP((U$1)/10,0)*10,[1]Hugst!$R$4:$W$4,0))))</f>
        <v>814.66143082533381</v>
      </c>
      <c r="V50" s="169">
        <f ca="1">IF($C50-V$1&lt;År1,0,U49*(1-VLOOKUP($A50,[1]Hugst!$R$5:$W$9,MATCH(ROUNDUP((V$1)/10,0)*10,[1]Hugst!$R$4:$W$4,0))))</f>
        <v>817.82627707532083</v>
      </c>
      <c r="W50" s="169">
        <f ca="1">IF($C50-W$1&lt;År1,0,V49*(1-VLOOKUP($A50,[1]Hugst!$R$5:$W$9,MATCH(ROUNDUP((W$1)/10,0)*10,[1]Hugst!$R$4:$W$4,0))))</f>
        <v>821.00702707532037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69">
        <f t="shared" ca="1" si="0"/>
        <v>0</v>
      </c>
      <c r="F51" s="169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69">
        <f ca="1">IF($C51-G$1&lt;År1,0,F50*(1-VLOOKUP($A51,[1]Hugst!$R$5:$W$9,MATCH(ROUNDUP((G$1)/10,0)*10,[1]Hugst!$R$4:$W$4,0))))</f>
        <v>769.04404841895962</v>
      </c>
      <c r="H51" s="169">
        <f ca="1">IF($C51-H$1&lt;År1,0,G50*(1-VLOOKUP($A51,[1]Hugst!$R$5:$W$9,MATCH(ROUNDUP((H$1)/10,0)*10,[1]Hugst!$R$4:$W$4,0))))</f>
        <v>771.97966159152497</v>
      </c>
      <c r="I51" s="169">
        <f ca="1">IF($C51-I$1&lt;År1,0,H50*(1-VLOOKUP($A51,[1]Hugst!$R$5:$W$9,MATCH(ROUNDUP((I$1)/10,0)*10,[1]Hugst!$R$4:$W$4,0))))</f>
        <v>774.93002658912087</v>
      </c>
      <c r="J51" s="169">
        <f ca="1">IF($C51-J$1&lt;År1,0,I50*(1-VLOOKUP($A51,[1]Hugst!$R$5:$W$9,MATCH(ROUNDUP((J$1)/10,0)*10,[1]Hugst!$R$4:$W$4,0))))</f>
        <v>777.89521754142993</v>
      </c>
      <c r="K51" s="169">
        <f ca="1">IF($C51-K$1&lt;År1,0,J50*(1-VLOOKUP($A51,[1]Hugst!$R$5:$W$9,MATCH(ROUNDUP((K$1)/10,0)*10,[1]Hugst!$R$4:$W$4,0))))</f>
        <v>780.87530895080931</v>
      </c>
      <c r="L51" s="169">
        <f ca="1">IF($C51-L$1&lt;År1,0,K50*(1-VLOOKUP($A51,[1]Hugst!$R$5:$W$9,MATCH(ROUNDUP((L$1)/10,0)*10,[1]Hugst!$R$4:$W$4,0))))</f>
        <v>783.870375693906</v>
      </c>
      <c r="M51" s="169">
        <f ca="1">IF($C51-M$1&lt;År1,0,L50*(1-VLOOKUP($A51,[1]Hugst!$R$5:$W$9,MATCH(ROUNDUP((M$1)/10,0)*10,[1]Hugst!$R$4:$W$4,0))))</f>
        <v>786.88049302363584</v>
      </c>
      <c r="N51" s="169">
        <f ca="1">IF($C51-N$1&lt;År1,0,M50*(1-VLOOKUP($A51,[1]Hugst!$R$5:$W$9,MATCH(ROUNDUP((N$1)/10,0)*10,[1]Hugst!$R$4:$W$4,0))))</f>
        <v>789.90573657113418</v>
      </c>
      <c r="O51" s="169">
        <f ca="1">IF($C51-O$1&lt;År1,0,N50*(1-VLOOKUP($A51,[1]Hugst!$R$5:$W$9,MATCH(ROUNDUP((O$1)/10,0)*10,[1]Hugst!$R$4:$W$4,0))))</f>
        <v>792.94618234747031</v>
      </c>
      <c r="P51" s="169">
        <f ca="1">IF($C51-P$1&lt;År1,0,O50*(1-VLOOKUP($A51,[1]Hugst!$R$5:$W$9,MATCH(ROUNDUP((P$1)/10,0)*10,[1]Hugst!$R$4:$W$4,0))))</f>
        <v>796.00190674584883</v>
      </c>
      <c r="Q51" s="169">
        <f ca="1">IF($C51-Q$1&lt;År1,0,P50*(1-VLOOKUP($A51,[1]Hugst!$R$5:$W$9,MATCH(ROUNDUP((Q$1)/10,0)*10,[1]Hugst!$R$4:$W$4,0))))</f>
        <v>799.07298654317856</v>
      </c>
      <c r="R51" s="169">
        <f ca="1">IF($C51-R$1&lt;År1,0,Q50*(1-VLOOKUP($A51,[1]Hugst!$R$5:$W$9,MATCH(ROUNDUP((R$1)/10,0)*10,[1]Hugst!$R$4:$W$4,0))))</f>
        <v>802.15949890232878</v>
      </c>
      <c r="S51" s="169">
        <f ca="1">IF($C51-S$1&lt;År1,0,R50*(1-VLOOKUP($A51,[1]Hugst!$R$5:$W$9,MATCH(ROUNDUP((S$1)/10,0)*10,[1]Hugst!$R$4:$W$4,0))))</f>
        <v>805.26152137380268</v>
      </c>
      <c r="T51" s="169">
        <f ca="1">IF($C51-T$1&lt;År1,0,S50*(1-VLOOKUP($A51,[1]Hugst!$R$5:$W$9,MATCH(ROUNDUP((T$1)/10,0)*10,[1]Hugst!$R$4:$W$4,0))))</f>
        <v>808.37913189790561</v>
      </c>
      <c r="U51" s="169">
        <f ca="1">IF($C51-U$1&lt;År1,0,T50*(1-VLOOKUP($A51,[1]Hugst!$R$5:$W$9,MATCH(ROUNDUP((U$1)/10,0)*10,[1]Hugst!$R$4:$W$4,0))))</f>
        <v>811.51240880657861</v>
      </c>
      <c r="V51" s="169">
        <f ca="1">IF($C51-V$1&lt;År1,0,U50*(1-VLOOKUP($A51,[1]Hugst!$R$5:$W$9,MATCH(ROUNDUP((V$1)/10,0)*10,[1]Hugst!$R$4:$W$4,0))))</f>
        <v>814.66143082533381</v>
      </c>
      <c r="W51" s="169">
        <f ca="1">IF($C51-W$1&lt;År1,0,V50*(1-VLOOKUP($A51,[1]Hugst!$R$5:$W$9,MATCH(ROUNDUP((W$1)/10,0)*10,[1]Hugst!$R$4:$W$4,0))))</f>
        <v>817.82627707532083</v>
      </c>
      <c r="X51" s="169">
        <f ca="1">IF($C51-X$1&lt;År1,0,W50*(1-VLOOKUP($A51,[1]Hugst!$R$5:$W$9,MATCH(ROUNDUP((X$1)/10,0)*10,[1]Hugst!$R$4:$W$4,0))))</f>
        <v>821.00702707532037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69">
        <f t="shared" ca="1" si="0"/>
        <v>0</v>
      </c>
      <c r="F52" s="169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69">
        <f ca="1">IF($C52-G$1&lt;År1,0,F51*(1-VLOOKUP($A52,[1]Hugst!$R$5:$W$9,MATCH(ROUNDUP((G$1)/10,0)*10,[1]Hugst!$R$4:$W$4,0))))</f>
        <v>766.12311331224851</v>
      </c>
      <c r="H52" s="169">
        <f ca="1">IF($C52-H$1&lt;År1,0,G51*(1-VLOOKUP($A52,[1]Hugst!$R$5:$W$9,MATCH(ROUNDUP((H$1)/10,0)*10,[1]Hugst!$R$4:$W$4,0))))</f>
        <v>769.04404841895962</v>
      </c>
      <c r="I52" s="169">
        <f ca="1">IF($C52-I$1&lt;År1,0,H51*(1-VLOOKUP($A52,[1]Hugst!$R$5:$W$9,MATCH(ROUNDUP((I$1)/10,0)*10,[1]Hugst!$R$4:$W$4,0))))</f>
        <v>771.97966159152497</v>
      </c>
      <c r="J52" s="169">
        <f ca="1">IF($C52-J$1&lt;År1,0,I51*(1-VLOOKUP($A52,[1]Hugst!$R$5:$W$9,MATCH(ROUNDUP((J$1)/10,0)*10,[1]Hugst!$R$4:$W$4,0))))</f>
        <v>774.93002658912087</v>
      </c>
      <c r="K52" s="169">
        <f ca="1">IF($C52-K$1&lt;År1,0,J51*(1-VLOOKUP($A52,[1]Hugst!$R$5:$W$9,MATCH(ROUNDUP((K$1)/10,0)*10,[1]Hugst!$R$4:$W$4,0))))</f>
        <v>777.89521754142993</v>
      </c>
      <c r="L52" s="169">
        <f ca="1">IF($C52-L$1&lt;År1,0,K51*(1-VLOOKUP($A52,[1]Hugst!$R$5:$W$9,MATCH(ROUNDUP((L$1)/10,0)*10,[1]Hugst!$R$4:$W$4,0))))</f>
        <v>780.87530895080931</v>
      </c>
      <c r="M52" s="169">
        <f ca="1">IF($C52-M$1&lt;År1,0,L51*(1-VLOOKUP($A52,[1]Hugst!$R$5:$W$9,MATCH(ROUNDUP((M$1)/10,0)*10,[1]Hugst!$R$4:$W$4,0))))</f>
        <v>783.870375693906</v>
      </c>
      <c r="N52" s="169">
        <f ca="1">IF($C52-N$1&lt;År1,0,M51*(1-VLOOKUP($A52,[1]Hugst!$R$5:$W$9,MATCH(ROUNDUP((N$1)/10,0)*10,[1]Hugst!$R$4:$W$4,0))))</f>
        <v>786.88049302363584</v>
      </c>
      <c r="O52" s="169">
        <f ca="1">IF($C52-O$1&lt;År1,0,N51*(1-VLOOKUP($A52,[1]Hugst!$R$5:$W$9,MATCH(ROUNDUP((O$1)/10,0)*10,[1]Hugst!$R$4:$W$4,0))))</f>
        <v>789.90573657113418</v>
      </c>
      <c r="P52" s="169">
        <f ca="1">IF($C52-P$1&lt;År1,0,O51*(1-VLOOKUP($A52,[1]Hugst!$R$5:$W$9,MATCH(ROUNDUP((P$1)/10,0)*10,[1]Hugst!$R$4:$W$4,0))))</f>
        <v>792.94618234747031</v>
      </c>
      <c r="Q52" s="169">
        <f ca="1">IF($C52-Q$1&lt;År1,0,P51*(1-VLOOKUP($A52,[1]Hugst!$R$5:$W$9,MATCH(ROUNDUP((Q$1)/10,0)*10,[1]Hugst!$R$4:$W$4,0))))</f>
        <v>796.00190674584883</v>
      </c>
      <c r="R52" s="169">
        <f ca="1">IF($C52-R$1&lt;År1,0,Q51*(1-VLOOKUP($A52,[1]Hugst!$R$5:$W$9,MATCH(ROUNDUP((R$1)/10,0)*10,[1]Hugst!$R$4:$W$4,0))))</f>
        <v>799.07298654317856</v>
      </c>
      <c r="S52" s="169">
        <f ca="1">IF($C52-S$1&lt;År1,0,R51*(1-VLOOKUP($A52,[1]Hugst!$R$5:$W$9,MATCH(ROUNDUP((S$1)/10,0)*10,[1]Hugst!$R$4:$W$4,0))))</f>
        <v>802.15949890232878</v>
      </c>
      <c r="T52" s="169">
        <f ca="1">IF($C52-T$1&lt;År1,0,S51*(1-VLOOKUP($A52,[1]Hugst!$R$5:$W$9,MATCH(ROUNDUP((T$1)/10,0)*10,[1]Hugst!$R$4:$W$4,0))))</f>
        <v>805.26152137380268</v>
      </c>
      <c r="U52" s="169">
        <f ca="1">IF($C52-U$1&lt;År1,0,T51*(1-VLOOKUP($A52,[1]Hugst!$R$5:$W$9,MATCH(ROUNDUP((U$1)/10,0)*10,[1]Hugst!$R$4:$W$4,0))))</f>
        <v>808.37913189790561</v>
      </c>
      <c r="V52" s="169">
        <f ca="1">IF($C52-V$1&lt;År1,0,U51*(1-VLOOKUP($A52,[1]Hugst!$R$5:$W$9,MATCH(ROUNDUP((V$1)/10,0)*10,[1]Hugst!$R$4:$W$4,0))))</f>
        <v>811.51240880657861</v>
      </c>
      <c r="W52" s="169">
        <f ca="1">IF($C52-W$1&lt;År1,0,V51*(1-VLOOKUP($A52,[1]Hugst!$R$5:$W$9,MATCH(ROUNDUP((W$1)/10,0)*10,[1]Hugst!$R$4:$W$4,0))))</f>
        <v>814.66143082533381</v>
      </c>
      <c r="X52" s="169">
        <f ca="1">IF($C52-X$1&lt;År1,0,W51*(1-VLOOKUP($A52,[1]Hugst!$R$5:$W$9,MATCH(ROUNDUP((X$1)/10,0)*10,[1]Hugst!$R$4:$W$4,0))))</f>
        <v>817.82627707532083</v>
      </c>
      <c r="Y52" s="169">
        <f ca="1">IF($C52-Y$1&lt;År1,0,X51*(1-VLOOKUP($A52,[1]Hugst!$R$5:$W$9,MATCH(ROUNDUP((Y$1)/10,0)*10,[1]Hugst!$R$4:$W$4,0))))</f>
        <v>821.00702707532037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69">
        <f t="shared" ca="1" si="0"/>
        <v>0</v>
      </c>
      <c r="F53" s="169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69">
        <f ca="1">IF($C53-G$1&lt;År1,0,F52*(1-VLOOKUP($A53,[1]Hugst!$R$5:$W$9,MATCH(ROUNDUP((G$1)/10,0)*10,[1]Hugst!$R$4:$W$4,0))))</f>
        <v>763.21678288104818</v>
      </c>
      <c r="H53" s="169">
        <f ca="1">IF($C53-H$1&lt;År1,0,G52*(1-VLOOKUP($A53,[1]Hugst!$R$5:$W$9,MATCH(ROUNDUP((H$1)/10,0)*10,[1]Hugst!$R$4:$W$4,0))))</f>
        <v>766.12311331224851</v>
      </c>
      <c r="I53" s="169">
        <f ca="1">IF($C53-I$1&lt;År1,0,H52*(1-VLOOKUP($A53,[1]Hugst!$R$5:$W$9,MATCH(ROUNDUP((I$1)/10,0)*10,[1]Hugst!$R$4:$W$4,0))))</f>
        <v>769.04404841895962</v>
      </c>
      <c r="J53" s="169">
        <f ca="1">IF($C53-J$1&lt;År1,0,I52*(1-VLOOKUP($A53,[1]Hugst!$R$5:$W$9,MATCH(ROUNDUP((J$1)/10,0)*10,[1]Hugst!$R$4:$W$4,0))))</f>
        <v>771.97966159152497</v>
      </c>
      <c r="K53" s="169">
        <f ca="1">IF($C53-K$1&lt;År1,0,J52*(1-VLOOKUP($A53,[1]Hugst!$R$5:$W$9,MATCH(ROUNDUP((K$1)/10,0)*10,[1]Hugst!$R$4:$W$4,0))))</f>
        <v>774.93002658912087</v>
      </c>
      <c r="L53" s="169">
        <f ca="1">IF($C53-L$1&lt;År1,0,K52*(1-VLOOKUP($A53,[1]Hugst!$R$5:$W$9,MATCH(ROUNDUP((L$1)/10,0)*10,[1]Hugst!$R$4:$W$4,0))))</f>
        <v>777.89521754142993</v>
      </c>
      <c r="M53" s="169">
        <f ca="1">IF($C53-M$1&lt;År1,0,L52*(1-VLOOKUP($A53,[1]Hugst!$R$5:$W$9,MATCH(ROUNDUP((M$1)/10,0)*10,[1]Hugst!$R$4:$W$4,0))))</f>
        <v>780.87530895080931</v>
      </c>
      <c r="N53" s="169">
        <f ca="1">IF($C53-N$1&lt;År1,0,M52*(1-VLOOKUP($A53,[1]Hugst!$R$5:$W$9,MATCH(ROUNDUP((N$1)/10,0)*10,[1]Hugst!$R$4:$W$4,0))))</f>
        <v>783.870375693906</v>
      </c>
      <c r="O53" s="169">
        <f ca="1">IF($C53-O$1&lt;År1,0,N52*(1-VLOOKUP($A53,[1]Hugst!$R$5:$W$9,MATCH(ROUNDUP((O$1)/10,0)*10,[1]Hugst!$R$4:$W$4,0))))</f>
        <v>786.88049302363584</v>
      </c>
      <c r="P53" s="169">
        <f ca="1">IF($C53-P$1&lt;År1,0,O52*(1-VLOOKUP($A53,[1]Hugst!$R$5:$W$9,MATCH(ROUNDUP((P$1)/10,0)*10,[1]Hugst!$R$4:$W$4,0))))</f>
        <v>789.90573657113418</v>
      </c>
      <c r="Q53" s="169">
        <f ca="1">IF($C53-Q$1&lt;År1,0,P52*(1-VLOOKUP($A53,[1]Hugst!$R$5:$W$9,MATCH(ROUNDUP((Q$1)/10,0)*10,[1]Hugst!$R$4:$W$4,0))))</f>
        <v>792.94618234747031</v>
      </c>
      <c r="R53" s="169">
        <f ca="1">IF($C53-R$1&lt;År1,0,Q52*(1-VLOOKUP($A53,[1]Hugst!$R$5:$W$9,MATCH(ROUNDUP((R$1)/10,0)*10,[1]Hugst!$R$4:$W$4,0))))</f>
        <v>796.00190674584883</v>
      </c>
      <c r="S53" s="169">
        <f ca="1">IF($C53-S$1&lt;År1,0,R52*(1-VLOOKUP($A53,[1]Hugst!$R$5:$W$9,MATCH(ROUNDUP((S$1)/10,0)*10,[1]Hugst!$R$4:$W$4,0))))</f>
        <v>799.07298654317856</v>
      </c>
      <c r="T53" s="169">
        <f ca="1">IF($C53-T$1&lt;År1,0,S52*(1-VLOOKUP($A53,[1]Hugst!$R$5:$W$9,MATCH(ROUNDUP((T$1)/10,0)*10,[1]Hugst!$R$4:$W$4,0))))</f>
        <v>802.15949890232878</v>
      </c>
      <c r="U53" s="169">
        <f ca="1">IF($C53-U$1&lt;År1,0,T52*(1-VLOOKUP($A53,[1]Hugst!$R$5:$W$9,MATCH(ROUNDUP((U$1)/10,0)*10,[1]Hugst!$R$4:$W$4,0))))</f>
        <v>805.26152137380268</v>
      </c>
      <c r="V53" s="169">
        <f ca="1">IF($C53-V$1&lt;År1,0,U52*(1-VLOOKUP($A53,[1]Hugst!$R$5:$W$9,MATCH(ROUNDUP((V$1)/10,0)*10,[1]Hugst!$R$4:$W$4,0))))</f>
        <v>808.37913189790561</v>
      </c>
      <c r="W53" s="169">
        <f ca="1">IF($C53-W$1&lt;År1,0,V52*(1-VLOOKUP($A53,[1]Hugst!$R$5:$W$9,MATCH(ROUNDUP((W$1)/10,0)*10,[1]Hugst!$R$4:$W$4,0))))</f>
        <v>811.51240880657861</v>
      </c>
      <c r="X53" s="169">
        <f ca="1">IF($C53-X$1&lt;År1,0,W52*(1-VLOOKUP($A53,[1]Hugst!$R$5:$W$9,MATCH(ROUNDUP((X$1)/10,0)*10,[1]Hugst!$R$4:$W$4,0))))</f>
        <v>814.66143082533381</v>
      </c>
      <c r="Y53" s="169">
        <f ca="1">IF($C53-Y$1&lt;År1,0,X52*(1-VLOOKUP($A53,[1]Hugst!$R$5:$W$9,MATCH(ROUNDUP((Y$1)/10,0)*10,[1]Hugst!$R$4:$W$4,0))))</f>
        <v>817.82627707532083</v>
      </c>
      <c r="Z53" s="169">
        <f ca="1">IF($C53-Z$1&lt;År1,0,Y52*(1-VLOOKUP($A53,[1]Hugst!$R$5:$W$9,MATCH(ROUNDUP((Z$1)/10,0)*10,[1]Hugst!$R$4:$W$4,0))))</f>
        <v>821.00702707532037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69">
        <f t="shared" ca="1" si="0"/>
        <v>0</v>
      </c>
      <c r="F54" s="169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69">
        <f ca="1">IF($C54-G$1&lt;År1,0,F53*(1-VLOOKUP($A54,[1]Hugst!$R$5:$W$9,MATCH(ROUNDUP((G$1)/10,0)*10,[1]Hugst!$R$4:$W$4,0))))</f>
        <v>760.32498410201447</v>
      </c>
      <c r="H54" s="169">
        <f ca="1">IF($C54-H$1&lt;År1,0,G53*(1-VLOOKUP($A54,[1]Hugst!$R$5:$W$9,MATCH(ROUNDUP((H$1)/10,0)*10,[1]Hugst!$R$4:$W$4,0))))</f>
        <v>763.21678288104818</v>
      </c>
      <c r="I54" s="169">
        <f ca="1">IF($C54-I$1&lt;År1,0,H53*(1-VLOOKUP($A54,[1]Hugst!$R$5:$W$9,MATCH(ROUNDUP((I$1)/10,0)*10,[1]Hugst!$R$4:$W$4,0))))</f>
        <v>766.12311331224851</v>
      </c>
      <c r="J54" s="169">
        <f ca="1">IF($C54-J$1&lt;År1,0,I53*(1-VLOOKUP($A54,[1]Hugst!$R$5:$W$9,MATCH(ROUNDUP((J$1)/10,0)*10,[1]Hugst!$R$4:$W$4,0))))</f>
        <v>769.04404841895962</v>
      </c>
      <c r="K54" s="169">
        <f ca="1">IF($C54-K$1&lt;År1,0,J53*(1-VLOOKUP($A54,[1]Hugst!$R$5:$W$9,MATCH(ROUNDUP((K$1)/10,0)*10,[1]Hugst!$R$4:$W$4,0))))</f>
        <v>771.97966159152497</v>
      </c>
      <c r="L54" s="169">
        <f ca="1">IF($C54-L$1&lt;År1,0,K53*(1-VLOOKUP($A54,[1]Hugst!$R$5:$W$9,MATCH(ROUNDUP((L$1)/10,0)*10,[1]Hugst!$R$4:$W$4,0))))</f>
        <v>774.93002658912087</v>
      </c>
      <c r="M54" s="169">
        <f ca="1">IF($C54-M$1&lt;År1,0,L53*(1-VLOOKUP($A54,[1]Hugst!$R$5:$W$9,MATCH(ROUNDUP((M$1)/10,0)*10,[1]Hugst!$R$4:$W$4,0))))</f>
        <v>777.89521754142993</v>
      </c>
      <c r="N54" s="169">
        <f ca="1">IF($C54-N$1&lt;År1,0,M53*(1-VLOOKUP($A54,[1]Hugst!$R$5:$W$9,MATCH(ROUNDUP((N$1)/10,0)*10,[1]Hugst!$R$4:$W$4,0))))</f>
        <v>780.87530895080931</v>
      </c>
      <c r="O54" s="169">
        <f ca="1">IF($C54-O$1&lt;År1,0,N53*(1-VLOOKUP($A54,[1]Hugst!$R$5:$W$9,MATCH(ROUNDUP((O$1)/10,0)*10,[1]Hugst!$R$4:$W$4,0))))</f>
        <v>783.870375693906</v>
      </c>
      <c r="P54" s="169">
        <f ca="1">IF($C54-P$1&lt;År1,0,O53*(1-VLOOKUP($A54,[1]Hugst!$R$5:$W$9,MATCH(ROUNDUP((P$1)/10,0)*10,[1]Hugst!$R$4:$W$4,0))))</f>
        <v>786.88049302363584</v>
      </c>
      <c r="Q54" s="169">
        <f ca="1">IF($C54-Q$1&lt;År1,0,P53*(1-VLOOKUP($A54,[1]Hugst!$R$5:$W$9,MATCH(ROUNDUP((Q$1)/10,0)*10,[1]Hugst!$R$4:$W$4,0))))</f>
        <v>789.90573657113418</v>
      </c>
      <c r="R54" s="169">
        <f ca="1">IF($C54-R$1&lt;År1,0,Q53*(1-VLOOKUP($A54,[1]Hugst!$R$5:$W$9,MATCH(ROUNDUP((R$1)/10,0)*10,[1]Hugst!$R$4:$W$4,0))))</f>
        <v>792.94618234747031</v>
      </c>
      <c r="S54" s="169">
        <f ca="1">IF($C54-S$1&lt;År1,0,R53*(1-VLOOKUP($A54,[1]Hugst!$R$5:$W$9,MATCH(ROUNDUP((S$1)/10,0)*10,[1]Hugst!$R$4:$W$4,0))))</f>
        <v>796.00190674584883</v>
      </c>
      <c r="T54" s="169">
        <f ca="1">IF($C54-T$1&lt;År1,0,S53*(1-VLOOKUP($A54,[1]Hugst!$R$5:$W$9,MATCH(ROUNDUP((T$1)/10,0)*10,[1]Hugst!$R$4:$W$4,0))))</f>
        <v>799.07298654317856</v>
      </c>
      <c r="U54" s="169">
        <f ca="1">IF($C54-U$1&lt;År1,0,T53*(1-VLOOKUP($A54,[1]Hugst!$R$5:$W$9,MATCH(ROUNDUP((U$1)/10,0)*10,[1]Hugst!$R$4:$W$4,0))))</f>
        <v>802.15949890232878</v>
      </c>
      <c r="V54" s="169">
        <f ca="1">IF($C54-V$1&lt;År1,0,U53*(1-VLOOKUP($A54,[1]Hugst!$R$5:$W$9,MATCH(ROUNDUP((V$1)/10,0)*10,[1]Hugst!$R$4:$W$4,0))))</f>
        <v>805.26152137380268</v>
      </c>
      <c r="W54" s="169">
        <f ca="1">IF($C54-W$1&lt;År1,0,V53*(1-VLOOKUP($A54,[1]Hugst!$R$5:$W$9,MATCH(ROUNDUP((W$1)/10,0)*10,[1]Hugst!$R$4:$W$4,0))))</f>
        <v>808.37913189790561</v>
      </c>
      <c r="X54" s="169">
        <f ca="1">IF($C54-X$1&lt;År1,0,W53*(1-VLOOKUP($A54,[1]Hugst!$R$5:$W$9,MATCH(ROUNDUP((X$1)/10,0)*10,[1]Hugst!$R$4:$W$4,0))))</f>
        <v>811.51240880657861</v>
      </c>
      <c r="Y54" s="169">
        <f ca="1">IF($C54-Y$1&lt;År1,0,X53*(1-VLOOKUP($A54,[1]Hugst!$R$5:$W$9,MATCH(ROUNDUP((Y$1)/10,0)*10,[1]Hugst!$R$4:$W$4,0))))</f>
        <v>814.66143082533381</v>
      </c>
      <c r="Z54" s="169">
        <f ca="1">IF($C54-Z$1&lt;År1,0,Y53*(1-VLOOKUP($A54,[1]Hugst!$R$5:$W$9,MATCH(ROUNDUP((Z$1)/10,0)*10,[1]Hugst!$R$4:$W$4,0))))</f>
        <v>817.82627707532083</v>
      </c>
      <c r="AA54" s="169">
        <f ca="1">IF($C54-AA$1&lt;År1,0,Z53*(1-VLOOKUP($A54,[1]Hugst!$R$5:$W$9,MATCH(ROUNDUP((AA$1)/10,0)*10,[1]Hugst!$R$4:$W$4,0))))</f>
        <v>821.00702707532037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69">
        <f t="shared" ca="1" si="0"/>
        <v>0</v>
      </c>
      <c r="F55" s="169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69">
        <f ca="1">IF($C55-G$1&lt;År1,0,F54*(1-VLOOKUP($A55,[1]Hugst!$R$5:$W$9,MATCH(ROUNDUP((G$1)/10,0)*10,[1]Hugst!$R$4:$W$4,0))))</f>
        <v>757.44764431688168</v>
      </c>
      <c r="H55" s="169">
        <f ca="1">IF($C55-H$1&lt;År1,0,G54*(1-VLOOKUP($A55,[1]Hugst!$R$5:$W$9,MATCH(ROUNDUP((H$1)/10,0)*10,[1]Hugst!$R$4:$W$4,0))))</f>
        <v>760.32498410201447</v>
      </c>
      <c r="I55" s="169">
        <f ca="1">IF($C55-I$1&lt;År1,0,H54*(1-VLOOKUP($A55,[1]Hugst!$R$5:$W$9,MATCH(ROUNDUP((I$1)/10,0)*10,[1]Hugst!$R$4:$W$4,0))))</f>
        <v>763.21678288104818</v>
      </c>
      <c r="J55" s="169">
        <f ca="1">IF($C55-J$1&lt;År1,0,I54*(1-VLOOKUP($A55,[1]Hugst!$R$5:$W$9,MATCH(ROUNDUP((J$1)/10,0)*10,[1]Hugst!$R$4:$W$4,0))))</f>
        <v>766.12311331224851</v>
      </c>
      <c r="K55" s="169">
        <f ca="1">IF($C55-K$1&lt;År1,0,J54*(1-VLOOKUP($A55,[1]Hugst!$R$5:$W$9,MATCH(ROUNDUP((K$1)/10,0)*10,[1]Hugst!$R$4:$W$4,0))))</f>
        <v>769.04404841895962</v>
      </c>
      <c r="L55" s="169">
        <f ca="1">IF($C55-L$1&lt;År1,0,K54*(1-VLOOKUP($A55,[1]Hugst!$R$5:$W$9,MATCH(ROUNDUP((L$1)/10,0)*10,[1]Hugst!$R$4:$W$4,0))))</f>
        <v>771.97966159152497</v>
      </c>
      <c r="M55" s="169">
        <f ca="1">IF($C55-M$1&lt;År1,0,L54*(1-VLOOKUP($A55,[1]Hugst!$R$5:$W$9,MATCH(ROUNDUP((M$1)/10,0)*10,[1]Hugst!$R$4:$W$4,0))))</f>
        <v>774.93002658912087</v>
      </c>
      <c r="N55" s="169">
        <f ca="1">IF($C55-N$1&lt;År1,0,M54*(1-VLOOKUP($A55,[1]Hugst!$R$5:$W$9,MATCH(ROUNDUP((N$1)/10,0)*10,[1]Hugst!$R$4:$W$4,0))))</f>
        <v>777.89521754142993</v>
      </c>
      <c r="O55" s="169">
        <f ca="1">IF($C55-O$1&lt;År1,0,N54*(1-VLOOKUP($A55,[1]Hugst!$R$5:$W$9,MATCH(ROUNDUP((O$1)/10,0)*10,[1]Hugst!$R$4:$W$4,0))))</f>
        <v>780.87530895080931</v>
      </c>
      <c r="P55" s="169">
        <f ca="1">IF($C55-P$1&lt;År1,0,O54*(1-VLOOKUP($A55,[1]Hugst!$R$5:$W$9,MATCH(ROUNDUP((P$1)/10,0)*10,[1]Hugst!$R$4:$W$4,0))))</f>
        <v>783.870375693906</v>
      </c>
      <c r="Q55" s="169">
        <f ca="1">IF($C55-Q$1&lt;År1,0,P54*(1-VLOOKUP($A55,[1]Hugst!$R$5:$W$9,MATCH(ROUNDUP((Q$1)/10,0)*10,[1]Hugst!$R$4:$W$4,0))))</f>
        <v>786.88049302363584</v>
      </c>
      <c r="R55" s="169">
        <f ca="1">IF($C55-R$1&lt;År1,0,Q54*(1-VLOOKUP($A55,[1]Hugst!$R$5:$W$9,MATCH(ROUNDUP((R$1)/10,0)*10,[1]Hugst!$R$4:$W$4,0))))</f>
        <v>789.90573657113418</v>
      </c>
      <c r="S55" s="169">
        <f ca="1">IF($C55-S$1&lt;År1,0,R54*(1-VLOOKUP($A55,[1]Hugst!$R$5:$W$9,MATCH(ROUNDUP((S$1)/10,0)*10,[1]Hugst!$R$4:$W$4,0))))</f>
        <v>792.94618234747031</v>
      </c>
      <c r="T55" s="169">
        <f ca="1">IF($C55-T$1&lt;År1,0,S54*(1-VLOOKUP($A55,[1]Hugst!$R$5:$W$9,MATCH(ROUNDUP((T$1)/10,0)*10,[1]Hugst!$R$4:$W$4,0))))</f>
        <v>796.00190674584883</v>
      </c>
      <c r="U55" s="169">
        <f ca="1">IF($C55-U$1&lt;År1,0,T54*(1-VLOOKUP($A55,[1]Hugst!$R$5:$W$9,MATCH(ROUNDUP((U$1)/10,0)*10,[1]Hugst!$R$4:$W$4,0))))</f>
        <v>799.07298654317856</v>
      </c>
      <c r="V55" s="169">
        <f ca="1">IF($C55-V$1&lt;År1,0,U54*(1-VLOOKUP($A55,[1]Hugst!$R$5:$W$9,MATCH(ROUNDUP((V$1)/10,0)*10,[1]Hugst!$R$4:$W$4,0))))</f>
        <v>802.15949890232878</v>
      </c>
      <c r="W55" s="169">
        <f ca="1">IF($C55-W$1&lt;År1,0,V54*(1-VLOOKUP($A55,[1]Hugst!$R$5:$W$9,MATCH(ROUNDUP((W$1)/10,0)*10,[1]Hugst!$R$4:$W$4,0))))</f>
        <v>805.26152137380268</v>
      </c>
      <c r="X55" s="169">
        <f ca="1">IF($C55-X$1&lt;År1,0,W54*(1-VLOOKUP($A55,[1]Hugst!$R$5:$W$9,MATCH(ROUNDUP((X$1)/10,0)*10,[1]Hugst!$R$4:$W$4,0))))</f>
        <v>808.37913189790561</v>
      </c>
      <c r="Y55" s="169">
        <f ca="1">IF($C55-Y$1&lt;År1,0,X54*(1-VLOOKUP($A55,[1]Hugst!$R$5:$W$9,MATCH(ROUNDUP((Y$1)/10,0)*10,[1]Hugst!$R$4:$W$4,0))))</f>
        <v>811.51240880657861</v>
      </c>
      <c r="Z55" s="169">
        <f ca="1">IF($C55-Z$1&lt;År1,0,Y54*(1-VLOOKUP($A55,[1]Hugst!$R$5:$W$9,MATCH(ROUNDUP((Z$1)/10,0)*10,[1]Hugst!$R$4:$W$4,0))))</f>
        <v>814.66143082533381</v>
      </c>
      <c r="AA55" s="169">
        <f ca="1">IF($C55-AA$1&lt;År1,0,Z54*(1-VLOOKUP($A55,[1]Hugst!$R$5:$W$9,MATCH(ROUNDUP((AA$1)/10,0)*10,[1]Hugst!$R$4:$W$4,0))))</f>
        <v>817.82627707532083</v>
      </c>
      <c r="AB55" s="169">
        <f ca="1">IF($C55-AB$1&lt;År1,0,AA54*(1-VLOOKUP($A55,[1]Hugst!$R$5:$W$9,MATCH(ROUNDUP((AB$1)/10,0)*10,[1]Hugst!$R$4:$W$4,0))))</f>
        <v>821.00702707532037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69">
        <f t="shared" ca="1" si="0"/>
        <v>0</v>
      </c>
      <c r="F56" s="169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69">
        <f ca="1">IF($C56-G$1&lt;År1,0,F55*(1-VLOOKUP($A56,[1]Hugst!$R$5:$W$9,MATCH(ROUNDUP((G$1)/10,0)*10,[1]Hugst!$R$4:$W$4,0))))</f>
        <v>754.58469123070176</v>
      </c>
      <c r="H56" s="169">
        <f ca="1">IF($C56-H$1&lt;År1,0,G55*(1-VLOOKUP($A56,[1]Hugst!$R$5:$W$9,MATCH(ROUNDUP((H$1)/10,0)*10,[1]Hugst!$R$4:$W$4,0))))</f>
        <v>757.44764431688168</v>
      </c>
      <c r="I56" s="169">
        <f ca="1">IF($C56-I$1&lt;År1,0,H55*(1-VLOOKUP($A56,[1]Hugst!$R$5:$W$9,MATCH(ROUNDUP((I$1)/10,0)*10,[1]Hugst!$R$4:$W$4,0))))</f>
        <v>760.32498410201447</v>
      </c>
      <c r="J56" s="169">
        <f ca="1">IF($C56-J$1&lt;År1,0,I55*(1-VLOOKUP($A56,[1]Hugst!$R$5:$W$9,MATCH(ROUNDUP((J$1)/10,0)*10,[1]Hugst!$R$4:$W$4,0))))</f>
        <v>763.21678288104818</v>
      </c>
      <c r="K56" s="169">
        <f ca="1">IF($C56-K$1&lt;År1,0,J55*(1-VLOOKUP($A56,[1]Hugst!$R$5:$W$9,MATCH(ROUNDUP((K$1)/10,0)*10,[1]Hugst!$R$4:$W$4,0))))</f>
        <v>766.12311331224851</v>
      </c>
      <c r="L56" s="169">
        <f ca="1">IF($C56-L$1&lt;År1,0,K55*(1-VLOOKUP($A56,[1]Hugst!$R$5:$W$9,MATCH(ROUNDUP((L$1)/10,0)*10,[1]Hugst!$R$4:$W$4,0))))</f>
        <v>769.04404841895962</v>
      </c>
      <c r="M56" s="169">
        <f ca="1">IF($C56-M$1&lt;År1,0,L55*(1-VLOOKUP($A56,[1]Hugst!$R$5:$W$9,MATCH(ROUNDUP((M$1)/10,0)*10,[1]Hugst!$R$4:$W$4,0))))</f>
        <v>771.97966159152497</v>
      </c>
      <c r="N56" s="169">
        <f ca="1">IF($C56-N$1&lt;År1,0,M55*(1-VLOOKUP($A56,[1]Hugst!$R$5:$W$9,MATCH(ROUNDUP((N$1)/10,0)*10,[1]Hugst!$R$4:$W$4,0))))</f>
        <v>774.93002658912087</v>
      </c>
      <c r="O56" s="169">
        <f ca="1">IF($C56-O$1&lt;År1,0,N55*(1-VLOOKUP($A56,[1]Hugst!$R$5:$W$9,MATCH(ROUNDUP((O$1)/10,0)*10,[1]Hugst!$R$4:$W$4,0))))</f>
        <v>777.89521754142993</v>
      </c>
      <c r="P56" s="169">
        <f ca="1">IF($C56-P$1&lt;År1,0,O55*(1-VLOOKUP($A56,[1]Hugst!$R$5:$W$9,MATCH(ROUNDUP((P$1)/10,0)*10,[1]Hugst!$R$4:$W$4,0))))</f>
        <v>780.87530895080931</v>
      </c>
      <c r="Q56" s="169">
        <f ca="1">IF($C56-Q$1&lt;År1,0,P55*(1-VLOOKUP($A56,[1]Hugst!$R$5:$W$9,MATCH(ROUNDUP((Q$1)/10,0)*10,[1]Hugst!$R$4:$W$4,0))))</f>
        <v>783.870375693906</v>
      </c>
      <c r="R56" s="169">
        <f ca="1">IF($C56-R$1&lt;År1,0,Q55*(1-VLOOKUP($A56,[1]Hugst!$R$5:$W$9,MATCH(ROUNDUP((R$1)/10,0)*10,[1]Hugst!$R$4:$W$4,0))))</f>
        <v>786.88049302363584</v>
      </c>
      <c r="S56" s="169">
        <f ca="1">IF($C56-S$1&lt;År1,0,R55*(1-VLOOKUP($A56,[1]Hugst!$R$5:$W$9,MATCH(ROUNDUP((S$1)/10,0)*10,[1]Hugst!$R$4:$W$4,0))))</f>
        <v>789.90573657113418</v>
      </c>
      <c r="T56" s="169">
        <f ca="1">IF($C56-T$1&lt;År1,0,S55*(1-VLOOKUP($A56,[1]Hugst!$R$5:$W$9,MATCH(ROUNDUP((T$1)/10,0)*10,[1]Hugst!$R$4:$W$4,0))))</f>
        <v>792.94618234747031</v>
      </c>
      <c r="U56" s="169">
        <f ca="1">IF($C56-U$1&lt;År1,0,T55*(1-VLOOKUP($A56,[1]Hugst!$R$5:$W$9,MATCH(ROUNDUP((U$1)/10,0)*10,[1]Hugst!$R$4:$W$4,0))))</f>
        <v>796.00190674584883</v>
      </c>
      <c r="V56" s="169">
        <f ca="1">IF($C56-V$1&lt;År1,0,U55*(1-VLOOKUP($A56,[1]Hugst!$R$5:$W$9,MATCH(ROUNDUP((V$1)/10,0)*10,[1]Hugst!$R$4:$W$4,0))))</f>
        <v>799.07298654317856</v>
      </c>
      <c r="W56" s="169">
        <f ca="1">IF($C56-W$1&lt;År1,0,V55*(1-VLOOKUP($A56,[1]Hugst!$R$5:$W$9,MATCH(ROUNDUP((W$1)/10,0)*10,[1]Hugst!$R$4:$W$4,0))))</f>
        <v>802.15949890232878</v>
      </c>
      <c r="X56" s="169">
        <f ca="1">IF($C56-X$1&lt;År1,0,W55*(1-VLOOKUP($A56,[1]Hugst!$R$5:$W$9,MATCH(ROUNDUP((X$1)/10,0)*10,[1]Hugst!$R$4:$W$4,0))))</f>
        <v>805.26152137380268</v>
      </c>
      <c r="Y56" s="169">
        <f ca="1">IF($C56-Y$1&lt;År1,0,X55*(1-VLOOKUP($A56,[1]Hugst!$R$5:$W$9,MATCH(ROUNDUP((Y$1)/10,0)*10,[1]Hugst!$R$4:$W$4,0))))</f>
        <v>808.37913189790561</v>
      </c>
      <c r="Z56" s="169">
        <f ca="1">IF($C56-Z$1&lt;År1,0,Y55*(1-VLOOKUP($A56,[1]Hugst!$R$5:$W$9,MATCH(ROUNDUP((Z$1)/10,0)*10,[1]Hugst!$R$4:$W$4,0))))</f>
        <v>811.51240880657861</v>
      </c>
      <c r="AA56" s="169">
        <f ca="1">IF($C56-AA$1&lt;År1,0,Z55*(1-VLOOKUP($A56,[1]Hugst!$R$5:$W$9,MATCH(ROUNDUP((AA$1)/10,0)*10,[1]Hugst!$R$4:$W$4,0))))</f>
        <v>814.66143082533381</v>
      </c>
      <c r="AB56" s="169">
        <f ca="1">IF($C56-AB$1&lt;År1,0,AA55*(1-VLOOKUP($A56,[1]Hugst!$R$5:$W$9,MATCH(ROUNDUP((AB$1)/10,0)*10,[1]Hugst!$R$4:$W$4,0))))</f>
        <v>817.82627707532083</v>
      </c>
      <c r="AC56" s="169">
        <f ca="1">IF($C56-AC$1&lt;År1,0,AB55*(1-VLOOKUP($A56,[1]Hugst!$R$5:$W$9,MATCH(ROUNDUP((AC$1)/10,0)*10,[1]Hugst!$R$4:$W$4,0))))</f>
        <v>821.00702707532037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69">
        <f t="shared" ca="1" si="0"/>
        <v>0</v>
      </c>
      <c r="F57" s="169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69">
        <f ca="1">IF($C57-G$1&lt;År1,0,F56*(1-VLOOKUP($A57,[1]Hugst!$R$5:$W$9,MATCH(ROUNDUP((G$1)/10,0)*10,[1]Hugst!$R$4:$W$4,0))))</f>
        <v>751.7360529098944</v>
      </c>
      <c r="H57" s="169">
        <f ca="1">IF($C57-H$1&lt;År1,0,G56*(1-VLOOKUP($A57,[1]Hugst!$R$5:$W$9,MATCH(ROUNDUP((H$1)/10,0)*10,[1]Hugst!$R$4:$W$4,0))))</f>
        <v>754.58469123070176</v>
      </c>
      <c r="I57" s="169">
        <f ca="1">IF($C57-I$1&lt;År1,0,H56*(1-VLOOKUP($A57,[1]Hugst!$R$5:$W$9,MATCH(ROUNDUP((I$1)/10,0)*10,[1]Hugst!$R$4:$W$4,0))))</f>
        <v>757.44764431688168</v>
      </c>
      <c r="J57" s="169">
        <f ca="1">IF($C57-J$1&lt;År1,0,I56*(1-VLOOKUP($A57,[1]Hugst!$R$5:$W$9,MATCH(ROUNDUP((J$1)/10,0)*10,[1]Hugst!$R$4:$W$4,0))))</f>
        <v>760.32498410201447</v>
      </c>
      <c r="K57" s="169">
        <f ca="1">IF($C57-K$1&lt;År1,0,J56*(1-VLOOKUP($A57,[1]Hugst!$R$5:$W$9,MATCH(ROUNDUP((K$1)/10,0)*10,[1]Hugst!$R$4:$W$4,0))))</f>
        <v>763.21678288104818</v>
      </c>
      <c r="L57" s="169">
        <f ca="1">IF($C57-L$1&lt;År1,0,K56*(1-VLOOKUP($A57,[1]Hugst!$R$5:$W$9,MATCH(ROUNDUP((L$1)/10,0)*10,[1]Hugst!$R$4:$W$4,0))))</f>
        <v>766.12311331224851</v>
      </c>
      <c r="M57" s="169">
        <f ca="1">IF($C57-M$1&lt;År1,0,L56*(1-VLOOKUP($A57,[1]Hugst!$R$5:$W$9,MATCH(ROUNDUP((M$1)/10,0)*10,[1]Hugst!$R$4:$W$4,0))))</f>
        <v>769.04404841895962</v>
      </c>
      <c r="N57" s="169">
        <f ca="1">IF($C57-N$1&lt;År1,0,M56*(1-VLOOKUP($A57,[1]Hugst!$R$5:$W$9,MATCH(ROUNDUP((N$1)/10,0)*10,[1]Hugst!$R$4:$W$4,0))))</f>
        <v>771.97966159152497</v>
      </c>
      <c r="O57" s="169">
        <f ca="1">IF($C57-O$1&lt;År1,0,N56*(1-VLOOKUP($A57,[1]Hugst!$R$5:$W$9,MATCH(ROUNDUP((O$1)/10,0)*10,[1]Hugst!$R$4:$W$4,0))))</f>
        <v>774.93002658912087</v>
      </c>
      <c r="P57" s="169">
        <f ca="1">IF($C57-P$1&lt;År1,0,O56*(1-VLOOKUP($A57,[1]Hugst!$R$5:$W$9,MATCH(ROUNDUP((P$1)/10,0)*10,[1]Hugst!$R$4:$W$4,0))))</f>
        <v>777.89521754142993</v>
      </c>
      <c r="Q57" s="169">
        <f ca="1">IF($C57-Q$1&lt;År1,0,P56*(1-VLOOKUP($A57,[1]Hugst!$R$5:$W$9,MATCH(ROUNDUP((Q$1)/10,0)*10,[1]Hugst!$R$4:$W$4,0))))</f>
        <v>780.87530895080931</v>
      </c>
      <c r="R57" s="169">
        <f ca="1">IF($C57-R$1&lt;År1,0,Q56*(1-VLOOKUP($A57,[1]Hugst!$R$5:$W$9,MATCH(ROUNDUP((R$1)/10,0)*10,[1]Hugst!$R$4:$W$4,0))))</f>
        <v>783.870375693906</v>
      </c>
      <c r="S57" s="169">
        <f ca="1">IF($C57-S$1&lt;År1,0,R56*(1-VLOOKUP($A57,[1]Hugst!$R$5:$W$9,MATCH(ROUNDUP((S$1)/10,0)*10,[1]Hugst!$R$4:$W$4,0))))</f>
        <v>786.88049302363584</v>
      </c>
      <c r="T57" s="169">
        <f ca="1">IF($C57-T$1&lt;År1,0,S56*(1-VLOOKUP($A57,[1]Hugst!$R$5:$W$9,MATCH(ROUNDUP((T$1)/10,0)*10,[1]Hugst!$R$4:$W$4,0))))</f>
        <v>789.90573657113418</v>
      </c>
      <c r="U57" s="169">
        <f ca="1">IF($C57-U$1&lt;År1,0,T56*(1-VLOOKUP($A57,[1]Hugst!$R$5:$W$9,MATCH(ROUNDUP((U$1)/10,0)*10,[1]Hugst!$R$4:$W$4,0))))</f>
        <v>792.94618234747031</v>
      </c>
      <c r="V57" s="169">
        <f ca="1">IF($C57-V$1&lt;År1,0,U56*(1-VLOOKUP($A57,[1]Hugst!$R$5:$W$9,MATCH(ROUNDUP((V$1)/10,0)*10,[1]Hugst!$R$4:$W$4,0))))</f>
        <v>796.00190674584883</v>
      </c>
      <c r="W57" s="169">
        <f ca="1">IF($C57-W$1&lt;År1,0,V56*(1-VLOOKUP($A57,[1]Hugst!$R$5:$W$9,MATCH(ROUNDUP((W$1)/10,0)*10,[1]Hugst!$R$4:$W$4,0))))</f>
        <v>799.07298654317856</v>
      </c>
      <c r="X57" s="169">
        <f ca="1">IF($C57-X$1&lt;År1,0,W56*(1-VLOOKUP($A57,[1]Hugst!$R$5:$W$9,MATCH(ROUNDUP((X$1)/10,0)*10,[1]Hugst!$R$4:$W$4,0))))</f>
        <v>802.15949890232878</v>
      </c>
      <c r="Y57" s="169">
        <f ca="1">IF($C57-Y$1&lt;År1,0,X56*(1-VLOOKUP($A57,[1]Hugst!$R$5:$W$9,MATCH(ROUNDUP((Y$1)/10,0)*10,[1]Hugst!$R$4:$W$4,0))))</f>
        <v>805.26152137380268</v>
      </c>
      <c r="Z57" s="169">
        <f ca="1">IF($C57-Z$1&lt;År1,0,Y56*(1-VLOOKUP($A57,[1]Hugst!$R$5:$W$9,MATCH(ROUNDUP((Z$1)/10,0)*10,[1]Hugst!$R$4:$W$4,0))))</f>
        <v>808.37913189790561</v>
      </c>
      <c r="AA57" s="169">
        <f ca="1">IF($C57-AA$1&lt;År1,0,Z56*(1-VLOOKUP($A57,[1]Hugst!$R$5:$W$9,MATCH(ROUNDUP((AA$1)/10,0)*10,[1]Hugst!$R$4:$W$4,0))))</f>
        <v>811.51240880657861</v>
      </c>
      <c r="AB57" s="169">
        <f ca="1">IF($C57-AB$1&lt;År1,0,AA56*(1-VLOOKUP($A57,[1]Hugst!$R$5:$W$9,MATCH(ROUNDUP((AB$1)/10,0)*10,[1]Hugst!$R$4:$W$4,0))))</f>
        <v>814.66143082533381</v>
      </c>
      <c r="AC57" s="169">
        <f ca="1">IF($C57-AC$1&lt;År1,0,AB56*(1-VLOOKUP($A57,[1]Hugst!$R$5:$W$9,MATCH(ROUNDUP((AC$1)/10,0)*10,[1]Hugst!$R$4:$W$4,0))))</f>
        <v>817.82627707532083</v>
      </c>
      <c r="AD57" s="169">
        <f ca="1">IF($C57-AD$1&lt;År1,0,AC56*(1-VLOOKUP($A57,[1]Hugst!$R$5:$W$9,MATCH(ROUNDUP((AD$1)/10,0)*10,[1]Hugst!$R$4:$W$4,0))))</f>
        <v>821.00702707532037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69">
        <f t="shared" ca="1" si="0"/>
        <v>0</v>
      </c>
      <c r="F58" s="169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69">
        <f ca="1">IF($C58-G$1&lt;År1,0,F57*(1-VLOOKUP($A58,[1]Hugst!$R$5:$W$9,MATCH(ROUNDUP((G$1)/10,0)*10,[1]Hugst!$R$4:$W$4,0))))</f>
        <v>748.90165778073356</v>
      </c>
      <c r="H58" s="169">
        <f ca="1">IF($C58-H$1&lt;År1,0,G57*(1-VLOOKUP($A58,[1]Hugst!$R$5:$W$9,MATCH(ROUNDUP((H$1)/10,0)*10,[1]Hugst!$R$4:$W$4,0))))</f>
        <v>751.7360529098944</v>
      </c>
      <c r="I58" s="169">
        <f ca="1">IF($C58-I$1&lt;År1,0,H57*(1-VLOOKUP($A58,[1]Hugst!$R$5:$W$9,MATCH(ROUNDUP((I$1)/10,0)*10,[1]Hugst!$R$4:$W$4,0))))</f>
        <v>754.58469123070176</v>
      </c>
      <c r="J58" s="169">
        <f ca="1">IF($C58-J$1&lt;År1,0,I57*(1-VLOOKUP($A58,[1]Hugst!$R$5:$W$9,MATCH(ROUNDUP((J$1)/10,0)*10,[1]Hugst!$R$4:$W$4,0))))</f>
        <v>757.44764431688168</v>
      </c>
      <c r="K58" s="169">
        <f ca="1">IF($C58-K$1&lt;År1,0,J57*(1-VLOOKUP($A58,[1]Hugst!$R$5:$W$9,MATCH(ROUNDUP((K$1)/10,0)*10,[1]Hugst!$R$4:$W$4,0))))</f>
        <v>760.32498410201447</v>
      </c>
      <c r="L58" s="169">
        <f ca="1">IF($C58-L$1&lt;År1,0,K57*(1-VLOOKUP($A58,[1]Hugst!$R$5:$W$9,MATCH(ROUNDUP((L$1)/10,0)*10,[1]Hugst!$R$4:$W$4,0))))</f>
        <v>763.21678288104818</v>
      </c>
      <c r="M58" s="169">
        <f ca="1">IF($C58-M$1&lt;År1,0,L57*(1-VLOOKUP($A58,[1]Hugst!$R$5:$W$9,MATCH(ROUNDUP((M$1)/10,0)*10,[1]Hugst!$R$4:$W$4,0))))</f>
        <v>766.12311331224851</v>
      </c>
      <c r="N58" s="169">
        <f ca="1">IF($C58-N$1&lt;År1,0,M57*(1-VLOOKUP($A58,[1]Hugst!$R$5:$W$9,MATCH(ROUNDUP((N$1)/10,0)*10,[1]Hugst!$R$4:$W$4,0))))</f>
        <v>769.04404841895962</v>
      </c>
      <c r="O58" s="169">
        <f ca="1">IF($C58-O$1&lt;År1,0,N57*(1-VLOOKUP($A58,[1]Hugst!$R$5:$W$9,MATCH(ROUNDUP((O$1)/10,0)*10,[1]Hugst!$R$4:$W$4,0))))</f>
        <v>771.97966159152497</v>
      </c>
      <c r="P58" s="169">
        <f ca="1">IF($C58-P$1&lt;År1,0,O57*(1-VLOOKUP($A58,[1]Hugst!$R$5:$W$9,MATCH(ROUNDUP((P$1)/10,0)*10,[1]Hugst!$R$4:$W$4,0))))</f>
        <v>774.93002658912087</v>
      </c>
      <c r="Q58" s="169">
        <f ca="1">IF($C58-Q$1&lt;År1,0,P57*(1-VLOOKUP($A58,[1]Hugst!$R$5:$W$9,MATCH(ROUNDUP((Q$1)/10,0)*10,[1]Hugst!$R$4:$W$4,0))))</f>
        <v>777.89521754142993</v>
      </c>
      <c r="R58" s="169">
        <f ca="1">IF($C58-R$1&lt;År1,0,Q57*(1-VLOOKUP($A58,[1]Hugst!$R$5:$W$9,MATCH(ROUNDUP((R$1)/10,0)*10,[1]Hugst!$R$4:$W$4,0))))</f>
        <v>780.87530895080931</v>
      </c>
      <c r="S58" s="169">
        <f ca="1">IF($C58-S$1&lt;År1,0,R57*(1-VLOOKUP($A58,[1]Hugst!$R$5:$W$9,MATCH(ROUNDUP((S$1)/10,0)*10,[1]Hugst!$R$4:$W$4,0))))</f>
        <v>783.870375693906</v>
      </c>
      <c r="T58" s="169">
        <f ca="1">IF($C58-T$1&lt;År1,0,S57*(1-VLOOKUP($A58,[1]Hugst!$R$5:$W$9,MATCH(ROUNDUP((T$1)/10,0)*10,[1]Hugst!$R$4:$W$4,0))))</f>
        <v>786.88049302363584</v>
      </c>
      <c r="U58" s="169">
        <f ca="1">IF($C58-U$1&lt;År1,0,T57*(1-VLOOKUP($A58,[1]Hugst!$R$5:$W$9,MATCH(ROUNDUP((U$1)/10,0)*10,[1]Hugst!$R$4:$W$4,0))))</f>
        <v>789.90573657113418</v>
      </c>
      <c r="V58" s="169">
        <f ca="1">IF($C58-V$1&lt;År1,0,U57*(1-VLOOKUP($A58,[1]Hugst!$R$5:$W$9,MATCH(ROUNDUP((V$1)/10,0)*10,[1]Hugst!$R$4:$W$4,0))))</f>
        <v>792.94618234747031</v>
      </c>
      <c r="W58" s="169">
        <f ca="1">IF($C58-W$1&lt;År1,0,V57*(1-VLOOKUP($A58,[1]Hugst!$R$5:$W$9,MATCH(ROUNDUP((W$1)/10,0)*10,[1]Hugst!$R$4:$W$4,0))))</f>
        <v>796.00190674584883</v>
      </c>
      <c r="X58" s="169">
        <f ca="1">IF($C58-X$1&lt;År1,0,W57*(1-VLOOKUP($A58,[1]Hugst!$R$5:$W$9,MATCH(ROUNDUP((X$1)/10,0)*10,[1]Hugst!$R$4:$W$4,0))))</f>
        <v>799.07298654317856</v>
      </c>
      <c r="Y58" s="169">
        <f ca="1">IF($C58-Y$1&lt;År1,0,X57*(1-VLOOKUP($A58,[1]Hugst!$R$5:$W$9,MATCH(ROUNDUP((Y$1)/10,0)*10,[1]Hugst!$R$4:$W$4,0))))</f>
        <v>802.15949890232878</v>
      </c>
      <c r="Z58" s="169">
        <f ca="1">IF($C58-Z$1&lt;År1,0,Y57*(1-VLOOKUP($A58,[1]Hugst!$R$5:$W$9,MATCH(ROUNDUP((Z$1)/10,0)*10,[1]Hugst!$R$4:$W$4,0))))</f>
        <v>805.26152137380268</v>
      </c>
      <c r="AA58" s="169">
        <f ca="1">IF($C58-AA$1&lt;År1,0,Z57*(1-VLOOKUP($A58,[1]Hugst!$R$5:$W$9,MATCH(ROUNDUP((AA$1)/10,0)*10,[1]Hugst!$R$4:$W$4,0))))</f>
        <v>808.37913189790561</v>
      </c>
      <c r="AB58" s="169">
        <f ca="1">IF($C58-AB$1&lt;År1,0,AA57*(1-VLOOKUP($A58,[1]Hugst!$R$5:$W$9,MATCH(ROUNDUP((AB$1)/10,0)*10,[1]Hugst!$R$4:$W$4,0))))</f>
        <v>811.51240880657861</v>
      </c>
      <c r="AC58" s="169">
        <f ca="1">IF($C58-AC$1&lt;År1,0,AB57*(1-VLOOKUP($A58,[1]Hugst!$R$5:$W$9,MATCH(ROUNDUP((AC$1)/10,0)*10,[1]Hugst!$R$4:$W$4,0))))</f>
        <v>814.66143082533381</v>
      </c>
      <c r="AD58" s="169">
        <f ca="1">IF($C58-AD$1&lt;År1,0,AC57*(1-VLOOKUP($A58,[1]Hugst!$R$5:$W$9,MATCH(ROUNDUP((AD$1)/10,0)*10,[1]Hugst!$R$4:$W$4,0))))</f>
        <v>817.82627707532083</v>
      </c>
      <c r="AE58" s="169">
        <f ca="1">IF($C58-AE$1&lt;År1,0,AD57*(1-VLOOKUP($A58,[1]Hugst!$R$5:$W$9,MATCH(ROUNDUP((AE$1)/10,0)*10,[1]Hugst!$R$4:$W$4,0))))</f>
        <v>821.00702707532037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69">
        <f t="shared" ca="1" si="0"/>
        <v>0</v>
      </c>
      <c r="F59" s="16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69">
        <f ca="1">IF($C59-G$1&lt;År1,0,F58*(1-VLOOKUP($A59,[1]Hugst!$R$5:$W$9,MATCH(ROUNDUP((G$1)/10,0)*10,[1]Hugst!$R$4:$W$4,0))))</f>
        <v>746.08143462719386</v>
      </c>
      <c r="H59" s="169">
        <f ca="1">IF($C59-H$1&lt;År1,0,G58*(1-VLOOKUP($A59,[1]Hugst!$R$5:$W$9,MATCH(ROUNDUP((H$1)/10,0)*10,[1]Hugst!$R$4:$W$4,0))))</f>
        <v>748.90165778073356</v>
      </c>
      <c r="I59" s="169">
        <f ca="1">IF($C59-I$1&lt;År1,0,H58*(1-VLOOKUP($A59,[1]Hugst!$R$5:$W$9,MATCH(ROUNDUP((I$1)/10,0)*10,[1]Hugst!$R$4:$W$4,0))))</f>
        <v>751.7360529098944</v>
      </c>
      <c r="J59" s="169">
        <f ca="1">IF($C59-J$1&lt;År1,0,I58*(1-VLOOKUP($A59,[1]Hugst!$R$5:$W$9,MATCH(ROUNDUP((J$1)/10,0)*10,[1]Hugst!$R$4:$W$4,0))))</f>
        <v>754.58469123070176</v>
      </c>
      <c r="K59" s="169">
        <f ca="1">IF($C59-K$1&lt;År1,0,J58*(1-VLOOKUP($A59,[1]Hugst!$R$5:$W$9,MATCH(ROUNDUP((K$1)/10,0)*10,[1]Hugst!$R$4:$W$4,0))))</f>
        <v>757.44764431688168</v>
      </c>
      <c r="L59" s="169">
        <f ca="1">IF($C59-L$1&lt;År1,0,K58*(1-VLOOKUP($A59,[1]Hugst!$R$5:$W$9,MATCH(ROUNDUP((L$1)/10,0)*10,[1]Hugst!$R$4:$W$4,0))))</f>
        <v>760.32498410201447</v>
      </c>
      <c r="M59" s="169">
        <f ca="1">IF($C59-M$1&lt;År1,0,L58*(1-VLOOKUP($A59,[1]Hugst!$R$5:$W$9,MATCH(ROUNDUP((M$1)/10,0)*10,[1]Hugst!$R$4:$W$4,0))))</f>
        <v>763.21678288104818</v>
      </c>
      <c r="N59" s="169">
        <f ca="1">IF($C59-N$1&lt;År1,0,M58*(1-VLOOKUP($A59,[1]Hugst!$R$5:$W$9,MATCH(ROUNDUP((N$1)/10,0)*10,[1]Hugst!$R$4:$W$4,0))))</f>
        <v>766.12311331224851</v>
      </c>
      <c r="O59" s="169">
        <f ca="1">IF($C59-O$1&lt;År1,0,N58*(1-VLOOKUP($A59,[1]Hugst!$R$5:$W$9,MATCH(ROUNDUP((O$1)/10,0)*10,[1]Hugst!$R$4:$W$4,0))))</f>
        <v>769.04404841895962</v>
      </c>
      <c r="P59" s="169">
        <f ca="1">IF($C59-P$1&lt;År1,0,O58*(1-VLOOKUP($A59,[1]Hugst!$R$5:$W$9,MATCH(ROUNDUP((P$1)/10,0)*10,[1]Hugst!$R$4:$W$4,0))))</f>
        <v>771.97966159152497</v>
      </c>
      <c r="Q59" s="169">
        <f ca="1">IF($C59-Q$1&lt;År1,0,P58*(1-VLOOKUP($A59,[1]Hugst!$R$5:$W$9,MATCH(ROUNDUP((Q$1)/10,0)*10,[1]Hugst!$R$4:$W$4,0))))</f>
        <v>774.93002658912087</v>
      </c>
      <c r="R59" s="169">
        <f ca="1">IF($C59-R$1&lt;År1,0,Q58*(1-VLOOKUP($A59,[1]Hugst!$R$5:$W$9,MATCH(ROUNDUP((R$1)/10,0)*10,[1]Hugst!$R$4:$W$4,0))))</f>
        <v>777.89521754142993</v>
      </c>
      <c r="S59" s="169">
        <f ca="1">IF($C59-S$1&lt;År1,0,R58*(1-VLOOKUP($A59,[1]Hugst!$R$5:$W$9,MATCH(ROUNDUP((S$1)/10,0)*10,[1]Hugst!$R$4:$W$4,0))))</f>
        <v>780.87530895080931</v>
      </c>
      <c r="T59" s="169">
        <f ca="1">IF($C59-T$1&lt;År1,0,S58*(1-VLOOKUP($A59,[1]Hugst!$R$5:$W$9,MATCH(ROUNDUP((T$1)/10,0)*10,[1]Hugst!$R$4:$W$4,0))))</f>
        <v>783.870375693906</v>
      </c>
      <c r="U59" s="169">
        <f ca="1">IF($C59-U$1&lt;År1,0,T58*(1-VLOOKUP($A59,[1]Hugst!$R$5:$W$9,MATCH(ROUNDUP((U$1)/10,0)*10,[1]Hugst!$R$4:$W$4,0))))</f>
        <v>786.88049302363584</v>
      </c>
      <c r="V59" s="169">
        <f ca="1">IF($C59-V$1&lt;År1,0,U58*(1-VLOOKUP($A59,[1]Hugst!$R$5:$W$9,MATCH(ROUNDUP((V$1)/10,0)*10,[1]Hugst!$R$4:$W$4,0))))</f>
        <v>789.90573657113418</v>
      </c>
      <c r="W59" s="169">
        <f ca="1">IF($C59-W$1&lt;År1,0,V58*(1-VLOOKUP($A59,[1]Hugst!$R$5:$W$9,MATCH(ROUNDUP((W$1)/10,0)*10,[1]Hugst!$R$4:$W$4,0))))</f>
        <v>792.94618234747031</v>
      </c>
      <c r="X59" s="169">
        <f ca="1">IF($C59-X$1&lt;År1,0,W58*(1-VLOOKUP($A59,[1]Hugst!$R$5:$W$9,MATCH(ROUNDUP((X$1)/10,0)*10,[1]Hugst!$R$4:$W$4,0))))</f>
        <v>796.00190674584883</v>
      </c>
      <c r="Y59" s="169">
        <f ca="1">IF($C59-Y$1&lt;År1,0,X58*(1-VLOOKUP($A59,[1]Hugst!$R$5:$W$9,MATCH(ROUNDUP((Y$1)/10,0)*10,[1]Hugst!$R$4:$W$4,0))))</f>
        <v>799.07298654317856</v>
      </c>
      <c r="Z59" s="169">
        <f ca="1">IF($C59-Z$1&lt;År1,0,Y58*(1-VLOOKUP($A59,[1]Hugst!$R$5:$W$9,MATCH(ROUNDUP((Z$1)/10,0)*10,[1]Hugst!$R$4:$W$4,0))))</f>
        <v>802.15949890232878</v>
      </c>
      <c r="AA59" s="169">
        <f ca="1">IF($C59-AA$1&lt;År1,0,Z58*(1-VLOOKUP($A59,[1]Hugst!$R$5:$W$9,MATCH(ROUNDUP((AA$1)/10,0)*10,[1]Hugst!$R$4:$W$4,0))))</f>
        <v>805.26152137380268</v>
      </c>
      <c r="AB59" s="169">
        <f ca="1">IF($C59-AB$1&lt;År1,0,AA58*(1-VLOOKUP($A59,[1]Hugst!$R$5:$W$9,MATCH(ROUNDUP((AB$1)/10,0)*10,[1]Hugst!$R$4:$W$4,0))))</f>
        <v>808.37913189790561</v>
      </c>
      <c r="AC59" s="169">
        <f ca="1">IF($C59-AC$1&lt;År1,0,AB58*(1-VLOOKUP($A59,[1]Hugst!$R$5:$W$9,MATCH(ROUNDUP((AC$1)/10,0)*10,[1]Hugst!$R$4:$W$4,0))))</f>
        <v>811.51240880657861</v>
      </c>
      <c r="AD59" s="169">
        <f ca="1">IF($C59-AD$1&lt;År1,0,AC58*(1-VLOOKUP($A59,[1]Hugst!$R$5:$W$9,MATCH(ROUNDUP((AD$1)/10,0)*10,[1]Hugst!$R$4:$W$4,0))))</f>
        <v>814.66143082533381</v>
      </c>
      <c r="AE59" s="169">
        <f ca="1">IF($C59-AE$1&lt;År1,0,AD58*(1-VLOOKUP($A59,[1]Hugst!$R$5:$W$9,MATCH(ROUNDUP((AE$1)/10,0)*10,[1]Hugst!$R$4:$W$4,0))))</f>
        <v>817.82627707532083</v>
      </c>
      <c r="AF59" s="169">
        <f ca="1">IF($C59-AF$1&lt;År1,0,AE58*(1-VLOOKUP($A59,[1]Hugst!$R$5:$W$9,MATCH(ROUNDUP((AF$1)/10,0)*10,[1]Hugst!$R$4:$W$4,0))))</f>
        <v>821.00702707532037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69">
        <f t="shared" ca="1" si="0"/>
        <v>0</v>
      </c>
      <c r="F60" s="169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69">
        <f ca="1">IF($C60-G$1&lt;År1,0,F59*(1-VLOOKUP($A60,[1]Hugst!$R$5:$W$9,MATCH(ROUNDUP((G$1)/10,0)*10,[1]Hugst!$R$4:$W$4,0))))</f>
        <v>743.27531258946624</v>
      </c>
      <c r="H60" s="169">
        <f ca="1">IF($C60-H$1&lt;År1,0,G59*(1-VLOOKUP($A60,[1]Hugst!$R$5:$W$9,MATCH(ROUNDUP((H$1)/10,0)*10,[1]Hugst!$R$4:$W$4,0))))</f>
        <v>746.08143462719386</v>
      </c>
      <c r="I60" s="169">
        <f ca="1">IF($C60-I$1&lt;År1,0,H59*(1-VLOOKUP($A60,[1]Hugst!$R$5:$W$9,MATCH(ROUNDUP((I$1)/10,0)*10,[1]Hugst!$R$4:$W$4,0))))</f>
        <v>748.90165778073356</v>
      </c>
      <c r="J60" s="169">
        <f ca="1">IF($C60-J$1&lt;År1,0,I59*(1-VLOOKUP($A60,[1]Hugst!$R$5:$W$9,MATCH(ROUNDUP((J$1)/10,0)*10,[1]Hugst!$R$4:$W$4,0))))</f>
        <v>751.7360529098944</v>
      </c>
      <c r="K60" s="169">
        <f ca="1">IF($C60-K$1&lt;År1,0,J59*(1-VLOOKUP($A60,[1]Hugst!$R$5:$W$9,MATCH(ROUNDUP((K$1)/10,0)*10,[1]Hugst!$R$4:$W$4,0))))</f>
        <v>754.58469123070176</v>
      </c>
      <c r="L60" s="169">
        <f ca="1">IF($C60-L$1&lt;År1,0,K59*(1-VLOOKUP($A60,[1]Hugst!$R$5:$W$9,MATCH(ROUNDUP((L$1)/10,0)*10,[1]Hugst!$R$4:$W$4,0))))</f>
        <v>757.44764431688168</v>
      </c>
      <c r="M60" s="169">
        <f ca="1">IF($C60-M$1&lt;År1,0,L59*(1-VLOOKUP($A60,[1]Hugst!$R$5:$W$9,MATCH(ROUNDUP((M$1)/10,0)*10,[1]Hugst!$R$4:$W$4,0))))</f>
        <v>760.32498410201447</v>
      </c>
      <c r="N60" s="169">
        <f ca="1">IF($C60-N$1&lt;År1,0,M59*(1-VLOOKUP($A60,[1]Hugst!$R$5:$W$9,MATCH(ROUNDUP((N$1)/10,0)*10,[1]Hugst!$R$4:$W$4,0))))</f>
        <v>763.21678288104818</v>
      </c>
      <c r="O60" s="169">
        <f ca="1">IF($C60-O$1&lt;År1,0,N59*(1-VLOOKUP($A60,[1]Hugst!$R$5:$W$9,MATCH(ROUNDUP((O$1)/10,0)*10,[1]Hugst!$R$4:$W$4,0))))</f>
        <v>766.12311331224851</v>
      </c>
      <c r="P60" s="169">
        <f ca="1">IF($C60-P$1&lt;År1,0,O59*(1-VLOOKUP($A60,[1]Hugst!$R$5:$W$9,MATCH(ROUNDUP((P$1)/10,0)*10,[1]Hugst!$R$4:$W$4,0))))</f>
        <v>769.04404841895962</v>
      </c>
      <c r="Q60" s="169">
        <f ca="1">IF($C60-Q$1&lt;År1,0,P59*(1-VLOOKUP($A60,[1]Hugst!$R$5:$W$9,MATCH(ROUNDUP((Q$1)/10,0)*10,[1]Hugst!$R$4:$W$4,0))))</f>
        <v>771.97966159152497</v>
      </c>
      <c r="R60" s="169">
        <f ca="1">IF($C60-R$1&lt;År1,0,Q59*(1-VLOOKUP($A60,[1]Hugst!$R$5:$W$9,MATCH(ROUNDUP((R$1)/10,0)*10,[1]Hugst!$R$4:$W$4,0))))</f>
        <v>774.93002658912087</v>
      </c>
      <c r="S60" s="169">
        <f ca="1">IF($C60-S$1&lt;År1,0,R59*(1-VLOOKUP($A60,[1]Hugst!$R$5:$W$9,MATCH(ROUNDUP((S$1)/10,0)*10,[1]Hugst!$R$4:$W$4,0))))</f>
        <v>777.89521754142993</v>
      </c>
      <c r="T60" s="169">
        <f ca="1">IF($C60-T$1&lt;År1,0,S59*(1-VLOOKUP($A60,[1]Hugst!$R$5:$W$9,MATCH(ROUNDUP((T$1)/10,0)*10,[1]Hugst!$R$4:$W$4,0))))</f>
        <v>780.87530895080931</v>
      </c>
      <c r="U60" s="169">
        <f ca="1">IF($C60-U$1&lt;År1,0,T59*(1-VLOOKUP($A60,[1]Hugst!$R$5:$W$9,MATCH(ROUNDUP((U$1)/10,0)*10,[1]Hugst!$R$4:$W$4,0))))</f>
        <v>783.870375693906</v>
      </c>
      <c r="V60" s="169">
        <f ca="1">IF($C60-V$1&lt;År1,0,U59*(1-VLOOKUP($A60,[1]Hugst!$R$5:$W$9,MATCH(ROUNDUP((V$1)/10,0)*10,[1]Hugst!$R$4:$W$4,0))))</f>
        <v>786.88049302363584</v>
      </c>
      <c r="W60" s="169">
        <f ca="1">IF($C60-W$1&lt;År1,0,V59*(1-VLOOKUP($A60,[1]Hugst!$R$5:$W$9,MATCH(ROUNDUP((W$1)/10,0)*10,[1]Hugst!$R$4:$W$4,0))))</f>
        <v>789.90573657113418</v>
      </c>
      <c r="X60" s="169">
        <f ca="1">IF($C60-X$1&lt;År1,0,W59*(1-VLOOKUP($A60,[1]Hugst!$R$5:$W$9,MATCH(ROUNDUP((X$1)/10,0)*10,[1]Hugst!$R$4:$W$4,0))))</f>
        <v>792.94618234747031</v>
      </c>
      <c r="Y60" s="169">
        <f ca="1">IF($C60-Y$1&lt;År1,0,X59*(1-VLOOKUP($A60,[1]Hugst!$R$5:$W$9,MATCH(ROUNDUP((Y$1)/10,0)*10,[1]Hugst!$R$4:$W$4,0))))</f>
        <v>796.00190674584883</v>
      </c>
      <c r="Z60" s="169">
        <f ca="1">IF($C60-Z$1&lt;År1,0,Y59*(1-VLOOKUP($A60,[1]Hugst!$R$5:$W$9,MATCH(ROUNDUP((Z$1)/10,0)*10,[1]Hugst!$R$4:$W$4,0))))</f>
        <v>799.07298654317856</v>
      </c>
      <c r="AA60" s="169">
        <f ca="1">IF($C60-AA$1&lt;År1,0,Z59*(1-VLOOKUP($A60,[1]Hugst!$R$5:$W$9,MATCH(ROUNDUP((AA$1)/10,0)*10,[1]Hugst!$R$4:$W$4,0))))</f>
        <v>802.15949890232878</v>
      </c>
      <c r="AB60" s="169">
        <f ca="1">IF($C60-AB$1&lt;År1,0,AA59*(1-VLOOKUP($A60,[1]Hugst!$R$5:$W$9,MATCH(ROUNDUP((AB$1)/10,0)*10,[1]Hugst!$R$4:$W$4,0))))</f>
        <v>805.26152137380268</v>
      </c>
      <c r="AC60" s="169">
        <f ca="1">IF($C60-AC$1&lt;År1,0,AB59*(1-VLOOKUP($A60,[1]Hugst!$R$5:$W$9,MATCH(ROUNDUP((AC$1)/10,0)*10,[1]Hugst!$R$4:$W$4,0))))</f>
        <v>808.37913189790561</v>
      </c>
      <c r="AD60" s="169">
        <f ca="1">IF($C60-AD$1&lt;År1,0,AC59*(1-VLOOKUP($A60,[1]Hugst!$R$5:$W$9,MATCH(ROUNDUP((AD$1)/10,0)*10,[1]Hugst!$R$4:$W$4,0))))</f>
        <v>811.51240880657861</v>
      </c>
      <c r="AE60" s="169">
        <f ca="1">IF($C60-AE$1&lt;År1,0,AD59*(1-VLOOKUP($A60,[1]Hugst!$R$5:$W$9,MATCH(ROUNDUP((AE$1)/10,0)*10,[1]Hugst!$R$4:$W$4,0))))</f>
        <v>814.66143082533381</v>
      </c>
      <c r="AF60" s="169">
        <f ca="1">IF($C60-AF$1&lt;År1,0,AE59*(1-VLOOKUP($A60,[1]Hugst!$R$5:$W$9,MATCH(ROUNDUP((AF$1)/10,0)*10,[1]Hugst!$R$4:$W$4,0))))</f>
        <v>817.82627707532083</v>
      </c>
      <c r="AG60" s="169">
        <f ca="1">IF($C60-AG$1&lt;År1,0,AF59*(1-VLOOKUP($A60,[1]Hugst!$R$5:$W$9,MATCH(ROUNDUP((AG$1)/10,0)*10,[1]Hugst!$R$4:$W$4,0))))</f>
        <v>821.00702707532037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69">
        <f t="shared" ca="1" si="0"/>
        <v>0</v>
      </c>
      <c r="F61" s="169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69">
        <f ca="1">IF($C61-G$1&lt;År1,0,F60*(1-VLOOKUP($A61,[1]Hugst!$R$5:$W$9,MATCH(ROUNDUP((G$1)/10,0)*10,[1]Hugst!$R$4:$W$4,0))))</f>
        <v>740.48322116184795</v>
      </c>
      <c r="H61" s="169">
        <f ca="1">IF($C61-H$1&lt;År1,0,G60*(1-VLOOKUP($A61,[1]Hugst!$R$5:$W$9,MATCH(ROUNDUP((H$1)/10,0)*10,[1]Hugst!$R$4:$W$4,0))))</f>
        <v>743.27531258946624</v>
      </c>
      <c r="I61" s="169">
        <f ca="1">IF($C61-I$1&lt;År1,0,H60*(1-VLOOKUP($A61,[1]Hugst!$R$5:$W$9,MATCH(ROUNDUP((I$1)/10,0)*10,[1]Hugst!$R$4:$W$4,0))))</f>
        <v>746.08143462719386</v>
      </c>
      <c r="J61" s="169">
        <f ca="1">IF($C61-J$1&lt;År1,0,I60*(1-VLOOKUP($A61,[1]Hugst!$R$5:$W$9,MATCH(ROUNDUP((J$1)/10,0)*10,[1]Hugst!$R$4:$W$4,0))))</f>
        <v>748.90165778073356</v>
      </c>
      <c r="K61" s="169">
        <f ca="1">IF($C61-K$1&lt;År1,0,J60*(1-VLOOKUP($A61,[1]Hugst!$R$5:$W$9,MATCH(ROUNDUP((K$1)/10,0)*10,[1]Hugst!$R$4:$W$4,0))))</f>
        <v>751.7360529098944</v>
      </c>
      <c r="L61" s="169">
        <f ca="1">IF($C61-L$1&lt;År1,0,K60*(1-VLOOKUP($A61,[1]Hugst!$R$5:$W$9,MATCH(ROUNDUP((L$1)/10,0)*10,[1]Hugst!$R$4:$W$4,0))))</f>
        <v>754.58469123070176</v>
      </c>
      <c r="M61" s="169">
        <f ca="1">IF($C61-M$1&lt;År1,0,L60*(1-VLOOKUP($A61,[1]Hugst!$R$5:$W$9,MATCH(ROUNDUP((M$1)/10,0)*10,[1]Hugst!$R$4:$W$4,0))))</f>
        <v>757.44764431688168</v>
      </c>
      <c r="N61" s="169">
        <f ca="1">IF($C61-N$1&lt;År1,0,M60*(1-VLOOKUP($A61,[1]Hugst!$R$5:$W$9,MATCH(ROUNDUP((N$1)/10,0)*10,[1]Hugst!$R$4:$W$4,0))))</f>
        <v>760.32498410201447</v>
      </c>
      <c r="O61" s="169">
        <f ca="1">IF($C61-O$1&lt;År1,0,N60*(1-VLOOKUP($A61,[1]Hugst!$R$5:$W$9,MATCH(ROUNDUP((O$1)/10,0)*10,[1]Hugst!$R$4:$W$4,0))))</f>
        <v>763.21678288104818</v>
      </c>
      <c r="P61" s="169">
        <f ca="1">IF($C61-P$1&lt;År1,0,O60*(1-VLOOKUP($A61,[1]Hugst!$R$5:$W$9,MATCH(ROUNDUP((P$1)/10,0)*10,[1]Hugst!$R$4:$W$4,0))))</f>
        <v>766.12311331224851</v>
      </c>
      <c r="Q61" s="169">
        <f ca="1">IF($C61-Q$1&lt;År1,0,P60*(1-VLOOKUP($A61,[1]Hugst!$R$5:$W$9,MATCH(ROUNDUP((Q$1)/10,0)*10,[1]Hugst!$R$4:$W$4,0))))</f>
        <v>769.04404841895962</v>
      </c>
      <c r="R61" s="169">
        <f ca="1">IF($C61-R$1&lt;År1,0,Q60*(1-VLOOKUP($A61,[1]Hugst!$R$5:$W$9,MATCH(ROUNDUP((R$1)/10,0)*10,[1]Hugst!$R$4:$W$4,0))))</f>
        <v>771.97966159152497</v>
      </c>
      <c r="S61" s="169">
        <f ca="1">IF($C61-S$1&lt;År1,0,R60*(1-VLOOKUP($A61,[1]Hugst!$R$5:$W$9,MATCH(ROUNDUP((S$1)/10,0)*10,[1]Hugst!$R$4:$W$4,0))))</f>
        <v>774.93002658912087</v>
      </c>
      <c r="T61" s="169">
        <f ca="1">IF($C61-T$1&lt;År1,0,S60*(1-VLOOKUP($A61,[1]Hugst!$R$5:$W$9,MATCH(ROUNDUP((T$1)/10,0)*10,[1]Hugst!$R$4:$W$4,0))))</f>
        <v>777.89521754142993</v>
      </c>
      <c r="U61" s="169">
        <f ca="1">IF($C61-U$1&lt;År1,0,T60*(1-VLOOKUP($A61,[1]Hugst!$R$5:$W$9,MATCH(ROUNDUP((U$1)/10,0)*10,[1]Hugst!$R$4:$W$4,0))))</f>
        <v>780.87530895080931</v>
      </c>
      <c r="V61" s="169">
        <f ca="1">IF($C61-V$1&lt;År1,0,U60*(1-VLOOKUP($A61,[1]Hugst!$R$5:$W$9,MATCH(ROUNDUP((V$1)/10,0)*10,[1]Hugst!$R$4:$W$4,0))))</f>
        <v>783.870375693906</v>
      </c>
      <c r="W61" s="169">
        <f ca="1">IF($C61-W$1&lt;År1,0,V60*(1-VLOOKUP($A61,[1]Hugst!$R$5:$W$9,MATCH(ROUNDUP((W$1)/10,0)*10,[1]Hugst!$R$4:$W$4,0))))</f>
        <v>786.88049302363584</v>
      </c>
      <c r="X61" s="169">
        <f ca="1">IF($C61-X$1&lt;År1,0,W60*(1-VLOOKUP($A61,[1]Hugst!$R$5:$W$9,MATCH(ROUNDUP((X$1)/10,0)*10,[1]Hugst!$R$4:$W$4,0))))</f>
        <v>789.90573657113418</v>
      </c>
      <c r="Y61" s="169">
        <f ca="1">IF($C61-Y$1&lt;År1,0,X60*(1-VLOOKUP($A61,[1]Hugst!$R$5:$W$9,MATCH(ROUNDUP((Y$1)/10,0)*10,[1]Hugst!$R$4:$W$4,0))))</f>
        <v>792.94618234747031</v>
      </c>
      <c r="Z61" s="169">
        <f ca="1">IF($C61-Z$1&lt;År1,0,Y60*(1-VLOOKUP($A61,[1]Hugst!$R$5:$W$9,MATCH(ROUNDUP((Z$1)/10,0)*10,[1]Hugst!$R$4:$W$4,0))))</f>
        <v>796.00190674584883</v>
      </c>
      <c r="AA61" s="169">
        <f ca="1">IF($C61-AA$1&lt;År1,0,Z60*(1-VLOOKUP($A61,[1]Hugst!$R$5:$W$9,MATCH(ROUNDUP((AA$1)/10,0)*10,[1]Hugst!$R$4:$W$4,0))))</f>
        <v>799.07298654317856</v>
      </c>
      <c r="AB61" s="169">
        <f ca="1">IF($C61-AB$1&lt;År1,0,AA60*(1-VLOOKUP($A61,[1]Hugst!$R$5:$W$9,MATCH(ROUNDUP((AB$1)/10,0)*10,[1]Hugst!$R$4:$W$4,0))))</f>
        <v>802.15949890232878</v>
      </c>
      <c r="AC61" s="169">
        <f ca="1">IF($C61-AC$1&lt;År1,0,AB60*(1-VLOOKUP($A61,[1]Hugst!$R$5:$W$9,MATCH(ROUNDUP((AC$1)/10,0)*10,[1]Hugst!$R$4:$W$4,0))))</f>
        <v>805.26152137380268</v>
      </c>
      <c r="AD61" s="169">
        <f ca="1">IF($C61-AD$1&lt;År1,0,AC60*(1-VLOOKUP($A61,[1]Hugst!$R$5:$W$9,MATCH(ROUNDUP((AD$1)/10,0)*10,[1]Hugst!$R$4:$W$4,0))))</f>
        <v>808.37913189790561</v>
      </c>
      <c r="AE61" s="169">
        <f ca="1">IF($C61-AE$1&lt;År1,0,AD60*(1-VLOOKUP($A61,[1]Hugst!$R$5:$W$9,MATCH(ROUNDUP((AE$1)/10,0)*10,[1]Hugst!$R$4:$W$4,0))))</f>
        <v>811.51240880657861</v>
      </c>
      <c r="AF61" s="169">
        <f ca="1">IF($C61-AF$1&lt;År1,0,AE60*(1-VLOOKUP($A61,[1]Hugst!$R$5:$W$9,MATCH(ROUNDUP((AF$1)/10,0)*10,[1]Hugst!$R$4:$W$4,0))))</f>
        <v>814.66143082533381</v>
      </c>
      <c r="AG61" s="169">
        <f ca="1">IF($C61-AG$1&lt;År1,0,AF60*(1-VLOOKUP($A61,[1]Hugst!$R$5:$W$9,MATCH(ROUNDUP((AG$1)/10,0)*10,[1]Hugst!$R$4:$W$4,0))))</f>
        <v>817.82627707532083</v>
      </c>
      <c r="AH61" s="169">
        <f ca="1">IF($C61-AH$1&lt;År1,0,AG60*(1-VLOOKUP($A61,[1]Hugst!$R$5:$W$9,MATCH(ROUNDUP((AH$1)/10,0)*10,[1]Hugst!$R$4:$W$4,0))))</f>
        <v>821.00702707532037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69">
        <f t="shared" ca="1" si="0"/>
        <v>0</v>
      </c>
      <c r="F62" s="169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69">
        <f ca="1">IF($C62-G$1&lt;År1,0,F61*(1-VLOOKUP($A62,[1]Hugst!$R$5:$W$9,MATCH(ROUNDUP((G$1)/10,0)*10,[1]Hugst!$R$4:$W$4,0))))</f>
        <v>737.70509019143287</v>
      </c>
      <c r="H62" s="169">
        <f ca="1">IF($C62-H$1&lt;År1,0,G61*(1-VLOOKUP($A62,[1]Hugst!$R$5:$W$9,MATCH(ROUNDUP((H$1)/10,0)*10,[1]Hugst!$R$4:$W$4,0))))</f>
        <v>740.48322116184795</v>
      </c>
      <c r="I62" s="169">
        <f ca="1">IF($C62-I$1&lt;År1,0,H61*(1-VLOOKUP($A62,[1]Hugst!$R$5:$W$9,MATCH(ROUNDUP((I$1)/10,0)*10,[1]Hugst!$R$4:$W$4,0))))</f>
        <v>743.27531258946624</v>
      </c>
      <c r="J62" s="169">
        <f ca="1">IF($C62-J$1&lt;År1,0,I61*(1-VLOOKUP($A62,[1]Hugst!$R$5:$W$9,MATCH(ROUNDUP((J$1)/10,0)*10,[1]Hugst!$R$4:$W$4,0))))</f>
        <v>746.08143462719386</v>
      </c>
      <c r="K62" s="169">
        <f ca="1">IF($C62-K$1&lt;År1,0,J61*(1-VLOOKUP($A62,[1]Hugst!$R$5:$W$9,MATCH(ROUNDUP((K$1)/10,0)*10,[1]Hugst!$R$4:$W$4,0))))</f>
        <v>748.90165778073356</v>
      </c>
      <c r="L62" s="169">
        <f ca="1">IF($C62-L$1&lt;År1,0,K61*(1-VLOOKUP($A62,[1]Hugst!$R$5:$W$9,MATCH(ROUNDUP((L$1)/10,0)*10,[1]Hugst!$R$4:$W$4,0))))</f>
        <v>751.7360529098944</v>
      </c>
      <c r="M62" s="169">
        <f ca="1">IF($C62-M$1&lt;År1,0,L61*(1-VLOOKUP($A62,[1]Hugst!$R$5:$W$9,MATCH(ROUNDUP((M$1)/10,0)*10,[1]Hugst!$R$4:$W$4,0))))</f>
        <v>754.58469123070176</v>
      </c>
      <c r="N62" s="169">
        <f ca="1">IF($C62-N$1&lt;År1,0,M61*(1-VLOOKUP($A62,[1]Hugst!$R$5:$W$9,MATCH(ROUNDUP((N$1)/10,0)*10,[1]Hugst!$R$4:$W$4,0))))</f>
        <v>757.44764431688168</v>
      </c>
      <c r="O62" s="169">
        <f ca="1">IF($C62-O$1&lt;År1,0,N61*(1-VLOOKUP($A62,[1]Hugst!$R$5:$W$9,MATCH(ROUNDUP((O$1)/10,0)*10,[1]Hugst!$R$4:$W$4,0))))</f>
        <v>760.32498410201447</v>
      </c>
      <c r="P62" s="169">
        <f ca="1">IF($C62-P$1&lt;År1,0,O61*(1-VLOOKUP($A62,[1]Hugst!$R$5:$W$9,MATCH(ROUNDUP((P$1)/10,0)*10,[1]Hugst!$R$4:$W$4,0))))</f>
        <v>763.21678288104818</v>
      </c>
      <c r="Q62" s="169">
        <f ca="1">IF($C62-Q$1&lt;År1,0,P61*(1-VLOOKUP($A62,[1]Hugst!$R$5:$W$9,MATCH(ROUNDUP((Q$1)/10,0)*10,[1]Hugst!$R$4:$W$4,0))))</f>
        <v>766.12311331224851</v>
      </c>
      <c r="R62" s="169">
        <f ca="1">IF($C62-R$1&lt;År1,0,Q61*(1-VLOOKUP($A62,[1]Hugst!$R$5:$W$9,MATCH(ROUNDUP((R$1)/10,0)*10,[1]Hugst!$R$4:$W$4,0))))</f>
        <v>769.04404841895962</v>
      </c>
      <c r="S62" s="169">
        <f ca="1">IF($C62-S$1&lt;År1,0,R61*(1-VLOOKUP($A62,[1]Hugst!$R$5:$W$9,MATCH(ROUNDUP((S$1)/10,0)*10,[1]Hugst!$R$4:$W$4,0))))</f>
        <v>771.97966159152497</v>
      </c>
      <c r="T62" s="169">
        <f ca="1">IF($C62-T$1&lt;År1,0,S61*(1-VLOOKUP($A62,[1]Hugst!$R$5:$W$9,MATCH(ROUNDUP((T$1)/10,0)*10,[1]Hugst!$R$4:$W$4,0))))</f>
        <v>774.93002658912087</v>
      </c>
      <c r="U62" s="169">
        <f ca="1">IF($C62-U$1&lt;År1,0,T61*(1-VLOOKUP($A62,[1]Hugst!$R$5:$W$9,MATCH(ROUNDUP((U$1)/10,0)*10,[1]Hugst!$R$4:$W$4,0))))</f>
        <v>777.89521754142993</v>
      </c>
      <c r="V62" s="169">
        <f ca="1">IF($C62-V$1&lt;År1,0,U61*(1-VLOOKUP($A62,[1]Hugst!$R$5:$W$9,MATCH(ROUNDUP((V$1)/10,0)*10,[1]Hugst!$R$4:$W$4,0))))</f>
        <v>780.87530895080931</v>
      </c>
      <c r="W62" s="169">
        <f ca="1">IF($C62-W$1&lt;År1,0,V61*(1-VLOOKUP($A62,[1]Hugst!$R$5:$W$9,MATCH(ROUNDUP((W$1)/10,0)*10,[1]Hugst!$R$4:$W$4,0))))</f>
        <v>783.870375693906</v>
      </c>
      <c r="X62" s="169">
        <f ca="1">IF($C62-X$1&lt;År1,0,W61*(1-VLOOKUP($A62,[1]Hugst!$R$5:$W$9,MATCH(ROUNDUP((X$1)/10,0)*10,[1]Hugst!$R$4:$W$4,0))))</f>
        <v>786.88049302363584</v>
      </c>
      <c r="Y62" s="169">
        <f ca="1">IF($C62-Y$1&lt;År1,0,X61*(1-VLOOKUP($A62,[1]Hugst!$R$5:$W$9,MATCH(ROUNDUP((Y$1)/10,0)*10,[1]Hugst!$R$4:$W$4,0))))</f>
        <v>789.90573657113418</v>
      </c>
      <c r="Z62" s="169">
        <f ca="1">IF($C62-Z$1&lt;År1,0,Y61*(1-VLOOKUP($A62,[1]Hugst!$R$5:$W$9,MATCH(ROUNDUP((Z$1)/10,0)*10,[1]Hugst!$R$4:$W$4,0))))</f>
        <v>792.94618234747031</v>
      </c>
      <c r="AA62" s="169">
        <f ca="1">IF($C62-AA$1&lt;År1,0,Z61*(1-VLOOKUP($A62,[1]Hugst!$R$5:$W$9,MATCH(ROUNDUP((AA$1)/10,0)*10,[1]Hugst!$R$4:$W$4,0))))</f>
        <v>796.00190674584883</v>
      </c>
      <c r="AB62" s="169">
        <f ca="1">IF($C62-AB$1&lt;År1,0,AA61*(1-VLOOKUP($A62,[1]Hugst!$R$5:$W$9,MATCH(ROUNDUP((AB$1)/10,0)*10,[1]Hugst!$R$4:$W$4,0))))</f>
        <v>799.07298654317856</v>
      </c>
      <c r="AC62" s="169">
        <f ca="1">IF($C62-AC$1&lt;År1,0,AB61*(1-VLOOKUP($A62,[1]Hugst!$R$5:$W$9,MATCH(ROUNDUP((AC$1)/10,0)*10,[1]Hugst!$R$4:$W$4,0))))</f>
        <v>802.15949890232878</v>
      </c>
      <c r="AD62" s="169">
        <f ca="1">IF($C62-AD$1&lt;År1,0,AC61*(1-VLOOKUP($A62,[1]Hugst!$R$5:$W$9,MATCH(ROUNDUP((AD$1)/10,0)*10,[1]Hugst!$R$4:$W$4,0))))</f>
        <v>805.26152137380268</v>
      </c>
      <c r="AE62" s="169">
        <f ca="1">IF($C62-AE$1&lt;År1,0,AD61*(1-VLOOKUP($A62,[1]Hugst!$R$5:$W$9,MATCH(ROUNDUP((AE$1)/10,0)*10,[1]Hugst!$R$4:$W$4,0))))</f>
        <v>808.37913189790561</v>
      </c>
      <c r="AF62" s="169">
        <f ca="1">IF($C62-AF$1&lt;År1,0,AE61*(1-VLOOKUP($A62,[1]Hugst!$R$5:$W$9,MATCH(ROUNDUP((AF$1)/10,0)*10,[1]Hugst!$R$4:$W$4,0))))</f>
        <v>811.51240880657861</v>
      </c>
      <c r="AG62" s="169">
        <f ca="1">IF($C62-AG$1&lt;År1,0,AF61*(1-VLOOKUP($A62,[1]Hugst!$R$5:$W$9,MATCH(ROUNDUP((AG$1)/10,0)*10,[1]Hugst!$R$4:$W$4,0))))</f>
        <v>814.66143082533381</v>
      </c>
      <c r="AH62" s="169">
        <f ca="1">IF($C62-AH$1&lt;År1,0,AG61*(1-VLOOKUP($A62,[1]Hugst!$R$5:$W$9,MATCH(ROUNDUP((AH$1)/10,0)*10,[1]Hugst!$R$4:$W$4,0))))</f>
        <v>817.82627707532083</v>
      </c>
      <c r="AI62" s="169">
        <f ca="1">IF($C62-AI$1&lt;År1,0,AH61*(1-VLOOKUP($A62,[1]Hugst!$R$5:$W$9,MATCH(ROUNDUP((AI$1)/10,0)*10,[1]Hugst!$R$4:$W$4,0))))</f>
        <v>821.00702707532037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69">
        <f t="shared" ca="1" si="0"/>
        <v>2.70757636588678</v>
      </c>
      <c r="F63" s="169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69">
        <f ca="1">IF($C63-G$1&lt;År1,0,F62*(1-VLOOKUP($A63,[1]Hugst!$R$5:$W$9,MATCH(ROUNDUP((G$1)/10,0)*10,[1]Hugst!$R$4:$W$4,0))))</f>
        <v>734.94084987587053</v>
      </c>
      <c r="H63" s="169">
        <f ca="1">IF($C63-H$1&lt;År1,0,G62*(1-VLOOKUP($A63,[1]Hugst!$R$5:$W$9,MATCH(ROUNDUP((H$1)/10,0)*10,[1]Hugst!$R$4:$W$4,0))))</f>
        <v>737.70509019143287</v>
      </c>
      <c r="I63" s="169">
        <f ca="1">IF($C63-I$1&lt;År1,0,H62*(1-VLOOKUP($A63,[1]Hugst!$R$5:$W$9,MATCH(ROUNDUP((I$1)/10,0)*10,[1]Hugst!$R$4:$W$4,0))))</f>
        <v>740.48322116184795</v>
      </c>
      <c r="J63" s="169">
        <f ca="1">IF($C63-J$1&lt;År1,0,I62*(1-VLOOKUP($A63,[1]Hugst!$R$5:$W$9,MATCH(ROUNDUP((J$1)/10,0)*10,[1]Hugst!$R$4:$W$4,0))))</f>
        <v>743.27531258946624</v>
      </c>
      <c r="K63" s="169">
        <f ca="1">IF($C63-K$1&lt;År1,0,J62*(1-VLOOKUP($A63,[1]Hugst!$R$5:$W$9,MATCH(ROUNDUP((K$1)/10,0)*10,[1]Hugst!$R$4:$W$4,0))))</f>
        <v>746.08143462719386</v>
      </c>
      <c r="L63" s="169">
        <f ca="1">IF($C63-L$1&lt;År1,0,K62*(1-VLOOKUP($A63,[1]Hugst!$R$5:$W$9,MATCH(ROUNDUP((L$1)/10,0)*10,[1]Hugst!$R$4:$W$4,0))))</f>
        <v>748.90165778073356</v>
      </c>
      <c r="M63" s="169">
        <f ca="1">IF($C63-M$1&lt;År1,0,L62*(1-VLOOKUP($A63,[1]Hugst!$R$5:$W$9,MATCH(ROUNDUP((M$1)/10,0)*10,[1]Hugst!$R$4:$W$4,0))))</f>
        <v>751.7360529098944</v>
      </c>
      <c r="N63" s="169">
        <f ca="1">IF($C63-N$1&lt;År1,0,M62*(1-VLOOKUP($A63,[1]Hugst!$R$5:$W$9,MATCH(ROUNDUP((N$1)/10,0)*10,[1]Hugst!$R$4:$W$4,0))))</f>
        <v>754.58469123070176</v>
      </c>
      <c r="O63" s="169">
        <f ca="1">IF($C63-O$1&lt;År1,0,N62*(1-VLOOKUP($A63,[1]Hugst!$R$5:$W$9,MATCH(ROUNDUP((O$1)/10,0)*10,[1]Hugst!$R$4:$W$4,0))))</f>
        <v>757.44764431688168</v>
      </c>
      <c r="P63" s="169">
        <f ca="1">IF($C63-P$1&lt;År1,0,O62*(1-VLOOKUP($A63,[1]Hugst!$R$5:$W$9,MATCH(ROUNDUP((P$1)/10,0)*10,[1]Hugst!$R$4:$W$4,0))))</f>
        <v>760.32498410201447</v>
      </c>
      <c r="Q63" s="169">
        <f ca="1">IF($C63-Q$1&lt;År1,0,P62*(1-VLOOKUP($A63,[1]Hugst!$R$5:$W$9,MATCH(ROUNDUP((Q$1)/10,0)*10,[1]Hugst!$R$4:$W$4,0))))</f>
        <v>763.21678288104818</v>
      </c>
      <c r="R63" s="169">
        <f ca="1">IF($C63-R$1&lt;År1,0,Q62*(1-VLOOKUP($A63,[1]Hugst!$R$5:$W$9,MATCH(ROUNDUP((R$1)/10,0)*10,[1]Hugst!$R$4:$W$4,0))))</f>
        <v>766.12311331224851</v>
      </c>
      <c r="S63" s="169">
        <f ca="1">IF($C63-S$1&lt;År1,0,R62*(1-VLOOKUP($A63,[1]Hugst!$R$5:$W$9,MATCH(ROUNDUP((S$1)/10,0)*10,[1]Hugst!$R$4:$W$4,0))))</f>
        <v>769.04404841895962</v>
      </c>
      <c r="T63" s="169">
        <f ca="1">IF($C63-T$1&lt;År1,0,S62*(1-VLOOKUP($A63,[1]Hugst!$R$5:$W$9,MATCH(ROUNDUP((T$1)/10,0)*10,[1]Hugst!$R$4:$W$4,0))))</f>
        <v>771.97966159152497</v>
      </c>
      <c r="U63" s="169">
        <f ca="1">IF($C63-U$1&lt;År1,0,T62*(1-VLOOKUP($A63,[1]Hugst!$R$5:$W$9,MATCH(ROUNDUP((U$1)/10,0)*10,[1]Hugst!$R$4:$W$4,0))))</f>
        <v>774.93002658912087</v>
      </c>
      <c r="V63" s="169">
        <f ca="1">IF($C63-V$1&lt;År1,0,U62*(1-VLOOKUP($A63,[1]Hugst!$R$5:$W$9,MATCH(ROUNDUP((V$1)/10,0)*10,[1]Hugst!$R$4:$W$4,0))))</f>
        <v>777.89521754142993</v>
      </c>
      <c r="W63" s="169">
        <f ca="1">IF($C63-W$1&lt;År1,0,V62*(1-VLOOKUP($A63,[1]Hugst!$R$5:$W$9,MATCH(ROUNDUP((W$1)/10,0)*10,[1]Hugst!$R$4:$W$4,0))))</f>
        <v>780.87530895080931</v>
      </c>
      <c r="X63" s="169">
        <f ca="1">IF($C63-X$1&lt;År1,0,W62*(1-VLOOKUP($A63,[1]Hugst!$R$5:$W$9,MATCH(ROUNDUP((X$1)/10,0)*10,[1]Hugst!$R$4:$W$4,0))))</f>
        <v>783.870375693906</v>
      </c>
      <c r="Y63" s="169">
        <f ca="1">IF($C63-Y$1&lt;År1,0,X62*(1-VLOOKUP($A63,[1]Hugst!$R$5:$W$9,MATCH(ROUNDUP((Y$1)/10,0)*10,[1]Hugst!$R$4:$W$4,0))))</f>
        <v>786.88049302363584</v>
      </c>
      <c r="Z63" s="169">
        <f ca="1">IF($C63-Z$1&lt;År1,0,Y62*(1-VLOOKUP($A63,[1]Hugst!$R$5:$W$9,MATCH(ROUNDUP((Z$1)/10,0)*10,[1]Hugst!$R$4:$W$4,0))))</f>
        <v>789.90573657113418</v>
      </c>
      <c r="AA63" s="169">
        <f ca="1">IF($C63-AA$1&lt;År1,0,Z62*(1-VLOOKUP($A63,[1]Hugst!$R$5:$W$9,MATCH(ROUNDUP((AA$1)/10,0)*10,[1]Hugst!$R$4:$W$4,0))))</f>
        <v>792.94618234747031</v>
      </c>
      <c r="AB63" s="169">
        <f ca="1">IF($C63-AB$1&lt;År1,0,AA62*(1-VLOOKUP($A63,[1]Hugst!$R$5:$W$9,MATCH(ROUNDUP((AB$1)/10,0)*10,[1]Hugst!$R$4:$W$4,0))))</f>
        <v>796.00190674584883</v>
      </c>
      <c r="AC63" s="169">
        <f ca="1">IF($C63-AC$1&lt;År1,0,AB62*(1-VLOOKUP($A63,[1]Hugst!$R$5:$W$9,MATCH(ROUNDUP((AC$1)/10,0)*10,[1]Hugst!$R$4:$W$4,0))))</f>
        <v>799.07298654317856</v>
      </c>
      <c r="AD63" s="169">
        <f ca="1">IF($C63-AD$1&lt;År1,0,AC62*(1-VLOOKUP($A63,[1]Hugst!$R$5:$W$9,MATCH(ROUNDUP((AD$1)/10,0)*10,[1]Hugst!$R$4:$W$4,0))))</f>
        <v>802.15949890232878</v>
      </c>
      <c r="AE63" s="169">
        <f ca="1">IF($C63-AE$1&lt;År1,0,AD62*(1-VLOOKUP($A63,[1]Hugst!$R$5:$W$9,MATCH(ROUNDUP((AE$1)/10,0)*10,[1]Hugst!$R$4:$W$4,0))))</f>
        <v>805.26152137380268</v>
      </c>
      <c r="AF63" s="169">
        <f ca="1">IF($C63-AF$1&lt;År1,0,AE62*(1-VLOOKUP($A63,[1]Hugst!$R$5:$W$9,MATCH(ROUNDUP((AF$1)/10,0)*10,[1]Hugst!$R$4:$W$4,0))))</f>
        <v>808.37913189790561</v>
      </c>
      <c r="AG63" s="169">
        <f ca="1">IF($C63-AG$1&lt;År1,0,AF62*(1-VLOOKUP($A63,[1]Hugst!$R$5:$W$9,MATCH(ROUNDUP((AG$1)/10,0)*10,[1]Hugst!$R$4:$W$4,0))))</f>
        <v>811.51240880657861</v>
      </c>
      <c r="AH63" s="169">
        <f ca="1">IF($C63-AH$1&lt;År1,0,AG62*(1-VLOOKUP($A63,[1]Hugst!$R$5:$W$9,MATCH(ROUNDUP((AH$1)/10,0)*10,[1]Hugst!$R$4:$W$4,0))))</f>
        <v>814.66143082533381</v>
      </c>
      <c r="AI63" s="169">
        <f ca="1">IF($C63-AI$1&lt;År1,0,AH62*(1-VLOOKUP($A63,[1]Hugst!$R$5:$W$9,MATCH(ROUNDUP((AI$1)/10,0)*10,[1]Hugst!$R$4:$W$4,0))))</f>
        <v>817.82627707532083</v>
      </c>
      <c r="AJ63" s="169">
        <f ca="1">IF($C63-AJ$1&lt;År1,0,AI62*(1-VLOOKUP($A63,[1]Hugst!$R$5:$W$9,MATCH(ROUNDUP((AJ$1)/10,0)*10,[1]Hugst!$R$4:$W$4,0))))</f>
        <v>818.2994507094337</v>
      </c>
      <c r="AL63" s="169">
        <f ca="1">SUM(F63:AJ63)</f>
        <v>24041.220505714817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9">
        <f t="shared" ref="E65:E94" ca="1" si="1">IF(C65=2020,SUM(G65:AJ65),SUM(F64:AJ64)-SUM(G65:AJ65))</f>
        <v>0</v>
      </c>
      <c r="F65" s="169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9">
        <f ca="1">IF($C65-G$1&lt;År1,0,F64*(1-VLOOKUP($A65,[1]Hugst!$R$5:$W$9,MATCH(ROUNDUP((G$1)/10,0)*10,[1]Hugst!$R$4:$W$4,0))))</f>
        <v>0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9">
        <f t="shared" ca="1" si="1"/>
        <v>0</v>
      </c>
      <c r="F66" s="169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9">
        <f ca="1">IF($C66-G$1&lt;År1,0,F65*(1-VLOOKUP($A66,[1]Hugst!$R$5:$W$9,MATCH(ROUNDUP((G$1)/10,0)*10,[1]Hugst!$R$4:$W$4,0))))</f>
        <v>0</v>
      </c>
      <c r="H66" s="169">
        <f ca="1">IF($C66-H$1&lt;År1,0,G65*(1-VLOOKUP($A66,[1]Hugst!$R$5:$W$9,MATCH(ROUNDUP((H$1)/10,0)*10,[1]Hugst!$R$4:$W$4,0))))</f>
        <v>0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9">
        <f t="shared" ca="1" si="1"/>
        <v>0</v>
      </c>
      <c r="F67" s="169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9">
        <f ca="1">IF($C67-G$1&lt;År1,0,F66*(1-VLOOKUP($A67,[1]Hugst!$R$5:$W$9,MATCH(ROUNDUP((G$1)/10,0)*10,[1]Hugst!$R$4:$W$4,0))))</f>
        <v>0</v>
      </c>
      <c r="H67" s="169">
        <f ca="1">IF($C67-H$1&lt;År1,0,G66*(1-VLOOKUP($A67,[1]Hugst!$R$5:$W$9,MATCH(ROUNDUP((H$1)/10,0)*10,[1]Hugst!$R$4:$W$4,0))))</f>
        <v>0</v>
      </c>
      <c r="I67" s="169">
        <f ca="1">IF($C67-I$1&lt;År1,0,H66*(1-VLOOKUP($A67,[1]Hugst!$R$5:$W$9,MATCH(ROUNDUP((I$1)/10,0)*10,[1]Hugst!$R$4:$W$4,0))))</f>
        <v>0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9">
        <f t="shared" ca="1" si="1"/>
        <v>0</v>
      </c>
      <c r="F68" s="169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9">
        <f ca="1">IF($C68-G$1&lt;År1,0,F67*(1-VLOOKUP($A68,[1]Hugst!$R$5:$W$9,MATCH(ROUNDUP((G$1)/10,0)*10,[1]Hugst!$R$4:$W$4,0))))</f>
        <v>0</v>
      </c>
      <c r="H68" s="169">
        <f ca="1">IF($C68-H$1&lt;År1,0,G67*(1-VLOOKUP($A68,[1]Hugst!$R$5:$W$9,MATCH(ROUNDUP((H$1)/10,0)*10,[1]Hugst!$R$4:$W$4,0))))</f>
        <v>0</v>
      </c>
      <c r="I68" s="169">
        <f ca="1">IF($C68-I$1&lt;År1,0,H67*(1-VLOOKUP($A68,[1]Hugst!$R$5:$W$9,MATCH(ROUNDUP((I$1)/10,0)*10,[1]Hugst!$R$4:$W$4,0))))</f>
        <v>0</v>
      </c>
      <c r="J68" s="169">
        <f ca="1">IF($C68-J$1&lt;År1,0,I67*(1-VLOOKUP($A68,[1]Hugst!$R$5:$W$9,MATCH(ROUNDUP((J$1)/10,0)*10,[1]Hugst!$R$4:$W$4,0))))</f>
        <v>0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9">
        <f t="shared" ca="1" si="1"/>
        <v>0</v>
      </c>
      <c r="F69" s="1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9">
        <f ca="1">IF($C69-G$1&lt;År1,0,F68*(1-VLOOKUP($A69,[1]Hugst!$R$5:$W$9,MATCH(ROUNDUP((G$1)/10,0)*10,[1]Hugst!$R$4:$W$4,0))))</f>
        <v>0</v>
      </c>
      <c r="H69" s="169">
        <f ca="1">IF($C69-H$1&lt;År1,0,G68*(1-VLOOKUP($A69,[1]Hugst!$R$5:$W$9,MATCH(ROUNDUP((H$1)/10,0)*10,[1]Hugst!$R$4:$W$4,0))))</f>
        <v>0</v>
      </c>
      <c r="I69" s="169">
        <f ca="1">IF($C69-I$1&lt;År1,0,H68*(1-VLOOKUP($A69,[1]Hugst!$R$5:$W$9,MATCH(ROUNDUP((I$1)/10,0)*10,[1]Hugst!$R$4:$W$4,0))))</f>
        <v>0</v>
      </c>
      <c r="J69" s="169">
        <f ca="1">IF($C69-J$1&lt;År1,0,I68*(1-VLOOKUP($A69,[1]Hugst!$R$5:$W$9,MATCH(ROUNDUP((J$1)/10,0)*10,[1]Hugst!$R$4:$W$4,0))))</f>
        <v>0</v>
      </c>
      <c r="K69" s="169">
        <f ca="1">IF($C69-K$1&lt;År1,0,J68*(1-VLOOKUP($A69,[1]Hugst!$R$5:$W$9,MATCH(ROUNDUP((K$1)/10,0)*10,[1]Hugst!$R$4:$W$4,0))))</f>
        <v>0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9">
        <f t="shared" ca="1" si="1"/>
        <v>0</v>
      </c>
      <c r="F70" s="169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9">
        <f ca="1">IF($C70-G$1&lt;År1,0,F69*(1-VLOOKUP($A70,[1]Hugst!$R$5:$W$9,MATCH(ROUNDUP((G$1)/10,0)*10,[1]Hugst!$R$4:$W$4,0))))</f>
        <v>0</v>
      </c>
      <c r="H70" s="169">
        <f ca="1">IF($C70-H$1&lt;År1,0,G69*(1-VLOOKUP($A70,[1]Hugst!$R$5:$W$9,MATCH(ROUNDUP((H$1)/10,0)*10,[1]Hugst!$R$4:$W$4,0))))</f>
        <v>0</v>
      </c>
      <c r="I70" s="169">
        <f ca="1">IF($C70-I$1&lt;År1,0,H69*(1-VLOOKUP($A70,[1]Hugst!$R$5:$W$9,MATCH(ROUNDUP((I$1)/10,0)*10,[1]Hugst!$R$4:$W$4,0))))</f>
        <v>0</v>
      </c>
      <c r="J70" s="169">
        <f ca="1">IF($C70-J$1&lt;År1,0,I69*(1-VLOOKUP($A70,[1]Hugst!$R$5:$W$9,MATCH(ROUNDUP((J$1)/10,0)*10,[1]Hugst!$R$4:$W$4,0))))</f>
        <v>0</v>
      </c>
      <c r="K70" s="169">
        <f ca="1">IF($C70-K$1&lt;År1,0,J69*(1-VLOOKUP($A70,[1]Hugst!$R$5:$W$9,MATCH(ROUNDUP((K$1)/10,0)*10,[1]Hugst!$R$4:$W$4,0))))</f>
        <v>0</v>
      </c>
      <c r="L70" s="169">
        <f ca="1">IF($C70-L$1&lt;År1,0,K69*(1-VLOOKUP($A70,[1]Hugst!$R$5:$W$9,MATCH(ROUNDUP((L$1)/10,0)*10,[1]Hugst!$R$4:$W$4,0))))</f>
        <v>0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9">
        <f t="shared" ca="1" si="1"/>
        <v>0</v>
      </c>
      <c r="F71" s="169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9">
        <f ca="1">IF($C71-G$1&lt;År1,0,F70*(1-VLOOKUP($A71,[1]Hugst!$R$5:$W$9,MATCH(ROUNDUP((G$1)/10,0)*10,[1]Hugst!$R$4:$W$4,0))))</f>
        <v>0</v>
      </c>
      <c r="H71" s="169">
        <f ca="1">IF($C71-H$1&lt;År1,0,G70*(1-VLOOKUP($A71,[1]Hugst!$R$5:$W$9,MATCH(ROUNDUP((H$1)/10,0)*10,[1]Hugst!$R$4:$W$4,0))))</f>
        <v>0</v>
      </c>
      <c r="I71" s="169">
        <f ca="1">IF($C71-I$1&lt;År1,0,H70*(1-VLOOKUP($A71,[1]Hugst!$R$5:$W$9,MATCH(ROUNDUP((I$1)/10,0)*10,[1]Hugst!$R$4:$W$4,0))))</f>
        <v>0</v>
      </c>
      <c r="J71" s="169">
        <f ca="1">IF($C71-J$1&lt;År1,0,I70*(1-VLOOKUP($A71,[1]Hugst!$R$5:$W$9,MATCH(ROUNDUP((J$1)/10,0)*10,[1]Hugst!$R$4:$W$4,0))))</f>
        <v>0</v>
      </c>
      <c r="K71" s="169">
        <f ca="1">IF($C71-K$1&lt;År1,0,J70*(1-VLOOKUP($A71,[1]Hugst!$R$5:$W$9,MATCH(ROUNDUP((K$1)/10,0)*10,[1]Hugst!$R$4:$W$4,0))))</f>
        <v>0</v>
      </c>
      <c r="L71" s="169">
        <f ca="1">IF($C71-L$1&lt;År1,0,K70*(1-VLOOKUP($A71,[1]Hugst!$R$5:$W$9,MATCH(ROUNDUP((L$1)/10,0)*10,[1]Hugst!$R$4:$W$4,0))))</f>
        <v>0</v>
      </c>
      <c r="M71" s="169">
        <f ca="1">IF($C71-M$1&lt;År1,0,L70*(1-VLOOKUP($A71,[1]Hugst!$R$5:$W$9,MATCH(ROUNDUP((M$1)/10,0)*10,[1]Hugst!$R$4:$W$4,0))))</f>
        <v>0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9">
        <f t="shared" ca="1" si="1"/>
        <v>0</v>
      </c>
      <c r="F72" s="169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9">
        <f ca="1">IF($C72-G$1&lt;År1,0,F71*(1-VLOOKUP($A72,[1]Hugst!$R$5:$W$9,MATCH(ROUNDUP((G$1)/10,0)*10,[1]Hugst!$R$4:$W$4,0))))</f>
        <v>0</v>
      </c>
      <c r="H72" s="169">
        <f ca="1">IF($C72-H$1&lt;År1,0,G71*(1-VLOOKUP($A72,[1]Hugst!$R$5:$W$9,MATCH(ROUNDUP((H$1)/10,0)*10,[1]Hugst!$R$4:$W$4,0))))</f>
        <v>0</v>
      </c>
      <c r="I72" s="169">
        <f ca="1">IF($C72-I$1&lt;År1,0,H71*(1-VLOOKUP($A72,[1]Hugst!$R$5:$W$9,MATCH(ROUNDUP((I$1)/10,0)*10,[1]Hugst!$R$4:$W$4,0))))</f>
        <v>0</v>
      </c>
      <c r="J72" s="169">
        <f ca="1">IF($C72-J$1&lt;År1,0,I71*(1-VLOOKUP($A72,[1]Hugst!$R$5:$W$9,MATCH(ROUNDUP((J$1)/10,0)*10,[1]Hugst!$R$4:$W$4,0))))</f>
        <v>0</v>
      </c>
      <c r="K72" s="169">
        <f ca="1">IF($C72-K$1&lt;År1,0,J71*(1-VLOOKUP($A72,[1]Hugst!$R$5:$W$9,MATCH(ROUNDUP((K$1)/10,0)*10,[1]Hugst!$R$4:$W$4,0))))</f>
        <v>0</v>
      </c>
      <c r="L72" s="169">
        <f ca="1">IF($C72-L$1&lt;År1,0,K71*(1-VLOOKUP($A72,[1]Hugst!$R$5:$W$9,MATCH(ROUNDUP((L$1)/10,0)*10,[1]Hugst!$R$4:$W$4,0))))</f>
        <v>0</v>
      </c>
      <c r="M72" s="169">
        <f ca="1">IF($C72-M$1&lt;År1,0,L71*(1-VLOOKUP($A72,[1]Hugst!$R$5:$W$9,MATCH(ROUNDUP((M$1)/10,0)*10,[1]Hugst!$R$4:$W$4,0))))</f>
        <v>0</v>
      </c>
      <c r="N72" s="169">
        <f ca="1">IF($C72-N$1&lt;År1,0,M71*(1-VLOOKUP($A72,[1]Hugst!$R$5:$W$9,MATCH(ROUNDUP((N$1)/10,0)*10,[1]Hugst!$R$4:$W$4,0))))</f>
        <v>0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9">
        <f t="shared" ca="1" si="1"/>
        <v>0</v>
      </c>
      <c r="F73" s="169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9">
        <f ca="1">IF($C73-G$1&lt;År1,0,F72*(1-VLOOKUP($A73,[1]Hugst!$R$5:$W$9,MATCH(ROUNDUP((G$1)/10,0)*10,[1]Hugst!$R$4:$W$4,0))))</f>
        <v>0</v>
      </c>
      <c r="H73" s="169">
        <f ca="1">IF($C73-H$1&lt;År1,0,G72*(1-VLOOKUP($A73,[1]Hugst!$R$5:$W$9,MATCH(ROUNDUP((H$1)/10,0)*10,[1]Hugst!$R$4:$W$4,0))))</f>
        <v>0</v>
      </c>
      <c r="I73" s="169">
        <f ca="1">IF($C73-I$1&lt;År1,0,H72*(1-VLOOKUP($A73,[1]Hugst!$R$5:$W$9,MATCH(ROUNDUP((I$1)/10,0)*10,[1]Hugst!$R$4:$W$4,0))))</f>
        <v>0</v>
      </c>
      <c r="J73" s="169">
        <f ca="1">IF($C73-J$1&lt;År1,0,I72*(1-VLOOKUP($A73,[1]Hugst!$R$5:$W$9,MATCH(ROUNDUP((J$1)/10,0)*10,[1]Hugst!$R$4:$W$4,0))))</f>
        <v>0</v>
      </c>
      <c r="K73" s="169">
        <f ca="1">IF($C73-K$1&lt;År1,0,J72*(1-VLOOKUP($A73,[1]Hugst!$R$5:$W$9,MATCH(ROUNDUP((K$1)/10,0)*10,[1]Hugst!$R$4:$W$4,0))))</f>
        <v>0</v>
      </c>
      <c r="L73" s="169">
        <f ca="1">IF($C73-L$1&lt;År1,0,K72*(1-VLOOKUP($A73,[1]Hugst!$R$5:$W$9,MATCH(ROUNDUP((L$1)/10,0)*10,[1]Hugst!$R$4:$W$4,0))))</f>
        <v>0</v>
      </c>
      <c r="M73" s="169">
        <f ca="1">IF($C73-M$1&lt;År1,0,L72*(1-VLOOKUP($A73,[1]Hugst!$R$5:$W$9,MATCH(ROUNDUP((M$1)/10,0)*10,[1]Hugst!$R$4:$W$4,0))))</f>
        <v>0</v>
      </c>
      <c r="N73" s="169">
        <f ca="1">IF($C73-N$1&lt;År1,0,M72*(1-VLOOKUP($A73,[1]Hugst!$R$5:$W$9,MATCH(ROUNDUP((N$1)/10,0)*10,[1]Hugst!$R$4:$W$4,0))))</f>
        <v>0</v>
      </c>
      <c r="O73" s="169">
        <f ca="1">IF($C73-O$1&lt;År1,0,N72*(1-VLOOKUP($A73,[1]Hugst!$R$5:$W$9,MATCH(ROUNDUP((O$1)/10,0)*10,[1]Hugst!$R$4:$W$4,0))))</f>
        <v>0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9">
        <f t="shared" ca="1" si="1"/>
        <v>0</v>
      </c>
      <c r="F74" s="169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9">
        <f ca="1">IF($C74-G$1&lt;År1,0,F73*(1-VLOOKUP($A74,[1]Hugst!$R$5:$W$9,MATCH(ROUNDUP((G$1)/10,0)*10,[1]Hugst!$R$4:$W$4,0))))</f>
        <v>0</v>
      </c>
      <c r="H74" s="169">
        <f ca="1">IF($C74-H$1&lt;År1,0,G73*(1-VLOOKUP($A74,[1]Hugst!$R$5:$W$9,MATCH(ROUNDUP((H$1)/10,0)*10,[1]Hugst!$R$4:$W$4,0))))</f>
        <v>0</v>
      </c>
      <c r="I74" s="169">
        <f ca="1">IF($C74-I$1&lt;År1,0,H73*(1-VLOOKUP($A74,[1]Hugst!$R$5:$W$9,MATCH(ROUNDUP((I$1)/10,0)*10,[1]Hugst!$R$4:$W$4,0))))</f>
        <v>0</v>
      </c>
      <c r="J74" s="169">
        <f ca="1">IF($C74-J$1&lt;År1,0,I73*(1-VLOOKUP($A74,[1]Hugst!$R$5:$W$9,MATCH(ROUNDUP((J$1)/10,0)*10,[1]Hugst!$R$4:$W$4,0))))</f>
        <v>0</v>
      </c>
      <c r="K74" s="169">
        <f ca="1">IF($C74-K$1&lt;År1,0,J73*(1-VLOOKUP($A74,[1]Hugst!$R$5:$W$9,MATCH(ROUNDUP((K$1)/10,0)*10,[1]Hugst!$R$4:$W$4,0))))</f>
        <v>0</v>
      </c>
      <c r="L74" s="169">
        <f ca="1">IF($C74-L$1&lt;År1,0,K73*(1-VLOOKUP($A74,[1]Hugst!$R$5:$W$9,MATCH(ROUNDUP((L$1)/10,0)*10,[1]Hugst!$R$4:$W$4,0))))</f>
        <v>0</v>
      </c>
      <c r="M74" s="169">
        <f ca="1">IF($C74-M$1&lt;År1,0,L73*(1-VLOOKUP($A74,[1]Hugst!$R$5:$W$9,MATCH(ROUNDUP((M$1)/10,0)*10,[1]Hugst!$R$4:$W$4,0))))</f>
        <v>0</v>
      </c>
      <c r="N74" s="169">
        <f ca="1">IF($C74-N$1&lt;År1,0,M73*(1-VLOOKUP($A74,[1]Hugst!$R$5:$W$9,MATCH(ROUNDUP((N$1)/10,0)*10,[1]Hugst!$R$4:$W$4,0))))</f>
        <v>0</v>
      </c>
      <c r="O74" s="169">
        <f ca="1">IF($C74-O$1&lt;År1,0,N73*(1-VLOOKUP($A74,[1]Hugst!$R$5:$W$9,MATCH(ROUNDUP((O$1)/10,0)*10,[1]Hugst!$R$4:$W$4,0))))</f>
        <v>0</v>
      </c>
      <c r="P74" s="169">
        <f ca="1">IF($C74-P$1&lt;År1,0,O73*(1-VLOOKUP($A74,[1]Hugst!$R$5:$W$9,MATCH(ROUNDUP((P$1)/10,0)*10,[1]Hugst!$R$4:$W$4,0))))</f>
        <v>0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9">
        <f t="shared" ca="1" si="1"/>
        <v>0</v>
      </c>
      <c r="F75" s="169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9">
        <f ca="1">IF($C75-G$1&lt;År1,0,F74*(1-VLOOKUP($A75,[1]Hugst!$R$5:$W$9,MATCH(ROUNDUP((G$1)/10,0)*10,[1]Hugst!$R$4:$W$4,0))))</f>
        <v>0</v>
      </c>
      <c r="H75" s="169">
        <f ca="1">IF($C75-H$1&lt;År1,0,G74*(1-VLOOKUP($A75,[1]Hugst!$R$5:$W$9,MATCH(ROUNDUP((H$1)/10,0)*10,[1]Hugst!$R$4:$W$4,0))))</f>
        <v>0</v>
      </c>
      <c r="I75" s="169">
        <f ca="1">IF($C75-I$1&lt;År1,0,H74*(1-VLOOKUP($A75,[1]Hugst!$R$5:$W$9,MATCH(ROUNDUP((I$1)/10,0)*10,[1]Hugst!$R$4:$W$4,0))))</f>
        <v>0</v>
      </c>
      <c r="J75" s="169">
        <f ca="1">IF($C75-J$1&lt;År1,0,I74*(1-VLOOKUP($A75,[1]Hugst!$R$5:$W$9,MATCH(ROUNDUP((J$1)/10,0)*10,[1]Hugst!$R$4:$W$4,0))))</f>
        <v>0</v>
      </c>
      <c r="K75" s="169">
        <f ca="1">IF($C75-K$1&lt;År1,0,J74*(1-VLOOKUP($A75,[1]Hugst!$R$5:$W$9,MATCH(ROUNDUP((K$1)/10,0)*10,[1]Hugst!$R$4:$W$4,0))))</f>
        <v>0</v>
      </c>
      <c r="L75" s="169">
        <f ca="1">IF($C75-L$1&lt;År1,0,K74*(1-VLOOKUP($A75,[1]Hugst!$R$5:$W$9,MATCH(ROUNDUP((L$1)/10,0)*10,[1]Hugst!$R$4:$W$4,0))))</f>
        <v>0</v>
      </c>
      <c r="M75" s="169">
        <f ca="1">IF($C75-M$1&lt;År1,0,L74*(1-VLOOKUP($A75,[1]Hugst!$R$5:$W$9,MATCH(ROUNDUP((M$1)/10,0)*10,[1]Hugst!$R$4:$W$4,0))))</f>
        <v>0</v>
      </c>
      <c r="N75" s="169">
        <f ca="1">IF($C75-N$1&lt;År1,0,M74*(1-VLOOKUP($A75,[1]Hugst!$R$5:$W$9,MATCH(ROUNDUP((N$1)/10,0)*10,[1]Hugst!$R$4:$W$4,0))))</f>
        <v>0</v>
      </c>
      <c r="O75" s="169">
        <f ca="1">IF($C75-O$1&lt;År1,0,N74*(1-VLOOKUP($A75,[1]Hugst!$R$5:$W$9,MATCH(ROUNDUP((O$1)/10,0)*10,[1]Hugst!$R$4:$W$4,0))))</f>
        <v>0</v>
      </c>
      <c r="P75" s="169">
        <f ca="1">IF($C75-P$1&lt;År1,0,O74*(1-VLOOKUP($A75,[1]Hugst!$R$5:$W$9,MATCH(ROUNDUP((P$1)/10,0)*10,[1]Hugst!$R$4:$W$4,0))))</f>
        <v>0</v>
      </c>
      <c r="Q75" s="169">
        <f ca="1">IF($C75-Q$1&lt;År1,0,P74*(1-VLOOKUP($A75,[1]Hugst!$R$5:$W$9,MATCH(ROUNDUP((Q$1)/10,0)*10,[1]Hugst!$R$4:$W$4,0))))</f>
        <v>0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9">
        <f t="shared" ca="1" si="1"/>
        <v>0</v>
      </c>
      <c r="F76" s="169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9">
        <f ca="1">IF($C76-G$1&lt;År1,0,F75*(1-VLOOKUP($A76,[1]Hugst!$R$5:$W$9,MATCH(ROUNDUP((G$1)/10,0)*10,[1]Hugst!$R$4:$W$4,0))))</f>
        <v>0</v>
      </c>
      <c r="H76" s="169">
        <f ca="1">IF($C76-H$1&lt;År1,0,G75*(1-VLOOKUP($A76,[1]Hugst!$R$5:$W$9,MATCH(ROUNDUP((H$1)/10,0)*10,[1]Hugst!$R$4:$W$4,0))))</f>
        <v>0</v>
      </c>
      <c r="I76" s="169">
        <f ca="1">IF($C76-I$1&lt;År1,0,H75*(1-VLOOKUP($A76,[1]Hugst!$R$5:$W$9,MATCH(ROUNDUP((I$1)/10,0)*10,[1]Hugst!$R$4:$W$4,0))))</f>
        <v>0</v>
      </c>
      <c r="J76" s="169">
        <f ca="1">IF($C76-J$1&lt;År1,0,I75*(1-VLOOKUP($A76,[1]Hugst!$R$5:$W$9,MATCH(ROUNDUP((J$1)/10,0)*10,[1]Hugst!$R$4:$W$4,0))))</f>
        <v>0</v>
      </c>
      <c r="K76" s="169">
        <f ca="1">IF($C76-K$1&lt;År1,0,J75*(1-VLOOKUP($A76,[1]Hugst!$R$5:$W$9,MATCH(ROUNDUP((K$1)/10,0)*10,[1]Hugst!$R$4:$W$4,0))))</f>
        <v>0</v>
      </c>
      <c r="L76" s="169">
        <f ca="1">IF($C76-L$1&lt;År1,0,K75*(1-VLOOKUP($A76,[1]Hugst!$R$5:$W$9,MATCH(ROUNDUP((L$1)/10,0)*10,[1]Hugst!$R$4:$W$4,0))))</f>
        <v>0</v>
      </c>
      <c r="M76" s="169">
        <f ca="1">IF($C76-M$1&lt;År1,0,L75*(1-VLOOKUP($A76,[1]Hugst!$R$5:$W$9,MATCH(ROUNDUP((M$1)/10,0)*10,[1]Hugst!$R$4:$W$4,0))))</f>
        <v>0</v>
      </c>
      <c r="N76" s="169">
        <f ca="1">IF($C76-N$1&lt;År1,0,M75*(1-VLOOKUP($A76,[1]Hugst!$R$5:$W$9,MATCH(ROUNDUP((N$1)/10,0)*10,[1]Hugst!$R$4:$W$4,0))))</f>
        <v>0</v>
      </c>
      <c r="O76" s="169">
        <f ca="1">IF($C76-O$1&lt;År1,0,N75*(1-VLOOKUP($A76,[1]Hugst!$R$5:$W$9,MATCH(ROUNDUP((O$1)/10,0)*10,[1]Hugst!$R$4:$W$4,0))))</f>
        <v>0</v>
      </c>
      <c r="P76" s="169">
        <f ca="1">IF($C76-P$1&lt;År1,0,O75*(1-VLOOKUP($A76,[1]Hugst!$R$5:$W$9,MATCH(ROUNDUP((P$1)/10,0)*10,[1]Hugst!$R$4:$W$4,0))))</f>
        <v>0</v>
      </c>
      <c r="Q76" s="169">
        <f ca="1">IF($C76-Q$1&lt;År1,0,P75*(1-VLOOKUP($A76,[1]Hugst!$R$5:$W$9,MATCH(ROUNDUP((Q$1)/10,0)*10,[1]Hugst!$R$4:$W$4,0))))</f>
        <v>0</v>
      </c>
      <c r="R76" s="169">
        <f ca="1">IF($C76-R$1&lt;År1,0,Q75*(1-VLOOKUP($A76,[1]Hugst!$R$5:$W$9,MATCH(ROUNDUP((R$1)/10,0)*10,[1]Hugst!$R$4:$W$4,0))))</f>
        <v>0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9">
        <f t="shared" ca="1" si="1"/>
        <v>0</v>
      </c>
      <c r="F77" s="169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9">
        <f ca="1">IF($C77-G$1&lt;År1,0,F76*(1-VLOOKUP($A77,[1]Hugst!$R$5:$W$9,MATCH(ROUNDUP((G$1)/10,0)*10,[1]Hugst!$R$4:$W$4,0))))</f>
        <v>0</v>
      </c>
      <c r="H77" s="169">
        <f ca="1">IF($C77-H$1&lt;År1,0,G76*(1-VLOOKUP($A77,[1]Hugst!$R$5:$W$9,MATCH(ROUNDUP((H$1)/10,0)*10,[1]Hugst!$R$4:$W$4,0))))</f>
        <v>0</v>
      </c>
      <c r="I77" s="169">
        <f ca="1">IF($C77-I$1&lt;År1,0,H76*(1-VLOOKUP($A77,[1]Hugst!$R$5:$W$9,MATCH(ROUNDUP((I$1)/10,0)*10,[1]Hugst!$R$4:$W$4,0))))</f>
        <v>0</v>
      </c>
      <c r="J77" s="169">
        <f ca="1">IF($C77-J$1&lt;År1,0,I76*(1-VLOOKUP($A77,[1]Hugst!$R$5:$W$9,MATCH(ROUNDUP((J$1)/10,0)*10,[1]Hugst!$R$4:$W$4,0))))</f>
        <v>0</v>
      </c>
      <c r="K77" s="169">
        <f ca="1">IF($C77-K$1&lt;År1,0,J76*(1-VLOOKUP($A77,[1]Hugst!$R$5:$W$9,MATCH(ROUNDUP((K$1)/10,0)*10,[1]Hugst!$R$4:$W$4,0))))</f>
        <v>0</v>
      </c>
      <c r="L77" s="169">
        <f ca="1">IF($C77-L$1&lt;År1,0,K76*(1-VLOOKUP($A77,[1]Hugst!$R$5:$W$9,MATCH(ROUNDUP((L$1)/10,0)*10,[1]Hugst!$R$4:$W$4,0))))</f>
        <v>0</v>
      </c>
      <c r="M77" s="169">
        <f ca="1">IF($C77-M$1&lt;År1,0,L76*(1-VLOOKUP($A77,[1]Hugst!$R$5:$W$9,MATCH(ROUNDUP((M$1)/10,0)*10,[1]Hugst!$R$4:$W$4,0))))</f>
        <v>0</v>
      </c>
      <c r="N77" s="169">
        <f ca="1">IF($C77-N$1&lt;År1,0,M76*(1-VLOOKUP($A77,[1]Hugst!$R$5:$W$9,MATCH(ROUNDUP((N$1)/10,0)*10,[1]Hugst!$R$4:$W$4,0))))</f>
        <v>0</v>
      </c>
      <c r="O77" s="169">
        <f ca="1">IF($C77-O$1&lt;År1,0,N76*(1-VLOOKUP($A77,[1]Hugst!$R$5:$W$9,MATCH(ROUNDUP((O$1)/10,0)*10,[1]Hugst!$R$4:$W$4,0))))</f>
        <v>0</v>
      </c>
      <c r="P77" s="169">
        <f ca="1">IF($C77-P$1&lt;År1,0,O76*(1-VLOOKUP($A77,[1]Hugst!$R$5:$W$9,MATCH(ROUNDUP((P$1)/10,0)*10,[1]Hugst!$R$4:$W$4,0))))</f>
        <v>0</v>
      </c>
      <c r="Q77" s="169">
        <f ca="1">IF($C77-Q$1&lt;År1,0,P76*(1-VLOOKUP($A77,[1]Hugst!$R$5:$W$9,MATCH(ROUNDUP((Q$1)/10,0)*10,[1]Hugst!$R$4:$W$4,0))))</f>
        <v>0</v>
      </c>
      <c r="R77" s="169">
        <f ca="1">IF($C77-R$1&lt;År1,0,Q76*(1-VLOOKUP($A77,[1]Hugst!$R$5:$W$9,MATCH(ROUNDUP((R$1)/10,0)*10,[1]Hugst!$R$4:$W$4,0))))</f>
        <v>0</v>
      </c>
      <c r="S77" s="169">
        <f ca="1">IF($C77-S$1&lt;År1,0,R76*(1-VLOOKUP($A77,[1]Hugst!$R$5:$W$9,MATCH(ROUNDUP((S$1)/10,0)*10,[1]Hugst!$R$4:$W$4,0))))</f>
        <v>0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9">
        <f t="shared" ca="1" si="1"/>
        <v>0</v>
      </c>
      <c r="F78" s="169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9">
        <f ca="1">IF($C78-G$1&lt;År1,0,F77*(1-VLOOKUP($A78,[1]Hugst!$R$5:$W$9,MATCH(ROUNDUP((G$1)/10,0)*10,[1]Hugst!$R$4:$W$4,0))))</f>
        <v>0</v>
      </c>
      <c r="H78" s="169">
        <f ca="1">IF($C78-H$1&lt;År1,0,G77*(1-VLOOKUP($A78,[1]Hugst!$R$5:$W$9,MATCH(ROUNDUP((H$1)/10,0)*10,[1]Hugst!$R$4:$W$4,0))))</f>
        <v>0</v>
      </c>
      <c r="I78" s="169">
        <f ca="1">IF($C78-I$1&lt;År1,0,H77*(1-VLOOKUP($A78,[1]Hugst!$R$5:$W$9,MATCH(ROUNDUP((I$1)/10,0)*10,[1]Hugst!$R$4:$W$4,0))))</f>
        <v>0</v>
      </c>
      <c r="J78" s="169">
        <f ca="1">IF($C78-J$1&lt;År1,0,I77*(1-VLOOKUP($A78,[1]Hugst!$R$5:$W$9,MATCH(ROUNDUP((J$1)/10,0)*10,[1]Hugst!$R$4:$W$4,0))))</f>
        <v>0</v>
      </c>
      <c r="K78" s="169">
        <f ca="1">IF($C78-K$1&lt;År1,0,J77*(1-VLOOKUP($A78,[1]Hugst!$R$5:$W$9,MATCH(ROUNDUP((K$1)/10,0)*10,[1]Hugst!$R$4:$W$4,0))))</f>
        <v>0</v>
      </c>
      <c r="L78" s="169">
        <f ca="1">IF($C78-L$1&lt;År1,0,K77*(1-VLOOKUP($A78,[1]Hugst!$R$5:$W$9,MATCH(ROUNDUP((L$1)/10,0)*10,[1]Hugst!$R$4:$W$4,0))))</f>
        <v>0</v>
      </c>
      <c r="M78" s="169">
        <f ca="1">IF($C78-M$1&lt;År1,0,L77*(1-VLOOKUP($A78,[1]Hugst!$R$5:$W$9,MATCH(ROUNDUP((M$1)/10,0)*10,[1]Hugst!$R$4:$W$4,0))))</f>
        <v>0</v>
      </c>
      <c r="N78" s="169">
        <f ca="1">IF($C78-N$1&lt;År1,0,M77*(1-VLOOKUP($A78,[1]Hugst!$R$5:$W$9,MATCH(ROUNDUP((N$1)/10,0)*10,[1]Hugst!$R$4:$W$4,0))))</f>
        <v>0</v>
      </c>
      <c r="O78" s="169">
        <f ca="1">IF($C78-O$1&lt;År1,0,N77*(1-VLOOKUP($A78,[1]Hugst!$R$5:$W$9,MATCH(ROUNDUP((O$1)/10,0)*10,[1]Hugst!$R$4:$W$4,0))))</f>
        <v>0</v>
      </c>
      <c r="P78" s="169">
        <f ca="1">IF($C78-P$1&lt;År1,0,O77*(1-VLOOKUP($A78,[1]Hugst!$R$5:$W$9,MATCH(ROUNDUP((P$1)/10,0)*10,[1]Hugst!$R$4:$W$4,0))))</f>
        <v>0</v>
      </c>
      <c r="Q78" s="169">
        <f ca="1">IF($C78-Q$1&lt;År1,0,P77*(1-VLOOKUP($A78,[1]Hugst!$R$5:$W$9,MATCH(ROUNDUP((Q$1)/10,0)*10,[1]Hugst!$R$4:$W$4,0))))</f>
        <v>0</v>
      </c>
      <c r="R78" s="169">
        <f ca="1">IF($C78-R$1&lt;År1,0,Q77*(1-VLOOKUP($A78,[1]Hugst!$R$5:$W$9,MATCH(ROUNDUP((R$1)/10,0)*10,[1]Hugst!$R$4:$W$4,0))))</f>
        <v>0</v>
      </c>
      <c r="S78" s="169">
        <f ca="1">IF($C78-S$1&lt;År1,0,R77*(1-VLOOKUP($A78,[1]Hugst!$R$5:$W$9,MATCH(ROUNDUP((S$1)/10,0)*10,[1]Hugst!$R$4:$W$4,0))))</f>
        <v>0</v>
      </c>
      <c r="T78" s="169">
        <f ca="1">IF($C78-T$1&lt;År1,0,S77*(1-VLOOKUP($A78,[1]Hugst!$R$5:$W$9,MATCH(ROUNDUP((T$1)/10,0)*10,[1]Hugst!$R$4:$W$4,0))))</f>
        <v>0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9">
        <f t="shared" ca="1" si="1"/>
        <v>0</v>
      </c>
      <c r="F79" s="16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9">
        <f ca="1">IF($C79-G$1&lt;År1,0,F78*(1-VLOOKUP($A79,[1]Hugst!$R$5:$W$9,MATCH(ROUNDUP((G$1)/10,0)*10,[1]Hugst!$R$4:$W$4,0))))</f>
        <v>0</v>
      </c>
      <c r="H79" s="169">
        <f ca="1">IF($C79-H$1&lt;År1,0,G78*(1-VLOOKUP($A79,[1]Hugst!$R$5:$W$9,MATCH(ROUNDUP((H$1)/10,0)*10,[1]Hugst!$R$4:$W$4,0))))</f>
        <v>0</v>
      </c>
      <c r="I79" s="169">
        <f ca="1">IF($C79-I$1&lt;År1,0,H78*(1-VLOOKUP($A79,[1]Hugst!$R$5:$W$9,MATCH(ROUNDUP((I$1)/10,0)*10,[1]Hugst!$R$4:$W$4,0))))</f>
        <v>0</v>
      </c>
      <c r="J79" s="169">
        <f ca="1">IF($C79-J$1&lt;År1,0,I78*(1-VLOOKUP($A79,[1]Hugst!$R$5:$W$9,MATCH(ROUNDUP((J$1)/10,0)*10,[1]Hugst!$R$4:$W$4,0))))</f>
        <v>0</v>
      </c>
      <c r="K79" s="169">
        <f ca="1">IF($C79-K$1&lt;År1,0,J78*(1-VLOOKUP($A79,[1]Hugst!$R$5:$W$9,MATCH(ROUNDUP((K$1)/10,0)*10,[1]Hugst!$R$4:$W$4,0))))</f>
        <v>0</v>
      </c>
      <c r="L79" s="169">
        <f ca="1">IF($C79-L$1&lt;År1,0,K78*(1-VLOOKUP($A79,[1]Hugst!$R$5:$W$9,MATCH(ROUNDUP((L$1)/10,0)*10,[1]Hugst!$R$4:$W$4,0))))</f>
        <v>0</v>
      </c>
      <c r="M79" s="169">
        <f ca="1">IF($C79-M$1&lt;År1,0,L78*(1-VLOOKUP($A79,[1]Hugst!$R$5:$W$9,MATCH(ROUNDUP((M$1)/10,0)*10,[1]Hugst!$R$4:$W$4,0))))</f>
        <v>0</v>
      </c>
      <c r="N79" s="169">
        <f ca="1">IF($C79-N$1&lt;År1,0,M78*(1-VLOOKUP($A79,[1]Hugst!$R$5:$W$9,MATCH(ROUNDUP((N$1)/10,0)*10,[1]Hugst!$R$4:$W$4,0))))</f>
        <v>0</v>
      </c>
      <c r="O79" s="169">
        <f ca="1">IF($C79-O$1&lt;År1,0,N78*(1-VLOOKUP($A79,[1]Hugst!$R$5:$W$9,MATCH(ROUNDUP((O$1)/10,0)*10,[1]Hugst!$R$4:$W$4,0))))</f>
        <v>0</v>
      </c>
      <c r="P79" s="169">
        <f ca="1">IF($C79-P$1&lt;År1,0,O78*(1-VLOOKUP($A79,[1]Hugst!$R$5:$W$9,MATCH(ROUNDUP((P$1)/10,0)*10,[1]Hugst!$R$4:$W$4,0))))</f>
        <v>0</v>
      </c>
      <c r="Q79" s="169">
        <f ca="1">IF($C79-Q$1&lt;År1,0,P78*(1-VLOOKUP($A79,[1]Hugst!$R$5:$W$9,MATCH(ROUNDUP((Q$1)/10,0)*10,[1]Hugst!$R$4:$W$4,0))))</f>
        <v>0</v>
      </c>
      <c r="R79" s="169">
        <f ca="1">IF($C79-R$1&lt;År1,0,Q78*(1-VLOOKUP($A79,[1]Hugst!$R$5:$W$9,MATCH(ROUNDUP((R$1)/10,0)*10,[1]Hugst!$R$4:$W$4,0))))</f>
        <v>0</v>
      </c>
      <c r="S79" s="169">
        <f ca="1">IF($C79-S$1&lt;År1,0,R78*(1-VLOOKUP($A79,[1]Hugst!$R$5:$W$9,MATCH(ROUNDUP((S$1)/10,0)*10,[1]Hugst!$R$4:$W$4,0))))</f>
        <v>0</v>
      </c>
      <c r="T79" s="169">
        <f ca="1">IF($C79-T$1&lt;År1,0,S78*(1-VLOOKUP($A79,[1]Hugst!$R$5:$W$9,MATCH(ROUNDUP((T$1)/10,0)*10,[1]Hugst!$R$4:$W$4,0))))</f>
        <v>0</v>
      </c>
      <c r="U79" s="169">
        <f ca="1">IF($C79-U$1&lt;År1,0,T78*(1-VLOOKUP($A79,[1]Hugst!$R$5:$W$9,MATCH(ROUNDUP((U$1)/10,0)*10,[1]Hugst!$R$4:$W$4,0))))</f>
        <v>0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9">
        <f t="shared" ca="1" si="1"/>
        <v>0</v>
      </c>
      <c r="F80" s="169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9">
        <f ca="1">IF($C80-G$1&lt;År1,0,F79*(1-VLOOKUP($A80,[1]Hugst!$R$5:$W$9,MATCH(ROUNDUP((G$1)/10,0)*10,[1]Hugst!$R$4:$W$4,0))))</f>
        <v>0</v>
      </c>
      <c r="H80" s="169">
        <f ca="1">IF($C80-H$1&lt;År1,0,G79*(1-VLOOKUP($A80,[1]Hugst!$R$5:$W$9,MATCH(ROUNDUP((H$1)/10,0)*10,[1]Hugst!$R$4:$W$4,0))))</f>
        <v>0</v>
      </c>
      <c r="I80" s="169">
        <f ca="1">IF($C80-I$1&lt;År1,0,H79*(1-VLOOKUP($A80,[1]Hugst!$R$5:$W$9,MATCH(ROUNDUP((I$1)/10,0)*10,[1]Hugst!$R$4:$W$4,0))))</f>
        <v>0</v>
      </c>
      <c r="J80" s="169">
        <f ca="1">IF($C80-J$1&lt;År1,0,I79*(1-VLOOKUP($A80,[1]Hugst!$R$5:$W$9,MATCH(ROUNDUP((J$1)/10,0)*10,[1]Hugst!$R$4:$W$4,0))))</f>
        <v>0</v>
      </c>
      <c r="K80" s="169">
        <f ca="1">IF($C80-K$1&lt;År1,0,J79*(1-VLOOKUP($A80,[1]Hugst!$R$5:$W$9,MATCH(ROUNDUP((K$1)/10,0)*10,[1]Hugst!$R$4:$W$4,0))))</f>
        <v>0</v>
      </c>
      <c r="L80" s="169">
        <f ca="1">IF($C80-L$1&lt;År1,0,K79*(1-VLOOKUP($A80,[1]Hugst!$R$5:$W$9,MATCH(ROUNDUP((L$1)/10,0)*10,[1]Hugst!$R$4:$W$4,0))))</f>
        <v>0</v>
      </c>
      <c r="M80" s="169">
        <f ca="1">IF($C80-M$1&lt;År1,0,L79*(1-VLOOKUP($A80,[1]Hugst!$R$5:$W$9,MATCH(ROUNDUP((M$1)/10,0)*10,[1]Hugst!$R$4:$W$4,0))))</f>
        <v>0</v>
      </c>
      <c r="N80" s="169">
        <f ca="1">IF($C80-N$1&lt;År1,0,M79*(1-VLOOKUP($A80,[1]Hugst!$R$5:$W$9,MATCH(ROUNDUP((N$1)/10,0)*10,[1]Hugst!$R$4:$W$4,0))))</f>
        <v>0</v>
      </c>
      <c r="O80" s="169">
        <f ca="1">IF($C80-O$1&lt;År1,0,N79*(1-VLOOKUP($A80,[1]Hugst!$R$5:$W$9,MATCH(ROUNDUP((O$1)/10,0)*10,[1]Hugst!$R$4:$W$4,0))))</f>
        <v>0</v>
      </c>
      <c r="P80" s="169">
        <f ca="1">IF($C80-P$1&lt;År1,0,O79*(1-VLOOKUP($A80,[1]Hugst!$R$5:$W$9,MATCH(ROUNDUP((P$1)/10,0)*10,[1]Hugst!$R$4:$W$4,0))))</f>
        <v>0</v>
      </c>
      <c r="Q80" s="169">
        <f ca="1">IF($C80-Q$1&lt;År1,0,P79*(1-VLOOKUP($A80,[1]Hugst!$R$5:$W$9,MATCH(ROUNDUP((Q$1)/10,0)*10,[1]Hugst!$R$4:$W$4,0))))</f>
        <v>0</v>
      </c>
      <c r="R80" s="169">
        <f ca="1">IF($C80-R$1&lt;År1,0,Q79*(1-VLOOKUP($A80,[1]Hugst!$R$5:$W$9,MATCH(ROUNDUP((R$1)/10,0)*10,[1]Hugst!$R$4:$W$4,0))))</f>
        <v>0</v>
      </c>
      <c r="S80" s="169">
        <f ca="1">IF($C80-S$1&lt;År1,0,R79*(1-VLOOKUP($A80,[1]Hugst!$R$5:$W$9,MATCH(ROUNDUP((S$1)/10,0)*10,[1]Hugst!$R$4:$W$4,0))))</f>
        <v>0</v>
      </c>
      <c r="T80" s="169">
        <f ca="1">IF($C80-T$1&lt;År1,0,S79*(1-VLOOKUP($A80,[1]Hugst!$R$5:$W$9,MATCH(ROUNDUP((T$1)/10,0)*10,[1]Hugst!$R$4:$W$4,0))))</f>
        <v>0</v>
      </c>
      <c r="U80" s="169">
        <f ca="1">IF($C80-U$1&lt;År1,0,T79*(1-VLOOKUP($A80,[1]Hugst!$R$5:$W$9,MATCH(ROUNDUP((U$1)/10,0)*10,[1]Hugst!$R$4:$W$4,0))))</f>
        <v>0</v>
      </c>
      <c r="V80" s="169">
        <f ca="1">IF($C80-V$1&lt;År1,0,U79*(1-VLOOKUP($A80,[1]Hugst!$R$5:$W$9,MATCH(ROUNDUP((V$1)/10,0)*10,[1]Hugst!$R$4:$W$4,0))))</f>
        <v>0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9">
        <f t="shared" ca="1" si="1"/>
        <v>0</v>
      </c>
      <c r="F81" s="169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9">
        <f ca="1">IF($C81-G$1&lt;År1,0,F80*(1-VLOOKUP($A81,[1]Hugst!$R$5:$W$9,MATCH(ROUNDUP((G$1)/10,0)*10,[1]Hugst!$R$4:$W$4,0))))</f>
        <v>0</v>
      </c>
      <c r="H81" s="169">
        <f ca="1">IF($C81-H$1&lt;År1,0,G80*(1-VLOOKUP($A81,[1]Hugst!$R$5:$W$9,MATCH(ROUNDUP((H$1)/10,0)*10,[1]Hugst!$R$4:$W$4,0))))</f>
        <v>0</v>
      </c>
      <c r="I81" s="169">
        <f ca="1">IF($C81-I$1&lt;År1,0,H80*(1-VLOOKUP($A81,[1]Hugst!$R$5:$W$9,MATCH(ROUNDUP((I$1)/10,0)*10,[1]Hugst!$R$4:$W$4,0))))</f>
        <v>0</v>
      </c>
      <c r="J81" s="169">
        <f ca="1">IF($C81-J$1&lt;År1,0,I80*(1-VLOOKUP($A81,[1]Hugst!$R$5:$W$9,MATCH(ROUNDUP((J$1)/10,0)*10,[1]Hugst!$R$4:$W$4,0))))</f>
        <v>0</v>
      </c>
      <c r="K81" s="169">
        <f ca="1">IF($C81-K$1&lt;År1,0,J80*(1-VLOOKUP($A81,[1]Hugst!$R$5:$W$9,MATCH(ROUNDUP((K$1)/10,0)*10,[1]Hugst!$R$4:$W$4,0))))</f>
        <v>0</v>
      </c>
      <c r="L81" s="169">
        <f ca="1">IF($C81-L$1&lt;År1,0,K80*(1-VLOOKUP($A81,[1]Hugst!$R$5:$W$9,MATCH(ROUNDUP((L$1)/10,0)*10,[1]Hugst!$R$4:$W$4,0))))</f>
        <v>0</v>
      </c>
      <c r="M81" s="169">
        <f ca="1">IF($C81-M$1&lt;År1,0,L80*(1-VLOOKUP($A81,[1]Hugst!$R$5:$W$9,MATCH(ROUNDUP((M$1)/10,0)*10,[1]Hugst!$R$4:$W$4,0))))</f>
        <v>0</v>
      </c>
      <c r="N81" s="169">
        <f ca="1">IF($C81-N$1&lt;År1,0,M80*(1-VLOOKUP($A81,[1]Hugst!$R$5:$W$9,MATCH(ROUNDUP((N$1)/10,0)*10,[1]Hugst!$R$4:$W$4,0))))</f>
        <v>0</v>
      </c>
      <c r="O81" s="169">
        <f ca="1">IF($C81-O$1&lt;År1,0,N80*(1-VLOOKUP($A81,[1]Hugst!$R$5:$W$9,MATCH(ROUNDUP((O$1)/10,0)*10,[1]Hugst!$R$4:$W$4,0))))</f>
        <v>0</v>
      </c>
      <c r="P81" s="169">
        <f ca="1">IF($C81-P$1&lt;År1,0,O80*(1-VLOOKUP($A81,[1]Hugst!$R$5:$W$9,MATCH(ROUNDUP((P$1)/10,0)*10,[1]Hugst!$R$4:$W$4,0))))</f>
        <v>0</v>
      </c>
      <c r="Q81" s="169">
        <f ca="1">IF($C81-Q$1&lt;År1,0,P80*(1-VLOOKUP($A81,[1]Hugst!$R$5:$W$9,MATCH(ROUNDUP((Q$1)/10,0)*10,[1]Hugst!$R$4:$W$4,0))))</f>
        <v>0</v>
      </c>
      <c r="R81" s="169">
        <f ca="1">IF($C81-R$1&lt;År1,0,Q80*(1-VLOOKUP($A81,[1]Hugst!$R$5:$W$9,MATCH(ROUNDUP((R$1)/10,0)*10,[1]Hugst!$R$4:$W$4,0))))</f>
        <v>0</v>
      </c>
      <c r="S81" s="169">
        <f ca="1">IF($C81-S$1&lt;År1,0,R80*(1-VLOOKUP($A81,[1]Hugst!$R$5:$W$9,MATCH(ROUNDUP((S$1)/10,0)*10,[1]Hugst!$R$4:$W$4,0))))</f>
        <v>0</v>
      </c>
      <c r="T81" s="169">
        <f ca="1">IF($C81-T$1&lt;År1,0,S80*(1-VLOOKUP($A81,[1]Hugst!$R$5:$W$9,MATCH(ROUNDUP((T$1)/10,0)*10,[1]Hugst!$R$4:$W$4,0))))</f>
        <v>0</v>
      </c>
      <c r="U81" s="169">
        <f ca="1">IF($C81-U$1&lt;År1,0,T80*(1-VLOOKUP($A81,[1]Hugst!$R$5:$W$9,MATCH(ROUNDUP((U$1)/10,0)*10,[1]Hugst!$R$4:$W$4,0))))</f>
        <v>0</v>
      </c>
      <c r="V81" s="169">
        <f ca="1">IF($C81-V$1&lt;År1,0,U80*(1-VLOOKUP($A81,[1]Hugst!$R$5:$W$9,MATCH(ROUNDUP((V$1)/10,0)*10,[1]Hugst!$R$4:$W$4,0))))</f>
        <v>0</v>
      </c>
      <c r="W81" s="169">
        <f ca="1">IF($C81-W$1&lt;År1,0,V80*(1-VLOOKUP($A81,[1]Hugst!$R$5:$W$9,MATCH(ROUNDUP((W$1)/10,0)*10,[1]Hugst!$R$4:$W$4,0))))</f>
        <v>0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9">
        <f t="shared" ca="1" si="1"/>
        <v>0</v>
      </c>
      <c r="F82" s="169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9">
        <f ca="1">IF($C82-G$1&lt;År1,0,F81*(1-VLOOKUP($A82,[1]Hugst!$R$5:$W$9,MATCH(ROUNDUP((G$1)/10,0)*10,[1]Hugst!$R$4:$W$4,0))))</f>
        <v>0</v>
      </c>
      <c r="H82" s="169">
        <f ca="1">IF($C82-H$1&lt;År1,0,G81*(1-VLOOKUP($A82,[1]Hugst!$R$5:$W$9,MATCH(ROUNDUP((H$1)/10,0)*10,[1]Hugst!$R$4:$W$4,0))))</f>
        <v>0</v>
      </c>
      <c r="I82" s="169">
        <f ca="1">IF($C82-I$1&lt;År1,0,H81*(1-VLOOKUP($A82,[1]Hugst!$R$5:$W$9,MATCH(ROUNDUP((I$1)/10,0)*10,[1]Hugst!$R$4:$W$4,0))))</f>
        <v>0</v>
      </c>
      <c r="J82" s="169">
        <f ca="1">IF($C82-J$1&lt;År1,0,I81*(1-VLOOKUP($A82,[1]Hugst!$R$5:$W$9,MATCH(ROUNDUP((J$1)/10,0)*10,[1]Hugst!$R$4:$W$4,0))))</f>
        <v>0</v>
      </c>
      <c r="K82" s="169">
        <f ca="1">IF($C82-K$1&lt;År1,0,J81*(1-VLOOKUP($A82,[1]Hugst!$R$5:$W$9,MATCH(ROUNDUP((K$1)/10,0)*10,[1]Hugst!$R$4:$W$4,0))))</f>
        <v>0</v>
      </c>
      <c r="L82" s="169">
        <f ca="1">IF($C82-L$1&lt;År1,0,K81*(1-VLOOKUP($A82,[1]Hugst!$R$5:$W$9,MATCH(ROUNDUP((L$1)/10,0)*10,[1]Hugst!$R$4:$W$4,0))))</f>
        <v>0</v>
      </c>
      <c r="M82" s="169">
        <f ca="1">IF($C82-M$1&lt;År1,0,L81*(1-VLOOKUP($A82,[1]Hugst!$R$5:$W$9,MATCH(ROUNDUP((M$1)/10,0)*10,[1]Hugst!$R$4:$W$4,0))))</f>
        <v>0</v>
      </c>
      <c r="N82" s="169">
        <f ca="1">IF($C82-N$1&lt;År1,0,M81*(1-VLOOKUP($A82,[1]Hugst!$R$5:$W$9,MATCH(ROUNDUP((N$1)/10,0)*10,[1]Hugst!$R$4:$W$4,0))))</f>
        <v>0</v>
      </c>
      <c r="O82" s="169">
        <f ca="1">IF($C82-O$1&lt;År1,0,N81*(1-VLOOKUP($A82,[1]Hugst!$R$5:$W$9,MATCH(ROUNDUP((O$1)/10,0)*10,[1]Hugst!$R$4:$W$4,0))))</f>
        <v>0</v>
      </c>
      <c r="P82" s="169">
        <f ca="1">IF($C82-P$1&lt;År1,0,O81*(1-VLOOKUP($A82,[1]Hugst!$R$5:$W$9,MATCH(ROUNDUP((P$1)/10,0)*10,[1]Hugst!$R$4:$W$4,0))))</f>
        <v>0</v>
      </c>
      <c r="Q82" s="169">
        <f ca="1">IF($C82-Q$1&lt;År1,0,P81*(1-VLOOKUP($A82,[1]Hugst!$R$5:$W$9,MATCH(ROUNDUP((Q$1)/10,0)*10,[1]Hugst!$R$4:$W$4,0))))</f>
        <v>0</v>
      </c>
      <c r="R82" s="169">
        <f ca="1">IF($C82-R$1&lt;År1,0,Q81*(1-VLOOKUP($A82,[1]Hugst!$R$5:$W$9,MATCH(ROUNDUP((R$1)/10,0)*10,[1]Hugst!$R$4:$W$4,0))))</f>
        <v>0</v>
      </c>
      <c r="S82" s="169">
        <f ca="1">IF($C82-S$1&lt;År1,0,R81*(1-VLOOKUP($A82,[1]Hugst!$R$5:$W$9,MATCH(ROUNDUP((S$1)/10,0)*10,[1]Hugst!$R$4:$W$4,0))))</f>
        <v>0</v>
      </c>
      <c r="T82" s="169">
        <f ca="1">IF($C82-T$1&lt;År1,0,S81*(1-VLOOKUP($A82,[1]Hugst!$R$5:$W$9,MATCH(ROUNDUP((T$1)/10,0)*10,[1]Hugst!$R$4:$W$4,0))))</f>
        <v>0</v>
      </c>
      <c r="U82" s="169">
        <f ca="1">IF($C82-U$1&lt;År1,0,T81*(1-VLOOKUP($A82,[1]Hugst!$R$5:$W$9,MATCH(ROUNDUP((U$1)/10,0)*10,[1]Hugst!$R$4:$W$4,0))))</f>
        <v>0</v>
      </c>
      <c r="V82" s="169">
        <f ca="1">IF($C82-V$1&lt;År1,0,U81*(1-VLOOKUP($A82,[1]Hugst!$R$5:$W$9,MATCH(ROUNDUP((V$1)/10,0)*10,[1]Hugst!$R$4:$W$4,0))))</f>
        <v>0</v>
      </c>
      <c r="W82" s="169">
        <f ca="1">IF($C82-W$1&lt;År1,0,V81*(1-VLOOKUP($A82,[1]Hugst!$R$5:$W$9,MATCH(ROUNDUP((W$1)/10,0)*10,[1]Hugst!$R$4:$W$4,0))))</f>
        <v>0</v>
      </c>
      <c r="X82" s="169">
        <f ca="1">IF($C82-X$1&lt;År1,0,W81*(1-VLOOKUP($A82,[1]Hugst!$R$5:$W$9,MATCH(ROUNDUP((X$1)/10,0)*10,[1]Hugst!$R$4:$W$4,0))))</f>
        <v>0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9">
        <f t="shared" ca="1" si="1"/>
        <v>0</v>
      </c>
      <c r="F83" s="169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9">
        <f ca="1">IF($C83-G$1&lt;År1,0,F82*(1-VLOOKUP($A83,[1]Hugst!$R$5:$W$9,MATCH(ROUNDUP((G$1)/10,0)*10,[1]Hugst!$R$4:$W$4,0))))</f>
        <v>0</v>
      </c>
      <c r="H83" s="169">
        <f ca="1">IF($C83-H$1&lt;År1,0,G82*(1-VLOOKUP($A83,[1]Hugst!$R$5:$W$9,MATCH(ROUNDUP((H$1)/10,0)*10,[1]Hugst!$R$4:$W$4,0))))</f>
        <v>0</v>
      </c>
      <c r="I83" s="169">
        <f ca="1">IF($C83-I$1&lt;År1,0,H82*(1-VLOOKUP($A83,[1]Hugst!$R$5:$W$9,MATCH(ROUNDUP((I$1)/10,0)*10,[1]Hugst!$R$4:$W$4,0))))</f>
        <v>0</v>
      </c>
      <c r="J83" s="169">
        <f ca="1">IF($C83-J$1&lt;År1,0,I82*(1-VLOOKUP($A83,[1]Hugst!$R$5:$W$9,MATCH(ROUNDUP((J$1)/10,0)*10,[1]Hugst!$R$4:$W$4,0))))</f>
        <v>0</v>
      </c>
      <c r="K83" s="169">
        <f ca="1">IF($C83-K$1&lt;År1,0,J82*(1-VLOOKUP($A83,[1]Hugst!$R$5:$W$9,MATCH(ROUNDUP((K$1)/10,0)*10,[1]Hugst!$R$4:$W$4,0))))</f>
        <v>0</v>
      </c>
      <c r="L83" s="169">
        <f ca="1">IF($C83-L$1&lt;År1,0,K82*(1-VLOOKUP($A83,[1]Hugst!$R$5:$W$9,MATCH(ROUNDUP((L$1)/10,0)*10,[1]Hugst!$R$4:$W$4,0))))</f>
        <v>0</v>
      </c>
      <c r="M83" s="169">
        <f ca="1">IF($C83-M$1&lt;År1,0,L82*(1-VLOOKUP($A83,[1]Hugst!$R$5:$W$9,MATCH(ROUNDUP((M$1)/10,0)*10,[1]Hugst!$R$4:$W$4,0))))</f>
        <v>0</v>
      </c>
      <c r="N83" s="169">
        <f ca="1">IF($C83-N$1&lt;År1,0,M82*(1-VLOOKUP($A83,[1]Hugst!$R$5:$W$9,MATCH(ROUNDUP((N$1)/10,0)*10,[1]Hugst!$R$4:$W$4,0))))</f>
        <v>0</v>
      </c>
      <c r="O83" s="169">
        <f ca="1">IF($C83-O$1&lt;År1,0,N82*(1-VLOOKUP($A83,[1]Hugst!$R$5:$W$9,MATCH(ROUNDUP((O$1)/10,0)*10,[1]Hugst!$R$4:$W$4,0))))</f>
        <v>0</v>
      </c>
      <c r="P83" s="169">
        <f ca="1">IF($C83-P$1&lt;År1,0,O82*(1-VLOOKUP($A83,[1]Hugst!$R$5:$W$9,MATCH(ROUNDUP((P$1)/10,0)*10,[1]Hugst!$R$4:$W$4,0))))</f>
        <v>0</v>
      </c>
      <c r="Q83" s="169">
        <f ca="1">IF($C83-Q$1&lt;År1,0,P82*(1-VLOOKUP($A83,[1]Hugst!$R$5:$W$9,MATCH(ROUNDUP((Q$1)/10,0)*10,[1]Hugst!$R$4:$W$4,0))))</f>
        <v>0</v>
      </c>
      <c r="R83" s="169">
        <f ca="1">IF($C83-R$1&lt;År1,0,Q82*(1-VLOOKUP($A83,[1]Hugst!$R$5:$W$9,MATCH(ROUNDUP((R$1)/10,0)*10,[1]Hugst!$R$4:$W$4,0))))</f>
        <v>0</v>
      </c>
      <c r="S83" s="169">
        <f ca="1">IF($C83-S$1&lt;År1,0,R82*(1-VLOOKUP($A83,[1]Hugst!$R$5:$W$9,MATCH(ROUNDUP((S$1)/10,0)*10,[1]Hugst!$R$4:$W$4,0))))</f>
        <v>0</v>
      </c>
      <c r="T83" s="169">
        <f ca="1">IF($C83-T$1&lt;År1,0,S82*(1-VLOOKUP($A83,[1]Hugst!$R$5:$W$9,MATCH(ROUNDUP((T$1)/10,0)*10,[1]Hugst!$R$4:$W$4,0))))</f>
        <v>0</v>
      </c>
      <c r="U83" s="169">
        <f ca="1">IF($C83-U$1&lt;År1,0,T82*(1-VLOOKUP($A83,[1]Hugst!$R$5:$W$9,MATCH(ROUNDUP((U$1)/10,0)*10,[1]Hugst!$R$4:$W$4,0))))</f>
        <v>0</v>
      </c>
      <c r="V83" s="169">
        <f ca="1">IF($C83-V$1&lt;År1,0,U82*(1-VLOOKUP($A83,[1]Hugst!$R$5:$W$9,MATCH(ROUNDUP((V$1)/10,0)*10,[1]Hugst!$R$4:$W$4,0))))</f>
        <v>0</v>
      </c>
      <c r="W83" s="169">
        <f ca="1">IF($C83-W$1&lt;År1,0,V82*(1-VLOOKUP($A83,[1]Hugst!$R$5:$W$9,MATCH(ROUNDUP((W$1)/10,0)*10,[1]Hugst!$R$4:$W$4,0))))</f>
        <v>0</v>
      </c>
      <c r="X83" s="169">
        <f ca="1">IF($C83-X$1&lt;År1,0,W82*(1-VLOOKUP($A83,[1]Hugst!$R$5:$W$9,MATCH(ROUNDUP((X$1)/10,0)*10,[1]Hugst!$R$4:$W$4,0))))</f>
        <v>0</v>
      </c>
      <c r="Y83" s="169">
        <f ca="1">IF($C83-Y$1&lt;År1,0,X82*(1-VLOOKUP($A83,[1]Hugst!$R$5:$W$9,MATCH(ROUNDUP((Y$1)/10,0)*10,[1]Hugst!$R$4:$W$4,0))))</f>
        <v>0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9">
        <f t="shared" ca="1" si="1"/>
        <v>0</v>
      </c>
      <c r="F84" s="169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9">
        <f ca="1">IF($C84-G$1&lt;År1,0,F83*(1-VLOOKUP($A84,[1]Hugst!$R$5:$W$9,MATCH(ROUNDUP((G$1)/10,0)*10,[1]Hugst!$R$4:$W$4,0))))</f>
        <v>0</v>
      </c>
      <c r="H84" s="169">
        <f ca="1">IF($C84-H$1&lt;År1,0,G83*(1-VLOOKUP($A84,[1]Hugst!$R$5:$W$9,MATCH(ROUNDUP((H$1)/10,0)*10,[1]Hugst!$R$4:$W$4,0))))</f>
        <v>0</v>
      </c>
      <c r="I84" s="169">
        <f ca="1">IF($C84-I$1&lt;År1,0,H83*(1-VLOOKUP($A84,[1]Hugst!$R$5:$W$9,MATCH(ROUNDUP((I$1)/10,0)*10,[1]Hugst!$R$4:$W$4,0))))</f>
        <v>0</v>
      </c>
      <c r="J84" s="169">
        <f ca="1">IF($C84-J$1&lt;År1,0,I83*(1-VLOOKUP($A84,[1]Hugst!$R$5:$W$9,MATCH(ROUNDUP((J$1)/10,0)*10,[1]Hugst!$R$4:$W$4,0))))</f>
        <v>0</v>
      </c>
      <c r="K84" s="169">
        <f ca="1">IF($C84-K$1&lt;År1,0,J83*(1-VLOOKUP($A84,[1]Hugst!$R$5:$W$9,MATCH(ROUNDUP((K$1)/10,0)*10,[1]Hugst!$R$4:$W$4,0))))</f>
        <v>0</v>
      </c>
      <c r="L84" s="169">
        <f ca="1">IF($C84-L$1&lt;År1,0,K83*(1-VLOOKUP($A84,[1]Hugst!$R$5:$W$9,MATCH(ROUNDUP((L$1)/10,0)*10,[1]Hugst!$R$4:$W$4,0))))</f>
        <v>0</v>
      </c>
      <c r="M84" s="169">
        <f ca="1">IF($C84-M$1&lt;År1,0,L83*(1-VLOOKUP($A84,[1]Hugst!$R$5:$W$9,MATCH(ROUNDUP((M$1)/10,0)*10,[1]Hugst!$R$4:$W$4,0))))</f>
        <v>0</v>
      </c>
      <c r="N84" s="169">
        <f ca="1">IF($C84-N$1&lt;År1,0,M83*(1-VLOOKUP($A84,[1]Hugst!$R$5:$W$9,MATCH(ROUNDUP((N$1)/10,0)*10,[1]Hugst!$R$4:$W$4,0))))</f>
        <v>0</v>
      </c>
      <c r="O84" s="169">
        <f ca="1">IF($C84-O$1&lt;År1,0,N83*(1-VLOOKUP($A84,[1]Hugst!$R$5:$W$9,MATCH(ROUNDUP((O$1)/10,0)*10,[1]Hugst!$R$4:$W$4,0))))</f>
        <v>0</v>
      </c>
      <c r="P84" s="169">
        <f ca="1">IF($C84-P$1&lt;År1,0,O83*(1-VLOOKUP($A84,[1]Hugst!$R$5:$W$9,MATCH(ROUNDUP((P$1)/10,0)*10,[1]Hugst!$R$4:$W$4,0))))</f>
        <v>0</v>
      </c>
      <c r="Q84" s="169">
        <f ca="1">IF($C84-Q$1&lt;År1,0,P83*(1-VLOOKUP($A84,[1]Hugst!$R$5:$W$9,MATCH(ROUNDUP((Q$1)/10,0)*10,[1]Hugst!$R$4:$W$4,0))))</f>
        <v>0</v>
      </c>
      <c r="R84" s="169">
        <f ca="1">IF($C84-R$1&lt;År1,0,Q83*(1-VLOOKUP($A84,[1]Hugst!$R$5:$W$9,MATCH(ROUNDUP((R$1)/10,0)*10,[1]Hugst!$R$4:$W$4,0))))</f>
        <v>0</v>
      </c>
      <c r="S84" s="169">
        <f ca="1">IF($C84-S$1&lt;År1,0,R83*(1-VLOOKUP($A84,[1]Hugst!$R$5:$W$9,MATCH(ROUNDUP((S$1)/10,0)*10,[1]Hugst!$R$4:$W$4,0))))</f>
        <v>0</v>
      </c>
      <c r="T84" s="169">
        <f ca="1">IF($C84-T$1&lt;År1,0,S83*(1-VLOOKUP($A84,[1]Hugst!$R$5:$W$9,MATCH(ROUNDUP((T$1)/10,0)*10,[1]Hugst!$R$4:$W$4,0))))</f>
        <v>0</v>
      </c>
      <c r="U84" s="169">
        <f ca="1">IF($C84-U$1&lt;År1,0,T83*(1-VLOOKUP($A84,[1]Hugst!$R$5:$W$9,MATCH(ROUNDUP((U$1)/10,0)*10,[1]Hugst!$R$4:$W$4,0))))</f>
        <v>0</v>
      </c>
      <c r="V84" s="169">
        <f ca="1">IF($C84-V$1&lt;År1,0,U83*(1-VLOOKUP($A84,[1]Hugst!$R$5:$W$9,MATCH(ROUNDUP((V$1)/10,0)*10,[1]Hugst!$R$4:$W$4,0))))</f>
        <v>0</v>
      </c>
      <c r="W84" s="169">
        <f ca="1">IF($C84-W$1&lt;År1,0,V83*(1-VLOOKUP($A84,[1]Hugst!$R$5:$W$9,MATCH(ROUNDUP((W$1)/10,0)*10,[1]Hugst!$R$4:$W$4,0))))</f>
        <v>0</v>
      </c>
      <c r="X84" s="169">
        <f ca="1">IF($C84-X$1&lt;År1,0,W83*(1-VLOOKUP($A84,[1]Hugst!$R$5:$W$9,MATCH(ROUNDUP((X$1)/10,0)*10,[1]Hugst!$R$4:$W$4,0))))</f>
        <v>0</v>
      </c>
      <c r="Y84" s="169">
        <f ca="1">IF($C84-Y$1&lt;År1,0,X83*(1-VLOOKUP($A84,[1]Hugst!$R$5:$W$9,MATCH(ROUNDUP((Y$1)/10,0)*10,[1]Hugst!$R$4:$W$4,0))))</f>
        <v>0</v>
      </c>
      <c r="Z84" s="169">
        <f ca="1">IF($C84-Z$1&lt;År1,0,Y83*(1-VLOOKUP($A84,[1]Hugst!$R$5:$W$9,MATCH(ROUNDUP((Z$1)/10,0)*10,[1]Hugst!$R$4:$W$4,0))))</f>
        <v>0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9">
        <f t="shared" ca="1" si="1"/>
        <v>0</v>
      </c>
      <c r="F85" s="169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9">
        <f ca="1">IF($C85-G$1&lt;År1,0,F84*(1-VLOOKUP($A85,[1]Hugst!$R$5:$W$9,MATCH(ROUNDUP((G$1)/10,0)*10,[1]Hugst!$R$4:$W$4,0))))</f>
        <v>0</v>
      </c>
      <c r="H85" s="169">
        <f ca="1">IF($C85-H$1&lt;År1,0,G84*(1-VLOOKUP($A85,[1]Hugst!$R$5:$W$9,MATCH(ROUNDUP((H$1)/10,0)*10,[1]Hugst!$R$4:$W$4,0))))</f>
        <v>0</v>
      </c>
      <c r="I85" s="169">
        <f ca="1">IF($C85-I$1&lt;År1,0,H84*(1-VLOOKUP($A85,[1]Hugst!$R$5:$W$9,MATCH(ROUNDUP((I$1)/10,0)*10,[1]Hugst!$R$4:$W$4,0))))</f>
        <v>0</v>
      </c>
      <c r="J85" s="169">
        <f ca="1">IF($C85-J$1&lt;År1,0,I84*(1-VLOOKUP($A85,[1]Hugst!$R$5:$W$9,MATCH(ROUNDUP((J$1)/10,0)*10,[1]Hugst!$R$4:$W$4,0))))</f>
        <v>0</v>
      </c>
      <c r="K85" s="169">
        <f ca="1">IF($C85-K$1&lt;År1,0,J84*(1-VLOOKUP($A85,[1]Hugst!$R$5:$W$9,MATCH(ROUNDUP((K$1)/10,0)*10,[1]Hugst!$R$4:$W$4,0))))</f>
        <v>0</v>
      </c>
      <c r="L85" s="169">
        <f ca="1">IF($C85-L$1&lt;År1,0,K84*(1-VLOOKUP($A85,[1]Hugst!$R$5:$W$9,MATCH(ROUNDUP((L$1)/10,0)*10,[1]Hugst!$R$4:$W$4,0))))</f>
        <v>0</v>
      </c>
      <c r="M85" s="169">
        <f ca="1">IF($C85-M$1&lt;År1,0,L84*(1-VLOOKUP($A85,[1]Hugst!$R$5:$W$9,MATCH(ROUNDUP((M$1)/10,0)*10,[1]Hugst!$R$4:$W$4,0))))</f>
        <v>0</v>
      </c>
      <c r="N85" s="169">
        <f ca="1">IF($C85-N$1&lt;År1,0,M84*(1-VLOOKUP($A85,[1]Hugst!$R$5:$W$9,MATCH(ROUNDUP((N$1)/10,0)*10,[1]Hugst!$R$4:$W$4,0))))</f>
        <v>0</v>
      </c>
      <c r="O85" s="169">
        <f ca="1">IF($C85-O$1&lt;År1,0,N84*(1-VLOOKUP($A85,[1]Hugst!$R$5:$W$9,MATCH(ROUNDUP((O$1)/10,0)*10,[1]Hugst!$R$4:$W$4,0))))</f>
        <v>0</v>
      </c>
      <c r="P85" s="169">
        <f ca="1">IF($C85-P$1&lt;År1,0,O84*(1-VLOOKUP($A85,[1]Hugst!$R$5:$W$9,MATCH(ROUNDUP((P$1)/10,0)*10,[1]Hugst!$R$4:$W$4,0))))</f>
        <v>0</v>
      </c>
      <c r="Q85" s="169">
        <f ca="1">IF($C85-Q$1&lt;År1,0,P84*(1-VLOOKUP($A85,[1]Hugst!$R$5:$W$9,MATCH(ROUNDUP((Q$1)/10,0)*10,[1]Hugst!$R$4:$W$4,0))))</f>
        <v>0</v>
      </c>
      <c r="R85" s="169">
        <f ca="1">IF($C85-R$1&lt;År1,0,Q84*(1-VLOOKUP($A85,[1]Hugst!$R$5:$W$9,MATCH(ROUNDUP((R$1)/10,0)*10,[1]Hugst!$R$4:$W$4,0))))</f>
        <v>0</v>
      </c>
      <c r="S85" s="169">
        <f ca="1">IF($C85-S$1&lt;År1,0,R84*(1-VLOOKUP($A85,[1]Hugst!$R$5:$W$9,MATCH(ROUNDUP((S$1)/10,0)*10,[1]Hugst!$R$4:$W$4,0))))</f>
        <v>0</v>
      </c>
      <c r="T85" s="169">
        <f ca="1">IF($C85-T$1&lt;År1,0,S84*(1-VLOOKUP($A85,[1]Hugst!$R$5:$W$9,MATCH(ROUNDUP((T$1)/10,0)*10,[1]Hugst!$R$4:$W$4,0))))</f>
        <v>0</v>
      </c>
      <c r="U85" s="169">
        <f ca="1">IF($C85-U$1&lt;År1,0,T84*(1-VLOOKUP($A85,[1]Hugst!$R$5:$W$9,MATCH(ROUNDUP((U$1)/10,0)*10,[1]Hugst!$R$4:$W$4,0))))</f>
        <v>0</v>
      </c>
      <c r="V85" s="169">
        <f ca="1">IF($C85-V$1&lt;År1,0,U84*(1-VLOOKUP($A85,[1]Hugst!$R$5:$W$9,MATCH(ROUNDUP((V$1)/10,0)*10,[1]Hugst!$R$4:$W$4,0))))</f>
        <v>0</v>
      </c>
      <c r="W85" s="169">
        <f ca="1">IF($C85-W$1&lt;År1,0,V84*(1-VLOOKUP($A85,[1]Hugst!$R$5:$W$9,MATCH(ROUNDUP((W$1)/10,0)*10,[1]Hugst!$R$4:$W$4,0))))</f>
        <v>0</v>
      </c>
      <c r="X85" s="169">
        <f ca="1">IF($C85-X$1&lt;År1,0,W84*(1-VLOOKUP($A85,[1]Hugst!$R$5:$W$9,MATCH(ROUNDUP((X$1)/10,0)*10,[1]Hugst!$R$4:$W$4,0))))</f>
        <v>0</v>
      </c>
      <c r="Y85" s="169">
        <f ca="1">IF($C85-Y$1&lt;År1,0,X84*(1-VLOOKUP($A85,[1]Hugst!$R$5:$W$9,MATCH(ROUNDUP((Y$1)/10,0)*10,[1]Hugst!$R$4:$W$4,0))))</f>
        <v>0</v>
      </c>
      <c r="Z85" s="169">
        <f ca="1">IF($C85-Z$1&lt;År1,0,Y84*(1-VLOOKUP($A85,[1]Hugst!$R$5:$W$9,MATCH(ROUNDUP((Z$1)/10,0)*10,[1]Hugst!$R$4:$W$4,0))))</f>
        <v>0</v>
      </c>
      <c r="AA85" s="169">
        <f ca="1">IF($C85-AA$1&lt;År1,0,Z84*(1-VLOOKUP($A85,[1]Hugst!$R$5:$W$9,MATCH(ROUNDUP((AA$1)/10,0)*10,[1]Hugst!$R$4:$W$4,0))))</f>
        <v>0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9">
        <f t="shared" ca="1" si="1"/>
        <v>0</v>
      </c>
      <c r="F86" s="169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9">
        <f ca="1">IF($C86-G$1&lt;År1,0,F85*(1-VLOOKUP($A86,[1]Hugst!$R$5:$W$9,MATCH(ROUNDUP((G$1)/10,0)*10,[1]Hugst!$R$4:$W$4,0))))</f>
        <v>0</v>
      </c>
      <c r="H86" s="169">
        <f ca="1">IF($C86-H$1&lt;År1,0,G85*(1-VLOOKUP($A86,[1]Hugst!$R$5:$W$9,MATCH(ROUNDUP((H$1)/10,0)*10,[1]Hugst!$R$4:$W$4,0))))</f>
        <v>0</v>
      </c>
      <c r="I86" s="169">
        <f ca="1">IF($C86-I$1&lt;År1,0,H85*(1-VLOOKUP($A86,[1]Hugst!$R$5:$W$9,MATCH(ROUNDUP((I$1)/10,0)*10,[1]Hugst!$R$4:$W$4,0))))</f>
        <v>0</v>
      </c>
      <c r="J86" s="169">
        <f ca="1">IF($C86-J$1&lt;År1,0,I85*(1-VLOOKUP($A86,[1]Hugst!$R$5:$W$9,MATCH(ROUNDUP((J$1)/10,0)*10,[1]Hugst!$R$4:$W$4,0))))</f>
        <v>0</v>
      </c>
      <c r="K86" s="169">
        <f ca="1">IF($C86-K$1&lt;År1,0,J85*(1-VLOOKUP($A86,[1]Hugst!$R$5:$W$9,MATCH(ROUNDUP((K$1)/10,0)*10,[1]Hugst!$R$4:$W$4,0))))</f>
        <v>0</v>
      </c>
      <c r="L86" s="169">
        <f ca="1">IF($C86-L$1&lt;År1,0,K85*(1-VLOOKUP($A86,[1]Hugst!$R$5:$W$9,MATCH(ROUNDUP((L$1)/10,0)*10,[1]Hugst!$R$4:$W$4,0))))</f>
        <v>0</v>
      </c>
      <c r="M86" s="169">
        <f ca="1">IF($C86-M$1&lt;År1,0,L85*(1-VLOOKUP($A86,[1]Hugst!$R$5:$W$9,MATCH(ROUNDUP((M$1)/10,0)*10,[1]Hugst!$R$4:$W$4,0))))</f>
        <v>0</v>
      </c>
      <c r="N86" s="169">
        <f ca="1">IF($C86-N$1&lt;År1,0,M85*(1-VLOOKUP($A86,[1]Hugst!$R$5:$W$9,MATCH(ROUNDUP((N$1)/10,0)*10,[1]Hugst!$R$4:$W$4,0))))</f>
        <v>0</v>
      </c>
      <c r="O86" s="169">
        <f ca="1">IF($C86-O$1&lt;År1,0,N85*(1-VLOOKUP($A86,[1]Hugst!$R$5:$W$9,MATCH(ROUNDUP((O$1)/10,0)*10,[1]Hugst!$R$4:$W$4,0))))</f>
        <v>0</v>
      </c>
      <c r="P86" s="169">
        <f ca="1">IF($C86-P$1&lt;År1,0,O85*(1-VLOOKUP($A86,[1]Hugst!$R$5:$W$9,MATCH(ROUNDUP((P$1)/10,0)*10,[1]Hugst!$R$4:$W$4,0))))</f>
        <v>0</v>
      </c>
      <c r="Q86" s="169">
        <f ca="1">IF($C86-Q$1&lt;År1,0,P85*(1-VLOOKUP($A86,[1]Hugst!$R$5:$W$9,MATCH(ROUNDUP((Q$1)/10,0)*10,[1]Hugst!$R$4:$W$4,0))))</f>
        <v>0</v>
      </c>
      <c r="R86" s="169">
        <f ca="1">IF($C86-R$1&lt;År1,0,Q85*(1-VLOOKUP($A86,[1]Hugst!$R$5:$W$9,MATCH(ROUNDUP((R$1)/10,0)*10,[1]Hugst!$R$4:$W$4,0))))</f>
        <v>0</v>
      </c>
      <c r="S86" s="169">
        <f ca="1">IF($C86-S$1&lt;År1,0,R85*(1-VLOOKUP($A86,[1]Hugst!$R$5:$W$9,MATCH(ROUNDUP((S$1)/10,0)*10,[1]Hugst!$R$4:$W$4,0))))</f>
        <v>0</v>
      </c>
      <c r="T86" s="169">
        <f ca="1">IF($C86-T$1&lt;År1,0,S85*(1-VLOOKUP($A86,[1]Hugst!$R$5:$W$9,MATCH(ROUNDUP((T$1)/10,0)*10,[1]Hugst!$R$4:$W$4,0))))</f>
        <v>0</v>
      </c>
      <c r="U86" s="169">
        <f ca="1">IF($C86-U$1&lt;År1,0,T85*(1-VLOOKUP($A86,[1]Hugst!$R$5:$W$9,MATCH(ROUNDUP((U$1)/10,0)*10,[1]Hugst!$R$4:$W$4,0))))</f>
        <v>0</v>
      </c>
      <c r="V86" s="169">
        <f ca="1">IF($C86-V$1&lt;År1,0,U85*(1-VLOOKUP($A86,[1]Hugst!$R$5:$W$9,MATCH(ROUNDUP((V$1)/10,0)*10,[1]Hugst!$R$4:$W$4,0))))</f>
        <v>0</v>
      </c>
      <c r="W86" s="169">
        <f ca="1">IF($C86-W$1&lt;År1,0,V85*(1-VLOOKUP($A86,[1]Hugst!$R$5:$W$9,MATCH(ROUNDUP((W$1)/10,0)*10,[1]Hugst!$R$4:$W$4,0))))</f>
        <v>0</v>
      </c>
      <c r="X86" s="169">
        <f ca="1">IF($C86-X$1&lt;År1,0,W85*(1-VLOOKUP($A86,[1]Hugst!$R$5:$W$9,MATCH(ROUNDUP((X$1)/10,0)*10,[1]Hugst!$R$4:$W$4,0))))</f>
        <v>0</v>
      </c>
      <c r="Y86" s="169">
        <f ca="1">IF($C86-Y$1&lt;År1,0,X85*(1-VLOOKUP($A86,[1]Hugst!$R$5:$W$9,MATCH(ROUNDUP((Y$1)/10,0)*10,[1]Hugst!$R$4:$W$4,0))))</f>
        <v>0</v>
      </c>
      <c r="Z86" s="169">
        <f ca="1">IF($C86-Z$1&lt;År1,0,Y85*(1-VLOOKUP($A86,[1]Hugst!$R$5:$W$9,MATCH(ROUNDUP((Z$1)/10,0)*10,[1]Hugst!$R$4:$W$4,0))))</f>
        <v>0</v>
      </c>
      <c r="AA86" s="169">
        <f ca="1">IF($C86-AA$1&lt;År1,0,Z85*(1-VLOOKUP($A86,[1]Hugst!$R$5:$W$9,MATCH(ROUNDUP((AA$1)/10,0)*10,[1]Hugst!$R$4:$W$4,0))))</f>
        <v>0</v>
      </c>
      <c r="AB86" s="169">
        <f ca="1">IF($C86-AB$1&lt;År1,0,AA85*(1-VLOOKUP($A86,[1]Hugst!$R$5:$W$9,MATCH(ROUNDUP((AB$1)/10,0)*10,[1]Hugst!$R$4:$W$4,0))))</f>
        <v>0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9">
        <f t="shared" ca="1" si="1"/>
        <v>0</v>
      </c>
      <c r="F87" s="169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9">
        <f ca="1">IF($C87-G$1&lt;År1,0,F86*(1-VLOOKUP($A87,[1]Hugst!$R$5:$W$9,MATCH(ROUNDUP((G$1)/10,0)*10,[1]Hugst!$R$4:$W$4,0))))</f>
        <v>0</v>
      </c>
      <c r="H87" s="169">
        <f ca="1">IF($C87-H$1&lt;År1,0,G86*(1-VLOOKUP($A87,[1]Hugst!$R$5:$W$9,MATCH(ROUNDUP((H$1)/10,0)*10,[1]Hugst!$R$4:$W$4,0))))</f>
        <v>0</v>
      </c>
      <c r="I87" s="169">
        <f ca="1">IF($C87-I$1&lt;År1,0,H86*(1-VLOOKUP($A87,[1]Hugst!$R$5:$W$9,MATCH(ROUNDUP((I$1)/10,0)*10,[1]Hugst!$R$4:$W$4,0))))</f>
        <v>0</v>
      </c>
      <c r="J87" s="169">
        <f ca="1">IF($C87-J$1&lt;År1,0,I86*(1-VLOOKUP($A87,[1]Hugst!$R$5:$W$9,MATCH(ROUNDUP((J$1)/10,0)*10,[1]Hugst!$R$4:$W$4,0))))</f>
        <v>0</v>
      </c>
      <c r="K87" s="169">
        <f ca="1">IF($C87-K$1&lt;År1,0,J86*(1-VLOOKUP($A87,[1]Hugst!$R$5:$W$9,MATCH(ROUNDUP((K$1)/10,0)*10,[1]Hugst!$R$4:$W$4,0))))</f>
        <v>0</v>
      </c>
      <c r="L87" s="169">
        <f ca="1">IF($C87-L$1&lt;År1,0,K86*(1-VLOOKUP($A87,[1]Hugst!$R$5:$W$9,MATCH(ROUNDUP((L$1)/10,0)*10,[1]Hugst!$R$4:$W$4,0))))</f>
        <v>0</v>
      </c>
      <c r="M87" s="169">
        <f ca="1">IF($C87-M$1&lt;År1,0,L86*(1-VLOOKUP($A87,[1]Hugst!$R$5:$W$9,MATCH(ROUNDUP((M$1)/10,0)*10,[1]Hugst!$R$4:$W$4,0))))</f>
        <v>0</v>
      </c>
      <c r="N87" s="169">
        <f ca="1">IF($C87-N$1&lt;År1,0,M86*(1-VLOOKUP($A87,[1]Hugst!$R$5:$W$9,MATCH(ROUNDUP((N$1)/10,0)*10,[1]Hugst!$R$4:$W$4,0))))</f>
        <v>0</v>
      </c>
      <c r="O87" s="169">
        <f ca="1">IF($C87-O$1&lt;År1,0,N86*(1-VLOOKUP($A87,[1]Hugst!$R$5:$W$9,MATCH(ROUNDUP((O$1)/10,0)*10,[1]Hugst!$R$4:$W$4,0))))</f>
        <v>0</v>
      </c>
      <c r="P87" s="169">
        <f ca="1">IF($C87-P$1&lt;År1,0,O86*(1-VLOOKUP($A87,[1]Hugst!$R$5:$W$9,MATCH(ROUNDUP((P$1)/10,0)*10,[1]Hugst!$R$4:$W$4,0))))</f>
        <v>0</v>
      </c>
      <c r="Q87" s="169">
        <f ca="1">IF($C87-Q$1&lt;År1,0,P86*(1-VLOOKUP($A87,[1]Hugst!$R$5:$W$9,MATCH(ROUNDUP((Q$1)/10,0)*10,[1]Hugst!$R$4:$W$4,0))))</f>
        <v>0</v>
      </c>
      <c r="R87" s="169">
        <f ca="1">IF($C87-R$1&lt;År1,0,Q86*(1-VLOOKUP($A87,[1]Hugst!$R$5:$W$9,MATCH(ROUNDUP((R$1)/10,0)*10,[1]Hugst!$R$4:$W$4,0))))</f>
        <v>0</v>
      </c>
      <c r="S87" s="169">
        <f ca="1">IF($C87-S$1&lt;År1,0,R86*(1-VLOOKUP($A87,[1]Hugst!$R$5:$W$9,MATCH(ROUNDUP((S$1)/10,0)*10,[1]Hugst!$R$4:$W$4,0))))</f>
        <v>0</v>
      </c>
      <c r="T87" s="169">
        <f ca="1">IF($C87-T$1&lt;År1,0,S86*(1-VLOOKUP($A87,[1]Hugst!$R$5:$W$9,MATCH(ROUNDUP((T$1)/10,0)*10,[1]Hugst!$R$4:$W$4,0))))</f>
        <v>0</v>
      </c>
      <c r="U87" s="169">
        <f ca="1">IF($C87-U$1&lt;År1,0,T86*(1-VLOOKUP($A87,[1]Hugst!$R$5:$W$9,MATCH(ROUNDUP((U$1)/10,0)*10,[1]Hugst!$R$4:$W$4,0))))</f>
        <v>0</v>
      </c>
      <c r="V87" s="169">
        <f ca="1">IF($C87-V$1&lt;År1,0,U86*(1-VLOOKUP($A87,[1]Hugst!$R$5:$W$9,MATCH(ROUNDUP((V$1)/10,0)*10,[1]Hugst!$R$4:$W$4,0))))</f>
        <v>0</v>
      </c>
      <c r="W87" s="169">
        <f ca="1">IF($C87-W$1&lt;År1,0,V86*(1-VLOOKUP($A87,[1]Hugst!$R$5:$W$9,MATCH(ROUNDUP((W$1)/10,0)*10,[1]Hugst!$R$4:$W$4,0))))</f>
        <v>0</v>
      </c>
      <c r="X87" s="169">
        <f ca="1">IF($C87-X$1&lt;År1,0,W86*(1-VLOOKUP($A87,[1]Hugst!$R$5:$W$9,MATCH(ROUNDUP((X$1)/10,0)*10,[1]Hugst!$R$4:$W$4,0))))</f>
        <v>0</v>
      </c>
      <c r="Y87" s="169">
        <f ca="1">IF($C87-Y$1&lt;År1,0,X86*(1-VLOOKUP($A87,[1]Hugst!$R$5:$W$9,MATCH(ROUNDUP((Y$1)/10,0)*10,[1]Hugst!$R$4:$W$4,0))))</f>
        <v>0</v>
      </c>
      <c r="Z87" s="169">
        <f ca="1">IF($C87-Z$1&lt;År1,0,Y86*(1-VLOOKUP($A87,[1]Hugst!$R$5:$W$9,MATCH(ROUNDUP((Z$1)/10,0)*10,[1]Hugst!$R$4:$W$4,0))))</f>
        <v>0</v>
      </c>
      <c r="AA87" s="169">
        <f ca="1">IF($C87-AA$1&lt;År1,0,Z86*(1-VLOOKUP($A87,[1]Hugst!$R$5:$W$9,MATCH(ROUNDUP((AA$1)/10,0)*10,[1]Hugst!$R$4:$W$4,0))))</f>
        <v>0</v>
      </c>
      <c r="AB87" s="169">
        <f ca="1">IF($C87-AB$1&lt;År1,0,AA86*(1-VLOOKUP($A87,[1]Hugst!$R$5:$W$9,MATCH(ROUNDUP((AB$1)/10,0)*10,[1]Hugst!$R$4:$W$4,0))))</f>
        <v>0</v>
      </c>
      <c r="AC87" s="169">
        <f ca="1">IF($C87-AC$1&lt;År1,0,AB86*(1-VLOOKUP($A87,[1]Hugst!$R$5:$W$9,MATCH(ROUNDUP((AC$1)/10,0)*10,[1]Hugst!$R$4:$W$4,0))))</f>
        <v>0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9">
        <f t="shared" ca="1" si="1"/>
        <v>0</v>
      </c>
      <c r="F88" s="169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9">
        <f ca="1">IF($C88-G$1&lt;År1,0,F87*(1-VLOOKUP($A88,[1]Hugst!$R$5:$W$9,MATCH(ROUNDUP((G$1)/10,0)*10,[1]Hugst!$R$4:$W$4,0))))</f>
        <v>0</v>
      </c>
      <c r="H88" s="169">
        <f ca="1">IF($C88-H$1&lt;År1,0,G87*(1-VLOOKUP($A88,[1]Hugst!$R$5:$W$9,MATCH(ROUNDUP((H$1)/10,0)*10,[1]Hugst!$R$4:$W$4,0))))</f>
        <v>0</v>
      </c>
      <c r="I88" s="169">
        <f ca="1">IF($C88-I$1&lt;År1,0,H87*(1-VLOOKUP($A88,[1]Hugst!$R$5:$W$9,MATCH(ROUNDUP((I$1)/10,0)*10,[1]Hugst!$R$4:$W$4,0))))</f>
        <v>0</v>
      </c>
      <c r="J88" s="169">
        <f ca="1">IF($C88-J$1&lt;År1,0,I87*(1-VLOOKUP($A88,[1]Hugst!$R$5:$W$9,MATCH(ROUNDUP((J$1)/10,0)*10,[1]Hugst!$R$4:$W$4,0))))</f>
        <v>0</v>
      </c>
      <c r="K88" s="169">
        <f ca="1">IF($C88-K$1&lt;År1,0,J87*(1-VLOOKUP($A88,[1]Hugst!$R$5:$W$9,MATCH(ROUNDUP((K$1)/10,0)*10,[1]Hugst!$R$4:$W$4,0))))</f>
        <v>0</v>
      </c>
      <c r="L88" s="169">
        <f ca="1">IF($C88-L$1&lt;År1,0,K87*(1-VLOOKUP($A88,[1]Hugst!$R$5:$W$9,MATCH(ROUNDUP((L$1)/10,0)*10,[1]Hugst!$R$4:$W$4,0))))</f>
        <v>0</v>
      </c>
      <c r="M88" s="169">
        <f ca="1">IF($C88-M$1&lt;År1,0,L87*(1-VLOOKUP($A88,[1]Hugst!$R$5:$W$9,MATCH(ROUNDUP((M$1)/10,0)*10,[1]Hugst!$R$4:$W$4,0))))</f>
        <v>0</v>
      </c>
      <c r="N88" s="169">
        <f ca="1">IF($C88-N$1&lt;År1,0,M87*(1-VLOOKUP($A88,[1]Hugst!$R$5:$W$9,MATCH(ROUNDUP((N$1)/10,0)*10,[1]Hugst!$R$4:$W$4,0))))</f>
        <v>0</v>
      </c>
      <c r="O88" s="169">
        <f ca="1">IF($C88-O$1&lt;År1,0,N87*(1-VLOOKUP($A88,[1]Hugst!$R$5:$W$9,MATCH(ROUNDUP((O$1)/10,0)*10,[1]Hugst!$R$4:$W$4,0))))</f>
        <v>0</v>
      </c>
      <c r="P88" s="169">
        <f ca="1">IF($C88-P$1&lt;År1,0,O87*(1-VLOOKUP($A88,[1]Hugst!$R$5:$W$9,MATCH(ROUNDUP((P$1)/10,0)*10,[1]Hugst!$R$4:$W$4,0))))</f>
        <v>0</v>
      </c>
      <c r="Q88" s="169">
        <f ca="1">IF($C88-Q$1&lt;År1,0,P87*(1-VLOOKUP($A88,[1]Hugst!$R$5:$W$9,MATCH(ROUNDUP((Q$1)/10,0)*10,[1]Hugst!$R$4:$W$4,0))))</f>
        <v>0</v>
      </c>
      <c r="R88" s="169">
        <f ca="1">IF($C88-R$1&lt;År1,0,Q87*(1-VLOOKUP($A88,[1]Hugst!$R$5:$W$9,MATCH(ROUNDUP((R$1)/10,0)*10,[1]Hugst!$R$4:$W$4,0))))</f>
        <v>0</v>
      </c>
      <c r="S88" s="169">
        <f ca="1">IF($C88-S$1&lt;År1,0,R87*(1-VLOOKUP($A88,[1]Hugst!$R$5:$W$9,MATCH(ROUNDUP((S$1)/10,0)*10,[1]Hugst!$R$4:$W$4,0))))</f>
        <v>0</v>
      </c>
      <c r="T88" s="169">
        <f ca="1">IF($C88-T$1&lt;År1,0,S87*(1-VLOOKUP($A88,[1]Hugst!$R$5:$W$9,MATCH(ROUNDUP((T$1)/10,0)*10,[1]Hugst!$R$4:$W$4,0))))</f>
        <v>0</v>
      </c>
      <c r="U88" s="169">
        <f ca="1">IF($C88-U$1&lt;År1,0,T87*(1-VLOOKUP($A88,[1]Hugst!$R$5:$W$9,MATCH(ROUNDUP((U$1)/10,0)*10,[1]Hugst!$R$4:$W$4,0))))</f>
        <v>0</v>
      </c>
      <c r="V88" s="169">
        <f ca="1">IF($C88-V$1&lt;År1,0,U87*(1-VLOOKUP($A88,[1]Hugst!$R$5:$W$9,MATCH(ROUNDUP((V$1)/10,0)*10,[1]Hugst!$R$4:$W$4,0))))</f>
        <v>0</v>
      </c>
      <c r="W88" s="169">
        <f ca="1">IF($C88-W$1&lt;År1,0,V87*(1-VLOOKUP($A88,[1]Hugst!$R$5:$W$9,MATCH(ROUNDUP((W$1)/10,0)*10,[1]Hugst!$R$4:$W$4,0))))</f>
        <v>0</v>
      </c>
      <c r="X88" s="169">
        <f ca="1">IF($C88-X$1&lt;År1,0,W87*(1-VLOOKUP($A88,[1]Hugst!$R$5:$W$9,MATCH(ROUNDUP((X$1)/10,0)*10,[1]Hugst!$R$4:$W$4,0))))</f>
        <v>0</v>
      </c>
      <c r="Y88" s="169">
        <f ca="1">IF($C88-Y$1&lt;År1,0,X87*(1-VLOOKUP($A88,[1]Hugst!$R$5:$W$9,MATCH(ROUNDUP((Y$1)/10,0)*10,[1]Hugst!$R$4:$W$4,0))))</f>
        <v>0</v>
      </c>
      <c r="Z88" s="169">
        <f ca="1">IF($C88-Z$1&lt;År1,0,Y87*(1-VLOOKUP($A88,[1]Hugst!$R$5:$W$9,MATCH(ROUNDUP((Z$1)/10,0)*10,[1]Hugst!$R$4:$W$4,0))))</f>
        <v>0</v>
      </c>
      <c r="AA88" s="169">
        <f ca="1">IF($C88-AA$1&lt;År1,0,Z87*(1-VLOOKUP($A88,[1]Hugst!$R$5:$W$9,MATCH(ROUNDUP((AA$1)/10,0)*10,[1]Hugst!$R$4:$W$4,0))))</f>
        <v>0</v>
      </c>
      <c r="AB88" s="169">
        <f ca="1">IF($C88-AB$1&lt;År1,0,AA87*(1-VLOOKUP($A88,[1]Hugst!$R$5:$W$9,MATCH(ROUNDUP((AB$1)/10,0)*10,[1]Hugst!$R$4:$W$4,0))))</f>
        <v>0</v>
      </c>
      <c r="AC88" s="169">
        <f ca="1">IF($C88-AC$1&lt;År1,0,AB87*(1-VLOOKUP($A88,[1]Hugst!$R$5:$W$9,MATCH(ROUNDUP((AC$1)/10,0)*10,[1]Hugst!$R$4:$W$4,0))))</f>
        <v>0</v>
      </c>
      <c r="AD88" s="169">
        <f ca="1">IF($C88-AD$1&lt;År1,0,AC87*(1-VLOOKUP($A88,[1]Hugst!$R$5:$W$9,MATCH(ROUNDUP((AD$1)/10,0)*10,[1]Hugst!$R$4:$W$4,0))))</f>
        <v>0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9">
        <f t="shared" ca="1" si="1"/>
        <v>0</v>
      </c>
      <c r="F89" s="16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9">
        <f ca="1">IF($C89-G$1&lt;År1,0,F88*(1-VLOOKUP($A89,[1]Hugst!$R$5:$W$9,MATCH(ROUNDUP((G$1)/10,0)*10,[1]Hugst!$R$4:$W$4,0))))</f>
        <v>0</v>
      </c>
      <c r="H89" s="169">
        <f ca="1">IF($C89-H$1&lt;År1,0,G88*(1-VLOOKUP($A89,[1]Hugst!$R$5:$W$9,MATCH(ROUNDUP((H$1)/10,0)*10,[1]Hugst!$R$4:$W$4,0))))</f>
        <v>0</v>
      </c>
      <c r="I89" s="169">
        <f ca="1">IF($C89-I$1&lt;År1,0,H88*(1-VLOOKUP($A89,[1]Hugst!$R$5:$W$9,MATCH(ROUNDUP((I$1)/10,0)*10,[1]Hugst!$R$4:$W$4,0))))</f>
        <v>0</v>
      </c>
      <c r="J89" s="169">
        <f ca="1">IF($C89-J$1&lt;År1,0,I88*(1-VLOOKUP($A89,[1]Hugst!$R$5:$W$9,MATCH(ROUNDUP((J$1)/10,0)*10,[1]Hugst!$R$4:$W$4,0))))</f>
        <v>0</v>
      </c>
      <c r="K89" s="169">
        <f ca="1">IF($C89-K$1&lt;År1,0,J88*(1-VLOOKUP($A89,[1]Hugst!$R$5:$W$9,MATCH(ROUNDUP((K$1)/10,0)*10,[1]Hugst!$R$4:$W$4,0))))</f>
        <v>0</v>
      </c>
      <c r="L89" s="169">
        <f ca="1">IF($C89-L$1&lt;År1,0,K88*(1-VLOOKUP($A89,[1]Hugst!$R$5:$W$9,MATCH(ROUNDUP((L$1)/10,0)*10,[1]Hugst!$R$4:$W$4,0))))</f>
        <v>0</v>
      </c>
      <c r="M89" s="169">
        <f ca="1">IF($C89-M$1&lt;År1,0,L88*(1-VLOOKUP($A89,[1]Hugst!$R$5:$W$9,MATCH(ROUNDUP((M$1)/10,0)*10,[1]Hugst!$R$4:$W$4,0))))</f>
        <v>0</v>
      </c>
      <c r="N89" s="169">
        <f ca="1">IF($C89-N$1&lt;År1,0,M88*(1-VLOOKUP($A89,[1]Hugst!$R$5:$W$9,MATCH(ROUNDUP((N$1)/10,0)*10,[1]Hugst!$R$4:$W$4,0))))</f>
        <v>0</v>
      </c>
      <c r="O89" s="169">
        <f ca="1">IF($C89-O$1&lt;År1,0,N88*(1-VLOOKUP($A89,[1]Hugst!$R$5:$W$9,MATCH(ROUNDUP((O$1)/10,0)*10,[1]Hugst!$R$4:$W$4,0))))</f>
        <v>0</v>
      </c>
      <c r="P89" s="169">
        <f ca="1">IF($C89-P$1&lt;År1,0,O88*(1-VLOOKUP($A89,[1]Hugst!$R$5:$W$9,MATCH(ROUNDUP((P$1)/10,0)*10,[1]Hugst!$R$4:$W$4,0))))</f>
        <v>0</v>
      </c>
      <c r="Q89" s="169">
        <f ca="1">IF($C89-Q$1&lt;År1,0,P88*(1-VLOOKUP($A89,[1]Hugst!$R$5:$W$9,MATCH(ROUNDUP((Q$1)/10,0)*10,[1]Hugst!$R$4:$W$4,0))))</f>
        <v>0</v>
      </c>
      <c r="R89" s="169">
        <f ca="1">IF($C89-R$1&lt;År1,0,Q88*(1-VLOOKUP($A89,[1]Hugst!$R$5:$W$9,MATCH(ROUNDUP((R$1)/10,0)*10,[1]Hugst!$R$4:$W$4,0))))</f>
        <v>0</v>
      </c>
      <c r="S89" s="169">
        <f ca="1">IF($C89-S$1&lt;År1,0,R88*(1-VLOOKUP($A89,[1]Hugst!$R$5:$W$9,MATCH(ROUNDUP((S$1)/10,0)*10,[1]Hugst!$R$4:$W$4,0))))</f>
        <v>0</v>
      </c>
      <c r="T89" s="169">
        <f ca="1">IF($C89-T$1&lt;År1,0,S88*(1-VLOOKUP($A89,[1]Hugst!$R$5:$W$9,MATCH(ROUNDUP((T$1)/10,0)*10,[1]Hugst!$R$4:$W$4,0))))</f>
        <v>0</v>
      </c>
      <c r="U89" s="169">
        <f ca="1">IF($C89-U$1&lt;År1,0,T88*(1-VLOOKUP($A89,[1]Hugst!$R$5:$W$9,MATCH(ROUNDUP((U$1)/10,0)*10,[1]Hugst!$R$4:$W$4,0))))</f>
        <v>0</v>
      </c>
      <c r="V89" s="169">
        <f ca="1">IF($C89-V$1&lt;År1,0,U88*(1-VLOOKUP($A89,[1]Hugst!$R$5:$W$9,MATCH(ROUNDUP((V$1)/10,0)*10,[1]Hugst!$R$4:$W$4,0))))</f>
        <v>0</v>
      </c>
      <c r="W89" s="169">
        <f ca="1">IF($C89-W$1&lt;År1,0,V88*(1-VLOOKUP($A89,[1]Hugst!$R$5:$W$9,MATCH(ROUNDUP((W$1)/10,0)*10,[1]Hugst!$R$4:$W$4,0))))</f>
        <v>0</v>
      </c>
      <c r="X89" s="169">
        <f ca="1">IF($C89-X$1&lt;År1,0,W88*(1-VLOOKUP($A89,[1]Hugst!$R$5:$W$9,MATCH(ROUNDUP((X$1)/10,0)*10,[1]Hugst!$R$4:$W$4,0))))</f>
        <v>0</v>
      </c>
      <c r="Y89" s="169">
        <f ca="1">IF($C89-Y$1&lt;År1,0,X88*(1-VLOOKUP($A89,[1]Hugst!$R$5:$W$9,MATCH(ROUNDUP((Y$1)/10,0)*10,[1]Hugst!$R$4:$W$4,0))))</f>
        <v>0</v>
      </c>
      <c r="Z89" s="169">
        <f ca="1">IF($C89-Z$1&lt;År1,0,Y88*(1-VLOOKUP($A89,[1]Hugst!$R$5:$W$9,MATCH(ROUNDUP((Z$1)/10,0)*10,[1]Hugst!$R$4:$W$4,0))))</f>
        <v>0</v>
      </c>
      <c r="AA89" s="169">
        <f ca="1">IF($C89-AA$1&lt;År1,0,Z88*(1-VLOOKUP($A89,[1]Hugst!$R$5:$W$9,MATCH(ROUNDUP((AA$1)/10,0)*10,[1]Hugst!$R$4:$W$4,0))))</f>
        <v>0</v>
      </c>
      <c r="AB89" s="169">
        <f ca="1">IF($C89-AB$1&lt;År1,0,AA88*(1-VLOOKUP($A89,[1]Hugst!$R$5:$W$9,MATCH(ROUNDUP((AB$1)/10,0)*10,[1]Hugst!$R$4:$W$4,0))))</f>
        <v>0</v>
      </c>
      <c r="AC89" s="169">
        <f ca="1">IF($C89-AC$1&lt;År1,0,AB88*(1-VLOOKUP($A89,[1]Hugst!$R$5:$W$9,MATCH(ROUNDUP((AC$1)/10,0)*10,[1]Hugst!$R$4:$W$4,0))))</f>
        <v>0</v>
      </c>
      <c r="AD89" s="169">
        <f ca="1">IF($C89-AD$1&lt;År1,0,AC88*(1-VLOOKUP($A89,[1]Hugst!$R$5:$W$9,MATCH(ROUNDUP((AD$1)/10,0)*10,[1]Hugst!$R$4:$W$4,0))))</f>
        <v>0</v>
      </c>
      <c r="AE89" s="169">
        <f ca="1">IF($C89-AE$1&lt;År1,0,AD88*(1-VLOOKUP($A89,[1]Hugst!$R$5:$W$9,MATCH(ROUNDUP((AE$1)/10,0)*10,[1]Hugst!$R$4:$W$4,0))))</f>
        <v>0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9">
        <f t="shared" ca="1" si="1"/>
        <v>0</v>
      </c>
      <c r="F90" s="169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9">
        <f ca="1">IF($C90-G$1&lt;År1,0,F89*(1-VLOOKUP($A90,[1]Hugst!$R$5:$W$9,MATCH(ROUNDUP((G$1)/10,0)*10,[1]Hugst!$R$4:$W$4,0))))</f>
        <v>0</v>
      </c>
      <c r="H90" s="169">
        <f ca="1">IF($C90-H$1&lt;År1,0,G89*(1-VLOOKUP($A90,[1]Hugst!$R$5:$W$9,MATCH(ROUNDUP((H$1)/10,0)*10,[1]Hugst!$R$4:$W$4,0))))</f>
        <v>0</v>
      </c>
      <c r="I90" s="169">
        <f ca="1">IF($C90-I$1&lt;År1,0,H89*(1-VLOOKUP($A90,[1]Hugst!$R$5:$W$9,MATCH(ROUNDUP((I$1)/10,0)*10,[1]Hugst!$R$4:$W$4,0))))</f>
        <v>0</v>
      </c>
      <c r="J90" s="169">
        <f ca="1">IF($C90-J$1&lt;År1,0,I89*(1-VLOOKUP($A90,[1]Hugst!$R$5:$W$9,MATCH(ROUNDUP((J$1)/10,0)*10,[1]Hugst!$R$4:$W$4,0))))</f>
        <v>0</v>
      </c>
      <c r="K90" s="169">
        <f ca="1">IF($C90-K$1&lt;År1,0,J89*(1-VLOOKUP($A90,[1]Hugst!$R$5:$W$9,MATCH(ROUNDUP((K$1)/10,0)*10,[1]Hugst!$R$4:$W$4,0))))</f>
        <v>0</v>
      </c>
      <c r="L90" s="169">
        <f ca="1">IF($C90-L$1&lt;År1,0,K89*(1-VLOOKUP($A90,[1]Hugst!$R$5:$W$9,MATCH(ROUNDUP((L$1)/10,0)*10,[1]Hugst!$R$4:$W$4,0))))</f>
        <v>0</v>
      </c>
      <c r="M90" s="169">
        <f ca="1">IF($C90-M$1&lt;År1,0,L89*(1-VLOOKUP($A90,[1]Hugst!$R$5:$W$9,MATCH(ROUNDUP((M$1)/10,0)*10,[1]Hugst!$R$4:$W$4,0))))</f>
        <v>0</v>
      </c>
      <c r="N90" s="169">
        <f ca="1">IF($C90-N$1&lt;År1,0,M89*(1-VLOOKUP($A90,[1]Hugst!$R$5:$W$9,MATCH(ROUNDUP((N$1)/10,0)*10,[1]Hugst!$R$4:$W$4,0))))</f>
        <v>0</v>
      </c>
      <c r="O90" s="169">
        <f ca="1">IF($C90-O$1&lt;År1,0,N89*(1-VLOOKUP($A90,[1]Hugst!$R$5:$W$9,MATCH(ROUNDUP((O$1)/10,0)*10,[1]Hugst!$R$4:$W$4,0))))</f>
        <v>0</v>
      </c>
      <c r="P90" s="169">
        <f ca="1">IF($C90-P$1&lt;År1,0,O89*(1-VLOOKUP($A90,[1]Hugst!$R$5:$W$9,MATCH(ROUNDUP((P$1)/10,0)*10,[1]Hugst!$R$4:$W$4,0))))</f>
        <v>0</v>
      </c>
      <c r="Q90" s="169">
        <f ca="1">IF($C90-Q$1&lt;År1,0,P89*(1-VLOOKUP($A90,[1]Hugst!$R$5:$W$9,MATCH(ROUNDUP((Q$1)/10,0)*10,[1]Hugst!$R$4:$W$4,0))))</f>
        <v>0</v>
      </c>
      <c r="R90" s="169">
        <f ca="1">IF($C90-R$1&lt;År1,0,Q89*(1-VLOOKUP($A90,[1]Hugst!$R$5:$W$9,MATCH(ROUNDUP((R$1)/10,0)*10,[1]Hugst!$R$4:$W$4,0))))</f>
        <v>0</v>
      </c>
      <c r="S90" s="169">
        <f ca="1">IF($C90-S$1&lt;År1,0,R89*(1-VLOOKUP($A90,[1]Hugst!$R$5:$W$9,MATCH(ROUNDUP((S$1)/10,0)*10,[1]Hugst!$R$4:$W$4,0))))</f>
        <v>0</v>
      </c>
      <c r="T90" s="169">
        <f ca="1">IF($C90-T$1&lt;År1,0,S89*(1-VLOOKUP($A90,[1]Hugst!$R$5:$W$9,MATCH(ROUNDUP((T$1)/10,0)*10,[1]Hugst!$R$4:$W$4,0))))</f>
        <v>0</v>
      </c>
      <c r="U90" s="169">
        <f ca="1">IF($C90-U$1&lt;År1,0,T89*(1-VLOOKUP($A90,[1]Hugst!$R$5:$W$9,MATCH(ROUNDUP((U$1)/10,0)*10,[1]Hugst!$R$4:$W$4,0))))</f>
        <v>0</v>
      </c>
      <c r="V90" s="169">
        <f ca="1">IF($C90-V$1&lt;År1,0,U89*(1-VLOOKUP($A90,[1]Hugst!$R$5:$W$9,MATCH(ROUNDUP((V$1)/10,0)*10,[1]Hugst!$R$4:$W$4,0))))</f>
        <v>0</v>
      </c>
      <c r="W90" s="169">
        <f ca="1">IF($C90-W$1&lt;År1,0,V89*(1-VLOOKUP($A90,[1]Hugst!$R$5:$W$9,MATCH(ROUNDUP((W$1)/10,0)*10,[1]Hugst!$R$4:$W$4,0))))</f>
        <v>0</v>
      </c>
      <c r="X90" s="169">
        <f ca="1">IF($C90-X$1&lt;År1,0,W89*(1-VLOOKUP($A90,[1]Hugst!$R$5:$W$9,MATCH(ROUNDUP((X$1)/10,0)*10,[1]Hugst!$R$4:$W$4,0))))</f>
        <v>0</v>
      </c>
      <c r="Y90" s="169">
        <f ca="1">IF($C90-Y$1&lt;År1,0,X89*(1-VLOOKUP($A90,[1]Hugst!$R$5:$W$9,MATCH(ROUNDUP((Y$1)/10,0)*10,[1]Hugst!$R$4:$W$4,0))))</f>
        <v>0</v>
      </c>
      <c r="Z90" s="169">
        <f ca="1">IF($C90-Z$1&lt;År1,0,Y89*(1-VLOOKUP($A90,[1]Hugst!$R$5:$W$9,MATCH(ROUNDUP((Z$1)/10,0)*10,[1]Hugst!$R$4:$W$4,0))))</f>
        <v>0</v>
      </c>
      <c r="AA90" s="169">
        <f ca="1">IF($C90-AA$1&lt;År1,0,Z89*(1-VLOOKUP($A90,[1]Hugst!$R$5:$W$9,MATCH(ROUNDUP((AA$1)/10,0)*10,[1]Hugst!$R$4:$W$4,0))))</f>
        <v>0</v>
      </c>
      <c r="AB90" s="169">
        <f ca="1">IF($C90-AB$1&lt;År1,0,AA89*(1-VLOOKUP($A90,[1]Hugst!$R$5:$W$9,MATCH(ROUNDUP((AB$1)/10,0)*10,[1]Hugst!$R$4:$W$4,0))))</f>
        <v>0</v>
      </c>
      <c r="AC90" s="169">
        <f ca="1">IF($C90-AC$1&lt;År1,0,AB89*(1-VLOOKUP($A90,[1]Hugst!$R$5:$W$9,MATCH(ROUNDUP((AC$1)/10,0)*10,[1]Hugst!$R$4:$W$4,0))))</f>
        <v>0</v>
      </c>
      <c r="AD90" s="169">
        <f ca="1">IF($C90-AD$1&lt;År1,0,AC89*(1-VLOOKUP($A90,[1]Hugst!$R$5:$W$9,MATCH(ROUNDUP((AD$1)/10,0)*10,[1]Hugst!$R$4:$W$4,0))))</f>
        <v>0</v>
      </c>
      <c r="AE90" s="169">
        <f ca="1">IF($C90-AE$1&lt;År1,0,AD89*(1-VLOOKUP($A90,[1]Hugst!$R$5:$W$9,MATCH(ROUNDUP((AE$1)/10,0)*10,[1]Hugst!$R$4:$W$4,0))))</f>
        <v>0</v>
      </c>
      <c r="AF90" s="169">
        <f ca="1">IF($C90-AF$1&lt;År1,0,AE89*(1-VLOOKUP($A90,[1]Hugst!$R$5:$W$9,MATCH(ROUNDUP((AF$1)/10,0)*10,[1]Hugst!$R$4:$W$4,0))))</f>
        <v>0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9">
        <f t="shared" ca="1" si="1"/>
        <v>0</v>
      </c>
      <c r="F91" s="169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9">
        <f ca="1">IF($C91-G$1&lt;År1,0,F90*(1-VLOOKUP($A91,[1]Hugst!$R$5:$W$9,MATCH(ROUNDUP((G$1)/10,0)*10,[1]Hugst!$R$4:$W$4,0))))</f>
        <v>0</v>
      </c>
      <c r="H91" s="169">
        <f ca="1">IF($C91-H$1&lt;År1,0,G90*(1-VLOOKUP($A91,[1]Hugst!$R$5:$W$9,MATCH(ROUNDUP((H$1)/10,0)*10,[1]Hugst!$R$4:$W$4,0))))</f>
        <v>0</v>
      </c>
      <c r="I91" s="169">
        <f ca="1">IF($C91-I$1&lt;År1,0,H90*(1-VLOOKUP($A91,[1]Hugst!$R$5:$W$9,MATCH(ROUNDUP((I$1)/10,0)*10,[1]Hugst!$R$4:$W$4,0))))</f>
        <v>0</v>
      </c>
      <c r="J91" s="169">
        <f ca="1">IF($C91-J$1&lt;År1,0,I90*(1-VLOOKUP($A91,[1]Hugst!$R$5:$W$9,MATCH(ROUNDUP((J$1)/10,0)*10,[1]Hugst!$R$4:$W$4,0))))</f>
        <v>0</v>
      </c>
      <c r="K91" s="169">
        <f ca="1">IF($C91-K$1&lt;År1,0,J90*(1-VLOOKUP($A91,[1]Hugst!$R$5:$W$9,MATCH(ROUNDUP((K$1)/10,0)*10,[1]Hugst!$R$4:$W$4,0))))</f>
        <v>0</v>
      </c>
      <c r="L91" s="169">
        <f ca="1">IF($C91-L$1&lt;År1,0,K90*(1-VLOOKUP($A91,[1]Hugst!$R$5:$W$9,MATCH(ROUNDUP((L$1)/10,0)*10,[1]Hugst!$R$4:$W$4,0))))</f>
        <v>0</v>
      </c>
      <c r="M91" s="169">
        <f ca="1">IF($C91-M$1&lt;År1,0,L90*(1-VLOOKUP($A91,[1]Hugst!$R$5:$W$9,MATCH(ROUNDUP((M$1)/10,0)*10,[1]Hugst!$R$4:$W$4,0))))</f>
        <v>0</v>
      </c>
      <c r="N91" s="169">
        <f ca="1">IF($C91-N$1&lt;År1,0,M90*(1-VLOOKUP($A91,[1]Hugst!$R$5:$W$9,MATCH(ROUNDUP((N$1)/10,0)*10,[1]Hugst!$R$4:$W$4,0))))</f>
        <v>0</v>
      </c>
      <c r="O91" s="169">
        <f ca="1">IF($C91-O$1&lt;År1,0,N90*(1-VLOOKUP($A91,[1]Hugst!$R$5:$W$9,MATCH(ROUNDUP((O$1)/10,0)*10,[1]Hugst!$R$4:$W$4,0))))</f>
        <v>0</v>
      </c>
      <c r="P91" s="169">
        <f ca="1">IF($C91-P$1&lt;År1,0,O90*(1-VLOOKUP($A91,[1]Hugst!$R$5:$W$9,MATCH(ROUNDUP((P$1)/10,0)*10,[1]Hugst!$R$4:$W$4,0))))</f>
        <v>0</v>
      </c>
      <c r="Q91" s="169">
        <f ca="1">IF($C91-Q$1&lt;År1,0,P90*(1-VLOOKUP($A91,[1]Hugst!$R$5:$W$9,MATCH(ROUNDUP((Q$1)/10,0)*10,[1]Hugst!$R$4:$W$4,0))))</f>
        <v>0</v>
      </c>
      <c r="R91" s="169">
        <f ca="1">IF($C91-R$1&lt;År1,0,Q90*(1-VLOOKUP($A91,[1]Hugst!$R$5:$W$9,MATCH(ROUNDUP((R$1)/10,0)*10,[1]Hugst!$R$4:$W$4,0))))</f>
        <v>0</v>
      </c>
      <c r="S91" s="169">
        <f ca="1">IF($C91-S$1&lt;År1,0,R90*(1-VLOOKUP($A91,[1]Hugst!$R$5:$W$9,MATCH(ROUNDUP((S$1)/10,0)*10,[1]Hugst!$R$4:$W$4,0))))</f>
        <v>0</v>
      </c>
      <c r="T91" s="169">
        <f ca="1">IF($C91-T$1&lt;År1,0,S90*(1-VLOOKUP($A91,[1]Hugst!$R$5:$W$9,MATCH(ROUNDUP((T$1)/10,0)*10,[1]Hugst!$R$4:$W$4,0))))</f>
        <v>0</v>
      </c>
      <c r="U91" s="169">
        <f ca="1">IF($C91-U$1&lt;År1,0,T90*(1-VLOOKUP($A91,[1]Hugst!$R$5:$W$9,MATCH(ROUNDUP((U$1)/10,0)*10,[1]Hugst!$R$4:$W$4,0))))</f>
        <v>0</v>
      </c>
      <c r="V91" s="169">
        <f ca="1">IF($C91-V$1&lt;År1,0,U90*(1-VLOOKUP($A91,[1]Hugst!$R$5:$W$9,MATCH(ROUNDUP((V$1)/10,0)*10,[1]Hugst!$R$4:$W$4,0))))</f>
        <v>0</v>
      </c>
      <c r="W91" s="169">
        <f ca="1">IF($C91-W$1&lt;År1,0,V90*(1-VLOOKUP($A91,[1]Hugst!$R$5:$W$9,MATCH(ROUNDUP((W$1)/10,0)*10,[1]Hugst!$R$4:$W$4,0))))</f>
        <v>0</v>
      </c>
      <c r="X91" s="169">
        <f ca="1">IF($C91-X$1&lt;År1,0,W90*(1-VLOOKUP($A91,[1]Hugst!$R$5:$W$9,MATCH(ROUNDUP((X$1)/10,0)*10,[1]Hugst!$R$4:$W$4,0))))</f>
        <v>0</v>
      </c>
      <c r="Y91" s="169">
        <f ca="1">IF($C91-Y$1&lt;År1,0,X90*(1-VLOOKUP($A91,[1]Hugst!$R$5:$W$9,MATCH(ROUNDUP((Y$1)/10,0)*10,[1]Hugst!$R$4:$W$4,0))))</f>
        <v>0</v>
      </c>
      <c r="Z91" s="169">
        <f ca="1">IF($C91-Z$1&lt;År1,0,Y90*(1-VLOOKUP($A91,[1]Hugst!$R$5:$W$9,MATCH(ROUNDUP((Z$1)/10,0)*10,[1]Hugst!$R$4:$W$4,0))))</f>
        <v>0</v>
      </c>
      <c r="AA91" s="169">
        <f ca="1">IF($C91-AA$1&lt;År1,0,Z90*(1-VLOOKUP($A91,[1]Hugst!$R$5:$W$9,MATCH(ROUNDUP((AA$1)/10,0)*10,[1]Hugst!$R$4:$W$4,0))))</f>
        <v>0</v>
      </c>
      <c r="AB91" s="169">
        <f ca="1">IF($C91-AB$1&lt;År1,0,AA90*(1-VLOOKUP($A91,[1]Hugst!$R$5:$W$9,MATCH(ROUNDUP((AB$1)/10,0)*10,[1]Hugst!$R$4:$W$4,0))))</f>
        <v>0</v>
      </c>
      <c r="AC91" s="169">
        <f ca="1">IF($C91-AC$1&lt;År1,0,AB90*(1-VLOOKUP($A91,[1]Hugst!$R$5:$W$9,MATCH(ROUNDUP((AC$1)/10,0)*10,[1]Hugst!$R$4:$W$4,0))))</f>
        <v>0</v>
      </c>
      <c r="AD91" s="169">
        <f ca="1">IF($C91-AD$1&lt;År1,0,AC90*(1-VLOOKUP($A91,[1]Hugst!$R$5:$W$9,MATCH(ROUNDUP((AD$1)/10,0)*10,[1]Hugst!$R$4:$W$4,0))))</f>
        <v>0</v>
      </c>
      <c r="AE91" s="169">
        <f ca="1">IF($C91-AE$1&lt;År1,0,AD90*(1-VLOOKUP($A91,[1]Hugst!$R$5:$W$9,MATCH(ROUNDUP((AE$1)/10,0)*10,[1]Hugst!$R$4:$W$4,0))))</f>
        <v>0</v>
      </c>
      <c r="AF91" s="169">
        <f ca="1">IF($C91-AF$1&lt;År1,0,AE90*(1-VLOOKUP($A91,[1]Hugst!$R$5:$W$9,MATCH(ROUNDUP((AF$1)/10,0)*10,[1]Hugst!$R$4:$W$4,0))))</f>
        <v>0</v>
      </c>
      <c r="AG91" s="169">
        <f ca="1">IF($C91-AG$1&lt;År1,0,AF90*(1-VLOOKUP($A91,[1]Hugst!$R$5:$W$9,MATCH(ROUNDUP((AG$1)/10,0)*10,[1]Hugst!$R$4:$W$4,0))))</f>
        <v>0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9">
        <f t="shared" ca="1" si="1"/>
        <v>0</v>
      </c>
      <c r="F92" s="169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9">
        <f ca="1">IF($C92-G$1&lt;År1,0,F91*(1-VLOOKUP($A92,[1]Hugst!$R$5:$W$9,MATCH(ROUNDUP((G$1)/10,0)*10,[1]Hugst!$R$4:$W$4,0))))</f>
        <v>0</v>
      </c>
      <c r="H92" s="169">
        <f ca="1">IF($C92-H$1&lt;År1,0,G91*(1-VLOOKUP($A92,[1]Hugst!$R$5:$W$9,MATCH(ROUNDUP((H$1)/10,0)*10,[1]Hugst!$R$4:$W$4,0))))</f>
        <v>0</v>
      </c>
      <c r="I92" s="169">
        <f ca="1">IF($C92-I$1&lt;År1,0,H91*(1-VLOOKUP($A92,[1]Hugst!$R$5:$W$9,MATCH(ROUNDUP((I$1)/10,0)*10,[1]Hugst!$R$4:$W$4,0))))</f>
        <v>0</v>
      </c>
      <c r="J92" s="169">
        <f ca="1">IF($C92-J$1&lt;År1,0,I91*(1-VLOOKUP($A92,[1]Hugst!$R$5:$W$9,MATCH(ROUNDUP((J$1)/10,0)*10,[1]Hugst!$R$4:$W$4,0))))</f>
        <v>0</v>
      </c>
      <c r="K92" s="169">
        <f ca="1">IF($C92-K$1&lt;År1,0,J91*(1-VLOOKUP($A92,[1]Hugst!$R$5:$W$9,MATCH(ROUNDUP((K$1)/10,0)*10,[1]Hugst!$R$4:$W$4,0))))</f>
        <v>0</v>
      </c>
      <c r="L92" s="169">
        <f ca="1">IF($C92-L$1&lt;År1,0,K91*(1-VLOOKUP($A92,[1]Hugst!$R$5:$W$9,MATCH(ROUNDUP((L$1)/10,0)*10,[1]Hugst!$R$4:$W$4,0))))</f>
        <v>0</v>
      </c>
      <c r="M92" s="169">
        <f ca="1">IF($C92-M$1&lt;År1,0,L91*(1-VLOOKUP($A92,[1]Hugst!$R$5:$W$9,MATCH(ROUNDUP((M$1)/10,0)*10,[1]Hugst!$R$4:$W$4,0))))</f>
        <v>0</v>
      </c>
      <c r="N92" s="169">
        <f ca="1">IF($C92-N$1&lt;År1,0,M91*(1-VLOOKUP($A92,[1]Hugst!$R$5:$W$9,MATCH(ROUNDUP((N$1)/10,0)*10,[1]Hugst!$R$4:$W$4,0))))</f>
        <v>0</v>
      </c>
      <c r="O92" s="169">
        <f ca="1">IF($C92-O$1&lt;År1,0,N91*(1-VLOOKUP($A92,[1]Hugst!$R$5:$W$9,MATCH(ROUNDUP((O$1)/10,0)*10,[1]Hugst!$R$4:$W$4,0))))</f>
        <v>0</v>
      </c>
      <c r="P92" s="169">
        <f ca="1">IF($C92-P$1&lt;År1,0,O91*(1-VLOOKUP($A92,[1]Hugst!$R$5:$W$9,MATCH(ROUNDUP((P$1)/10,0)*10,[1]Hugst!$R$4:$W$4,0))))</f>
        <v>0</v>
      </c>
      <c r="Q92" s="169">
        <f ca="1">IF($C92-Q$1&lt;År1,0,P91*(1-VLOOKUP($A92,[1]Hugst!$R$5:$W$9,MATCH(ROUNDUP((Q$1)/10,0)*10,[1]Hugst!$R$4:$W$4,0))))</f>
        <v>0</v>
      </c>
      <c r="R92" s="169">
        <f ca="1">IF($C92-R$1&lt;År1,0,Q91*(1-VLOOKUP($A92,[1]Hugst!$R$5:$W$9,MATCH(ROUNDUP((R$1)/10,0)*10,[1]Hugst!$R$4:$W$4,0))))</f>
        <v>0</v>
      </c>
      <c r="S92" s="169">
        <f ca="1">IF($C92-S$1&lt;År1,0,R91*(1-VLOOKUP($A92,[1]Hugst!$R$5:$W$9,MATCH(ROUNDUP((S$1)/10,0)*10,[1]Hugst!$R$4:$W$4,0))))</f>
        <v>0</v>
      </c>
      <c r="T92" s="169">
        <f ca="1">IF($C92-T$1&lt;År1,0,S91*(1-VLOOKUP($A92,[1]Hugst!$R$5:$W$9,MATCH(ROUNDUP((T$1)/10,0)*10,[1]Hugst!$R$4:$W$4,0))))</f>
        <v>0</v>
      </c>
      <c r="U92" s="169">
        <f ca="1">IF($C92-U$1&lt;År1,0,T91*(1-VLOOKUP($A92,[1]Hugst!$R$5:$W$9,MATCH(ROUNDUP((U$1)/10,0)*10,[1]Hugst!$R$4:$W$4,0))))</f>
        <v>0</v>
      </c>
      <c r="V92" s="169">
        <f ca="1">IF($C92-V$1&lt;År1,0,U91*(1-VLOOKUP($A92,[1]Hugst!$R$5:$W$9,MATCH(ROUNDUP((V$1)/10,0)*10,[1]Hugst!$R$4:$W$4,0))))</f>
        <v>0</v>
      </c>
      <c r="W92" s="169">
        <f ca="1">IF($C92-W$1&lt;År1,0,V91*(1-VLOOKUP($A92,[1]Hugst!$R$5:$W$9,MATCH(ROUNDUP((W$1)/10,0)*10,[1]Hugst!$R$4:$W$4,0))))</f>
        <v>0</v>
      </c>
      <c r="X92" s="169">
        <f ca="1">IF($C92-X$1&lt;År1,0,W91*(1-VLOOKUP($A92,[1]Hugst!$R$5:$W$9,MATCH(ROUNDUP((X$1)/10,0)*10,[1]Hugst!$R$4:$W$4,0))))</f>
        <v>0</v>
      </c>
      <c r="Y92" s="169">
        <f ca="1">IF($C92-Y$1&lt;År1,0,X91*(1-VLOOKUP($A92,[1]Hugst!$R$5:$W$9,MATCH(ROUNDUP((Y$1)/10,0)*10,[1]Hugst!$R$4:$W$4,0))))</f>
        <v>0</v>
      </c>
      <c r="Z92" s="169">
        <f ca="1">IF($C92-Z$1&lt;År1,0,Y91*(1-VLOOKUP($A92,[1]Hugst!$R$5:$W$9,MATCH(ROUNDUP((Z$1)/10,0)*10,[1]Hugst!$R$4:$W$4,0))))</f>
        <v>0</v>
      </c>
      <c r="AA92" s="169">
        <f ca="1">IF($C92-AA$1&lt;År1,0,Z91*(1-VLOOKUP($A92,[1]Hugst!$R$5:$W$9,MATCH(ROUNDUP((AA$1)/10,0)*10,[1]Hugst!$R$4:$W$4,0))))</f>
        <v>0</v>
      </c>
      <c r="AB92" s="169">
        <f ca="1">IF($C92-AB$1&lt;År1,0,AA91*(1-VLOOKUP($A92,[1]Hugst!$R$5:$W$9,MATCH(ROUNDUP((AB$1)/10,0)*10,[1]Hugst!$R$4:$W$4,0))))</f>
        <v>0</v>
      </c>
      <c r="AC92" s="169">
        <f ca="1">IF($C92-AC$1&lt;År1,0,AB91*(1-VLOOKUP($A92,[1]Hugst!$R$5:$W$9,MATCH(ROUNDUP((AC$1)/10,0)*10,[1]Hugst!$R$4:$W$4,0))))</f>
        <v>0</v>
      </c>
      <c r="AD92" s="169">
        <f ca="1">IF($C92-AD$1&lt;År1,0,AC91*(1-VLOOKUP($A92,[1]Hugst!$R$5:$W$9,MATCH(ROUNDUP((AD$1)/10,0)*10,[1]Hugst!$R$4:$W$4,0))))</f>
        <v>0</v>
      </c>
      <c r="AE92" s="169">
        <f ca="1">IF($C92-AE$1&lt;År1,0,AD91*(1-VLOOKUP($A92,[1]Hugst!$R$5:$W$9,MATCH(ROUNDUP((AE$1)/10,0)*10,[1]Hugst!$R$4:$W$4,0))))</f>
        <v>0</v>
      </c>
      <c r="AF92" s="169">
        <f ca="1">IF($C92-AF$1&lt;År1,0,AE91*(1-VLOOKUP($A92,[1]Hugst!$R$5:$W$9,MATCH(ROUNDUP((AF$1)/10,0)*10,[1]Hugst!$R$4:$W$4,0))))</f>
        <v>0</v>
      </c>
      <c r="AG92" s="169">
        <f ca="1">IF($C92-AG$1&lt;År1,0,AF91*(1-VLOOKUP($A92,[1]Hugst!$R$5:$W$9,MATCH(ROUNDUP((AG$1)/10,0)*10,[1]Hugst!$R$4:$W$4,0))))</f>
        <v>0</v>
      </c>
      <c r="AH92" s="169">
        <f ca="1">IF($C92-AH$1&lt;År1,0,AG91*(1-VLOOKUP($A92,[1]Hugst!$R$5:$W$9,MATCH(ROUNDUP((AH$1)/10,0)*10,[1]Hugst!$R$4:$W$4,0))))</f>
        <v>0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9">
        <f t="shared" ca="1" si="1"/>
        <v>0</v>
      </c>
      <c r="F93" s="169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9">
        <f ca="1">IF($C93-G$1&lt;År1,0,F92*(1-VLOOKUP($A93,[1]Hugst!$R$5:$W$9,MATCH(ROUNDUP((G$1)/10,0)*10,[1]Hugst!$R$4:$W$4,0))))</f>
        <v>0</v>
      </c>
      <c r="H93" s="169">
        <f ca="1">IF($C93-H$1&lt;År1,0,G92*(1-VLOOKUP($A93,[1]Hugst!$R$5:$W$9,MATCH(ROUNDUP((H$1)/10,0)*10,[1]Hugst!$R$4:$W$4,0))))</f>
        <v>0</v>
      </c>
      <c r="I93" s="169">
        <f ca="1">IF($C93-I$1&lt;År1,0,H92*(1-VLOOKUP($A93,[1]Hugst!$R$5:$W$9,MATCH(ROUNDUP((I$1)/10,0)*10,[1]Hugst!$R$4:$W$4,0))))</f>
        <v>0</v>
      </c>
      <c r="J93" s="169">
        <f ca="1">IF($C93-J$1&lt;År1,0,I92*(1-VLOOKUP($A93,[1]Hugst!$R$5:$W$9,MATCH(ROUNDUP((J$1)/10,0)*10,[1]Hugst!$R$4:$W$4,0))))</f>
        <v>0</v>
      </c>
      <c r="K93" s="169">
        <f ca="1">IF($C93-K$1&lt;År1,0,J92*(1-VLOOKUP($A93,[1]Hugst!$R$5:$W$9,MATCH(ROUNDUP((K$1)/10,0)*10,[1]Hugst!$R$4:$W$4,0))))</f>
        <v>0</v>
      </c>
      <c r="L93" s="169">
        <f ca="1">IF($C93-L$1&lt;År1,0,K92*(1-VLOOKUP($A93,[1]Hugst!$R$5:$W$9,MATCH(ROUNDUP((L$1)/10,0)*10,[1]Hugst!$R$4:$W$4,0))))</f>
        <v>0</v>
      </c>
      <c r="M93" s="169">
        <f ca="1">IF($C93-M$1&lt;År1,0,L92*(1-VLOOKUP($A93,[1]Hugst!$R$5:$W$9,MATCH(ROUNDUP((M$1)/10,0)*10,[1]Hugst!$R$4:$W$4,0))))</f>
        <v>0</v>
      </c>
      <c r="N93" s="169">
        <f ca="1">IF($C93-N$1&lt;År1,0,M92*(1-VLOOKUP($A93,[1]Hugst!$R$5:$W$9,MATCH(ROUNDUP((N$1)/10,0)*10,[1]Hugst!$R$4:$W$4,0))))</f>
        <v>0</v>
      </c>
      <c r="O93" s="169">
        <f ca="1">IF($C93-O$1&lt;År1,0,N92*(1-VLOOKUP($A93,[1]Hugst!$R$5:$W$9,MATCH(ROUNDUP((O$1)/10,0)*10,[1]Hugst!$R$4:$W$4,0))))</f>
        <v>0</v>
      </c>
      <c r="P93" s="169">
        <f ca="1">IF($C93-P$1&lt;År1,0,O92*(1-VLOOKUP($A93,[1]Hugst!$R$5:$W$9,MATCH(ROUNDUP((P$1)/10,0)*10,[1]Hugst!$R$4:$W$4,0))))</f>
        <v>0</v>
      </c>
      <c r="Q93" s="169">
        <f ca="1">IF($C93-Q$1&lt;År1,0,P92*(1-VLOOKUP($A93,[1]Hugst!$R$5:$W$9,MATCH(ROUNDUP((Q$1)/10,0)*10,[1]Hugst!$R$4:$W$4,0))))</f>
        <v>0</v>
      </c>
      <c r="R93" s="169">
        <f ca="1">IF($C93-R$1&lt;År1,0,Q92*(1-VLOOKUP($A93,[1]Hugst!$R$5:$W$9,MATCH(ROUNDUP((R$1)/10,0)*10,[1]Hugst!$R$4:$W$4,0))))</f>
        <v>0</v>
      </c>
      <c r="S93" s="169">
        <f ca="1">IF($C93-S$1&lt;År1,0,R92*(1-VLOOKUP($A93,[1]Hugst!$R$5:$W$9,MATCH(ROUNDUP((S$1)/10,0)*10,[1]Hugst!$R$4:$W$4,0))))</f>
        <v>0</v>
      </c>
      <c r="T93" s="169">
        <f ca="1">IF($C93-T$1&lt;År1,0,S92*(1-VLOOKUP($A93,[1]Hugst!$R$5:$W$9,MATCH(ROUNDUP((T$1)/10,0)*10,[1]Hugst!$R$4:$W$4,0))))</f>
        <v>0</v>
      </c>
      <c r="U93" s="169">
        <f ca="1">IF($C93-U$1&lt;År1,0,T92*(1-VLOOKUP($A93,[1]Hugst!$R$5:$W$9,MATCH(ROUNDUP((U$1)/10,0)*10,[1]Hugst!$R$4:$W$4,0))))</f>
        <v>0</v>
      </c>
      <c r="V93" s="169">
        <f ca="1">IF($C93-V$1&lt;År1,0,U92*(1-VLOOKUP($A93,[1]Hugst!$R$5:$W$9,MATCH(ROUNDUP((V$1)/10,0)*10,[1]Hugst!$R$4:$W$4,0))))</f>
        <v>0</v>
      </c>
      <c r="W93" s="169">
        <f ca="1">IF($C93-W$1&lt;År1,0,V92*(1-VLOOKUP($A93,[1]Hugst!$R$5:$W$9,MATCH(ROUNDUP((W$1)/10,0)*10,[1]Hugst!$R$4:$W$4,0))))</f>
        <v>0</v>
      </c>
      <c r="X93" s="169">
        <f ca="1">IF($C93-X$1&lt;År1,0,W92*(1-VLOOKUP($A93,[1]Hugst!$R$5:$W$9,MATCH(ROUNDUP((X$1)/10,0)*10,[1]Hugst!$R$4:$W$4,0))))</f>
        <v>0</v>
      </c>
      <c r="Y93" s="169">
        <f ca="1">IF($C93-Y$1&lt;År1,0,X92*(1-VLOOKUP($A93,[1]Hugst!$R$5:$W$9,MATCH(ROUNDUP((Y$1)/10,0)*10,[1]Hugst!$R$4:$W$4,0))))</f>
        <v>0</v>
      </c>
      <c r="Z93" s="169">
        <f ca="1">IF($C93-Z$1&lt;År1,0,Y92*(1-VLOOKUP($A93,[1]Hugst!$R$5:$W$9,MATCH(ROUNDUP((Z$1)/10,0)*10,[1]Hugst!$R$4:$W$4,0))))</f>
        <v>0</v>
      </c>
      <c r="AA93" s="169">
        <f ca="1">IF($C93-AA$1&lt;År1,0,Z92*(1-VLOOKUP($A93,[1]Hugst!$R$5:$W$9,MATCH(ROUNDUP((AA$1)/10,0)*10,[1]Hugst!$R$4:$W$4,0))))</f>
        <v>0</v>
      </c>
      <c r="AB93" s="169">
        <f ca="1">IF($C93-AB$1&lt;År1,0,AA92*(1-VLOOKUP($A93,[1]Hugst!$R$5:$W$9,MATCH(ROUNDUP((AB$1)/10,0)*10,[1]Hugst!$R$4:$W$4,0))))</f>
        <v>0</v>
      </c>
      <c r="AC93" s="169">
        <f ca="1">IF($C93-AC$1&lt;År1,0,AB92*(1-VLOOKUP($A93,[1]Hugst!$R$5:$W$9,MATCH(ROUNDUP((AC$1)/10,0)*10,[1]Hugst!$R$4:$W$4,0))))</f>
        <v>0</v>
      </c>
      <c r="AD93" s="169">
        <f ca="1">IF($C93-AD$1&lt;År1,0,AC92*(1-VLOOKUP($A93,[1]Hugst!$R$5:$W$9,MATCH(ROUNDUP((AD$1)/10,0)*10,[1]Hugst!$R$4:$W$4,0))))</f>
        <v>0</v>
      </c>
      <c r="AE93" s="169">
        <f ca="1">IF($C93-AE$1&lt;År1,0,AD92*(1-VLOOKUP($A93,[1]Hugst!$R$5:$W$9,MATCH(ROUNDUP((AE$1)/10,0)*10,[1]Hugst!$R$4:$W$4,0))))</f>
        <v>0</v>
      </c>
      <c r="AF93" s="169">
        <f ca="1">IF($C93-AF$1&lt;År1,0,AE92*(1-VLOOKUP($A93,[1]Hugst!$R$5:$W$9,MATCH(ROUNDUP((AF$1)/10,0)*10,[1]Hugst!$R$4:$W$4,0))))</f>
        <v>0</v>
      </c>
      <c r="AG93" s="169">
        <f ca="1">IF($C93-AG$1&lt;År1,0,AF92*(1-VLOOKUP($A93,[1]Hugst!$R$5:$W$9,MATCH(ROUNDUP((AG$1)/10,0)*10,[1]Hugst!$R$4:$W$4,0))))</f>
        <v>0</v>
      </c>
      <c r="AH93" s="169">
        <f ca="1">IF($C93-AH$1&lt;År1,0,AG92*(1-VLOOKUP($A93,[1]Hugst!$R$5:$W$9,MATCH(ROUNDUP((AH$1)/10,0)*10,[1]Hugst!$R$4:$W$4,0))))</f>
        <v>0</v>
      </c>
      <c r="AI93" s="169">
        <f ca="1">IF($C93-AI$1&lt;År1,0,AH92*(1-VLOOKUP($A93,[1]Hugst!$R$5:$W$9,MATCH(ROUNDUP((AI$1)/10,0)*10,[1]Hugst!$R$4:$W$4,0))))</f>
        <v>0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9">
        <f t="shared" ca="1" si="1"/>
        <v>0</v>
      </c>
      <c r="F94" s="169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9">
        <f ca="1">IF($C94-G$1&lt;År1,0,F93*(1-VLOOKUP($A94,[1]Hugst!$R$5:$W$9,MATCH(ROUNDUP((G$1)/10,0)*10,[1]Hugst!$R$4:$W$4,0))))</f>
        <v>0</v>
      </c>
      <c r="H94" s="169">
        <f ca="1">IF($C94-H$1&lt;År1,0,G93*(1-VLOOKUP($A94,[1]Hugst!$R$5:$W$9,MATCH(ROUNDUP((H$1)/10,0)*10,[1]Hugst!$R$4:$W$4,0))))</f>
        <v>0</v>
      </c>
      <c r="I94" s="169">
        <f ca="1">IF($C94-I$1&lt;År1,0,H93*(1-VLOOKUP($A94,[1]Hugst!$R$5:$W$9,MATCH(ROUNDUP((I$1)/10,0)*10,[1]Hugst!$R$4:$W$4,0))))</f>
        <v>0</v>
      </c>
      <c r="J94" s="169">
        <f ca="1">IF($C94-J$1&lt;År1,0,I93*(1-VLOOKUP($A94,[1]Hugst!$R$5:$W$9,MATCH(ROUNDUP((J$1)/10,0)*10,[1]Hugst!$R$4:$W$4,0))))</f>
        <v>0</v>
      </c>
      <c r="K94" s="169">
        <f ca="1">IF($C94-K$1&lt;År1,0,J93*(1-VLOOKUP($A94,[1]Hugst!$R$5:$W$9,MATCH(ROUNDUP((K$1)/10,0)*10,[1]Hugst!$R$4:$W$4,0))))</f>
        <v>0</v>
      </c>
      <c r="L94" s="169">
        <f ca="1">IF($C94-L$1&lt;År1,0,K93*(1-VLOOKUP($A94,[1]Hugst!$R$5:$W$9,MATCH(ROUNDUP((L$1)/10,0)*10,[1]Hugst!$R$4:$W$4,0))))</f>
        <v>0</v>
      </c>
      <c r="M94" s="169">
        <f ca="1">IF($C94-M$1&lt;År1,0,L93*(1-VLOOKUP($A94,[1]Hugst!$R$5:$W$9,MATCH(ROUNDUP((M$1)/10,0)*10,[1]Hugst!$R$4:$W$4,0))))</f>
        <v>0</v>
      </c>
      <c r="N94" s="169">
        <f ca="1">IF($C94-N$1&lt;År1,0,M93*(1-VLOOKUP($A94,[1]Hugst!$R$5:$W$9,MATCH(ROUNDUP((N$1)/10,0)*10,[1]Hugst!$R$4:$W$4,0))))</f>
        <v>0</v>
      </c>
      <c r="O94" s="169">
        <f ca="1">IF($C94-O$1&lt;År1,0,N93*(1-VLOOKUP($A94,[1]Hugst!$R$5:$W$9,MATCH(ROUNDUP((O$1)/10,0)*10,[1]Hugst!$R$4:$W$4,0))))</f>
        <v>0</v>
      </c>
      <c r="P94" s="169">
        <f ca="1">IF($C94-P$1&lt;År1,0,O93*(1-VLOOKUP($A94,[1]Hugst!$R$5:$W$9,MATCH(ROUNDUP((P$1)/10,0)*10,[1]Hugst!$R$4:$W$4,0))))</f>
        <v>0</v>
      </c>
      <c r="Q94" s="169">
        <f ca="1">IF($C94-Q$1&lt;År1,0,P93*(1-VLOOKUP($A94,[1]Hugst!$R$5:$W$9,MATCH(ROUNDUP((Q$1)/10,0)*10,[1]Hugst!$R$4:$W$4,0))))</f>
        <v>0</v>
      </c>
      <c r="R94" s="169">
        <f ca="1">IF($C94-R$1&lt;År1,0,Q93*(1-VLOOKUP($A94,[1]Hugst!$R$5:$W$9,MATCH(ROUNDUP((R$1)/10,0)*10,[1]Hugst!$R$4:$W$4,0))))</f>
        <v>0</v>
      </c>
      <c r="S94" s="169">
        <f ca="1">IF($C94-S$1&lt;År1,0,R93*(1-VLOOKUP($A94,[1]Hugst!$R$5:$W$9,MATCH(ROUNDUP((S$1)/10,0)*10,[1]Hugst!$R$4:$W$4,0))))</f>
        <v>0</v>
      </c>
      <c r="T94" s="169">
        <f ca="1">IF($C94-T$1&lt;År1,0,S93*(1-VLOOKUP($A94,[1]Hugst!$R$5:$W$9,MATCH(ROUNDUP((T$1)/10,0)*10,[1]Hugst!$R$4:$W$4,0))))</f>
        <v>0</v>
      </c>
      <c r="U94" s="169">
        <f ca="1">IF($C94-U$1&lt;År1,0,T93*(1-VLOOKUP($A94,[1]Hugst!$R$5:$W$9,MATCH(ROUNDUP((U$1)/10,0)*10,[1]Hugst!$R$4:$W$4,0))))</f>
        <v>0</v>
      </c>
      <c r="V94" s="169">
        <f ca="1">IF($C94-V$1&lt;År1,0,U93*(1-VLOOKUP($A94,[1]Hugst!$R$5:$W$9,MATCH(ROUNDUP((V$1)/10,0)*10,[1]Hugst!$R$4:$W$4,0))))</f>
        <v>0</v>
      </c>
      <c r="W94" s="169">
        <f ca="1">IF($C94-W$1&lt;År1,0,V93*(1-VLOOKUP($A94,[1]Hugst!$R$5:$W$9,MATCH(ROUNDUP((W$1)/10,0)*10,[1]Hugst!$R$4:$W$4,0))))</f>
        <v>0</v>
      </c>
      <c r="X94" s="169">
        <f ca="1">IF($C94-X$1&lt;År1,0,W93*(1-VLOOKUP($A94,[1]Hugst!$R$5:$W$9,MATCH(ROUNDUP((X$1)/10,0)*10,[1]Hugst!$R$4:$W$4,0))))</f>
        <v>0</v>
      </c>
      <c r="Y94" s="169">
        <f ca="1">IF($C94-Y$1&lt;År1,0,X93*(1-VLOOKUP($A94,[1]Hugst!$R$5:$W$9,MATCH(ROUNDUP((Y$1)/10,0)*10,[1]Hugst!$R$4:$W$4,0))))</f>
        <v>0</v>
      </c>
      <c r="Z94" s="169">
        <f ca="1">IF($C94-Z$1&lt;År1,0,Y93*(1-VLOOKUP($A94,[1]Hugst!$R$5:$W$9,MATCH(ROUNDUP((Z$1)/10,0)*10,[1]Hugst!$R$4:$W$4,0))))</f>
        <v>0</v>
      </c>
      <c r="AA94" s="169">
        <f ca="1">IF($C94-AA$1&lt;År1,0,Z93*(1-VLOOKUP($A94,[1]Hugst!$R$5:$W$9,MATCH(ROUNDUP((AA$1)/10,0)*10,[1]Hugst!$R$4:$W$4,0))))</f>
        <v>0</v>
      </c>
      <c r="AB94" s="169">
        <f ca="1">IF($C94-AB$1&lt;År1,0,AA93*(1-VLOOKUP($A94,[1]Hugst!$R$5:$W$9,MATCH(ROUNDUP((AB$1)/10,0)*10,[1]Hugst!$R$4:$W$4,0))))</f>
        <v>0</v>
      </c>
      <c r="AC94" s="169">
        <f ca="1">IF($C94-AC$1&lt;År1,0,AB93*(1-VLOOKUP($A94,[1]Hugst!$R$5:$W$9,MATCH(ROUNDUP((AC$1)/10,0)*10,[1]Hugst!$R$4:$W$4,0))))</f>
        <v>0</v>
      </c>
      <c r="AD94" s="169">
        <f ca="1">IF($C94-AD$1&lt;År1,0,AC93*(1-VLOOKUP($A94,[1]Hugst!$R$5:$W$9,MATCH(ROUNDUP((AD$1)/10,0)*10,[1]Hugst!$R$4:$W$4,0))))</f>
        <v>0</v>
      </c>
      <c r="AE94" s="169">
        <f ca="1">IF($C94-AE$1&lt;År1,0,AD93*(1-VLOOKUP($A94,[1]Hugst!$R$5:$W$9,MATCH(ROUNDUP((AE$1)/10,0)*10,[1]Hugst!$R$4:$W$4,0))))</f>
        <v>0</v>
      </c>
      <c r="AF94" s="169">
        <f ca="1">IF($C94-AF$1&lt;År1,0,AE93*(1-VLOOKUP($A94,[1]Hugst!$R$5:$W$9,MATCH(ROUNDUP((AF$1)/10,0)*10,[1]Hugst!$R$4:$W$4,0))))</f>
        <v>0</v>
      </c>
      <c r="AG94" s="169">
        <f ca="1">IF($C94-AG$1&lt;År1,0,AF93*(1-VLOOKUP($A94,[1]Hugst!$R$5:$W$9,MATCH(ROUNDUP((AG$1)/10,0)*10,[1]Hugst!$R$4:$W$4,0))))</f>
        <v>0</v>
      </c>
      <c r="AH94" s="169">
        <f ca="1">IF($C94-AH$1&lt;År1,0,AG93*(1-VLOOKUP($A94,[1]Hugst!$R$5:$W$9,MATCH(ROUNDUP((AH$1)/10,0)*10,[1]Hugst!$R$4:$W$4,0))))</f>
        <v>0</v>
      </c>
      <c r="AI94" s="169">
        <f ca="1">IF($C94-AI$1&lt;År1,0,AH93*(1-VLOOKUP($A94,[1]Hugst!$R$5:$W$9,MATCH(ROUNDUP((AI$1)/10,0)*10,[1]Hugst!$R$4:$W$4,0))))</f>
        <v>0</v>
      </c>
      <c r="AJ94" s="169">
        <f ca="1">IF($C94-AJ$1&lt;År1,0,AI93*(1-VLOOKUP($A94,[1]Hugst!$R$5:$W$9,MATCH(ROUNDUP((AJ$1)/10,0)*10,[1]Hugst!$R$4:$W$4,0))))</f>
        <v>0</v>
      </c>
      <c r="AK94" s="169"/>
      <c r="AL94" s="169">
        <f ca="1">SUM(F94:AJ94)</f>
        <v>0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9">
        <f t="shared" ref="E96:E124" ca="1" si="2">IF(C96=2020,SUM(G96:AJ96),SUM(F95:AJ95)-SUM(G96:AJ96))</f>
        <v>0</v>
      </c>
      <c r="F96" s="169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9">
        <f ca="1">IF($C96-G$1&lt;År1,0,F95*(1-VLOOKUP($A96,[1]Hugst!$R$5:$W$9,MATCH(ROUNDUP((G$1)/10,0)*10,[1]Hugst!$R$4:$W$4,0))))</f>
        <v>0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9">
        <f t="shared" ca="1" si="2"/>
        <v>0</v>
      </c>
      <c r="F97" s="169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9">
        <f ca="1">IF($C97-G$1&lt;År1,0,F96*(1-VLOOKUP($A97,[1]Hugst!$R$5:$W$9,MATCH(ROUNDUP((G$1)/10,0)*10,[1]Hugst!$R$4:$W$4,0))))</f>
        <v>0</v>
      </c>
      <c r="H97" s="169">
        <f ca="1">IF($C97-H$1&lt;År1,0,G96*(1-VLOOKUP($A97,[1]Hugst!$R$5:$W$9,MATCH(ROUNDUP((H$1)/10,0)*10,[1]Hugst!$R$4:$W$4,0))))</f>
        <v>0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9">
        <f t="shared" ca="1" si="2"/>
        <v>0</v>
      </c>
      <c r="F98" s="169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9">
        <f ca="1">IF($C98-G$1&lt;År1,0,F97*(1-VLOOKUP($A98,[1]Hugst!$R$5:$W$9,MATCH(ROUNDUP((G$1)/10,0)*10,[1]Hugst!$R$4:$W$4,0))))</f>
        <v>0</v>
      </c>
      <c r="H98" s="169">
        <f ca="1">IF($C98-H$1&lt;År1,0,G97*(1-VLOOKUP($A98,[1]Hugst!$R$5:$W$9,MATCH(ROUNDUP((H$1)/10,0)*10,[1]Hugst!$R$4:$W$4,0))))</f>
        <v>0</v>
      </c>
      <c r="I98" s="169">
        <f ca="1">IF($C98-I$1&lt;År1,0,H97*(1-VLOOKUP($A98,[1]Hugst!$R$5:$W$9,MATCH(ROUNDUP((I$1)/10,0)*10,[1]Hugst!$R$4:$W$4,0))))</f>
        <v>0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9">
        <f t="shared" ca="1" si="2"/>
        <v>0</v>
      </c>
      <c r="F99" s="16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9">
        <f ca="1">IF($C99-G$1&lt;År1,0,F98*(1-VLOOKUP($A99,[1]Hugst!$R$5:$W$9,MATCH(ROUNDUP((G$1)/10,0)*10,[1]Hugst!$R$4:$W$4,0))))</f>
        <v>0</v>
      </c>
      <c r="H99" s="169">
        <f ca="1">IF($C99-H$1&lt;År1,0,G98*(1-VLOOKUP($A99,[1]Hugst!$R$5:$W$9,MATCH(ROUNDUP((H$1)/10,0)*10,[1]Hugst!$R$4:$W$4,0))))</f>
        <v>0</v>
      </c>
      <c r="I99" s="169">
        <f ca="1">IF($C99-I$1&lt;År1,0,H98*(1-VLOOKUP($A99,[1]Hugst!$R$5:$W$9,MATCH(ROUNDUP((I$1)/10,0)*10,[1]Hugst!$R$4:$W$4,0))))</f>
        <v>0</v>
      </c>
      <c r="J99" s="169">
        <f ca="1">IF($C99-J$1&lt;År1,0,I98*(1-VLOOKUP($A99,[1]Hugst!$R$5:$W$9,MATCH(ROUNDUP((J$1)/10,0)*10,[1]Hugst!$R$4:$W$4,0))))</f>
        <v>0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9">
        <f t="shared" ca="1" si="2"/>
        <v>0</v>
      </c>
      <c r="F100" s="169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9">
        <f ca="1">IF($C100-G$1&lt;År1,0,F99*(1-VLOOKUP($A100,[1]Hugst!$R$5:$W$9,MATCH(ROUNDUP((G$1)/10,0)*10,[1]Hugst!$R$4:$W$4,0))))</f>
        <v>0</v>
      </c>
      <c r="H100" s="169">
        <f ca="1">IF($C100-H$1&lt;År1,0,G99*(1-VLOOKUP($A100,[1]Hugst!$R$5:$W$9,MATCH(ROUNDUP((H$1)/10,0)*10,[1]Hugst!$R$4:$W$4,0))))</f>
        <v>0</v>
      </c>
      <c r="I100" s="169">
        <f ca="1">IF($C100-I$1&lt;År1,0,H99*(1-VLOOKUP($A100,[1]Hugst!$R$5:$W$9,MATCH(ROUNDUP((I$1)/10,0)*10,[1]Hugst!$R$4:$W$4,0))))</f>
        <v>0</v>
      </c>
      <c r="J100" s="169">
        <f ca="1">IF($C100-J$1&lt;År1,0,I99*(1-VLOOKUP($A100,[1]Hugst!$R$5:$W$9,MATCH(ROUNDUP((J$1)/10,0)*10,[1]Hugst!$R$4:$W$4,0))))</f>
        <v>0</v>
      </c>
      <c r="K100" s="169">
        <f ca="1">IF($C100-K$1&lt;År1,0,J99*(1-VLOOKUP($A100,[1]Hugst!$R$5:$W$9,MATCH(ROUNDUP((K$1)/10,0)*10,[1]Hugst!$R$4:$W$4,0))))</f>
        <v>0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9">
        <f t="shared" ca="1" si="2"/>
        <v>0</v>
      </c>
      <c r="F101" s="169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9">
        <f ca="1">IF($C101-G$1&lt;År1,0,F100*(1-VLOOKUP($A101,[1]Hugst!$R$5:$W$9,MATCH(ROUNDUP((G$1)/10,0)*10,[1]Hugst!$R$4:$W$4,0))))</f>
        <v>0</v>
      </c>
      <c r="H101" s="169">
        <f ca="1">IF($C101-H$1&lt;År1,0,G100*(1-VLOOKUP($A101,[1]Hugst!$R$5:$W$9,MATCH(ROUNDUP((H$1)/10,0)*10,[1]Hugst!$R$4:$W$4,0))))</f>
        <v>0</v>
      </c>
      <c r="I101" s="169">
        <f ca="1">IF($C101-I$1&lt;År1,0,H100*(1-VLOOKUP($A101,[1]Hugst!$R$5:$W$9,MATCH(ROUNDUP((I$1)/10,0)*10,[1]Hugst!$R$4:$W$4,0))))</f>
        <v>0</v>
      </c>
      <c r="J101" s="169">
        <f ca="1">IF($C101-J$1&lt;År1,0,I100*(1-VLOOKUP($A101,[1]Hugst!$R$5:$W$9,MATCH(ROUNDUP((J$1)/10,0)*10,[1]Hugst!$R$4:$W$4,0))))</f>
        <v>0</v>
      </c>
      <c r="K101" s="169">
        <f ca="1">IF($C101-K$1&lt;År1,0,J100*(1-VLOOKUP($A101,[1]Hugst!$R$5:$W$9,MATCH(ROUNDUP((K$1)/10,0)*10,[1]Hugst!$R$4:$W$4,0))))</f>
        <v>0</v>
      </c>
      <c r="L101" s="169">
        <f ca="1">IF($C101-L$1&lt;År1,0,K100*(1-VLOOKUP($A101,[1]Hugst!$R$5:$W$9,MATCH(ROUNDUP((L$1)/10,0)*10,[1]Hugst!$R$4:$W$4,0))))</f>
        <v>0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9">
        <f t="shared" ca="1" si="2"/>
        <v>0</v>
      </c>
      <c r="F102" s="169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9">
        <f ca="1">IF($C102-G$1&lt;År1,0,F101*(1-VLOOKUP($A102,[1]Hugst!$R$5:$W$9,MATCH(ROUNDUP((G$1)/10,0)*10,[1]Hugst!$R$4:$W$4,0))))</f>
        <v>0</v>
      </c>
      <c r="H102" s="169">
        <f ca="1">IF($C102-H$1&lt;År1,0,G101*(1-VLOOKUP($A102,[1]Hugst!$R$5:$W$9,MATCH(ROUNDUP((H$1)/10,0)*10,[1]Hugst!$R$4:$W$4,0))))</f>
        <v>0</v>
      </c>
      <c r="I102" s="169">
        <f ca="1">IF($C102-I$1&lt;År1,0,H101*(1-VLOOKUP($A102,[1]Hugst!$R$5:$W$9,MATCH(ROUNDUP((I$1)/10,0)*10,[1]Hugst!$R$4:$W$4,0))))</f>
        <v>0</v>
      </c>
      <c r="J102" s="169">
        <f ca="1">IF($C102-J$1&lt;År1,0,I101*(1-VLOOKUP($A102,[1]Hugst!$R$5:$W$9,MATCH(ROUNDUP((J$1)/10,0)*10,[1]Hugst!$R$4:$W$4,0))))</f>
        <v>0</v>
      </c>
      <c r="K102" s="169">
        <f ca="1">IF($C102-K$1&lt;År1,0,J101*(1-VLOOKUP($A102,[1]Hugst!$R$5:$W$9,MATCH(ROUNDUP((K$1)/10,0)*10,[1]Hugst!$R$4:$W$4,0))))</f>
        <v>0</v>
      </c>
      <c r="L102" s="169">
        <f ca="1">IF($C102-L$1&lt;År1,0,K101*(1-VLOOKUP($A102,[1]Hugst!$R$5:$W$9,MATCH(ROUNDUP((L$1)/10,0)*10,[1]Hugst!$R$4:$W$4,0))))</f>
        <v>0</v>
      </c>
      <c r="M102" s="169">
        <f ca="1">IF($C102-M$1&lt;År1,0,L101*(1-VLOOKUP($A102,[1]Hugst!$R$5:$W$9,MATCH(ROUNDUP((M$1)/10,0)*10,[1]Hugst!$R$4:$W$4,0))))</f>
        <v>0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9">
        <f t="shared" ca="1" si="2"/>
        <v>0</v>
      </c>
      <c r="F103" s="169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9">
        <f ca="1">IF($C103-G$1&lt;År1,0,F102*(1-VLOOKUP($A103,[1]Hugst!$R$5:$W$9,MATCH(ROUNDUP((G$1)/10,0)*10,[1]Hugst!$R$4:$W$4,0))))</f>
        <v>0</v>
      </c>
      <c r="H103" s="169">
        <f ca="1">IF($C103-H$1&lt;År1,0,G102*(1-VLOOKUP($A103,[1]Hugst!$R$5:$W$9,MATCH(ROUNDUP((H$1)/10,0)*10,[1]Hugst!$R$4:$W$4,0))))</f>
        <v>0</v>
      </c>
      <c r="I103" s="169">
        <f ca="1">IF($C103-I$1&lt;År1,0,H102*(1-VLOOKUP($A103,[1]Hugst!$R$5:$W$9,MATCH(ROUNDUP((I$1)/10,0)*10,[1]Hugst!$R$4:$W$4,0))))</f>
        <v>0</v>
      </c>
      <c r="J103" s="169">
        <f ca="1">IF($C103-J$1&lt;År1,0,I102*(1-VLOOKUP($A103,[1]Hugst!$R$5:$W$9,MATCH(ROUNDUP((J$1)/10,0)*10,[1]Hugst!$R$4:$W$4,0))))</f>
        <v>0</v>
      </c>
      <c r="K103" s="169">
        <f ca="1">IF($C103-K$1&lt;År1,0,J102*(1-VLOOKUP($A103,[1]Hugst!$R$5:$W$9,MATCH(ROUNDUP((K$1)/10,0)*10,[1]Hugst!$R$4:$W$4,0))))</f>
        <v>0</v>
      </c>
      <c r="L103" s="169">
        <f ca="1">IF($C103-L$1&lt;År1,0,K102*(1-VLOOKUP($A103,[1]Hugst!$R$5:$W$9,MATCH(ROUNDUP((L$1)/10,0)*10,[1]Hugst!$R$4:$W$4,0))))</f>
        <v>0</v>
      </c>
      <c r="M103" s="169">
        <f ca="1">IF($C103-M$1&lt;År1,0,L102*(1-VLOOKUP($A103,[1]Hugst!$R$5:$W$9,MATCH(ROUNDUP((M$1)/10,0)*10,[1]Hugst!$R$4:$W$4,0))))</f>
        <v>0</v>
      </c>
      <c r="N103" s="169">
        <f ca="1">IF($C103-N$1&lt;År1,0,M102*(1-VLOOKUP($A103,[1]Hugst!$R$5:$W$9,MATCH(ROUNDUP((N$1)/10,0)*10,[1]Hugst!$R$4:$W$4,0))))</f>
        <v>0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9">
        <f ca="1">IF(C104=2020,SUM(G104:AJ104),SUM(F103:AJ103)-SUM(G104:AJ104))</f>
        <v>0</v>
      </c>
      <c r="F104" s="169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9">
        <f ca="1">IF($C104-G$1&lt;År1,0,F103*(1-VLOOKUP($A104,[1]Hugst!$R$5:$W$9,MATCH(ROUNDUP((G$1)/10,0)*10,[1]Hugst!$R$4:$W$4,0))))</f>
        <v>0</v>
      </c>
      <c r="H104" s="169">
        <f ca="1">IF($C104-H$1&lt;År1,0,G103*(1-VLOOKUP($A104,[1]Hugst!$R$5:$W$9,MATCH(ROUNDUP((H$1)/10,0)*10,[1]Hugst!$R$4:$W$4,0))))</f>
        <v>0</v>
      </c>
      <c r="I104" s="169">
        <f ca="1">IF($C104-I$1&lt;År1,0,H103*(1-VLOOKUP($A104,[1]Hugst!$R$5:$W$9,MATCH(ROUNDUP((I$1)/10,0)*10,[1]Hugst!$R$4:$W$4,0))))</f>
        <v>0</v>
      </c>
      <c r="J104" s="169">
        <f ca="1">IF($C104-J$1&lt;År1,0,I103*(1-VLOOKUP($A104,[1]Hugst!$R$5:$W$9,MATCH(ROUNDUP((J$1)/10,0)*10,[1]Hugst!$R$4:$W$4,0))))</f>
        <v>0</v>
      </c>
      <c r="K104" s="169">
        <f ca="1">IF($C104-K$1&lt;År1,0,J103*(1-VLOOKUP($A104,[1]Hugst!$R$5:$W$9,MATCH(ROUNDUP((K$1)/10,0)*10,[1]Hugst!$R$4:$W$4,0))))</f>
        <v>0</v>
      </c>
      <c r="L104" s="169">
        <f ca="1">IF($C104-L$1&lt;År1,0,K103*(1-VLOOKUP($A104,[1]Hugst!$R$5:$W$9,MATCH(ROUNDUP((L$1)/10,0)*10,[1]Hugst!$R$4:$W$4,0))))</f>
        <v>0</v>
      </c>
      <c r="M104" s="169">
        <f ca="1">IF($C104-M$1&lt;År1,0,L103*(1-VLOOKUP($A104,[1]Hugst!$R$5:$W$9,MATCH(ROUNDUP((M$1)/10,0)*10,[1]Hugst!$R$4:$W$4,0))))</f>
        <v>0</v>
      </c>
      <c r="N104" s="169">
        <f ca="1">IF($C104-N$1&lt;År1,0,M103*(1-VLOOKUP($A104,[1]Hugst!$R$5:$W$9,MATCH(ROUNDUP((N$1)/10,0)*10,[1]Hugst!$R$4:$W$4,0))))</f>
        <v>0</v>
      </c>
      <c r="O104" s="169">
        <f ca="1">IF($C104-O$1&lt;År1,0,N103*(1-VLOOKUP($A104,[1]Hugst!$R$5:$W$9,MATCH(ROUNDUP((O$1)/10,0)*10,[1]Hugst!$R$4:$W$4,0))))</f>
        <v>0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9">
        <f t="shared" ca="1" si="2"/>
        <v>0</v>
      </c>
      <c r="F105" s="169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9">
        <f ca="1">IF($C105-G$1&lt;År1,0,F104*(1-VLOOKUP($A105,[1]Hugst!$R$5:$W$9,MATCH(ROUNDUP((G$1)/10,0)*10,[1]Hugst!$R$4:$W$4,0))))</f>
        <v>0</v>
      </c>
      <c r="H105" s="169">
        <f ca="1">IF($C105-H$1&lt;År1,0,G104*(1-VLOOKUP($A105,[1]Hugst!$R$5:$W$9,MATCH(ROUNDUP((H$1)/10,0)*10,[1]Hugst!$R$4:$W$4,0))))</f>
        <v>0</v>
      </c>
      <c r="I105" s="169">
        <f ca="1">IF($C105-I$1&lt;År1,0,H104*(1-VLOOKUP($A105,[1]Hugst!$R$5:$W$9,MATCH(ROUNDUP((I$1)/10,0)*10,[1]Hugst!$R$4:$W$4,0))))</f>
        <v>0</v>
      </c>
      <c r="J105" s="169">
        <f ca="1">IF($C105-J$1&lt;År1,0,I104*(1-VLOOKUP($A105,[1]Hugst!$R$5:$W$9,MATCH(ROUNDUP((J$1)/10,0)*10,[1]Hugst!$R$4:$W$4,0))))</f>
        <v>0</v>
      </c>
      <c r="K105" s="169">
        <f ca="1">IF($C105-K$1&lt;År1,0,J104*(1-VLOOKUP($A105,[1]Hugst!$R$5:$W$9,MATCH(ROUNDUP((K$1)/10,0)*10,[1]Hugst!$R$4:$W$4,0))))</f>
        <v>0</v>
      </c>
      <c r="L105" s="169">
        <f ca="1">IF($C105-L$1&lt;År1,0,K104*(1-VLOOKUP($A105,[1]Hugst!$R$5:$W$9,MATCH(ROUNDUP((L$1)/10,0)*10,[1]Hugst!$R$4:$W$4,0))))</f>
        <v>0</v>
      </c>
      <c r="M105" s="169">
        <f ca="1">IF($C105-M$1&lt;År1,0,L104*(1-VLOOKUP($A105,[1]Hugst!$R$5:$W$9,MATCH(ROUNDUP((M$1)/10,0)*10,[1]Hugst!$R$4:$W$4,0))))</f>
        <v>0</v>
      </c>
      <c r="N105" s="169">
        <f ca="1">IF($C105-N$1&lt;År1,0,M104*(1-VLOOKUP($A105,[1]Hugst!$R$5:$W$9,MATCH(ROUNDUP((N$1)/10,0)*10,[1]Hugst!$R$4:$W$4,0))))</f>
        <v>0</v>
      </c>
      <c r="O105" s="169">
        <f ca="1">IF($C105-O$1&lt;År1,0,N104*(1-VLOOKUP($A105,[1]Hugst!$R$5:$W$9,MATCH(ROUNDUP((O$1)/10,0)*10,[1]Hugst!$R$4:$W$4,0))))</f>
        <v>0</v>
      </c>
      <c r="P105" s="169">
        <f ca="1">IF($C105-P$1&lt;År1,0,O104*(1-VLOOKUP($A105,[1]Hugst!$R$5:$W$9,MATCH(ROUNDUP((P$1)/10,0)*10,[1]Hugst!$R$4:$W$4,0))))</f>
        <v>0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9">
        <f t="shared" ca="1" si="2"/>
        <v>0</v>
      </c>
      <c r="F106" s="169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9">
        <f ca="1">IF($C106-G$1&lt;År1,0,F105*(1-VLOOKUP($A106,[1]Hugst!$R$5:$W$9,MATCH(ROUNDUP((G$1)/10,0)*10,[1]Hugst!$R$4:$W$4,0))))</f>
        <v>0</v>
      </c>
      <c r="H106" s="169">
        <f ca="1">IF($C106-H$1&lt;År1,0,G105*(1-VLOOKUP($A106,[1]Hugst!$R$5:$W$9,MATCH(ROUNDUP((H$1)/10,0)*10,[1]Hugst!$R$4:$W$4,0))))</f>
        <v>0</v>
      </c>
      <c r="I106" s="169">
        <f ca="1">IF($C106-I$1&lt;År1,0,H105*(1-VLOOKUP($A106,[1]Hugst!$R$5:$W$9,MATCH(ROUNDUP((I$1)/10,0)*10,[1]Hugst!$R$4:$W$4,0))))</f>
        <v>0</v>
      </c>
      <c r="J106" s="169">
        <f ca="1">IF($C106-J$1&lt;År1,0,I105*(1-VLOOKUP($A106,[1]Hugst!$R$5:$W$9,MATCH(ROUNDUP((J$1)/10,0)*10,[1]Hugst!$R$4:$W$4,0))))</f>
        <v>0</v>
      </c>
      <c r="K106" s="169">
        <f ca="1">IF($C106-K$1&lt;År1,0,J105*(1-VLOOKUP($A106,[1]Hugst!$R$5:$W$9,MATCH(ROUNDUP((K$1)/10,0)*10,[1]Hugst!$R$4:$W$4,0))))</f>
        <v>0</v>
      </c>
      <c r="L106" s="169">
        <f ca="1">IF($C106-L$1&lt;År1,0,K105*(1-VLOOKUP($A106,[1]Hugst!$R$5:$W$9,MATCH(ROUNDUP((L$1)/10,0)*10,[1]Hugst!$R$4:$W$4,0))))</f>
        <v>0</v>
      </c>
      <c r="M106" s="169">
        <f ca="1">IF($C106-M$1&lt;År1,0,L105*(1-VLOOKUP($A106,[1]Hugst!$R$5:$W$9,MATCH(ROUNDUP((M$1)/10,0)*10,[1]Hugst!$R$4:$W$4,0))))</f>
        <v>0</v>
      </c>
      <c r="N106" s="169">
        <f ca="1">IF($C106-N$1&lt;År1,0,M105*(1-VLOOKUP($A106,[1]Hugst!$R$5:$W$9,MATCH(ROUNDUP((N$1)/10,0)*10,[1]Hugst!$R$4:$W$4,0))))</f>
        <v>0</v>
      </c>
      <c r="O106" s="169">
        <f ca="1">IF($C106-O$1&lt;År1,0,N105*(1-VLOOKUP($A106,[1]Hugst!$R$5:$W$9,MATCH(ROUNDUP((O$1)/10,0)*10,[1]Hugst!$R$4:$W$4,0))))</f>
        <v>0</v>
      </c>
      <c r="P106" s="169">
        <f ca="1">IF($C106-P$1&lt;År1,0,O105*(1-VLOOKUP($A106,[1]Hugst!$R$5:$W$9,MATCH(ROUNDUP((P$1)/10,0)*10,[1]Hugst!$R$4:$W$4,0))))</f>
        <v>0</v>
      </c>
      <c r="Q106" s="169">
        <f ca="1">IF($C106-Q$1&lt;År1,0,P105*(1-VLOOKUP($A106,[1]Hugst!$R$5:$W$9,MATCH(ROUNDUP((Q$1)/10,0)*10,[1]Hugst!$R$4:$W$4,0))))</f>
        <v>0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9">
        <f t="shared" ca="1" si="2"/>
        <v>0</v>
      </c>
      <c r="F107" s="169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9">
        <f ca="1">IF($C107-G$1&lt;År1,0,F106*(1-VLOOKUP($A107,[1]Hugst!$R$5:$W$9,MATCH(ROUNDUP((G$1)/10,0)*10,[1]Hugst!$R$4:$W$4,0))))</f>
        <v>0</v>
      </c>
      <c r="H107" s="169">
        <f ca="1">IF($C107-H$1&lt;År1,0,G106*(1-VLOOKUP($A107,[1]Hugst!$R$5:$W$9,MATCH(ROUNDUP((H$1)/10,0)*10,[1]Hugst!$R$4:$W$4,0))))</f>
        <v>0</v>
      </c>
      <c r="I107" s="169">
        <f ca="1">IF($C107-I$1&lt;År1,0,H106*(1-VLOOKUP($A107,[1]Hugst!$R$5:$W$9,MATCH(ROUNDUP((I$1)/10,0)*10,[1]Hugst!$R$4:$W$4,0))))</f>
        <v>0</v>
      </c>
      <c r="J107" s="169">
        <f ca="1">IF($C107-J$1&lt;År1,0,I106*(1-VLOOKUP($A107,[1]Hugst!$R$5:$W$9,MATCH(ROUNDUP((J$1)/10,0)*10,[1]Hugst!$R$4:$W$4,0))))</f>
        <v>0</v>
      </c>
      <c r="K107" s="169">
        <f ca="1">IF($C107-K$1&lt;År1,0,J106*(1-VLOOKUP($A107,[1]Hugst!$R$5:$W$9,MATCH(ROUNDUP((K$1)/10,0)*10,[1]Hugst!$R$4:$W$4,0))))</f>
        <v>0</v>
      </c>
      <c r="L107" s="169">
        <f ca="1">IF($C107-L$1&lt;År1,0,K106*(1-VLOOKUP($A107,[1]Hugst!$R$5:$W$9,MATCH(ROUNDUP((L$1)/10,0)*10,[1]Hugst!$R$4:$W$4,0))))</f>
        <v>0</v>
      </c>
      <c r="M107" s="169">
        <f ca="1">IF($C107-M$1&lt;År1,0,L106*(1-VLOOKUP($A107,[1]Hugst!$R$5:$W$9,MATCH(ROUNDUP((M$1)/10,0)*10,[1]Hugst!$R$4:$W$4,0))))</f>
        <v>0</v>
      </c>
      <c r="N107" s="169">
        <f ca="1">IF($C107-N$1&lt;År1,0,M106*(1-VLOOKUP($A107,[1]Hugst!$R$5:$W$9,MATCH(ROUNDUP((N$1)/10,0)*10,[1]Hugst!$R$4:$W$4,0))))</f>
        <v>0</v>
      </c>
      <c r="O107" s="169">
        <f ca="1">IF($C107-O$1&lt;År1,0,N106*(1-VLOOKUP($A107,[1]Hugst!$R$5:$W$9,MATCH(ROUNDUP((O$1)/10,0)*10,[1]Hugst!$R$4:$W$4,0))))</f>
        <v>0</v>
      </c>
      <c r="P107" s="169">
        <f ca="1">IF($C107-P$1&lt;År1,0,O106*(1-VLOOKUP($A107,[1]Hugst!$R$5:$W$9,MATCH(ROUNDUP((P$1)/10,0)*10,[1]Hugst!$R$4:$W$4,0))))</f>
        <v>0</v>
      </c>
      <c r="Q107" s="169">
        <f ca="1">IF($C107-Q$1&lt;År1,0,P106*(1-VLOOKUP($A107,[1]Hugst!$R$5:$W$9,MATCH(ROUNDUP((Q$1)/10,0)*10,[1]Hugst!$R$4:$W$4,0))))</f>
        <v>0</v>
      </c>
      <c r="R107" s="169">
        <f ca="1">IF($C107-R$1&lt;År1,0,Q106*(1-VLOOKUP($A107,[1]Hugst!$R$5:$W$9,MATCH(ROUNDUP((R$1)/10,0)*10,[1]Hugst!$R$4:$W$4,0))))</f>
        <v>0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9">
        <f t="shared" ca="1" si="2"/>
        <v>0</v>
      </c>
      <c r="F108" s="169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9">
        <f ca="1">IF($C108-G$1&lt;År1,0,F107*(1-VLOOKUP($A108,[1]Hugst!$R$5:$W$9,MATCH(ROUNDUP((G$1)/10,0)*10,[1]Hugst!$R$4:$W$4,0))))</f>
        <v>0</v>
      </c>
      <c r="H108" s="169">
        <f ca="1">IF($C108-H$1&lt;År1,0,G107*(1-VLOOKUP($A108,[1]Hugst!$R$5:$W$9,MATCH(ROUNDUP((H$1)/10,0)*10,[1]Hugst!$R$4:$W$4,0))))</f>
        <v>0</v>
      </c>
      <c r="I108" s="169">
        <f ca="1">IF($C108-I$1&lt;År1,0,H107*(1-VLOOKUP($A108,[1]Hugst!$R$5:$W$9,MATCH(ROUNDUP((I$1)/10,0)*10,[1]Hugst!$R$4:$W$4,0))))</f>
        <v>0</v>
      </c>
      <c r="J108" s="169">
        <f ca="1">IF($C108-J$1&lt;År1,0,I107*(1-VLOOKUP($A108,[1]Hugst!$R$5:$W$9,MATCH(ROUNDUP((J$1)/10,0)*10,[1]Hugst!$R$4:$W$4,0))))</f>
        <v>0</v>
      </c>
      <c r="K108" s="169">
        <f ca="1">IF($C108-K$1&lt;År1,0,J107*(1-VLOOKUP($A108,[1]Hugst!$R$5:$W$9,MATCH(ROUNDUP((K$1)/10,0)*10,[1]Hugst!$R$4:$W$4,0))))</f>
        <v>0</v>
      </c>
      <c r="L108" s="169">
        <f ca="1">IF($C108-L$1&lt;År1,0,K107*(1-VLOOKUP($A108,[1]Hugst!$R$5:$W$9,MATCH(ROUNDUP((L$1)/10,0)*10,[1]Hugst!$R$4:$W$4,0))))</f>
        <v>0</v>
      </c>
      <c r="M108" s="169">
        <f ca="1">IF($C108-M$1&lt;År1,0,L107*(1-VLOOKUP($A108,[1]Hugst!$R$5:$W$9,MATCH(ROUNDUP((M$1)/10,0)*10,[1]Hugst!$R$4:$W$4,0))))</f>
        <v>0</v>
      </c>
      <c r="N108" s="169">
        <f ca="1">IF($C108-N$1&lt;År1,0,M107*(1-VLOOKUP($A108,[1]Hugst!$R$5:$W$9,MATCH(ROUNDUP((N$1)/10,0)*10,[1]Hugst!$R$4:$W$4,0))))</f>
        <v>0</v>
      </c>
      <c r="O108" s="169">
        <f ca="1">IF($C108-O$1&lt;År1,0,N107*(1-VLOOKUP($A108,[1]Hugst!$R$5:$W$9,MATCH(ROUNDUP((O$1)/10,0)*10,[1]Hugst!$R$4:$W$4,0))))</f>
        <v>0</v>
      </c>
      <c r="P108" s="169">
        <f ca="1">IF($C108-P$1&lt;År1,0,O107*(1-VLOOKUP($A108,[1]Hugst!$R$5:$W$9,MATCH(ROUNDUP((P$1)/10,0)*10,[1]Hugst!$R$4:$W$4,0))))</f>
        <v>0</v>
      </c>
      <c r="Q108" s="169">
        <f ca="1">IF($C108-Q$1&lt;År1,0,P107*(1-VLOOKUP($A108,[1]Hugst!$R$5:$W$9,MATCH(ROUNDUP((Q$1)/10,0)*10,[1]Hugst!$R$4:$W$4,0))))</f>
        <v>0</v>
      </c>
      <c r="R108" s="169">
        <f ca="1">IF($C108-R$1&lt;År1,0,Q107*(1-VLOOKUP($A108,[1]Hugst!$R$5:$W$9,MATCH(ROUNDUP((R$1)/10,0)*10,[1]Hugst!$R$4:$W$4,0))))</f>
        <v>0</v>
      </c>
      <c r="S108" s="169">
        <f ca="1">IF($C108-S$1&lt;År1,0,R107*(1-VLOOKUP($A108,[1]Hugst!$R$5:$W$9,MATCH(ROUNDUP((S$1)/10,0)*10,[1]Hugst!$R$4:$W$4,0))))</f>
        <v>0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9">
        <f t="shared" ca="1" si="2"/>
        <v>0</v>
      </c>
      <c r="F109" s="16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9">
        <f ca="1">IF($C109-G$1&lt;År1,0,F108*(1-VLOOKUP($A109,[1]Hugst!$R$5:$W$9,MATCH(ROUNDUP((G$1)/10,0)*10,[1]Hugst!$R$4:$W$4,0))))</f>
        <v>0</v>
      </c>
      <c r="H109" s="169">
        <f ca="1">IF($C109-H$1&lt;År1,0,G108*(1-VLOOKUP($A109,[1]Hugst!$R$5:$W$9,MATCH(ROUNDUP((H$1)/10,0)*10,[1]Hugst!$R$4:$W$4,0))))</f>
        <v>0</v>
      </c>
      <c r="I109" s="169">
        <f ca="1">IF($C109-I$1&lt;År1,0,H108*(1-VLOOKUP($A109,[1]Hugst!$R$5:$W$9,MATCH(ROUNDUP((I$1)/10,0)*10,[1]Hugst!$R$4:$W$4,0))))</f>
        <v>0</v>
      </c>
      <c r="J109" s="169">
        <f ca="1">IF($C109-J$1&lt;År1,0,I108*(1-VLOOKUP($A109,[1]Hugst!$R$5:$W$9,MATCH(ROUNDUP((J$1)/10,0)*10,[1]Hugst!$R$4:$W$4,0))))</f>
        <v>0</v>
      </c>
      <c r="K109" s="169">
        <f ca="1">IF($C109-K$1&lt;År1,0,J108*(1-VLOOKUP($A109,[1]Hugst!$R$5:$W$9,MATCH(ROUNDUP((K$1)/10,0)*10,[1]Hugst!$R$4:$W$4,0))))</f>
        <v>0</v>
      </c>
      <c r="L109" s="169">
        <f ca="1">IF($C109-L$1&lt;År1,0,K108*(1-VLOOKUP($A109,[1]Hugst!$R$5:$W$9,MATCH(ROUNDUP((L$1)/10,0)*10,[1]Hugst!$R$4:$W$4,0))))</f>
        <v>0</v>
      </c>
      <c r="M109" s="169">
        <f ca="1">IF($C109-M$1&lt;År1,0,L108*(1-VLOOKUP($A109,[1]Hugst!$R$5:$W$9,MATCH(ROUNDUP((M$1)/10,0)*10,[1]Hugst!$R$4:$W$4,0))))</f>
        <v>0</v>
      </c>
      <c r="N109" s="169">
        <f ca="1">IF($C109-N$1&lt;År1,0,M108*(1-VLOOKUP($A109,[1]Hugst!$R$5:$W$9,MATCH(ROUNDUP((N$1)/10,0)*10,[1]Hugst!$R$4:$W$4,0))))</f>
        <v>0</v>
      </c>
      <c r="O109" s="169">
        <f ca="1">IF($C109-O$1&lt;År1,0,N108*(1-VLOOKUP($A109,[1]Hugst!$R$5:$W$9,MATCH(ROUNDUP((O$1)/10,0)*10,[1]Hugst!$R$4:$W$4,0))))</f>
        <v>0</v>
      </c>
      <c r="P109" s="169">
        <f ca="1">IF($C109-P$1&lt;År1,0,O108*(1-VLOOKUP($A109,[1]Hugst!$R$5:$W$9,MATCH(ROUNDUP((P$1)/10,0)*10,[1]Hugst!$R$4:$W$4,0))))</f>
        <v>0</v>
      </c>
      <c r="Q109" s="169">
        <f ca="1">IF($C109-Q$1&lt;År1,0,P108*(1-VLOOKUP($A109,[1]Hugst!$R$5:$W$9,MATCH(ROUNDUP((Q$1)/10,0)*10,[1]Hugst!$R$4:$W$4,0))))</f>
        <v>0</v>
      </c>
      <c r="R109" s="169">
        <f ca="1">IF($C109-R$1&lt;År1,0,Q108*(1-VLOOKUP($A109,[1]Hugst!$R$5:$W$9,MATCH(ROUNDUP((R$1)/10,0)*10,[1]Hugst!$R$4:$W$4,0))))</f>
        <v>0</v>
      </c>
      <c r="S109" s="169">
        <f ca="1">IF($C109-S$1&lt;År1,0,R108*(1-VLOOKUP($A109,[1]Hugst!$R$5:$W$9,MATCH(ROUNDUP((S$1)/10,0)*10,[1]Hugst!$R$4:$W$4,0))))</f>
        <v>0</v>
      </c>
      <c r="T109" s="169">
        <f ca="1">IF($C109-T$1&lt;År1,0,S108*(1-VLOOKUP($A109,[1]Hugst!$R$5:$W$9,MATCH(ROUNDUP((T$1)/10,0)*10,[1]Hugst!$R$4:$W$4,0))))</f>
        <v>0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9">
        <f t="shared" ca="1" si="2"/>
        <v>0</v>
      </c>
      <c r="F110" s="169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9">
        <f ca="1">IF($C110-G$1&lt;År1,0,F109*(1-VLOOKUP($A110,[1]Hugst!$R$5:$W$9,MATCH(ROUNDUP((G$1)/10,0)*10,[1]Hugst!$R$4:$W$4,0))))</f>
        <v>0</v>
      </c>
      <c r="H110" s="169">
        <f ca="1">IF($C110-H$1&lt;År1,0,G109*(1-VLOOKUP($A110,[1]Hugst!$R$5:$W$9,MATCH(ROUNDUP((H$1)/10,0)*10,[1]Hugst!$R$4:$W$4,0))))</f>
        <v>0</v>
      </c>
      <c r="I110" s="169">
        <f ca="1">IF($C110-I$1&lt;År1,0,H109*(1-VLOOKUP($A110,[1]Hugst!$R$5:$W$9,MATCH(ROUNDUP((I$1)/10,0)*10,[1]Hugst!$R$4:$W$4,0))))</f>
        <v>0</v>
      </c>
      <c r="J110" s="169">
        <f ca="1">IF($C110-J$1&lt;År1,0,I109*(1-VLOOKUP($A110,[1]Hugst!$R$5:$W$9,MATCH(ROUNDUP((J$1)/10,0)*10,[1]Hugst!$R$4:$W$4,0))))</f>
        <v>0</v>
      </c>
      <c r="K110" s="169">
        <f ca="1">IF($C110-K$1&lt;År1,0,J109*(1-VLOOKUP($A110,[1]Hugst!$R$5:$W$9,MATCH(ROUNDUP((K$1)/10,0)*10,[1]Hugst!$R$4:$W$4,0))))</f>
        <v>0</v>
      </c>
      <c r="L110" s="169">
        <f ca="1">IF($C110-L$1&lt;År1,0,K109*(1-VLOOKUP($A110,[1]Hugst!$R$5:$W$9,MATCH(ROUNDUP((L$1)/10,0)*10,[1]Hugst!$R$4:$W$4,0))))</f>
        <v>0</v>
      </c>
      <c r="M110" s="169">
        <f ca="1">IF($C110-M$1&lt;År1,0,L109*(1-VLOOKUP($A110,[1]Hugst!$R$5:$W$9,MATCH(ROUNDUP((M$1)/10,0)*10,[1]Hugst!$R$4:$W$4,0))))</f>
        <v>0</v>
      </c>
      <c r="N110" s="169">
        <f ca="1">IF($C110-N$1&lt;År1,0,M109*(1-VLOOKUP($A110,[1]Hugst!$R$5:$W$9,MATCH(ROUNDUP((N$1)/10,0)*10,[1]Hugst!$R$4:$W$4,0))))</f>
        <v>0</v>
      </c>
      <c r="O110" s="169">
        <f ca="1">IF($C110-O$1&lt;År1,0,N109*(1-VLOOKUP($A110,[1]Hugst!$R$5:$W$9,MATCH(ROUNDUP((O$1)/10,0)*10,[1]Hugst!$R$4:$W$4,0))))</f>
        <v>0</v>
      </c>
      <c r="P110" s="169">
        <f ca="1">IF($C110-P$1&lt;År1,0,O109*(1-VLOOKUP($A110,[1]Hugst!$R$5:$W$9,MATCH(ROUNDUP((P$1)/10,0)*10,[1]Hugst!$R$4:$W$4,0))))</f>
        <v>0</v>
      </c>
      <c r="Q110" s="169">
        <f ca="1">IF($C110-Q$1&lt;År1,0,P109*(1-VLOOKUP($A110,[1]Hugst!$R$5:$W$9,MATCH(ROUNDUP((Q$1)/10,0)*10,[1]Hugst!$R$4:$W$4,0))))</f>
        <v>0</v>
      </c>
      <c r="R110" s="169">
        <f ca="1">IF($C110-R$1&lt;År1,0,Q109*(1-VLOOKUP($A110,[1]Hugst!$R$5:$W$9,MATCH(ROUNDUP((R$1)/10,0)*10,[1]Hugst!$R$4:$W$4,0))))</f>
        <v>0</v>
      </c>
      <c r="S110" s="169">
        <f ca="1">IF($C110-S$1&lt;År1,0,R109*(1-VLOOKUP($A110,[1]Hugst!$R$5:$W$9,MATCH(ROUNDUP((S$1)/10,0)*10,[1]Hugst!$R$4:$W$4,0))))</f>
        <v>0</v>
      </c>
      <c r="T110" s="169">
        <f ca="1">IF($C110-T$1&lt;År1,0,S109*(1-VLOOKUP($A110,[1]Hugst!$R$5:$W$9,MATCH(ROUNDUP((T$1)/10,0)*10,[1]Hugst!$R$4:$W$4,0))))</f>
        <v>0</v>
      </c>
      <c r="U110" s="169">
        <f ca="1">IF($C110-U$1&lt;År1,0,T109*(1-VLOOKUP($A110,[1]Hugst!$R$5:$W$9,MATCH(ROUNDUP((U$1)/10,0)*10,[1]Hugst!$R$4:$W$4,0))))</f>
        <v>0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9">
        <f t="shared" ca="1" si="2"/>
        <v>0</v>
      </c>
      <c r="F111" s="169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9">
        <f ca="1">IF($C111-G$1&lt;År1,0,F110*(1-VLOOKUP($A111,[1]Hugst!$R$5:$W$9,MATCH(ROUNDUP((G$1)/10,0)*10,[1]Hugst!$R$4:$W$4,0))))</f>
        <v>0</v>
      </c>
      <c r="H111" s="169">
        <f ca="1">IF($C111-H$1&lt;År1,0,G110*(1-VLOOKUP($A111,[1]Hugst!$R$5:$W$9,MATCH(ROUNDUP((H$1)/10,0)*10,[1]Hugst!$R$4:$W$4,0))))</f>
        <v>0</v>
      </c>
      <c r="I111" s="169">
        <f ca="1">IF($C111-I$1&lt;År1,0,H110*(1-VLOOKUP($A111,[1]Hugst!$R$5:$W$9,MATCH(ROUNDUP((I$1)/10,0)*10,[1]Hugst!$R$4:$W$4,0))))</f>
        <v>0</v>
      </c>
      <c r="J111" s="169">
        <f ca="1">IF($C111-J$1&lt;År1,0,I110*(1-VLOOKUP($A111,[1]Hugst!$R$5:$W$9,MATCH(ROUNDUP((J$1)/10,0)*10,[1]Hugst!$R$4:$W$4,0))))</f>
        <v>0</v>
      </c>
      <c r="K111" s="169">
        <f ca="1">IF($C111-K$1&lt;År1,0,J110*(1-VLOOKUP($A111,[1]Hugst!$R$5:$W$9,MATCH(ROUNDUP((K$1)/10,0)*10,[1]Hugst!$R$4:$W$4,0))))</f>
        <v>0</v>
      </c>
      <c r="L111" s="169">
        <f ca="1">IF($C111-L$1&lt;År1,0,K110*(1-VLOOKUP($A111,[1]Hugst!$R$5:$W$9,MATCH(ROUNDUP((L$1)/10,0)*10,[1]Hugst!$R$4:$W$4,0))))</f>
        <v>0</v>
      </c>
      <c r="M111" s="169">
        <f ca="1">IF($C111-M$1&lt;År1,0,L110*(1-VLOOKUP($A111,[1]Hugst!$R$5:$W$9,MATCH(ROUNDUP((M$1)/10,0)*10,[1]Hugst!$R$4:$W$4,0))))</f>
        <v>0</v>
      </c>
      <c r="N111" s="169">
        <f ca="1">IF($C111-N$1&lt;År1,0,M110*(1-VLOOKUP($A111,[1]Hugst!$R$5:$W$9,MATCH(ROUNDUP((N$1)/10,0)*10,[1]Hugst!$R$4:$W$4,0))))</f>
        <v>0</v>
      </c>
      <c r="O111" s="169">
        <f ca="1">IF($C111-O$1&lt;År1,0,N110*(1-VLOOKUP($A111,[1]Hugst!$R$5:$W$9,MATCH(ROUNDUP((O$1)/10,0)*10,[1]Hugst!$R$4:$W$4,0))))</f>
        <v>0</v>
      </c>
      <c r="P111" s="169">
        <f ca="1">IF($C111-P$1&lt;År1,0,O110*(1-VLOOKUP($A111,[1]Hugst!$R$5:$W$9,MATCH(ROUNDUP((P$1)/10,0)*10,[1]Hugst!$R$4:$W$4,0))))</f>
        <v>0</v>
      </c>
      <c r="Q111" s="169">
        <f ca="1">IF($C111-Q$1&lt;År1,0,P110*(1-VLOOKUP($A111,[1]Hugst!$R$5:$W$9,MATCH(ROUNDUP((Q$1)/10,0)*10,[1]Hugst!$R$4:$W$4,0))))</f>
        <v>0</v>
      </c>
      <c r="R111" s="169">
        <f ca="1">IF($C111-R$1&lt;År1,0,Q110*(1-VLOOKUP($A111,[1]Hugst!$R$5:$W$9,MATCH(ROUNDUP((R$1)/10,0)*10,[1]Hugst!$R$4:$W$4,0))))</f>
        <v>0</v>
      </c>
      <c r="S111" s="169">
        <f ca="1">IF($C111-S$1&lt;År1,0,R110*(1-VLOOKUP($A111,[1]Hugst!$R$5:$W$9,MATCH(ROUNDUP((S$1)/10,0)*10,[1]Hugst!$R$4:$W$4,0))))</f>
        <v>0</v>
      </c>
      <c r="T111" s="169">
        <f ca="1">IF($C111-T$1&lt;År1,0,S110*(1-VLOOKUP($A111,[1]Hugst!$R$5:$W$9,MATCH(ROUNDUP((T$1)/10,0)*10,[1]Hugst!$R$4:$W$4,0))))</f>
        <v>0</v>
      </c>
      <c r="U111" s="169">
        <f ca="1">IF($C111-U$1&lt;År1,0,T110*(1-VLOOKUP($A111,[1]Hugst!$R$5:$W$9,MATCH(ROUNDUP((U$1)/10,0)*10,[1]Hugst!$R$4:$W$4,0))))</f>
        <v>0</v>
      </c>
      <c r="V111" s="169">
        <f ca="1">IF($C111-V$1&lt;År1,0,U110*(1-VLOOKUP($A111,[1]Hugst!$R$5:$W$9,MATCH(ROUNDUP((V$1)/10,0)*10,[1]Hugst!$R$4:$W$4,0))))</f>
        <v>0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9">
        <f t="shared" ca="1" si="2"/>
        <v>0</v>
      </c>
      <c r="F112" s="169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9">
        <f ca="1">IF($C112-G$1&lt;År1,0,F111*(1-VLOOKUP($A112,[1]Hugst!$R$5:$W$9,MATCH(ROUNDUP((G$1)/10,0)*10,[1]Hugst!$R$4:$W$4,0))))</f>
        <v>0</v>
      </c>
      <c r="H112" s="169">
        <f ca="1">IF($C112-H$1&lt;År1,0,G111*(1-VLOOKUP($A112,[1]Hugst!$R$5:$W$9,MATCH(ROUNDUP((H$1)/10,0)*10,[1]Hugst!$R$4:$W$4,0))))</f>
        <v>0</v>
      </c>
      <c r="I112" s="169">
        <f ca="1">IF($C112-I$1&lt;År1,0,H111*(1-VLOOKUP($A112,[1]Hugst!$R$5:$W$9,MATCH(ROUNDUP((I$1)/10,0)*10,[1]Hugst!$R$4:$W$4,0))))</f>
        <v>0</v>
      </c>
      <c r="J112" s="169">
        <f ca="1">IF($C112-J$1&lt;År1,0,I111*(1-VLOOKUP($A112,[1]Hugst!$R$5:$W$9,MATCH(ROUNDUP((J$1)/10,0)*10,[1]Hugst!$R$4:$W$4,0))))</f>
        <v>0</v>
      </c>
      <c r="K112" s="169">
        <f ca="1">IF($C112-K$1&lt;År1,0,J111*(1-VLOOKUP($A112,[1]Hugst!$R$5:$W$9,MATCH(ROUNDUP((K$1)/10,0)*10,[1]Hugst!$R$4:$W$4,0))))</f>
        <v>0</v>
      </c>
      <c r="L112" s="169">
        <f ca="1">IF($C112-L$1&lt;År1,0,K111*(1-VLOOKUP($A112,[1]Hugst!$R$5:$W$9,MATCH(ROUNDUP((L$1)/10,0)*10,[1]Hugst!$R$4:$W$4,0))))</f>
        <v>0</v>
      </c>
      <c r="M112" s="169">
        <f ca="1">IF($C112-M$1&lt;År1,0,L111*(1-VLOOKUP($A112,[1]Hugst!$R$5:$W$9,MATCH(ROUNDUP((M$1)/10,0)*10,[1]Hugst!$R$4:$W$4,0))))</f>
        <v>0</v>
      </c>
      <c r="N112" s="169">
        <f ca="1">IF($C112-N$1&lt;År1,0,M111*(1-VLOOKUP($A112,[1]Hugst!$R$5:$W$9,MATCH(ROUNDUP((N$1)/10,0)*10,[1]Hugst!$R$4:$W$4,0))))</f>
        <v>0</v>
      </c>
      <c r="O112" s="169">
        <f ca="1">IF($C112-O$1&lt;År1,0,N111*(1-VLOOKUP($A112,[1]Hugst!$R$5:$W$9,MATCH(ROUNDUP((O$1)/10,0)*10,[1]Hugst!$R$4:$W$4,0))))</f>
        <v>0</v>
      </c>
      <c r="P112" s="169">
        <f ca="1">IF($C112-P$1&lt;År1,0,O111*(1-VLOOKUP($A112,[1]Hugst!$R$5:$W$9,MATCH(ROUNDUP((P$1)/10,0)*10,[1]Hugst!$R$4:$W$4,0))))</f>
        <v>0</v>
      </c>
      <c r="Q112" s="169">
        <f ca="1">IF($C112-Q$1&lt;År1,0,P111*(1-VLOOKUP($A112,[1]Hugst!$R$5:$W$9,MATCH(ROUNDUP((Q$1)/10,0)*10,[1]Hugst!$R$4:$W$4,0))))</f>
        <v>0</v>
      </c>
      <c r="R112" s="169">
        <f ca="1">IF($C112-R$1&lt;År1,0,Q111*(1-VLOOKUP($A112,[1]Hugst!$R$5:$W$9,MATCH(ROUNDUP((R$1)/10,0)*10,[1]Hugst!$R$4:$W$4,0))))</f>
        <v>0</v>
      </c>
      <c r="S112" s="169">
        <f ca="1">IF($C112-S$1&lt;År1,0,R111*(1-VLOOKUP($A112,[1]Hugst!$R$5:$W$9,MATCH(ROUNDUP((S$1)/10,0)*10,[1]Hugst!$R$4:$W$4,0))))</f>
        <v>0</v>
      </c>
      <c r="T112" s="169">
        <f ca="1">IF($C112-T$1&lt;År1,0,S111*(1-VLOOKUP($A112,[1]Hugst!$R$5:$W$9,MATCH(ROUNDUP((T$1)/10,0)*10,[1]Hugst!$R$4:$W$4,0))))</f>
        <v>0</v>
      </c>
      <c r="U112" s="169">
        <f ca="1">IF($C112-U$1&lt;År1,0,T111*(1-VLOOKUP($A112,[1]Hugst!$R$5:$W$9,MATCH(ROUNDUP((U$1)/10,0)*10,[1]Hugst!$R$4:$W$4,0))))</f>
        <v>0</v>
      </c>
      <c r="V112" s="169">
        <f ca="1">IF($C112-V$1&lt;År1,0,U111*(1-VLOOKUP($A112,[1]Hugst!$R$5:$W$9,MATCH(ROUNDUP((V$1)/10,0)*10,[1]Hugst!$R$4:$W$4,0))))</f>
        <v>0</v>
      </c>
      <c r="W112" s="169">
        <f ca="1">IF($C112-W$1&lt;År1,0,V111*(1-VLOOKUP($A112,[1]Hugst!$R$5:$W$9,MATCH(ROUNDUP((W$1)/10,0)*10,[1]Hugst!$R$4:$W$4,0))))</f>
        <v>0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9">
        <f t="shared" ca="1" si="2"/>
        <v>0</v>
      </c>
      <c r="F113" s="169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9">
        <f ca="1">IF($C113-G$1&lt;År1,0,F112*(1-VLOOKUP($A113,[1]Hugst!$R$5:$W$9,MATCH(ROUNDUP((G$1)/10,0)*10,[1]Hugst!$R$4:$W$4,0))))</f>
        <v>0</v>
      </c>
      <c r="H113" s="169">
        <f ca="1">IF($C113-H$1&lt;År1,0,G112*(1-VLOOKUP($A113,[1]Hugst!$R$5:$W$9,MATCH(ROUNDUP((H$1)/10,0)*10,[1]Hugst!$R$4:$W$4,0))))</f>
        <v>0</v>
      </c>
      <c r="I113" s="169">
        <f ca="1">IF($C113-I$1&lt;År1,0,H112*(1-VLOOKUP($A113,[1]Hugst!$R$5:$W$9,MATCH(ROUNDUP((I$1)/10,0)*10,[1]Hugst!$R$4:$W$4,0))))</f>
        <v>0</v>
      </c>
      <c r="J113" s="169">
        <f ca="1">IF($C113-J$1&lt;År1,0,I112*(1-VLOOKUP($A113,[1]Hugst!$R$5:$W$9,MATCH(ROUNDUP((J$1)/10,0)*10,[1]Hugst!$R$4:$W$4,0))))</f>
        <v>0</v>
      </c>
      <c r="K113" s="169">
        <f ca="1">IF($C113-K$1&lt;År1,0,J112*(1-VLOOKUP($A113,[1]Hugst!$R$5:$W$9,MATCH(ROUNDUP((K$1)/10,0)*10,[1]Hugst!$R$4:$W$4,0))))</f>
        <v>0</v>
      </c>
      <c r="L113" s="169">
        <f ca="1">IF($C113-L$1&lt;År1,0,K112*(1-VLOOKUP($A113,[1]Hugst!$R$5:$W$9,MATCH(ROUNDUP((L$1)/10,0)*10,[1]Hugst!$R$4:$W$4,0))))</f>
        <v>0</v>
      </c>
      <c r="M113" s="169">
        <f ca="1">IF($C113-M$1&lt;År1,0,L112*(1-VLOOKUP($A113,[1]Hugst!$R$5:$W$9,MATCH(ROUNDUP((M$1)/10,0)*10,[1]Hugst!$R$4:$W$4,0))))</f>
        <v>0</v>
      </c>
      <c r="N113" s="169">
        <f ca="1">IF($C113-N$1&lt;År1,0,M112*(1-VLOOKUP($A113,[1]Hugst!$R$5:$W$9,MATCH(ROUNDUP((N$1)/10,0)*10,[1]Hugst!$R$4:$W$4,0))))</f>
        <v>0</v>
      </c>
      <c r="O113" s="169">
        <f ca="1">IF($C113-O$1&lt;År1,0,N112*(1-VLOOKUP($A113,[1]Hugst!$R$5:$W$9,MATCH(ROUNDUP((O$1)/10,0)*10,[1]Hugst!$R$4:$W$4,0))))</f>
        <v>0</v>
      </c>
      <c r="P113" s="169">
        <f ca="1">IF($C113-P$1&lt;År1,0,O112*(1-VLOOKUP($A113,[1]Hugst!$R$5:$W$9,MATCH(ROUNDUP((P$1)/10,0)*10,[1]Hugst!$R$4:$W$4,0))))</f>
        <v>0</v>
      </c>
      <c r="Q113" s="169">
        <f ca="1">IF($C113-Q$1&lt;År1,0,P112*(1-VLOOKUP($A113,[1]Hugst!$R$5:$W$9,MATCH(ROUNDUP((Q$1)/10,0)*10,[1]Hugst!$R$4:$W$4,0))))</f>
        <v>0</v>
      </c>
      <c r="R113" s="169">
        <f ca="1">IF($C113-R$1&lt;År1,0,Q112*(1-VLOOKUP($A113,[1]Hugst!$R$5:$W$9,MATCH(ROUNDUP((R$1)/10,0)*10,[1]Hugst!$R$4:$W$4,0))))</f>
        <v>0</v>
      </c>
      <c r="S113" s="169">
        <f ca="1">IF($C113-S$1&lt;År1,0,R112*(1-VLOOKUP($A113,[1]Hugst!$R$5:$W$9,MATCH(ROUNDUP((S$1)/10,0)*10,[1]Hugst!$R$4:$W$4,0))))</f>
        <v>0</v>
      </c>
      <c r="T113" s="169">
        <f ca="1">IF($C113-T$1&lt;År1,0,S112*(1-VLOOKUP($A113,[1]Hugst!$R$5:$W$9,MATCH(ROUNDUP((T$1)/10,0)*10,[1]Hugst!$R$4:$W$4,0))))</f>
        <v>0</v>
      </c>
      <c r="U113" s="169">
        <f ca="1">IF($C113-U$1&lt;År1,0,T112*(1-VLOOKUP($A113,[1]Hugst!$R$5:$W$9,MATCH(ROUNDUP((U$1)/10,0)*10,[1]Hugst!$R$4:$W$4,0))))</f>
        <v>0</v>
      </c>
      <c r="V113" s="169">
        <f ca="1">IF($C113-V$1&lt;År1,0,U112*(1-VLOOKUP($A113,[1]Hugst!$R$5:$W$9,MATCH(ROUNDUP((V$1)/10,0)*10,[1]Hugst!$R$4:$W$4,0))))</f>
        <v>0</v>
      </c>
      <c r="W113" s="169">
        <f ca="1">IF($C113-W$1&lt;År1,0,V112*(1-VLOOKUP($A113,[1]Hugst!$R$5:$W$9,MATCH(ROUNDUP((W$1)/10,0)*10,[1]Hugst!$R$4:$W$4,0))))</f>
        <v>0</v>
      </c>
      <c r="X113" s="169">
        <f ca="1">IF($C113-X$1&lt;År1,0,W112*(1-VLOOKUP($A113,[1]Hugst!$R$5:$W$9,MATCH(ROUNDUP((X$1)/10,0)*10,[1]Hugst!$R$4:$W$4,0))))</f>
        <v>0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9">
        <f t="shared" ca="1" si="2"/>
        <v>0</v>
      </c>
      <c r="F114" s="169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9">
        <f ca="1">IF($C114-G$1&lt;År1,0,F113*(1-VLOOKUP($A114,[1]Hugst!$R$5:$W$9,MATCH(ROUNDUP((G$1)/10,0)*10,[1]Hugst!$R$4:$W$4,0))))</f>
        <v>0</v>
      </c>
      <c r="H114" s="169">
        <f ca="1">IF($C114-H$1&lt;År1,0,G113*(1-VLOOKUP($A114,[1]Hugst!$R$5:$W$9,MATCH(ROUNDUP((H$1)/10,0)*10,[1]Hugst!$R$4:$W$4,0))))</f>
        <v>0</v>
      </c>
      <c r="I114" s="169">
        <f ca="1">IF($C114-I$1&lt;År1,0,H113*(1-VLOOKUP($A114,[1]Hugst!$R$5:$W$9,MATCH(ROUNDUP((I$1)/10,0)*10,[1]Hugst!$R$4:$W$4,0))))</f>
        <v>0</v>
      </c>
      <c r="J114" s="169">
        <f ca="1">IF($C114-J$1&lt;År1,0,I113*(1-VLOOKUP($A114,[1]Hugst!$R$5:$W$9,MATCH(ROUNDUP((J$1)/10,0)*10,[1]Hugst!$R$4:$W$4,0))))</f>
        <v>0</v>
      </c>
      <c r="K114" s="169">
        <f ca="1">IF($C114-K$1&lt;År1,0,J113*(1-VLOOKUP($A114,[1]Hugst!$R$5:$W$9,MATCH(ROUNDUP((K$1)/10,0)*10,[1]Hugst!$R$4:$W$4,0))))</f>
        <v>0</v>
      </c>
      <c r="L114" s="169">
        <f ca="1">IF($C114-L$1&lt;År1,0,K113*(1-VLOOKUP($A114,[1]Hugst!$R$5:$W$9,MATCH(ROUNDUP((L$1)/10,0)*10,[1]Hugst!$R$4:$W$4,0))))</f>
        <v>0</v>
      </c>
      <c r="M114" s="169">
        <f ca="1">IF($C114-M$1&lt;År1,0,L113*(1-VLOOKUP($A114,[1]Hugst!$R$5:$W$9,MATCH(ROUNDUP((M$1)/10,0)*10,[1]Hugst!$R$4:$W$4,0))))</f>
        <v>0</v>
      </c>
      <c r="N114" s="169">
        <f ca="1">IF($C114-N$1&lt;År1,0,M113*(1-VLOOKUP($A114,[1]Hugst!$R$5:$W$9,MATCH(ROUNDUP((N$1)/10,0)*10,[1]Hugst!$R$4:$W$4,0))))</f>
        <v>0</v>
      </c>
      <c r="O114" s="169">
        <f ca="1">IF($C114-O$1&lt;År1,0,N113*(1-VLOOKUP($A114,[1]Hugst!$R$5:$W$9,MATCH(ROUNDUP((O$1)/10,0)*10,[1]Hugst!$R$4:$W$4,0))))</f>
        <v>0</v>
      </c>
      <c r="P114" s="169">
        <f ca="1">IF($C114-P$1&lt;År1,0,O113*(1-VLOOKUP($A114,[1]Hugst!$R$5:$W$9,MATCH(ROUNDUP((P$1)/10,0)*10,[1]Hugst!$R$4:$W$4,0))))</f>
        <v>0</v>
      </c>
      <c r="Q114" s="169">
        <f ca="1">IF($C114-Q$1&lt;År1,0,P113*(1-VLOOKUP($A114,[1]Hugst!$R$5:$W$9,MATCH(ROUNDUP((Q$1)/10,0)*10,[1]Hugst!$R$4:$W$4,0))))</f>
        <v>0</v>
      </c>
      <c r="R114" s="169">
        <f ca="1">IF($C114-R$1&lt;År1,0,Q113*(1-VLOOKUP($A114,[1]Hugst!$R$5:$W$9,MATCH(ROUNDUP((R$1)/10,0)*10,[1]Hugst!$R$4:$W$4,0))))</f>
        <v>0</v>
      </c>
      <c r="S114" s="169">
        <f ca="1">IF($C114-S$1&lt;År1,0,R113*(1-VLOOKUP($A114,[1]Hugst!$R$5:$W$9,MATCH(ROUNDUP((S$1)/10,0)*10,[1]Hugst!$R$4:$W$4,0))))</f>
        <v>0</v>
      </c>
      <c r="T114" s="169">
        <f ca="1">IF($C114-T$1&lt;År1,0,S113*(1-VLOOKUP($A114,[1]Hugst!$R$5:$W$9,MATCH(ROUNDUP((T$1)/10,0)*10,[1]Hugst!$R$4:$W$4,0))))</f>
        <v>0</v>
      </c>
      <c r="U114" s="169">
        <f ca="1">IF($C114-U$1&lt;År1,0,T113*(1-VLOOKUP($A114,[1]Hugst!$R$5:$W$9,MATCH(ROUNDUP((U$1)/10,0)*10,[1]Hugst!$R$4:$W$4,0))))</f>
        <v>0</v>
      </c>
      <c r="V114" s="169">
        <f ca="1">IF($C114-V$1&lt;År1,0,U113*(1-VLOOKUP($A114,[1]Hugst!$R$5:$W$9,MATCH(ROUNDUP((V$1)/10,0)*10,[1]Hugst!$R$4:$W$4,0))))</f>
        <v>0</v>
      </c>
      <c r="W114" s="169">
        <f ca="1">IF($C114-W$1&lt;År1,0,V113*(1-VLOOKUP($A114,[1]Hugst!$R$5:$W$9,MATCH(ROUNDUP((W$1)/10,0)*10,[1]Hugst!$R$4:$W$4,0))))</f>
        <v>0</v>
      </c>
      <c r="X114" s="169">
        <f ca="1">IF($C114-X$1&lt;År1,0,W113*(1-VLOOKUP($A114,[1]Hugst!$R$5:$W$9,MATCH(ROUNDUP((X$1)/10,0)*10,[1]Hugst!$R$4:$W$4,0))))</f>
        <v>0</v>
      </c>
      <c r="Y114" s="169">
        <f ca="1">IF($C114-Y$1&lt;År1,0,X113*(1-VLOOKUP($A114,[1]Hugst!$R$5:$W$9,MATCH(ROUNDUP((Y$1)/10,0)*10,[1]Hugst!$R$4:$W$4,0))))</f>
        <v>0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9">
        <f t="shared" ca="1" si="2"/>
        <v>0</v>
      </c>
      <c r="F115" s="169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9">
        <f ca="1">IF($C115-G$1&lt;År1,0,F114*(1-VLOOKUP($A115,[1]Hugst!$R$5:$W$9,MATCH(ROUNDUP((G$1)/10,0)*10,[1]Hugst!$R$4:$W$4,0))))</f>
        <v>0</v>
      </c>
      <c r="H115" s="169">
        <f ca="1">IF($C115-H$1&lt;År1,0,G114*(1-VLOOKUP($A115,[1]Hugst!$R$5:$W$9,MATCH(ROUNDUP((H$1)/10,0)*10,[1]Hugst!$R$4:$W$4,0))))</f>
        <v>0</v>
      </c>
      <c r="I115" s="169">
        <f ca="1">IF($C115-I$1&lt;År1,0,H114*(1-VLOOKUP($A115,[1]Hugst!$R$5:$W$9,MATCH(ROUNDUP((I$1)/10,0)*10,[1]Hugst!$R$4:$W$4,0))))</f>
        <v>0</v>
      </c>
      <c r="J115" s="169">
        <f ca="1">IF($C115-J$1&lt;År1,0,I114*(1-VLOOKUP($A115,[1]Hugst!$R$5:$W$9,MATCH(ROUNDUP((J$1)/10,0)*10,[1]Hugst!$R$4:$W$4,0))))</f>
        <v>0</v>
      </c>
      <c r="K115" s="169">
        <f ca="1">IF($C115-K$1&lt;År1,0,J114*(1-VLOOKUP($A115,[1]Hugst!$R$5:$W$9,MATCH(ROUNDUP((K$1)/10,0)*10,[1]Hugst!$R$4:$W$4,0))))</f>
        <v>0</v>
      </c>
      <c r="L115" s="169">
        <f ca="1">IF($C115-L$1&lt;År1,0,K114*(1-VLOOKUP($A115,[1]Hugst!$R$5:$W$9,MATCH(ROUNDUP((L$1)/10,0)*10,[1]Hugst!$R$4:$W$4,0))))</f>
        <v>0</v>
      </c>
      <c r="M115" s="169">
        <f ca="1">IF($C115-M$1&lt;År1,0,L114*(1-VLOOKUP($A115,[1]Hugst!$R$5:$W$9,MATCH(ROUNDUP((M$1)/10,0)*10,[1]Hugst!$R$4:$W$4,0))))</f>
        <v>0</v>
      </c>
      <c r="N115" s="169">
        <f ca="1">IF($C115-N$1&lt;År1,0,M114*(1-VLOOKUP($A115,[1]Hugst!$R$5:$W$9,MATCH(ROUNDUP((N$1)/10,0)*10,[1]Hugst!$R$4:$W$4,0))))</f>
        <v>0</v>
      </c>
      <c r="O115" s="169">
        <f ca="1">IF($C115-O$1&lt;År1,0,N114*(1-VLOOKUP($A115,[1]Hugst!$R$5:$W$9,MATCH(ROUNDUP((O$1)/10,0)*10,[1]Hugst!$R$4:$W$4,0))))</f>
        <v>0</v>
      </c>
      <c r="P115" s="169">
        <f ca="1">IF($C115-P$1&lt;År1,0,O114*(1-VLOOKUP($A115,[1]Hugst!$R$5:$W$9,MATCH(ROUNDUP((P$1)/10,0)*10,[1]Hugst!$R$4:$W$4,0))))</f>
        <v>0</v>
      </c>
      <c r="Q115" s="169">
        <f ca="1">IF($C115-Q$1&lt;År1,0,P114*(1-VLOOKUP($A115,[1]Hugst!$R$5:$W$9,MATCH(ROUNDUP((Q$1)/10,0)*10,[1]Hugst!$R$4:$W$4,0))))</f>
        <v>0</v>
      </c>
      <c r="R115" s="169">
        <f ca="1">IF($C115-R$1&lt;År1,0,Q114*(1-VLOOKUP($A115,[1]Hugst!$R$5:$W$9,MATCH(ROUNDUP((R$1)/10,0)*10,[1]Hugst!$R$4:$W$4,0))))</f>
        <v>0</v>
      </c>
      <c r="S115" s="169">
        <f ca="1">IF($C115-S$1&lt;År1,0,R114*(1-VLOOKUP($A115,[1]Hugst!$R$5:$W$9,MATCH(ROUNDUP((S$1)/10,0)*10,[1]Hugst!$R$4:$W$4,0))))</f>
        <v>0</v>
      </c>
      <c r="T115" s="169">
        <f ca="1">IF($C115-T$1&lt;År1,0,S114*(1-VLOOKUP($A115,[1]Hugst!$R$5:$W$9,MATCH(ROUNDUP((T$1)/10,0)*10,[1]Hugst!$R$4:$W$4,0))))</f>
        <v>0</v>
      </c>
      <c r="U115" s="169">
        <f ca="1">IF($C115-U$1&lt;År1,0,T114*(1-VLOOKUP($A115,[1]Hugst!$R$5:$W$9,MATCH(ROUNDUP((U$1)/10,0)*10,[1]Hugst!$R$4:$W$4,0))))</f>
        <v>0</v>
      </c>
      <c r="V115" s="169">
        <f ca="1">IF($C115-V$1&lt;År1,0,U114*(1-VLOOKUP($A115,[1]Hugst!$R$5:$W$9,MATCH(ROUNDUP((V$1)/10,0)*10,[1]Hugst!$R$4:$W$4,0))))</f>
        <v>0</v>
      </c>
      <c r="W115" s="169">
        <f ca="1">IF($C115-W$1&lt;År1,0,V114*(1-VLOOKUP($A115,[1]Hugst!$R$5:$W$9,MATCH(ROUNDUP((W$1)/10,0)*10,[1]Hugst!$R$4:$W$4,0))))</f>
        <v>0</v>
      </c>
      <c r="X115" s="169">
        <f ca="1">IF($C115-X$1&lt;År1,0,W114*(1-VLOOKUP($A115,[1]Hugst!$R$5:$W$9,MATCH(ROUNDUP((X$1)/10,0)*10,[1]Hugst!$R$4:$W$4,0))))</f>
        <v>0</v>
      </c>
      <c r="Y115" s="169">
        <f ca="1">IF($C115-Y$1&lt;År1,0,X114*(1-VLOOKUP($A115,[1]Hugst!$R$5:$W$9,MATCH(ROUNDUP((Y$1)/10,0)*10,[1]Hugst!$R$4:$W$4,0))))</f>
        <v>0</v>
      </c>
      <c r="Z115" s="169">
        <f ca="1">IF($C115-Z$1&lt;År1,0,Y114*(1-VLOOKUP($A115,[1]Hugst!$R$5:$W$9,MATCH(ROUNDUP((Z$1)/10,0)*10,[1]Hugst!$R$4:$W$4,0))))</f>
        <v>0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9">
        <f t="shared" ca="1" si="2"/>
        <v>0</v>
      </c>
      <c r="F116" s="169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9">
        <f ca="1">IF($C116-G$1&lt;År1,0,F115*(1-VLOOKUP($A116,[1]Hugst!$R$5:$W$9,MATCH(ROUNDUP((G$1)/10,0)*10,[1]Hugst!$R$4:$W$4,0))))</f>
        <v>0</v>
      </c>
      <c r="H116" s="169">
        <f ca="1">IF($C116-H$1&lt;År1,0,G115*(1-VLOOKUP($A116,[1]Hugst!$R$5:$W$9,MATCH(ROUNDUP((H$1)/10,0)*10,[1]Hugst!$R$4:$W$4,0))))</f>
        <v>0</v>
      </c>
      <c r="I116" s="169">
        <f ca="1">IF($C116-I$1&lt;År1,0,H115*(1-VLOOKUP($A116,[1]Hugst!$R$5:$W$9,MATCH(ROUNDUP((I$1)/10,0)*10,[1]Hugst!$R$4:$W$4,0))))</f>
        <v>0</v>
      </c>
      <c r="J116" s="169">
        <f ca="1">IF($C116-J$1&lt;År1,0,I115*(1-VLOOKUP($A116,[1]Hugst!$R$5:$W$9,MATCH(ROUNDUP((J$1)/10,0)*10,[1]Hugst!$R$4:$W$4,0))))</f>
        <v>0</v>
      </c>
      <c r="K116" s="169">
        <f ca="1">IF($C116-K$1&lt;År1,0,J115*(1-VLOOKUP($A116,[1]Hugst!$R$5:$W$9,MATCH(ROUNDUP((K$1)/10,0)*10,[1]Hugst!$R$4:$W$4,0))))</f>
        <v>0</v>
      </c>
      <c r="L116" s="169">
        <f ca="1">IF($C116-L$1&lt;År1,0,K115*(1-VLOOKUP($A116,[1]Hugst!$R$5:$W$9,MATCH(ROUNDUP((L$1)/10,0)*10,[1]Hugst!$R$4:$W$4,0))))</f>
        <v>0</v>
      </c>
      <c r="M116" s="169">
        <f ca="1">IF($C116-M$1&lt;År1,0,L115*(1-VLOOKUP($A116,[1]Hugst!$R$5:$W$9,MATCH(ROUNDUP((M$1)/10,0)*10,[1]Hugst!$R$4:$W$4,0))))</f>
        <v>0</v>
      </c>
      <c r="N116" s="169">
        <f ca="1">IF($C116-N$1&lt;År1,0,M115*(1-VLOOKUP($A116,[1]Hugst!$R$5:$W$9,MATCH(ROUNDUP((N$1)/10,0)*10,[1]Hugst!$R$4:$W$4,0))))</f>
        <v>0</v>
      </c>
      <c r="O116" s="169">
        <f ca="1">IF($C116-O$1&lt;År1,0,N115*(1-VLOOKUP($A116,[1]Hugst!$R$5:$W$9,MATCH(ROUNDUP((O$1)/10,0)*10,[1]Hugst!$R$4:$W$4,0))))</f>
        <v>0</v>
      </c>
      <c r="P116" s="169">
        <f ca="1">IF($C116-P$1&lt;År1,0,O115*(1-VLOOKUP($A116,[1]Hugst!$R$5:$W$9,MATCH(ROUNDUP((P$1)/10,0)*10,[1]Hugst!$R$4:$W$4,0))))</f>
        <v>0</v>
      </c>
      <c r="Q116" s="169">
        <f ca="1">IF($C116-Q$1&lt;År1,0,P115*(1-VLOOKUP($A116,[1]Hugst!$R$5:$W$9,MATCH(ROUNDUP((Q$1)/10,0)*10,[1]Hugst!$R$4:$W$4,0))))</f>
        <v>0</v>
      </c>
      <c r="R116" s="169">
        <f ca="1">IF($C116-R$1&lt;År1,0,Q115*(1-VLOOKUP($A116,[1]Hugst!$R$5:$W$9,MATCH(ROUNDUP((R$1)/10,0)*10,[1]Hugst!$R$4:$W$4,0))))</f>
        <v>0</v>
      </c>
      <c r="S116" s="169">
        <f ca="1">IF($C116-S$1&lt;År1,0,R115*(1-VLOOKUP($A116,[1]Hugst!$R$5:$W$9,MATCH(ROUNDUP((S$1)/10,0)*10,[1]Hugst!$R$4:$W$4,0))))</f>
        <v>0</v>
      </c>
      <c r="T116" s="169">
        <f ca="1">IF($C116-T$1&lt;År1,0,S115*(1-VLOOKUP($A116,[1]Hugst!$R$5:$W$9,MATCH(ROUNDUP((T$1)/10,0)*10,[1]Hugst!$R$4:$W$4,0))))</f>
        <v>0</v>
      </c>
      <c r="U116" s="169">
        <f ca="1">IF($C116-U$1&lt;År1,0,T115*(1-VLOOKUP($A116,[1]Hugst!$R$5:$W$9,MATCH(ROUNDUP((U$1)/10,0)*10,[1]Hugst!$R$4:$W$4,0))))</f>
        <v>0</v>
      </c>
      <c r="V116" s="169">
        <f ca="1">IF($C116-V$1&lt;År1,0,U115*(1-VLOOKUP($A116,[1]Hugst!$R$5:$W$9,MATCH(ROUNDUP((V$1)/10,0)*10,[1]Hugst!$R$4:$W$4,0))))</f>
        <v>0</v>
      </c>
      <c r="W116" s="169">
        <f ca="1">IF($C116-W$1&lt;År1,0,V115*(1-VLOOKUP($A116,[1]Hugst!$R$5:$W$9,MATCH(ROUNDUP((W$1)/10,0)*10,[1]Hugst!$R$4:$W$4,0))))</f>
        <v>0</v>
      </c>
      <c r="X116" s="169">
        <f ca="1">IF($C116-X$1&lt;År1,0,W115*(1-VLOOKUP($A116,[1]Hugst!$R$5:$W$9,MATCH(ROUNDUP((X$1)/10,0)*10,[1]Hugst!$R$4:$W$4,0))))</f>
        <v>0</v>
      </c>
      <c r="Y116" s="169">
        <f ca="1">IF($C116-Y$1&lt;År1,0,X115*(1-VLOOKUP($A116,[1]Hugst!$R$5:$W$9,MATCH(ROUNDUP((Y$1)/10,0)*10,[1]Hugst!$R$4:$W$4,0))))</f>
        <v>0</v>
      </c>
      <c r="Z116" s="169">
        <f ca="1">IF($C116-Z$1&lt;År1,0,Y115*(1-VLOOKUP($A116,[1]Hugst!$R$5:$W$9,MATCH(ROUNDUP((Z$1)/10,0)*10,[1]Hugst!$R$4:$W$4,0))))</f>
        <v>0</v>
      </c>
      <c r="AA116" s="169">
        <f ca="1">IF($C116-AA$1&lt;År1,0,Z115*(1-VLOOKUP($A116,[1]Hugst!$R$5:$W$9,MATCH(ROUNDUP((AA$1)/10,0)*10,[1]Hugst!$R$4:$W$4,0))))</f>
        <v>0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9">
        <f t="shared" ca="1" si="2"/>
        <v>0</v>
      </c>
      <c r="F117" s="169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9">
        <f ca="1">IF($C117-G$1&lt;År1,0,F116*(1-VLOOKUP($A117,[1]Hugst!$R$5:$W$9,MATCH(ROUNDUP((G$1)/10,0)*10,[1]Hugst!$R$4:$W$4,0))))</f>
        <v>0</v>
      </c>
      <c r="H117" s="169">
        <f ca="1">IF($C117-H$1&lt;År1,0,G116*(1-VLOOKUP($A117,[1]Hugst!$R$5:$W$9,MATCH(ROUNDUP((H$1)/10,0)*10,[1]Hugst!$R$4:$W$4,0))))</f>
        <v>0</v>
      </c>
      <c r="I117" s="169">
        <f ca="1">IF($C117-I$1&lt;År1,0,H116*(1-VLOOKUP($A117,[1]Hugst!$R$5:$W$9,MATCH(ROUNDUP((I$1)/10,0)*10,[1]Hugst!$R$4:$W$4,0))))</f>
        <v>0</v>
      </c>
      <c r="J117" s="169">
        <f ca="1">IF($C117-J$1&lt;År1,0,I116*(1-VLOOKUP($A117,[1]Hugst!$R$5:$W$9,MATCH(ROUNDUP((J$1)/10,0)*10,[1]Hugst!$R$4:$W$4,0))))</f>
        <v>0</v>
      </c>
      <c r="K117" s="169">
        <f ca="1">IF($C117-K$1&lt;År1,0,J116*(1-VLOOKUP($A117,[1]Hugst!$R$5:$W$9,MATCH(ROUNDUP((K$1)/10,0)*10,[1]Hugst!$R$4:$W$4,0))))</f>
        <v>0</v>
      </c>
      <c r="L117" s="169">
        <f ca="1">IF($C117-L$1&lt;År1,0,K116*(1-VLOOKUP($A117,[1]Hugst!$R$5:$W$9,MATCH(ROUNDUP((L$1)/10,0)*10,[1]Hugst!$R$4:$W$4,0))))</f>
        <v>0</v>
      </c>
      <c r="M117" s="169">
        <f ca="1">IF($C117-M$1&lt;År1,0,L116*(1-VLOOKUP($A117,[1]Hugst!$R$5:$W$9,MATCH(ROUNDUP((M$1)/10,0)*10,[1]Hugst!$R$4:$W$4,0))))</f>
        <v>0</v>
      </c>
      <c r="N117" s="169">
        <f ca="1">IF($C117-N$1&lt;År1,0,M116*(1-VLOOKUP($A117,[1]Hugst!$R$5:$W$9,MATCH(ROUNDUP((N$1)/10,0)*10,[1]Hugst!$R$4:$W$4,0))))</f>
        <v>0</v>
      </c>
      <c r="O117" s="169">
        <f ca="1">IF($C117-O$1&lt;År1,0,N116*(1-VLOOKUP($A117,[1]Hugst!$R$5:$W$9,MATCH(ROUNDUP((O$1)/10,0)*10,[1]Hugst!$R$4:$W$4,0))))</f>
        <v>0</v>
      </c>
      <c r="P117" s="169">
        <f ca="1">IF($C117-P$1&lt;År1,0,O116*(1-VLOOKUP($A117,[1]Hugst!$R$5:$W$9,MATCH(ROUNDUP((P$1)/10,0)*10,[1]Hugst!$R$4:$W$4,0))))</f>
        <v>0</v>
      </c>
      <c r="Q117" s="169">
        <f ca="1">IF($C117-Q$1&lt;År1,0,P116*(1-VLOOKUP($A117,[1]Hugst!$R$5:$W$9,MATCH(ROUNDUP((Q$1)/10,0)*10,[1]Hugst!$R$4:$W$4,0))))</f>
        <v>0</v>
      </c>
      <c r="R117" s="169">
        <f ca="1">IF($C117-R$1&lt;År1,0,Q116*(1-VLOOKUP($A117,[1]Hugst!$R$5:$W$9,MATCH(ROUNDUP((R$1)/10,0)*10,[1]Hugst!$R$4:$W$4,0))))</f>
        <v>0</v>
      </c>
      <c r="S117" s="169">
        <f ca="1">IF($C117-S$1&lt;År1,0,R116*(1-VLOOKUP($A117,[1]Hugst!$R$5:$W$9,MATCH(ROUNDUP((S$1)/10,0)*10,[1]Hugst!$R$4:$W$4,0))))</f>
        <v>0</v>
      </c>
      <c r="T117" s="169">
        <f ca="1">IF($C117-T$1&lt;År1,0,S116*(1-VLOOKUP($A117,[1]Hugst!$R$5:$W$9,MATCH(ROUNDUP((T$1)/10,0)*10,[1]Hugst!$R$4:$W$4,0))))</f>
        <v>0</v>
      </c>
      <c r="U117" s="169">
        <f ca="1">IF($C117-U$1&lt;År1,0,T116*(1-VLOOKUP($A117,[1]Hugst!$R$5:$W$9,MATCH(ROUNDUP((U$1)/10,0)*10,[1]Hugst!$R$4:$W$4,0))))</f>
        <v>0</v>
      </c>
      <c r="V117" s="169">
        <f ca="1">IF($C117-V$1&lt;År1,0,U116*(1-VLOOKUP($A117,[1]Hugst!$R$5:$W$9,MATCH(ROUNDUP((V$1)/10,0)*10,[1]Hugst!$R$4:$W$4,0))))</f>
        <v>0</v>
      </c>
      <c r="W117" s="169">
        <f ca="1">IF($C117-W$1&lt;År1,0,V116*(1-VLOOKUP($A117,[1]Hugst!$R$5:$W$9,MATCH(ROUNDUP((W$1)/10,0)*10,[1]Hugst!$R$4:$W$4,0))))</f>
        <v>0</v>
      </c>
      <c r="X117" s="169">
        <f ca="1">IF($C117-X$1&lt;År1,0,W116*(1-VLOOKUP($A117,[1]Hugst!$R$5:$W$9,MATCH(ROUNDUP((X$1)/10,0)*10,[1]Hugst!$R$4:$W$4,0))))</f>
        <v>0</v>
      </c>
      <c r="Y117" s="169">
        <f ca="1">IF($C117-Y$1&lt;År1,0,X116*(1-VLOOKUP($A117,[1]Hugst!$R$5:$W$9,MATCH(ROUNDUP((Y$1)/10,0)*10,[1]Hugst!$R$4:$W$4,0))))</f>
        <v>0</v>
      </c>
      <c r="Z117" s="169">
        <f ca="1">IF($C117-Z$1&lt;År1,0,Y116*(1-VLOOKUP($A117,[1]Hugst!$R$5:$W$9,MATCH(ROUNDUP((Z$1)/10,0)*10,[1]Hugst!$R$4:$W$4,0))))</f>
        <v>0</v>
      </c>
      <c r="AA117" s="169">
        <f ca="1">IF($C117-AA$1&lt;År1,0,Z116*(1-VLOOKUP($A117,[1]Hugst!$R$5:$W$9,MATCH(ROUNDUP((AA$1)/10,0)*10,[1]Hugst!$R$4:$W$4,0))))</f>
        <v>0</v>
      </c>
      <c r="AB117" s="169">
        <f ca="1">IF($C117-AB$1&lt;År1,0,AA116*(1-VLOOKUP($A117,[1]Hugst!$R$5:$W$9,MATCH(ROUNDUP((AB$1)/10,0)*10,[1]Hugst!$R$4:$W$4,0))))</f>
        <v>0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9">
        <f t="shared" ca="1" si="2"/>
        <v>0</v>
      </c>
      <c r="F118" s="169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9">
        <f ca="1">IF($C118-G$1&lt;År1,0,F117*(1-VLOOKUP($A118,[1]Hugst!$R$5:$W$9,MATCH(ROUNDUP((G$1)/10,0)*10,[1]Hugst!$R$4:$W$4,0))))</f>
        <v>0</v>
      </c>
      <c r="H118" s="169">
        <f ca="1">IF($C118-H$1&lt;År1,0,G117*(1-VLOOKUP($A118,[1]Hugst!$R$5:$W$9,MATCH(ROUNDUP((H$1)/10,0)*10,[1]Hugst!$R$4:$W$4,0))))</f>
        <v>0</v>
      </c>
      <c r="I118" s="169">
        <f ca="1">IF($C118-I$1&lt;År1,0,H117*(1-VLOOKUP($A118,[1]Hugst!$R$5:$W$9,MATCH(ROUNDUP((I$1)/10,0)*10,[1]Hugst!$R$4:$W$4,0))))</f>
        <v>0</v>
      </c>
      <c r="J118" s="169">
        <f ca="1">IF($C118-J$1&lt;År1,0,I117*(1-VLOOKUP($A118,[1]Hugst!$R$5:$W$9,MATCH(ROUNDUP((J$1)/10,0)*10,[1]Hugst!$R$4:$W$4,0))))</f>
        <v>0</v>
      </c>
      <c r="K118" s="169">
        <f ca="1">IF($C118-K$1&lt;År1,0,J117*(1-VLOOKUP($A118,[1]Hugst!$R$5:$W$9,MATCH(ROUNDUP((K$1)/10,0)*10,[1]Hugst!$R$4:$W$4,0))))</f>
        <v>0</v>
      </c>
      <c r="L118" s="169">
        <f ca="1">IF($C118-L$1&lt;År1,0,K117*(1-VLOOKUP($A118,[1]Hugst!$R$5:$W$9,MATCH(ROUNDUP((L$1)/10,0)*10,[1]Hugst!$R$4:$W$4,0))))</f>
        <v>0</v>
      </c>
      <c r="M118" s="169">
        <f ca="1">IF($C118-M$1&lt;År1,0,L117*(1-VLOOKUP($A118,[1]Hugst!$R$5:$W$9,MATCH(ROUNDUP((M$1)/10,0)*10,[1]Hugst!$R$4:$W$4,0))))</f>
        <v>0</v>
      </c>
      <c r="N118" s="169">
        <f ca="1">IF($C118-N$1&lt;År1,0,M117*(1-VLOOKUP($A118,[1]Hugst!$R$5:$W$9,MATCH(ROUNDUP((N$1)/10,0)*10,[1]Hugst!$R$4:$W$4,0))))</f>
        <v>0</v>
      </c>
      <c r="O118" s="169">
        <f ca="1">IF($C118-O$1&lt;År1,0,N117*(1-VLOOKUP($A118,[1]Hugst!$R$5:$W$9,MATCH(ROUNDUP((O$1)/10,0)*10,[1]Hugst!$R$4:$W$4,0))))</f>
        <v>0</v>
      </c>
      <c r="P118" s="169">
        <f ca="1">IF($C118-P$1&lt;År1,0,O117*(1-VLOOKUP($A118,[1]Hugst!$R$5:$W$9,MATCH(ROUNDUP((P$1)/10,0)*10,[1]Hugst!$R$4:$W$4,0))))</f>
        <v>0</v>
      </c>
      <c r="Q118" s="169">
        <f ca="1">IF($C118-Q$1&lt;År1,0,P117*(1-VLOOKUP($A118,[1]Hugst!$R$5:$W$9,MATCH(ROUNDUP((Q$1)/10,0)*10,[1]Hugst!$R$4:$W$4,0))))</f>
        <v>0</v>
      </c>
      <c r="R118" s="169">
        <f ca="1">IF($C118-R$1&lt;År1,0,Q117*(1-VLOOKUP($A118,[1]Hugst!$R$5:$W$9,MATCH(ROUNDUP((R$1)/10,0)*10,[1]Hugst!$R$4:$W$4,0))))</f>
        <v>0</v>
      </c>
      <c r="S118" s="169">
        <f ca="1">IF($C118-S$1&lt;År1,0,R117*(1-VLOOKUP($A118,[1]Hugst!$R$5:$W$9,MATCH(ROUNDUP((S$1)/10,0)*10,[1]Hugst!$R$4:$W$4,0))))</f>
        <v>0</v>
      </c>
      <c r="T118" s="169">
        <f ca="1">IF($C118-T$1&lt;År1,0,S117*(1-VLOOKUP($A118,[1]Hugst!$R$5:$W$9,MATCH(ROUNDUP((T$1)/10,0)*10,[1]Hugst!$R$4:$W$4,0))))</f>
        <v>0</v>
      </c>
      <c r="U118" s="169">
        <f ca="1">IF($C118-U$1&lt;År1,0,T117*(1-VLOOKUP($A118,[1]Hugst!$R$5:$W$9,MATCH(ROUNDUP((U$1)/10,0)*10,[1]Hugst!$R$4:$W$4,0))))</f>
        <v>0</v>
      </c>
      <c r="V118" s="169">
        <f ca="1">IF($C118-V$1&lt;År1,0,U117*(1-VLOOKUP($A118,[1]Hugst!$R$5:$W$9,MATCH(ROUNDUP((V$1)/10,0)*10,[1]Hugst!$R$4:$W$4,0))))</f>
        <v>0</v>
      </c>
      <c r="W118" s="169">
        <f ca="1">IF($C118-W$1&lt;År1,0,V117*(1-VLOOKUP($A118,[1]Hugst!$R$5:$W$9,MATCH(ROUNDUP((W$1)/10,0)*10,[1]Hugst!$R$4:$W$4,0))))</f>
        <v>0</v>
      </c>
      <c r="X118" s="169">
        <f ca="1">IF($C118-X$1&lt;År1,0,W117*(1-VLOOKUP($A118,[1]Hugst!$R$5:$W$9,MATCH(ROUNDUP((X$1)/10,0)*10,[1]Hugst!$R$4:$W$4,0))))</f>
        <v>0</v>
      </c>
      <c r="Y118" s="169">
        <f ca="1">IF($C118-Y$1&lt;År1,0,X117*(1-VLOOKUP($A118,[1]Hugst!$R$5:$W$9,MATCH(ROUNDUP((Y$1)/10,0)*10,[1]Hugst!$R$4:$W$4,0))))</f>
        <v>0</v>
      </c>
      <c r="Z118" s="169">
        <f ca="1">IF($C118-Z$1&lt;År1,0,Y117*(1-VLOOKUP($A118,[1]Hugst!$R$5:$W$9,MATCH(ROUNDUP((Z$1)/10,0)*10,[1]Hugst!$R$4:$W$4,0))))</f>
        <v>0</v>
      </c>
      <c r="AA118" s="169">
        <f ca="1">IF($C118-AA$1&lt;År1,0,Z117*(1-VLOOKUP($A118,[1]Hugst!$R$5:$W$9,MATCH(ROUNDUP((AA$1)/10,0)*10,[1]Hugst!$R$4:$W$4,0))))</f>
        <v>0</v>
      </c>
      <c r="AB118" s="169">
        <f ca="1">IF($C118-AB$1&lt;År1,0,AA117*(1-VLOOKUP($A118,[1]Hugst!$R$5:$W$9,MATCH(ROUNDUP((AB$1)/10,0)*10,[1]Hugst!$R$4:$W$4,0))))</f>
        <v>0</v>
      </c>
      <c r="AC118" s="169">
        <f ca="1">IF($C118-AC$1&lt;År1,0,AB117*(1-VLOOKUP($A118,[1]Hugst!$R$5:$W$9,MATCH(ROUNDUP((AC$1)/10,0)*10,[1]Hugst!$R$4:$W$4,0))))</f>
        <v>0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9">
        <f t="shared" ca="1" si="2"/>
        <v>0</v>
      </c>
      <c r="F119" s="16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9">
        <f ca="1">IF($C119-G$1&lt;År1,0,F118*(1-VLOOKUP($A119,[1]Hugst!$R$5:$W$9,MATCH(ROUNDUP((G$1)/10,0)*10,[1]Hugst!$R$4:$W$4,0))))</f>
        <v>0</v>
      </c>
      <c r="H119" s="169">
        <f ca="1">IF($C119-H$1&lt;År1,0,G118*(1-VLOOKUP($A119,[1]Hugst!$R$5:$W$9,MATCH(ROUNDUP((H$1)/10,0)*10,[1]Hugst!$R$4:$W$4,0))))</f>
        <v>0</v>
      </c>
      <c r="I119" s="169">
        <f ca="1">IF($C119-I$1&lt;År1,0,H118*(1-VLOOKUP($A119,[1]Hugst!$R$5:$W$9,MATCH(ROUNDUP((I$1)/10,0)*10,[1]Hugst!$R$4:$W$4,0))))</f>
        <v>0</v>
      </c>
      <c r="J119" s="169">
        <f ca="1">IF($C119-J$1&lt;År1,0,I118*(1-VLOOKUP($A119,[1]Hugst!$R$5:$W$9,MATCH(ROUNDUP((J$1)/10,0)*10,[1]Hugst!$R$4:$W$4,0))))</f>
        <v>0</v>
      </c>
      <c r="K119" s="169">
        <f ca="1">IF($C119-K$1&lt;År1,0,J118*(1-VLOOKUP($A119,[1]Hugst!$R$5:$W$9,MATCH(ROUNDUP((K$1)/10,0)*10,[1]Hugst!$R$4:$W$4,0))))</f>
        <v>0</v>
      </c>
      <c r="L119" s="169">
        <f ca="1">IF($C119-L$1&lt;År1,0,K118*(1-VLOOKUP($A119,[1]Hugst!$R$5:$W$9,MATCH(ROUNDUP((L$1)/10,0)*10,[1]Hugst!$R$4:$W$4,0))))</f>
        <v>0</v>
      </c>
      <c r="M119" s="169">
        <f ca="1">IF($C119-M$1&lt;År1,0,L118*(1-VLOOKUP($A119,[1]Hugst!$R$5:$W$9,MATCH(ROUNDUP((M$1)/10,0)*10,[1]Hugst!$R$4:$W$4,0))))</f>
        <v>0</v>
      </c>
      <c r="N119" s="169">
        <f ca="1">IF($C119-N$1&lt;År1,0,M118*(1-VLOOKUP($A119,[1]Hugst!$R$5:$W$9,MATCH(ROUNDUP((N$1)/10,0)*10,[1]Hugst!$R$4:$W$4,0))))</f>
        <v>0</v>
      </c>
      <c r="O119" s="169">
        <f ca="1">IF($C119-O$1&lt;År1,0,N118*(1-VLOOKUP($A119,[1]Hugst!$R$5:$W$9,MATCH(ROUNDUP((O$1)/10,0)*10,[1]Hugst!$R$4:$W$4,0))))</f>
        <v>0</v>
      </c>
      <c r="P119" s="169">
        <f ca="1">IF($C119-P$1&lt;År1,0,O118*(1-VLOOKUP($A119,[1]Hugst!$R$5:$W$9,MATCH(ROUNDUP((P$1)/10,0)*10,[1]Hugst!$R$4:$W$4,0))))</f>
        <v>0</v>
      </c>
      <c r="Q119" s="169">
        <f ca="1">IF($C119-Q$1&lt;År1,0,P118*(1-VLOOKUP($A119,[1]Hugst!$R$5:$W$9,MATCH(ROUNDUP((Q$1)/10,0)*10,[1]Hugst!$R$4:$W$4,0))))</f>
        <v>0</v>
      </c>
      <c r="R119" s="169">
        <f ca="1">IF($C119-R$1&lt;År1,0,Q118*(1-VLOOKUP($A119,[1]Hugst!$R$5:$W$9,MATCH(ROUNDUP((R$1)/10,0)*10,[1]Hugst!$R$4:$W$4,0))))</f>
        <v>0</v>
      </c>
      <c r="S119" s="169">
        <f ca="1">IF($C119-S$1&lt;År1,0,R118*(1-VLOOKUP($A119,[1]Hugst!$R$5:$W$9,MATCH(ROUNDUP((S$1)/10,0)*10,[1]Hugst!$R$4:$W$4,0))))</f>
        <v>0</v>
      </c>
      <c r="T119" s="169">
        <f ca="1">IF($C119-T$1&lt;År1,0,S118*(1-VLOOKUP($A119,[1]Hugst!$R$5:$W$9,MATCH(ROUNDUP((T$1)/10,0)*10,[1]Hugst!$R$4:$W$4,0))))</f>
        <v>0</v>
      </c>
      <c r="U119" s="169">
        <f ca="1">IF($C119-U$1&lt;År1,0,T118*(1-VLOOKUP($A119,[1]Hugst!$R$5:$W$9,MATCH(ROUNDUP((U$1)/10,0)*10,[1]Hugst!$R$4:$W$4,0))))</f>
        <v>0</v>
      </c>
      <c r="V119" s="169">
        <f ca="1">IF($C119-V$1&lt;År1,0,U118*(1-VLOOKUP($A119,[1]Hugst!$R$5:$W$9,MATCH(ROUNDUP((V$1)/10,0)*10,[1]Hugst!$R$4:$W$4,0))))</f>
        <v>0</v>
      </c>
      <c r="W119" s="169">
        <f ca="1">IF($C119-W$1&lt;År1,0,V118*(1-VLOOKUP($A119,[1]Hugst!$R$5:$W$9,MATCH(ROUNDUP((W$1)/10,0)*10,[1]Hugst!$R$4:$W$4,0))))</f>
        <v>0</v>
      </c>
      <c r="X119" s="169">
        <f ca="1">IF($C119-X$1&lt;År1,0,W118*(1-VLOOKUP($A119,[1]Hugst!$R$5:$W$9,MATCH(ROUNDUP((X$1)/10,0)*10,[1]Hugst!$R$4:$W$4,0))))</f>
        <v>0</v>
      </c>
      <c r="Y119" s="169">
        <f ca="1">IF($C119-Y$1&lt;År1,0,X118*(1-VLOOKUP($A119,[1]Hugst!$R$5:$W$9,MATCH(ROUNDUP((Y$1)/10,0)*10,[1]Hugst!$R$4:$W$4,0))))</f>
        <v>0</v>
      </c>
      <c r="Z119" s="169">
        <f ca="1">IF($C119-Z$1&lt;År1,0,Y118*(1-VLOOKUP($A119,[1]Hugst!$R$5:$W$9,MATCH(ROUNDUP((Z$1)/10,0)*10,[1]Hugst!$R$4:$W$4,0))))</f>
        <v>0</v>
      </c>
      <c r="AA119" s="169">
        <f ca="1">IF($C119-AA$1&lt;År1,0,Z118*(1-VLOOKUP($A119,[1]Hugst!$R$5:$W$9,MATCH(ROUNDUP((AA$1)/10,0)*10,[1]Hugst!$R$4:$W$4,0))))</f>
        <v>0</v>
      </c>
      <c r="AB119" s="169">
        <f ca="1">IF($C119-AB$1&lt;År1,0,AA118*(1-VLOOKUP($A119,[1]Hugst!$R$5:$W$9,MATCH(ROUNDUP((AB$1)/10,0)*10,[1]Hugst!$R$4:$W$4,0))))</f>
        <v>0</v>
      </c>
      <c r="AC119" s="169">
        <f ca="1">IF($C119-AC$1&lt;År1,0,AB118*(1-VLOOKUP($A119,[1]Hugst!$R$5:$W$9,MATCH(ROUNDUP((AC$1)/10,0)*10,[1]Hugst!$R$4:$W$4,0))))</f>
        <v>0</v>
      </c>
      <c r="AD119" s="169">
        <f ca="1">IF($C119-AD$1&lt;År1,0,AC118*(1-VLOOKUP($A119,[1]Hugst!$R$5:$W$9,MATCH(ROUNDUP((AD$1)/10,0)*10,[1]Hugst!$R$4:$W$4,0))))</f>
        <v>0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9">
        <f t="shared" ca="1" si="2"/>
        <v>0</v>
      </c>
      <c r="F120" s="169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9">
        <f ca="1">IF($C120-G$1&lt;År1,0,F119*(1-VLOOKUP($A120,[1]Hugst!$R$5:$W$9,MATCH(ROUNDUP((G$1)/10,0)*10,[1]Hugst!$R$4:$W$4,0))))</f>
        <v>0</v>
      </c>
      <c r="H120" s="169">
        <f ca="1">IF($C120-H$1&lt;År1,0,G119*(1-VLOOKUP($A120,[1]Hugst!$R$5:$W$9,MATCH(ROUNDUP((H$1)/10,0)*10,[1]Hugst!$R$4:$W$4,0))))</f>
        <v>0</v>
      </c>
      <c r="I120" s="169">
        <f ca="1">IF($C120-I$1&lt;År1,0,H119*(1-VLOOKUP($A120,[1]Hugst!$R$5:$W$9,MATCH(ROUNDUP((I$1)/10,0)*10,[1]Hugst!$R$4:$W$4,0))))</f>
        <v>0</v>
      </c>
      <c r="J120" s="169">
        <f ca="1">IF($C120-J$1&lt;År1,0,I119*(1-VLOOKUP($A120,[1]Hugst!$R$5:$W$9,MATCH(ROUNDUP((J$1)/10,0)*10,[1]Hugst!$R$4:$W$4,0))))</f>
        <v>0</v>
      </c>
      <c r="K120" s="169">
        <f ca="1">IF($C120-K$1&lt;År1,0,J119*(1-VLOOKUP($A120,[1]Hugst!$R$5:$W$9,MATCH(ROUNDUP((K$1)/10,0)*10,[1]Hugst!$R$4:$W$4,0))))</f>
        <v>0</v>
      </c>
      <c r="L120" s="169">
        <f ca="1">IF($C120-L$1&lt;År1,0,K119*(1-VLOOKUP($A120,[1]Hugst!$R$5:$W$9,MATCH(ROUNDUP((L$1)/10,0)*10,[1]Hugst!$R$4:$W$4,0))))</f>
        <v>0</v>
      </c>
      <c r="M120" s="169">
        <f ca="1">IF($C120-M$1&lt;År1,0,L119*(1-VLOOKUP($A120,[1]Hugst!$R$5:$W$9,MATCH(ROUNDUP((M$1)/10,0)*10,[1]Hugst!$R$4:$W$4,0))))</f>
        <v>0</v>
      </c>
      <c r="N120" s="169">
        <f ca="1">IF($C120-N$1&lt;År1,0,M119*(1-VLOOKUP($A120,[1]Hugst!$R$5:$W$9,MATCH(ROUNDUP((N$1)/10,0)*10,[1]Hugst!$R$4:$W$4,0))))</f>
        <v>0</v>
      </c>
      <c r="O120" s="169">
        <f ca="1">IF($C120-O$1&lt;År1,0,N119*(1-VLOOKUP($A120,[1]Hugst!$R$5:$W$9,MATCH(ROUNDUP((O$1)/10,0)*10,[1]Hugst!$R$4:$W$4,0))))</f>
        <v>0</v>
      </c>
      <c r="P120" s="169">
        <f ca="1">IF($C120-P$1&lt;År1,0,O119*(1-VLOOKUP($A120,[1]Hugst!$R$5:$W$9,MATCH(ROUNDUP((P$1)/10,0)*10,[1]Hugst!$R$4:$W$4,0))))</f>
        <v>0</v>
      </c>
      <c r="Q120" s="169">
        <f ca="1">IF($C120-Q$1&lt;År1,0,P119*(1-VLOOKUP($A120,[1]Hugst!$R$5:$W$9,MATCH(ROUNDUP((Q$1)/10,0)*10,[1]Hugst!$R$4:$W$4,0))))</f>
        <v>0</v>
      </c>
      <c r="R120" s="169">
        <f ca="1">IF($C120-R$1&lt;År1,0,Q119*(1-VLOOKUP($A120,[1]Hugst!$R$5:$W$9,MATCH(ROUNDUP((R$1)/10,0)*10,[1]Hugst!$R$4:$W$4,0))))</f>
        <v>0</v>
      </c>
      <c r="S120" s="169">
        <f ca="1">IF($C120-S$1&lt;År1,0,R119*(1-VLOOKUP($A120,[1]Hugst!$R$5:$W$9,MATCH(ROUNDUP((S$1)/10,0)*10,[1]Hugst!$R$4:$W$4,0))))</f>
        <v>0</v>
      </c>
      <c r="T120" s="169">
        <f ca="1">IF($C120-T$1&lt;År1,0,S119*(1-VLOOKUP($A120,[1]Hugst!$R$5:$W$9,MATCH(ROUNDUP((T$1)/10,0)*10,[1]Hugst!$R$4:$W$4,0))))</f>
        <v>0</v>
      </c>
      <c r="U120" s="169">
        <f ca="1">IF($C120-U$1&lt;År1,0,T119*(1-VLOOKUP($A120,[1]Hugst!$R$5:$W$9,MATCH(ROUNDUP((U$1)/10,0)*10,[1]Hugst!$R$4:$W$4,0))))</f>
        <v>0</v>
      </c>
      <c r="V120" s="169">
        <f ca="1">IF($C120-V$1&lt;År1,0,U119*(1-VLOOKUP($A120,[1]Hugst!$R$5:$W$9,MATCH(ROUNDUP((V$1)/10,0)*10,[1]Hugst!$R$4:$W$4,0))))</f>
        <v>0</v>
      </c>
      <c r="W120" s="169">
        <f ca="1">IF($C120-W$1&lt;År1,0,V119*(1-VLOOKUP($A120,[1]Hugst!$R$5:$W$9,MATCH(ROUNDUP((W$1)/10,0)*10,[1]Hugst!$R$4:$W$4,0))))</f>
        <v>0</v>
      </c>
      <c r="X120" s="169">
        <f ca="1">IF($C120-X$1&lt;År1,0,W119*(1-VLOOKUP($A120,[1]Hugst!$R$5:$W$9,MATCH(ROUNDUP((X$1)/10,0)*10,[1]Hugst!$R$4:$W$4,0))))</f>
        <v>0</v>
      </c>
      <c r="Y120" s="169">
        <f ca="1">IF($C120-Y$1&lt;År1,0,X119*(1-VLOOKUP($A120,[1]Hugst!$R$5:$W$9,MATCH(ROUNDUP((Y$1)/10,0)*10,[1]Hugst!$R$4:$W$4,0))))</f>
        <v>0</v>
      </c>
      <c r="Z120" s="169">
        <f ca="1">IF($C120-Z$1&lt;År1,0,Y119*(1-VLOOKUP($A120,[1]Hugst!$R$5:$W$9,MATCH(ROUNDUP((Z$1)/10,0)*10,[1]Hugst!$R$4:$W$4,0))))</f>
        <v>0</v>
      </c>
      <c r="AA120" s="169">
        <f ca="1">IF($C120-AA$1&lt;År1,0,Z119*(1-VLOOKUP($A120,[1]Hugst!$R$5:$W$9,MATCH(ROUNDUP((AA$1)/10,0)*10,[1]Hugst!$R$4:$W$4,0))))</f>
        <v>0</v>
      </c>
      <c r="AB120" s="169">
        <f ca="1">IF($C120-AB$1&lt;År1,0,AA119*(1-VLOOKUP($A120,[1]Hugst!$R$5:$W$9,MATCH(ROUNDUP((AB$1)/10,0)*10,[1]Hugst!$R$4:$W$4,0))))</f>
        <v>0</v>
      </c>
      <c r="AC120" s="169">
        <f ca="1">IF($C120-AC$1&lt;År1,0,AB119*(1-VLOOKUP($A120,[1]Hugst!$R$5:$W$9,MATCH(ROUNDUP((AC$1)/10,0)*10,[1]Hugst!$R$4:$W$4,0))))</f>
        <v>0</v>
      </c>
      <c r="AD120" s="169">
        <f ca="1">IF($C120-AD$1&lt;År1,0,AC119*(1-VLOOKUP($A120,[1]Hugst!$R$5:$W$9,MATCH(ROUNDUP((AD$1)/10,0)*10,[1]Hugst!$R$4:$W$4,0))))</f>
        <v>0</v>
      </c>
      <c r="AE120" s="169">
        <f ca="1">IF($C120-AE$1&lt;År1,0,AD119*(1-VLOOKUP($A120,[1]Hugst!$R$5:$W$9,MATCH(ROUNDUP((AE$1)/10,0)*10,[1]Hugst!$R$4:$W$4,0))))</f>
        <v>0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9">
        <f t="shared" ca="1" si="2"/>
        <v>0</v>
      </c>
      <c r="F121" s="169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9">
        <f ca="1">IF($C121-G$1&lt;År1,0,F120*(1-VLOOKUP($A121,[1]Hugst!$R$5:$W$9,MATCH(ROUNDUP((G$1)/10,0)*10,[1]Hugst!$R$4:$W$4,0))))</f>
        <v>0</v>
      </c>
      <c r="H121" s="169">
        <f ca="1">IF($C121-H$1&lt;År1,0,G120*(1-VLOOKUP($A121,[1]Hugst!$R$5:$W$9,MATCH(ROUNDUP((H$1)/10,0)*10,[1]Hugst!$R$4:$W$4,0))))</f>
        <v>0</v>
      </c>
      <c r="I121" s="169">
        <f ca="1">IF($C121-I$1&lt;År1,0,H120*(1-VLOOKUP($A121,[1]Hugst!$R$5:$W$9,MATCH(ROUNDUP((I$1)/10,0)*10,[1]Hugst!$R$4:$W$4,0))))</f>
        <v>0</v>
      </c>
      <c r="J121" s="169">
        <f ca="1">IF($C121-J$1&lt;År1,0,I120*(1-VLOOKUP($A121,[1]Hugst!$R$5:$W$9,MATCH(ROUNDUP((J$1)/10,0)*10,[1]Hugst!$R$4:$W$4,0))))</f>
        <v>0</v>
      </c>
      <c r="K121" s="169">
        <f ca="1">IF($C121-K$1&lt;År1,0,J120*(1-VLOOKUP($A121,[1]Hugst!$R$5:$W$9,MATCH(ROUNDUP((K$1)/10,0)*10,[1]Hugst!$R$4:$W$4,0))))</f>
        <v>0</v>
      </c>
      <c r="L121" s="169">
        <f ca="1">IF($C121-L$1&lt;År1,0,K120*(1-VLOOKUP($A121,[1]Hugst!$R$5:$W$9,MATCH(ROUNDUP((L$1)/10,0)*10,[1]Hugst!$R$4:$W$4,0))))</f>
        <v>0</v>
      </c>
      <c r="M121" s="169">
        <f ca="1">IF($C121-M$1&lt;År1,0,L120*(1-VLOOKUP($A121,[1]Hugst!$R$5:$W$9,MATCH(ROUNDUP((M$1)/10,0)*10,[1]Hugst!$R$4:$W$4,0))))</f>
        <v>0</v>
      </c>
      <c r="N121" s="169">
        <f ca="1">IF($C121-N$1&lt;År1,0,M120*(1-VLOOKUP($A121,[1]Hugst!$R$5:$W$9,MATCH(ROUNDUP((N$1)/10,0)*10,[1]Hugst!$R$4:$W$4,0))))</f>
        <v>0</v>
      </c>
      <c r="O121" s="169">
        <f ca="1">IF($C121-O$1&lt;År1,0,N120*(1-VLOOKUP($A121,[1]Hugst!$R$5:$W$9,MATCH(ROUNDUP((O$1)/10,0)*10,[1]Hugst!$R$4:$W$4,0))))</f>
        <v>0</v>
      </c>
      <c r="P121" s="169">
        <f ca="1">IF($C121-P$1&lt;År1,0,O120*(1-VLOOKUP($A121,[1]Hugst!$R$5:$W$9,MATCH(ROUNDUP((P$1)/10,0)*10,[1]Hugst!$R$4:$W$4,0))))</f>
        <v>0</v>
      </c>
      <c r="Q121" s="169">
        <f ca="1">IF($C121-Q$1&lt;År1,0,P120*(1-VLOOKUP($A121,[1]Hugst!$R$5:$W$9,MATCH(ROUNDUP((Q$1)/10,0)*10,[1]Hugst!$R$4:$W$4,0))))</f>
        <v>0</v>
      </c>
      <c r="R121" s="169">
        <f ca="1">IF($C121-R$1&lt;År1,0,Q120*(1-VLOOKUP($A121,[1]Hugst!$R$5:$W$9,MATCH(ROUNDUP((R$1)/10,0)*10,[1]Hugst!$R$4:$W$4,0))))</f>
        <v>0</v>
      </c>
      <c r="S121" s="169">
        <f ca="1">IF($C121-S$1&lt;År1,0,R120*(1-VLOOKUP($A121,[1]Hugst!$R$5:$W$9,MATCH(ROUNDUP((S$1)/10,0)*10,[1]Hugst!$R$4:$W$4,0))))</f>
        <v>0</v>
      </c>
      <c r="T121" s="169">
        <f ca="1">IF($C121-T$1&lt;År1,0,S120*(1-VLOOKUP($A121,[1]Hugst!$R$5:$W$9,MATCH(ROUNDUP((T$1)/10,0)*10,[1]Hugst!$R$4:$W$4,0))))</f>
        <v>0</v>
      </c>
      <c r="U121" s="169">
        <f ca="1">IF($C121-U$1&lt;År1,0,T120*(1-VLOOKUP($A121,[1]Hugst!$R$5:$W$9,MATCH(ROUNDUP((U$1)/10,0)*10,[1]Hugst!$R$4:$W$4,0))))</f>
        <v>0</v>
      </c>
      <c r="V121" s="169">
        <f ca="1">IF($C121-V$1&lt;År1,0,U120*(1-VLOOKUP($A121,[1]Hugst!$R$5:$W$9,MATCH(ROUNDUP((V$1)/10,0)*10,[1]Hugst!$R$4:$W$4,0))))</f>
        <v>0</v>
      </c>
      <c r="W121" s="169">
        <f ca="1">IF($C121-W$1&lt;År1,0,V120*(1-VLOOKUP($A121,[1]Hugst!$R$5:$W$9,MATCH(ROUNDUP((W$1)/10,0)*10,[1]Hugst!$R$4:$W$4,0))))</f>
        <v>0</v>
      </c>
      <c r="X121" s="169">
        <f ca="1">IF($C121-X$1&lt;År1,0,W120*(1-VLOOKUP($A121,[1]Hugst!$R$5:$W$9,MATCH(ROUNDUP((X$1)/10,0)*10,[1]Hugst!$R$4:$W$4,0))))</f>
        <v>0</v>
      </c>
      <c r="Y121" s="169">
        <f ca="1">IF($C121-Y$1&lt;År1,0,X120*(1-VLOOKUP($A121,[1]Hugst!$R$5:$W$9,MATCH(ROUNDUP((Y$1)/10,0)*10,[1]Hugst!$R$4:$W$4,0))))</f>
        <v>0</v>
      </c>
      <c r="Z121" s="169">
        <f ca="1">IF($C121-Z$1&lt;År1,0,Y120*(1-VLOOKUP($A121,[1]Hugst!$R$5:$W$9,MATCH(ROUNDUP((Z$1)/10,0)*10,[1]Hugst!$R$4:$W$4,0))))</f>
        <v>0</v>
      </c>
      <c r="AA121" s="169">
        <f ca="1">IF($C121-AA$1&lt;År1,0,Z120*(1-VLOOKUP($A121,[1]Hugst!$R$5:$W$9,MATCH(ROUNDUP((AA$1)/10,0)*10,[1]Hugst!$R$4:$W$4,0))))</f>
        <v>0</v>
      </c>
      <c r="AB121" s="169">
        <f ca="1">IF($C121-AB$1&lt;År1,0,AA120*(1-VLOOKUP($A121,[1]Hugst!$R$5:$W$9,MATCH(ROUNDUP((AB$1)/10,0)*10,[1]Hugst!$R$4:$W$4,0))))</f>
        <v>0</v>
      </c>
      <c r="AC121" s="169">
        <f ca="1">IF($C121-AC$1&lt;År1,0,AB120*(1-VLOOKUP($A121,[1]Hugst!$R$5:$W$9,MATCH(ROUNDUP((AC$1)/10,0)*10,[1]Hugst!$R$4:$W$4,0))))</f>
        <v>0</v>
      </c>
      <c r="AD121" s="169">
        <f ca="1">IF($C121-AD$1&lt;År1,0,AC120*(1-VLOOKUP($A121,[1]Hugst!$R$5:$W$9,MATCH(ROUNDUP((AD$1)/10,0)*10,[1]Hugst!$R$4:$W$4,0))))</f>
        <v>0</v>
      </c>
      <c r="AE121" s="169">
        <f ca="1">IF($C121-AE$1&lt;År1,0,AD120*(1-VLOOKUP($A121,[1]Hugst!$R$5:$W$9,MATCH(ROUNDUP((AE$1)/10,0)*10,[1]Hugst!$R$4:$W$4,0))))</f>
        <v>0</v>
      </c>
      <c r="AF121" s="169">
        <f ca="1">IF($C121-AF$1&lt;År1,0,AE120*(1-VLOOKUP($A121,[1]Hugst!$R$5:$W$9,MATCH(ROUNDUP((AF$1)/10,0)*10,[1]Hugst!$R$4:$W$4,0))))</f>
        <v>0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9">
        <f t="shared" ca="1" si="2"/>
        <v>0</v>
      </c>
      <c r="F122" s="169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9">
        <f ca="1">IF($C122-G$1&lt;År1,0,F121*(1-VLOOKUP($A122,[1]Hugst!$R$5:$W$9,MATCH(ROUNDUP((G$1)/10,0)*10,[1]Hugst!$R$4:$W$4,0))))</f>
        <v>0</v>
      </c>
      <c r="H122" s="169">
        <f ca="1">IF($C122-H$1&lt;År1,0,G121*(1-VLOOKUP($A122,[1]Hugst!$R$5:$W$9,MATCH(ROUNDUP((H$1)/10,0)*10,[1]Hugst!$R$4:$W$4,0))))</f>
        <v>0</v>
      </c>
      <c r="I122" s="169">
        <f ca="1">IF($C122-I$1&lt;År1,0,H121*(1-VLOOKUP($A122,[1]Hugst!$R$5:$W$9,MATCH(ROUNDUP((I$1)/10,0)*10,[1]Hugst!$R$4:$W$4,0))))</f>
        <v>0</v>
      </c>
      <c r="J122" s="169">
        <f ca="1">IF($C122-J$1&lt;År1,0,I121*(1-VLOOKUP($A122,[1]Hugst!$R$5:$W$9,MATCH(ROUNDUP((J$1)/10,0)*10,[1]Hugst!$R$4:$W$4,0))))</f>
        <v>0</v>
      </c>
      <c r="K122" s="169">
        <f ca="1">IF($C122-K$1&lt;År1,0,J121*(1-VLOOKUP($A122,[1]Hugst!$R$5:$W$9,MATCH(ROUNDUP((K$1)/10,0)*10,[1]Hugst!$R$4:$W$4,0))))</f>
        <v>0</v>
      </c>
      <c r="L122" s="169">
        <f ca="1">IF($C122-L$1&lt;År1,0,K121*(1-VLOOKUP($A122,[1]Hugst!$R$5:$W$9,MATCH(ROUNDUP((L$1)/10,0)*10,[1]Hugst!$R$4:$W$4,0))))</f>
        <v>0</v>
      </c>
      <c r="M122" s="169">
        <f ca="1">IF($C122-M$1&lt;År1,0,L121*(1-VLOOKUP($A122,[1]Hugst!$R$5:$W$9,MATCH(ROUNDUP((M$1)/10,0)*10,[1]Hugst!$R$4:$W$4,0))))</f>
        <v>0</v>
      </c>
      <c r="N122" s="169">
        <f ca="1">IF($C122-N$1&lt;År1,0,M121*(1-VLOOKUP($A122,[1]Hugst!$R$5:$W$9,MATCH(ROUNDUP((N$1)/10,0)*10,[1]Hugst!$R$4:$W$4,0))))</f>
        <v>0</v>
      </c>
      <c r="O122" s="169">
        <f ca="1">IF($C122-O$1&lt;År1,0,N121*(1-VLOOKUP($A122,[1]Hugst!$R$5:$W$9,MATCH(ROUNDUP((O$1)/10,0)*10,[1]Hugst!$R$4:$W$4,0))))</f>
        <v>0</v>
      </c>
      <c r="P122" s="169">
        <f ca="1">IF($C122-P$1&lt;År1,0,O121*(1-VLOOKUP($A122,[1]Hugst!$R$5:$W$9,MATCH(ROUNDUP((P$1)/10,0)*10,[1]Hugst!$R$4:$W$4,0))))</f>
        <v>0</v>
      </c>
      <c r="Q122" s="169">
        <f ca="1">IF($C122-Q$1&lt;År1,0,P121*(1-VLOOKUP($A122,[1]Hugst!$R$5:$W$9,MATCH(ROUNDUP((Q$1)/10,0)*10,[1]Hugst!$R$4:$W$4,0))))</f>
        <v>0</v>
      </c>
      <c r="R122" s="169">
        <f ca="1">IF($C122-R$1&lt;År1,0,Q121*(1-VLOOKUP($A122,[1]Hugst!$R$5:$W$9,MATCH(ROUNDUP((R$1)/10,0)*10,[1]Hugst!$R$4:$W$4,0))))</f>
        <v>0</v>
      </c>
      <c r="S122" s="169">
        <f ca="1">IF($C122-S$1&lt;År1,0,R121*(1-VLOOKUP($A122,[1]Hugst!$R$5:$W$9,MATCH(ROUNDUP((S$1)/10,0)*10,[1]Hugst!$R$4:$W$4,0))))</f>
        <v>0</v>
      </c>
      <c r="T122" s="169">
        <f ca="1">IF($C122-T$1&lt;År1,0,S121*(1-VLOOKUP($A122,[1]Hugst!$R$5:$W$9,MATCH(ROUNDUP((T$1)/10,0)*10,[1]Hugst!$R$4:$W$4,0))))</f>
        <v>0</v>
      </c>
      <c r="U122" s="169">
        <f ca="1">IF($C122-U$1&lt;År1,0,T121*(1-VLOOKUP($A122,[1]Hugst!$R$5:$W$9,MATCH(ROUNDUP((U$1)/10,0)*10,[1]Hugst!$R$4:$W$4,0))))</f>
        <v>0</v>
      </c>
      <c r="V122" s="169">
        <f ca="1">IF($C122-V$1&lt;År1,0,U121*(1-VLOOKUP($A122,[1]Hugst!$R$5:$W$9,MATCH(ROUNDUP((V$1)/10,0)*10,[1]Hugst!$R$4:$W$4,0))))</f>
        <v>0</v>
      </c>
      <c r="W122" s="169">
        <f ca="1">IF($C122-W$1&lt;År1,0,V121*(1-VLOOKUP($A122,[1]Hugst!$R$5:$W$9,MATCH(ROUNDUP((W$1)/10,0)*10,[1]Hugst!$R$4:$W$4,0))))</f>
        <v>0</v>
      </c>
      <c r="X122" s="169">
        <f ca="1">IF($C122-X$1&lt;År1,0,W121*(1-VLOOKUP($A122,[1]Hugst!$R$5:$W$9,MATCH(ROUNDUP((X$1)/10,0)*10,[1]Hugst!$R$4:$W$4,0))))</f>
        <v>0</v>
      </c>
      <c r="Y122" s="169">
        <f ca="1">IF($C122-Y$1&lt;År1,0,X121*(1-VLOOKUP($A122,[1]Hugst!$R$5:$W$9,MATCH(ROUNDUP((Y$1)/10,0)*10,[1]Hugst!$R$4:$W$4,0))))</f>
        <v>0</v>
      </c>
      <c r="Z122" s="169">
        <f ca="1">IF($C122-Z$1&lt;År1,0,Y121*(1-VLOOKUP($A122,[1]Hugst!$R$5:$W$9,MATCH(ROUNDUP((Z$1)/10,0)*10,[1]Hugst!$R$4:$W$4,0))))</f>
        <v>0</v>
      </c>
      <c r="AA122" s="169">
        <f ca="1">IF($C122-AA$1&lt;År1,0,Z121*(1-VLOOKUP($A122,[1]Hugst!$R$5:$W$9,MATCH(ROUNDUP((AA$1)/10,0)*10,[1]Hugst!$R$4:$W$4,0))))</f>
        <v>0</v>
      </c>
      <c r="AB122" s="169">
        <f ca="1">IF($C122-AB$1&lt;År1,0,AA121*(1-VLOOKUP($A122,[1]Hugst!$R$5:$W$9,MATCH(ROUNDUP((AB$1)/10,0)*10,[1]Hugst!$R$4:$W$4,0))))</f>
        <v>0</v>
      </c>
      <c r="AC122" s="169">
        <f ca="1">IF($C122-AC$1&lt;År1,0,AB121*(1-VLOOKUP($A122,[1]Hugst!$R$5:$W$9,MATCH(ROUNDUP((AC$1)/10,0)*10,[1]Hugst!$R$4:$W$4,0))))</f>
        <v>0</v>
      </c>
      <c r="AD122" s="169">
        <f ca="1">IF($C122-AD$1&lt;År1,0,AC121*(1-VLOOKUP($A122,[1]Hugst!$R$5:$W$9,MATCH(ROUNDUP((AD$1)/10,0)*10,[1]Hugst!$R$4:$W$4,0))))</f>
        <v>0</v>
      </c>
      <c r="AE122" s="169">
        <f ca="1">IF($C122-AE$1&lt;År1,0,AD121*(1-VLOOKUP($A122,[1]Hugst!$R$5:$W$9,MATCH(ROUNDUP((AE$1)/10,0)*10,[1]Hugst!$R$4:$W$4,0))))</f>
        <v>0</v>
      </c>
      <c r="AF122" s="169">
        <f ca="1">IF($C122-AF$1&lt;År1,0,AE121*(1-VLOOKUP($A122,[1]Hugst!$R$5:$W$9,MATCH(ROUNDUP((AF$1)/10,0)*10,[1]Hugst!$R$4:$W$4,0))))</f>
        <v>0</v>
      </c>
      <c r="AG122" s="169">
        <f ca="1">IF($C122-AG$1&lt;År1,0,AF121*(1-VLOOKUP($A122,[1]Hugst!$R$5:$W$9,MATCH(ROUNDUP((AG$1)/10,0)*10,[1]Hugst!$R$4:$W$4,0))))</f>
        <v>0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9">
        <f t="shared" ca="1" si="2"/>
        <v>0</v>
      </c>
      <c r="F123" s="169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9">
        <f ca="1">IF($C123-G$1&lt;År1,0,F122*(1-VLOOKUP($A123,[1]Hugst!$R$5:$W$9,MATCH(ROUNDUP((G$1)/10,0)*10,[1]Hugst!$R$4:$W$4,0))))</f>
        <v>0</v>
      </c>
      <c r="H123" s="169">
        <f ca="1">IF($C123-H$1&lt;År1,0,G122*(1-VLOOKUP($A123,[1]Hugst!$R$5:$W$9,MATCH(ROUNDUP((H$1)/10,0)*10,[1]Hugst!$R$4:$W$4,0))))</f>
        <v>0</v>
      </c>
      <c r="I123" s="169">
        <f ca="1">IF($C123-I$1&lt;År1,0,H122*(1-VLOOKUP($A123,[1]Hugst!$R$5:$W$9,MATCH(ROUNDUP((I$1)/10,0)*10,[1]Hugst!$R$4:$W$4,0))))</f>
        <v>0</v>
      </c>
      <c r="J123" s="169">
        <f ca="1">IF($C123-J$1&lt;År1,0,I122*(1-VLOOKUP($A123,[1]Hugst!$R$5:$W$9,MATCH(ROUNDUP((J$1)/10,0)*10,[1]Hugst!$R$4:$W$4,0))))</f>
        <v>0</v>
      </c>
      <c r="K123" s="169">
        <f ca="1">IF($C123-K$1&lt;År1,0,J122*(1-VLOOKUP($A123,[1]Hugst!$R$5:$W$9,MATCH(ROUNDUP((K$1)/10,0)*10,[1]Hugst!$R$4:$W$4,0))))</f>
        <v>0</v>
      </c>
      <c r="L123" s="169">
        <f ca="1">IF($C123-L$1&lt;År1,0,K122*(1-VLOOKUP($A123,[1]Hugst!$R$5:$W$9,MATCH(ROUNDUP((L$1)/10,0)*10,[1]Hugst!$R$4:$W$4,0))))</f>
        <v>0</v>
      </c>
      <c r="M123" s="169">
        <f ca="1">IF($C123-M$1&lt;År1,0,L122*(1-VLOOKUP($A123,[1]Hugst!$R$5:$W$9,MATCH(ROUNDUP((M$1)/10,0)*10,[1]Hugst!$R$4:$W$4,0))))</f>
        <v>0</v>
      </c>
      <c r="N123" s="169">
        <f ca="1">IF($C123-N$1&lt;År1,0,M122*(1-VLOOKUP($A123,[1]Hugst!$R$5:$W$9,MATCH(ROUNDUP((N$1)/10,0)*10,[1]Hugst!$R$4:$W$4,0))))</f>
        <v>0</v>
      </c>
      <c r="O123" s="169">
        <f ca="1">IF($C123-O$1&lt;År1,0,N122*(1-VLOOKUP($A123,[1]Hugst!$R$5:$W$9,MATCH(ROUNDUP((O$1)/10,0)*10,[1]Hugst!$R$4:$W$4,0))))</f>
        <v>0</v>
      </c>
      <c r="P123" s="169">
        <f ca="1">IF($C123-P$1&lt;År1,0,O122*(1-VLOOKUP($A123,[1]Hugst!$R$5:$W$9,MATCH(ROUNDUP((P$1)/10,0)*10,[1]Hugst!$R$4:$W$4,0))))</f>
        <v>0</v>
      </c>
      <c r="Q123" s="169">
        <f ca="1">IF($C123-Q$1&lt;År1,0,P122*(1-VLOOKUP($A123,[1]Hugst!$R$5:$W$9,MATCH(ROUNDUP((Q$1)/10,0)*10,[1]Hugst!$R$4:$W$4,0))))</f>
        <v>0</v>
      </c>
      <c r="R123" s="169">
        <f ca="1">IF($C123-R$1&lt;År1,0,Q122*(1-VLOOKUP($A123,[1]Hugst!$R$5:$W$9,MATCH(ROUNDUP((R$1)/10,0)*10,[1]Hugst!$R$4:$W$4,0))))</f>
        <v>0</v>
      </c>
      <c r="S123" s="169">
        <f ca="1">IF($C123-S$1&lt;År1,0,R122*(1-VLOOKUP($A123,[1]Hugst!$R$5:$W$9,MATCH(ROUNDUP((S$1)/10,0)*10,[1]Hugst!$R$4:$W$4,0))))</f>
        <v>0</v>
      </c>
      <c r="T123" s="169">
        <f ca="1">IF($C123-T$1&lt;År1,0,S122*(1-VLOOKUP($A123,[1]Hugst!$R$5:$W$9,MATCH(ROUNDUP((T$1)/10,0)*10,[1]Hugst!$R$4:$W$4,0))))</f>
        <v>0</v>
      </c>
      <c r="U123" s="169">
        <f ca="1">IF($C123-U$1&lt;År1,0,T122*(1-VLOOKUP($A123,[1]Hugst!$R$5:$W$9,MATCH(ROUNDUP((U$1)/10,0)*10,[1]Hugst!$R$4:$W$4,0))))</f>
        <v>0</v>
      </c>
      <c r="V123" s="169">
        <f ca="1">IF($C123-V$1&lt;År1,0,U122*(1-VLOOKUP($A123,[1]Hugst!$R$5:$W$9,MATCH(ROUNDUP((V$1)/10,0)*10,[1]Hugst!$R$4:$W$4,0))))</f>
        <v>0</v>
      </c>
      <c r="W123" s="169">
        <f ca="1">IF($C123-W$1&lt;År1,0,V122*(1-VLOOKUP($A123,[1]Hugst!$R$5:$W$9,MATCH(ROUNDUP((W$1)/10,0)*10,[1]Hugst!$R$4:$W$4,0))))</f>
        <v>0</v>
      </c>
      <c r="X123" s="169">
        <f ca="1">IF($C123-X$1&lt;År1,0,W122*(1-VLOOKUP($A123,[1]Hugst!$R$5:$W$9,MATCH(ROUNDUP((X$1)/10,0)*10,[1]Hugst!$R$4:$W$4,0))))</f>
        <v>0</v>
      </c>
      <c r="Y123" s="169">
        <f ca="1">IF($C123-Y$1&lt;År1,0,X122*(1-VLOOKUP($A123,[1]Hugst!$R$5:$W$9,MATCH(ROUNDUP((Y$1)/10,0)*10,[1]Hugst!$R$4:$W$4,0))))</f>
        <v>0</v>
      </c>
      <c r="Z123" s="169">
        <f ca="1">IF($C123-Z$1&lt;År1,0,Y122*(1-VLOOKUP($A123,[1]Hugst!$R$5:$W$9,MATCH(ROUNDUP((Z$1)/10,0)*10,[1]Hugst!$R$4:$W$4,0))))</f>
        <v>0</v>
      </c>
      <c r="AA123" s="169">
        <f ca="1">IF($C123-AA$1&lt;År1,0,Z122*(1-VLOOKUP($A123,[1]Hugst!$R$5:$W$9,MATCH(ROUNDUP((AA$1)/10,0)*10,[1]Hugst!$R$4:$W$4,0))))</f>
        <v>0</v>
      </c>
      <c r="AB123" s="169">
        <f ca="1">IF($C123-AB$1&lt;År1,0,AA122*(1-VLOOKUP($A123,[1]Hugst!$R$5:$W$9,MATCH(ROUNDUP((AB$1)/10,0)*10,[1]Hugst!$R$4:$W$4,0))))</f>
        <v>0</v>
      </c>
      <c r="AC123" s="169">
        <f ca="1">IF($C123-AC$1&lt;År1,0,AB122*(1-VLOOKUP($A123,[1]Hugst!$R$5:$W$9,MATCH(ROUNDUP((AC$1)/10,0)*10,[1]Hugst!$R$4:$W$4,0))))</f>
        <v>0</v>
      </c>
      <c r="AD123" s="169">
        <f ca="1">IF($C123-AD$1&lt;År1,0,AC122*(1-VLOOKUP($A123,[1]Hugst!$R$5:$W$9,MATCH(ROUNDUP((AD$1)/10,0)*10,[1]Hugst!$R$4:$W$4,0))))</f>
        <v>0</v>
      </c>
      <c r="AE123" s="169">
        <f ca="1">IF($C123-AE$1&lt;År1,0,AD122*(1-VLOOKUP($A123,[1]Hugst!$R$5:$W$9,MATCH(ROUNDUP((AE$1)/10,0)*10,[1]Hugst!$R$4:$W$4,0))))</f>
        <v>0</v>
      </c>
      <c r="AF123" s="169">
        <f ca="1">IF($C123-AF$1&lt;År1,0,AE122*(1-VLOOKUP($A123,[1]Hugst!$R$5:$W$9,MATCH(ROUNDUP((AF$1)/10,0)*10,[1]Hugst!$R$4:$W$4,0))))</f>
        <v>0</v>
      </c>
      <c r="AG123" s="169">
        <f ca="1">IF($C123-AG$1&lt;År1,0,AF122*(1-VLOOKUP($A123,[1]Hugst!$R$5:$W$9,MATCH(ROUNDUP((AG$1)/10,0)*10,[1]Hugst!$R$4:$W$4,0))))</f>
        <v>0</v>
      </c>
      <c r="AH123" s="169">
        <f ca="1">IF($C123-AH$1&lt;År1,0,AG122*(1-VLOOKUP($A123,[1]Hugst!$R$5:$W$9,MATCH(ROUNDUP((AH$1)/10,0)*10,[1]Hugst!$R$4:$W$4,0))))</f>
        <v>0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9">
        <f t="shared" ca="1" si="2"/>
        <v>0</v>
      </c>
      <c r="F124" s="169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9">
        <f ca="1">IF($C124-G$1&lt;År1,0,F123*(1-VLOOKUP($A124,[1]Hugst!$R$5:$W$9,MATCH(ROUNDUP((G$1)/10,0)*10,[1]Hugst!$R$4:$W$4,0))))</f>
        <v>0</v>
      </c>
      <c r="H124" s="169">
        <f ca="1">IF($C124-H$1&lt;År1,0,G123*(1-VLOOKUP($A124,[1]Hugst!$R$5:$W$9,MATCH(ROUNDUP((H$1)/10,0)*10,[1]Hugst!$R$4:$W$4,0))))</f>
        <v>0</v>
      </c>
      <c r="I124" s="169">
        <f ca="1">IF($C124-I$1&lt;År1,0,H123*(1-VLOOKUP($A124,[1]Hugst!$R$5:$W$9,MATCH(ROUNDUP((I$1)/10,0)*10,[1]Hugst!$R$4:$W$4,0))))</f>
        <v>0</v>
      </c>
      <c r="J124" s="169">
        <f ca="1">IF($C124-J$1&lt;År1,0,I123*(1-VLOOKUP($A124,[1]Hugst!$R$5:$W$9,MATCH(ROUNDUP((J$1)/10,0)*10,[1]Hugst!$R$4:$W$4,0))))</f>
        <v>0</v>
      </c>
      <c r="K124" s="169">
        <f ca="1">IF($C124-K$1&lt;År1,0,J123*(1-VLOOKUP($A124,[1]Hugst!$R$5:$W$9,MATCH(ROUNDUP((K$1)/10,0)*10,[1]Hugst!$R$4:$W$4,0))))</f>
        <v>0</v>
      </c>
      <c r="L124" s="169">
        <f ca="1">IF($C124-L$1&lt;År1,0,K123*(1-VLOOKUP($A124,[1]Hugst!$R$5:$W$9,MATCH(ROUNDUP((L$1)/10,0)*10,[1]Hugst!$R$4:$W$4,0))))</f>
        <v>0</v>
      </c>
      <c r="M124" s="169">
        <f ca="1">IF($C124-M$1&lt;År1,0,L123*(1-VLOOKUP($A124,[1]Hugst!$R$5:$W$9,MATCH(ROUNDUP((M$1)/10,0)*10,[1]Hugst!$R$4:$W$4,0))))</f>
        <v>0</v>
      </c>
      <c r="N124" s="169">
        <f ca="1">IF($C124-N$1&lt;År1,0,M123*(1-VLOOKUP($A124,[1]Hugst!$R$5:$W$9,MATCH(ROUNDUP((N$1)/10,0)*10,[1]Hugst!$R$4:$W$4,0))))</f>
        <v>0</v>
      </c>
      <c r="O124" s="169">
        <f ca="1">IF($C124-O$1&lt;År1,0,N123*(1-VLOOKUP($A124,[1]Hugst!$R$5:$W$9,MATCH(ROUNDUP((O$1)/10,0)*10,[1]Hugst!$R$4:$W$4,0))))</f>
        <v>0</v>
      </c>
      <c r="P124" s="169">
        <f ca="1">IF($C124-P$1&lt;År1,0,O123*(1-VLOOKUP($A124,[1]Hugst!$R$5:$W$9,MATCH(ROUNDUP((P$1)/10,0)*10,[1]Hugst!$R$4:$W$4,0))))</f>
        <v>0</v>
      </c>
      <c r="Q124" s="169">
        <f ca="1">IF($C124-Q$1&lt;År1,0,P123*(1-VLOOKUP($A124,[1]Hugst!$R$5:$W$9,MATCH(ROUNDUP((Q$1)/10,0)*10,[1]Hugst!$R$4:$W$4,0))))</f>
        <v>0</v>
      </c>
      <c r="R124" s="169">
        <f ca="1">IF($C124-R$1&lt;År1,0,Q123*(1-VLOOKUP($A124,[1]Hugst!$R$5:$W$9,MATCH(ROUNDUP((R$1)/10,0)*10,[1]Hugst!$R$4:$W$4,0))))</f>
        <v>0</v>
      </c>
      <c r="S124" s="169">
        <f ca="1">IF($C124-S$1&lt;År1,0,R123*(1-VLOOKUP($A124,[1]Hugst!$R$5:$W$9,MATCH(ROUNDUP((S$1)/10,0)*10,[1]Hugst!$R$4:$W$4,0))))</f>
        <v>0</v>
      </c>
      <c r="T124" s="169">
        <f ca="1">IF($C124-T$1&lt;År1,0,S123*(1-VLOOKUP($A124,[1]Hugst!$R$5:$W$9,MATCH(ROUNDUP((T$1)/10,0)*10,[1]Hugst!$R$4:$W$4,0))))</f>
        <v>0</v>
      </c>
      <c r="U124" s="169">
        <f ca="1">IF($C124-U$1&lt;År1,0,T123*(1-VLOOKUP($A124,[1]Hugst!$R$5:$W$9,MATCH(ROUNDUP((U$1)/10,0)*10,[1]Hugst!$R$4:$W$4,0))))</f>
        <v>0</v>
      </c>
      <c r="V124" s="169">
        <f ca="1">IF($C124-V$1&lt;År1,0,U123*(1-VLOOKUP($A124,[1]Hugst!$R$5:$W$9,MATCH(ROUNDUP((V$1)/10,0)*10,[1]Hugst!$R$4:$W$4,0))))</f>
        <v>0</v>
      </c>
      <c r="W124" s="169">
        <f ca="1">IF($C124-W$1&lt;År1,0,V123*(1-VLOOKUP($A124,[1]Hugst!$R$5:$W$9,MATCH(ROUNDUP((W$1)/10,0)*10,[1]Hugst!$R$4:$W$4,0))))</f>
        <v>0</v>
      </c>
      <c r="X124" s="169">
        <f ca="1">IF($C124-X$1&lt;År1,0,W123*(1-VLOOKUP($A124,[1]Hugst!$R$5:$W$9,MATCH(ROUNDUP((X$1)/10,0)*10,[1]Hugst!$R$4:$W$4,0))))</f>
        <v>0</v>
      </c>
      <c r="Y124" s="169">
        <f ca="1">IF($C124-Y$1&lt;År1,0,X123*(1-VLOOKUP($A124,[1]Hugst!$R$5:$W$9,MATCH(ROUNDUP((Y$1)/10,0)*10,[1]Hugst!$R$4:$W$4,0))))</f>
        <v>0</v>
      </c>
      <c r="Z124" s="169">
        <f ca="1">IF($C124-Z$1&lt;År1,0,Y123*(1-VLOOKUP($A124,[1]Hugst!$R$5:$W$9,MATCH(ROUNDUP((Z$1)/10,0)*10,[1]Hugst!$R$4:$W$4,0))))</f>
        <v>0</v>
      </c>
      <c r="AA124" s="169">
        <f ca="1">IF($C124-AA$1&lt;År1,0,Z123*(1-VLOOKUP($A124,[1]Hugst!$R$5:$W$9,MATCH(ROUNDUP((AA$1)/10,0)*10,[1]Hugst!$R$4:$W$4,0))))</f>
        <v>0</v>
      </c>
      <c r="AB124" s="169">
        <f ca="1">IF($C124-AB$1&lt;År1,0,AA123*(1-VLOOKUP($A124,[1]Hugst!$R$5:$W$9,MATCH(ROUNDUP((AB$1)/10,0)*10,[1]Hugst!$R$4:$W$4,0))))</f>
        <v>0</v>
      </c>
      <c r="AC124" s="169">
        <f ca="1">IF($C124-AC$1&lt;År1,0,AB123*(1-VLOOKUP($A124,[1]Hugst!$R$5:$W$9,MATCH(ROUNDUP((AC$1)/10,0)*10,[1]Hugst!$R$4:$W$4,0))))</f>
        <v>0</v>
      </c>
      <c r="AD124" s="169">
        <f ca="1">IF($C124-AD$1&lt;År1,0,AC123*(1-VLOOKUP($A124,[1]Hugst!$R$5:$W$9,MATCH(ROUNDUP((AD$1)/10,0)*10,[1]Hugst!$R$4:$W$4,0))))</f>
        <v>0</v>
      </c>
      <c r="AE124" s="169">
        <f ca="1">IF($C124-AE$1&lt;År1,0,AD123*(1-VLOOKUP($A124,[1]Hugst!$R$5:$W$9,MATCH(ROUNDUP((AE$1)/10,0)*10,[1]Hugst!$R$4:$W$4,0))))</f>
        <v>0</v>
      </c>
      <c r="AF124" s="169">
        <f ca="1">IF($C124-AF$1&lt;År1,0,AE123*(1-VLOOKUP($A124,[1]Hugst!$R$5:$W$9,MATCH(ROUNDUP((AF$1)/10,0)*10,[1]Hugst!$R$4:$W$4,0))))</f>
        <v>0</v>
      </c>
      <c r="AG124" s="169">
        <f ca="1">IF($C124-AG$1&lt;År1,0,AF123*(1-VLOOKUP($A124,[1]Hugst!$R$5:$W$9,MATCH(ROUNDUP((AG$1)/10,0)*10,[1]Hugst!$R$4:$W$4,0))))</f>
        <v>0</v>
      </c>
      <c r="AH124" s="169">
        <f ca="1">IF($C124-AH$1&lt;År1,0,AG123*(1-VLOOKUP($A124,[1]Hugst!$R$5:$W$9,MATCH(ROUNDUP((AH$1)/10,0)*10,[1]Hugst!$R$4:$W$4,0))))</f>
        <v>0</v>
      </c>
      <c r="AI124" s="169">
        <f ca="1">IF($C124-AI$1&lt;År1,0,AH123*(1-VLOOKUP($A124,[1]Hugst!$R$5:$W$9,MATCH(ROUNDUP((AI$1)/10,0)*10,[1]Hugst!$R$4:$W$4,0))))</f>
        <v>0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9">
        <f ca="1">IF(C125=2020,SUM(G125:AJ125),SUM(F124:AJ124)-SUM(G125:AJ125))</f>
        <v>0</v>
      </c>
      <c r="F125" s="169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9">
        <f ca="1">IF($C125-G$1&lt;År1,0,F124*(1-VLOOKUP($A125,[1]Hugst!$R$5:$W$9,MATCH(ROUNDUP((G$1)/10,0)*10,[1]Hugst!$R$4:$W$4,0))))</f>
        <v>0</v>
      </c>
      <c r="H125" s="169">
        <f ca="1">IF($C125-H$1&lt;År1,0,G124*(1-VLOOKUP($A125,[1]Hugst!$R$5:$W$9,MATCH(ROUNDUP((H$1)/10,0)*10,[1]Hugst!$R$4:$W$4,0))))</f>
        <v>0</v>
      </c>
      <c r="I125" s="169">
        <f ca="1">IF($C125-I$1&lt;År1,0,H124*(1-VLOOKUP($A125,[1]Hugst!$R$5:$W$9,MATCH(ROUNDUP((I$1)/10,0)*10,[1]Hugst!$R$4:$W$4,0))))</f>
        <v>0</v>
      </c>
      <c r="J125" s="169">
        <f ca="1">IF($C125-J$1&lt;År1,0,I124*(1-VLOOKUP($A125,[1]Hugst!$R$5:$W$9,MATCH(ROUNDUP((J$1)/10,0)*10,[1]Hugst!$R$4:$W$4,0))))</f>
        <v>0</v>
      </c>
      <c r="K125" s="169">
        <f ca="1">IF($C125-K$1&lt;År1,0,J124*(1-VLOOKUP($A125,[1]Hugst!$R$5:$W$9,MATCH(ROUNDUP((K$1)/10,0)*10,[1]Hugst!$R$4:$W$4,0))))</f>
        <v>0</v>
      </c>
      <c r="L125" s="169">
        <f ca="1">IF($C125-L$1&lt;År1,0,K124*(1-VLOOKUP($A125,[1]Hugst!$R$5:$W$9,MATCH(ROUNDUP((L$1)/10,0)*10,[1]Hugst!$R$4:$W$4,0))))</f>
        <v>0</v>
      </c>
      <c r="M125" s="169">
        <f ca="1">IF($C125-M$1&lt;År1,0,L124*(1-VLOOKUP($A125,[1]Hugst!$R$5:$W$9,MATCH(ROUNDUP((M$1)/10,0)*10,[1]Hugst!$R$4:$W$4,0))))</f>
        <v>0</v>
      </c>
      <c r="N125" s="169">
        <f ca="1">IF($C125-N$1&lt;År1,0,M124*(1-VLOOKUP($A125,[1]Hugst!$R$5:$W$9,MATCH(ROUNDUP((N$1)/10,0)*10,[1]Hugst!$R$4:$W$4,0))))</f>
        <v>0</v>
      </c>
      <c r="O125" s="169">
        <f ca="1">IF($C125-O$1&lt;År1,0,N124*(1-VLOOKUP($A125,[1]Hugst!$R$5:$W$9,MATCH(ROUNDUP((O$1)/10,0)*10,[1]Hugst!$R$4:$W$4,0))))</f>
        <v>0</v>
      </c>
      <c r="P125" s="169">
        <f ca="1">IF($C125-P$1&lt;År1,0,O124*(1-VLOOKUP($A125,[1]Hugst!$R$5:$W$9,MATCH(ROUNDUP((P$1)/10,0)*10,[1]Hugst!$R$4:$W$4,0))))</f>
        <v>0</v>
      </c>
      <c r="Q125" s="169">
        <f ca="1">IF($C125-Q$1&lt;År1,0,P124*(1-VLOOKUP($A125,[1]Hugst!$R$5:$W$9,MATCH(ROUNDUP((Q$1)/10,0)*10,[1]Hugst!$R$4:$W$4,0))))</f>
        <v>0</v>
      </c>
      <c r="R125" s="169">
        <f ca="1">IF($C125-R$1&lt;År1,0,Q124*(1-VLOOKUP($A125,[1]Hugst!$R$5:$W$9,MATCH(ROUNDUP((R$1)/10,0)*10,[1]Hugst!$R$4:$W$4,0))))</f>
        <v>0</v>
      </c>
      <c r="S125" s="169">
        <f ca="1">IF($C125-S$1&lt;År1,0,R124*(1-VLOOKUP($A125,[1]Hugst!$R$5:$W$9,MATCH(ROUNDUP((S$1)/10,0)*10,[1]Hugst!$R$4:$W$4,0))))</f>
        <v>0</v>
      </c>
      <c r="T125" s="169">
        <f ca="1">IF($C125-T$1&lt;År1,0,S124*(1-VLOOKUP($A125,[1]Hugst!$R$5:$W$9,MATCH(ROUNDUP((T$1)/10,0)*10,[1]Hugst!$R$4:$W$4,0))))</f>
        <v>0</v>
      </c>
      <c r="U125" s="169">
        <f ca="1">IF($C125-U$1&lt;År1,0,T124*(1-VLOOKUP($A125,[1]Hugst!$R$5:$W$9,MATCH(ROUNDUP((U$1)/10,0)*10,[1]Hugst!$R$4:$W$4,0))))</f>
        <v>0</v>
      </c>
      <c r="V125" s="169">
        <f ca="1">IF($C125-V$1&lt;År1,0,U124*(1-VLOOKUP($A125,[1]Hugst!$R$5:$W$9,MATCH(ROUNDUP((V$1)/10,0)*10,[1]Hugst!$R$4:$W$4,0))))</f>
        <v>0</v>
      </c>
      <c r="W125" s="169">
        <f ca="1">IF($C125-W$1&lt;År1,0,V124*(1-VLOOKUP($A125,[1]Hugst!$R$5:$W$9,MATCH(ROUNDUP((W$1)/10,0)*10,[1]Hugst!$R$4:$W$4,0))))</f>
        <v>0</v>
      </c>
      <c r="X125" s="169">
        <f ca="1">IF($C125-X$1&lt;År1,0,W124*(1-VLOOKUP($A125,[1]Hugst!$R$5:$W$9,MATCH(ROUNDUP((X$1)/10,0)*10,[1]Hugst!$R$4:$W$4,0))))</f>
        <v>0</v>
      </c>
      <c r="Y125" s="169">
        <f ca="1">IF($C125-Y$1&lt;År1,0,X124*(1-VLOOKUP($A125,[1]Hugst!$R$5:$W$9,MATCH(ROUNDUP((Y$1)/10,0)*10,[1]Hugst!$R$4:$W$4,0))))</f>
        <v>0</v>
      </c>
      <c r="Z125" s="169">
        <f ca="1">IF($C125-Z$1&lt;År1,0,Y124*(1-VLOOKUP($A125,[1]Hugst!$R$5:$W$9,MATCH(ROUNDUP((Z$1)/10,0)*10,[1]Hugst!$R$4:$W$4,0))))</f>
        <v>0</v>
      </c>
      <c r="AA125" s="169">
        <f ca="1">IF($C125-AA$1&lt;År1,0,Z124*(1-VLOOKUP($A125,[1]Hugst!$R$5:$W$9,MATCH(ROUNDUP((AA$1)/10,0)*10,[1]Hugst!$R$4:$W$4,0))))</f>
        <v>0</v>
      </c>
      <c r="AB125" s="169">
        <f ca="1">IF($C125-AB$1&lt;År1,0,AA124*(1-VLOOKUP($A125,[1]Hugst!$R$5:$W$9,MATCH(ROUNDUP((AB$1)/10,0)*10,[1]Hugst!$R$4:$W$4,0))))</f>
        <v>0</v>
      </c>
      <c r="AC125" s="169">
        <f ca="1">IF($C125-AC$1&lt;År1,0,AB124*(1-VLOOKUP($A125,[1]Hugst!$R$5:$W$9,MATCH(ROUNDUP((AC$1)/10,0)*10,[1]Hugst!$R$4:$W$4,0))))</f>
        <v>0</v>
      </c>
      <c r="AD125" s="169">
        <f ca="1">IF($C125-AD$1&lt;År1,0,AC124*(1-VLOOKUP($A125,[1]Hugst!$R$5:$W$9,MATCH(ROUNDUP((AD$1)/10,0)*10,[1]Hugst!$R$4:$W$4,0))))</f>
        <v>0</v>
      </c>
      <c r="AE125" s="169">
        <f ca="1">IF($C125-AE$1&lt;År1,0,AD124*(1-VLOOKUP($A125,[1]Hugst!$R$5:$W$9,MATCH(ROUNDUP((AE$1)/10,0)*10,[1]Hugst!$R$4:$W$4,0))))</f>
        <v>0</v>
      </c>
      <c r="AF125" s="169">
        <f ca="1">IF($C125-AF$1&lt;År1,0,AE124*(1-VLOOKUP($A125,[1]Hugst!$R$5:$W$9,MATCH(ROUNDUP((AF$1)/10,0)*10,[1]Hugst!$R$4:$W$4,0))))</f>
        <v>0</v>
      </c>
      <c r="AG125" s="169">
        <f ca="1">IF($C125-AG$1&lt;År1,0,AF124*(1-VLOOKUP($A125,[1]Hugst!$R$5:$W$9,MATCH(ROUNDUP((AG$1)/10,0)*10,[1]Hugst!$R$4:$W$4,0))))</f>
        <v>0</v>
      </c>
      <c r="AH125" s="169">
        <f ca="1">IF($C125-AH$1&lt;År1,0,AG124*(1-VLOOKUP($A125,[1]Hugst!$R$5:$W$9,MATCH(ROUNDUP((AH$1)/10,0)*10,[1]Hugst!$R$4:$W$4,0))))</f>
        <v>0</v>
      </c>
      <c r="AI125" s="169">
        <f ca="1">IF($C125-AI$1&lt;År1,0,AH124*(1-VLOOKUP($A125,[1]Hugst!$R$5:$W$9,MATCH(ROUNDUP((AI$1)/10,0)*10,[1]Hugst!$R$4:$W$4,0))))</f>
        <v>0</v>
      </c>
      <c r="AJ125" s="169">
        <f ca="1">IF($C125-AJ$1&lt;År1,0,AI124*(1-VLOOKUP($A125,[1]Hugst!$R$5:$W$9,MATCH(ROUNDUP((AJ$1)/10,0)*10,[1]Hugst!$R$4:$W$4,0))))</f>
        <v>0</v>
      </c>
      <c r="AL125" s="169">
        <f ca="1">SUM(F125:AJ125)</f>
        <v>0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9">
        <f t="shared" ca="1" si="3"/>
        <v>0</v>
      </c>
      <c r="F127" s="169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9">
        <f ca="1">IF($C127-G$1&lt;År1,0,F126*(1-VLOOKUP($A127,[1]Hugst!$R$5:$W$9,MATCH(ROUNDUP((G$1)/10,0)*10,[1]Hugst!$R$4:$W$4,0))))</f>
        <v>0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 ca="1">SUM(AL64:AL126)</f>
        <v>481032.62804968352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9">
        <f t="shared" ca="1" si="3"/>
        <v>0</v>
      </c>
      <c r="F128" s="169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9">
        <f ca="1">IF($C128-G$1&lt;År1,0,F127*(1-VLOOKUP($A128,[1]Hugst!$R$5:$W$9,MATCH(ROUNDUP((G$1)/10,0)*10,[1]Hugst!$R$4:$W$4,0))))</f>
        <v>0</v>
      </c>
      <c r="H128" s="169">
        <f ca="1">IF($C128-H$1&lt;År1,0,G127*(1-VLOOKUP($A128,[1]Hugst!$R$5:$W$9,MATCH(ROUNDUP((H$1)/10,0)*10,[1]Hugst!$R$4:$W$4,0))))</f>
        <v>0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9">
        <f t="shared" ca="1" si="3"/>
        <v>0</v>
      </c>
      <c r="F129" s="16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9">
        <f ca="1">IF($C129-G$1&lt;År1,0,F128*(1-VLOOKUP($A129,[1]Hugst!$R$5:$W$9,MATCH(ROUNDUP((G$1)/10,0)*10,[1]Hugst!$R$4:$W$4,0))))</f>
        <v>0</v>
      </c>
      <c r="H129" s="169">
        <f ca="1">IF($C129-H$1&lt;År1,0,G128*(1-VLOOKUP($A129,[1]Hugst!$R$5:$W$9,MATCH(ROUNDUP((H$1)/10,0)*10,[1]Hugst!$R$4:$W$4,0))))</f>
        <v>0</v>
      </c>
      <c r="I129" s="169">
        <f ca="1">IF($C129-I$1&lt;År1,0,H128*(1-VLOOKUP($A129,[1]Hugst!$R$5:$W$9,MATCH(ROUNDUP((I$1)/10,0)*10,[1]Hugst!$R$4:$W$4,0))))</f>
        <v>0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9">
        <f t="shared" ca="1" si="3"/>
        <v>0</v>
      </c>
      <c r="F130" s="169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9">
        <f ca="1">IF($C130-G$1&lt;År1,0,F129*(1-VLOOKUP($A130,[1]Hugst!$R$5:$W$9,MATCH(ROUNDUP((G$1)/10,0)*10,[1]Hugst!$R$4:$W$4,0))))</f>
        <v>0</v>
      </c>
      <c r="H130" s="169">
        <f ca="1">IF($C130-H$1&lt;År1,0,G129*(1-VLOOKUP($A130,[1]Hugst!$R$5:$W$9,MATCH(ROUNDUP((H$1)/10,0)*10,[1]Hugst!$R$4:$W$4,0))))</f>
        <v>0</v>
      </c>
      <c r="I130" s="169">
        <f ca="1">IF($C130-I$1&lt;År1,0,H129*(1-VLOOKUP($A130,[1]Hugst!$R$5:$W$9,MATCH(ROUNDUP((I$1)/10,0)*10,[1]Hugst!$R$4:$W$4,0))))</f>
        <v>0</v>
      </c>
      <c r="J130" s="169">
        <f ca="1">IF($C130-J$1&lt;År1,0,I129*(1-VLOOKUP($A130,[1]Hugst!$R$5:$W$9,MATCH(ROUNDUP((J$1)/10,0)*10,[1]Hugst!$R$4:$W$4,0))))</f>
        <v>0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9">
        <f t="shared" ca="1" si="3"/>
        <v>0</v>
      </c>
      <c r="F131" s="169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9">
        <f ca="1">IF($C131-G$1&lt;År1,0,F130*(1-VLOOKUP($A131,[1]Hugst!$R$5:$W$9,MATCH(ROUNDUP((G$1)/10,0)*10,[1]Hugst!$R$4:$W$4,0))))</f>
        <v>0</v>
      </c>
      <c r="H131" s="169">
        <f ca="1">IF($C131-H$1&lt;År1,0,G130*(1-VLOOKUP($A131,[1]Hugst!$R$5:$W$9,MATCH(ROUNDUP((H$1)/10,0)*10,[1]Hugst!$R$4:$W$4,0))))</f>
        <v>0</v>
      </c>
      <c r="I131" s="169">
        <f ca="1">IF($C131-I$1&lt;År1,0,H130*(1-VLOOKUP($A131,[1]Hugst!$R$5:$W$9,MATCH(ROUNDUP((I$1)/10,0)*10,[1]Hugst!$R$4:$W$4,0))))</f>
        <v>0</v>
      </c>
      <c r="J131" s="169">
        <f ca="1">IF($C131-J$1&lt;År1,0,I130*(1-VLOOKUP($A131,[1]Hugst!$R$5:$W$9,MATCH(ROUNDUP((J$1)/10,0)*10,[1]Hugst!$R$4:$W$4,0))))</f>
        <v>0</v>
      </c>
      <c r="K131" s="169">
        <f ca="1">IF($C131-K$1&lt;År1,0,J130*(1-VLOOKUP($A131,[1]Hugst!$R$5:$W$9,MATCH(ROUNDUP((K$1)/10,0)*10,[1]Hugst!$R$4:$W$4,0))))</f>
        <v>0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9">
        <f t="shared" ca="1" si="3"/>
        <v>0</v>
      </c>
      <c r="F132" s="169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9">
        <f ca="1">IF($C132-G$1&lt;År1,0,F131*(1-VLOOKUP($A132,[1]Hugst!$R$5:$W$9,MATCH(ROUNDUP((G$1)/10,0)*10,[1]Hugst!$R$4:$W$4,0))))</f>
        <v>0</v>
      </c>
      <c r="H132" s="169">
        <f ca="1">IF($C132-H$1&lt;År1,0,G131*(1-VLOOKUP($A132,[1]Hugst!$R$5:$W$9,MATCH(ROUNDUP((H$1)/10,0)*10,[1]Hugst!$R$4:$W$4,0))))</f>
        <v>0</v>
      </c>
      <c r="I132" s="169">
        <f ca="1">IF($C132-I$1&lt;År1,0,H131*(1-VLOOKUP($A132,[1]Hugst!$R$5:$W$9,MATCH(ROUNDUP((I$1)/10,0)*10,[1]Hugst!$R$4:$W$4,0))))</f>
        <v>0</v>
      </c>
      <c r="J132" s="169">
        <f ca="1">IF($C132-J$1&lt;År1,0,I131*(1-VLOOKUP($A132,[1]Hugst!$R$5:$W$9,MATCH(ROUNDUP((J$1)/10,0)*10,[1]Hugst!$R$4:$W$4,0))))</f>
        <v>0</v>
      </c>
      <c r="K132" s="169">
        <f ca="1">IF($C132-K$1&lt;År1,0,J131*(1-VLOOKUP($A132,[1]Hugst!$R$5:$W$9,MATCH(ROUNDUP((K$1)/10,0)*10,[1]Hugst!$R$4:$W$4,0))))</f>
        <v>0</v>
      </c>
      <c r="L132" s="169">
        <f ca="1">IF($C132-L$1&lt;År1,0,K131*(1-VLOOKUP($A132,[1]Hugst!$R$5:$W$9,MATCH(ROUNDUP((L$1)/10,0)*10,[1]Hugst!$R$4:$W$4,0))))</f>
        <v>0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9">
        <f t="shared" ca="1" si="3"/>
        <v>0</v>
      </c>
      <c r="F133" s="169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9">
        <f ca="1">IF($C133-G$1&lt;År1,0,F132*(1-VLOOKUP($A133,[1]Hugst!$R$5:$W$9,MATCH(ROUNDUP((G$1)/10,0)*10,[1]Hugst!$R$4:$W$4,0))))</f>
        <v>0</v>
      </c>
      <c r="H133" s="169">
        <f ca="1">IF($C133-H$1&lt;År1,0,G132*(1-VLOOKUP($A133,[1]Hugst!$R$5:$W$9,MATCH(ROUNDUP((H$1)/10,0)*10,[1]Hugst!$R$4:$W$4,0))))</f>
        <v>0</v>
      </c>
      <c r="I133" s="169">
        <f ca="1">IF($C133-I$1&lt;År1,0,H132*(1-VLOOKUP($A133,[1]Hugst!$R$5:$W$9,MATCH(ROUNDUP((I$1)/10,0)*10,[1]Hugst!$R$4:$W$4,0))))</f>
        <v>0</v>
      </c>
      <c r="J133" s="169">
        <f ca="1">IF($C133-J$1&lt;År1,0,I132*(1-VLOOKUP($A133,[1]Hugst!$R$5:$W$9,MATCH(ROUNDUP((J$1)/10,0)*10,[1]Hugst!$R$4:$W$4,0))))</f>
        <v>0</v>
      </c>
      <c r="K133" s="169">
        <f ca="1">IF($C133-K$1&lt;År1,0,J132*(1-VLOOKUP($A133,[1]Hugst!$R$5:$W$9,MATCH(ROUNDUP((K$1)/10,0)*10,[1]Hugst!$R$4:$W$4,0))))</f>
        <v>0</v>
      </c>
      <c r="L133" s="169">
        <f ca="1">IF($C133-L$1&lt;År1,0,K132*(1-VLOOKUP($A133,[1]Hugst!$R$5:$W$9,MATCH(ROUNDUP((L$1)/10,0)*10,[1]Hugst!$R$4:$W$4,0))))</f>
        <v>0</v>
      </c>
      <c r="M133" s="169">
        <f ca="1">IF($C133-M$1&lt;År1,0,L132*(1-VLOOKUP($A133,[1]Hugst!$R$5:$W$9,MATCH(ROUNDUP((M$1)/10,0)*10,[1]Hugst!$R$4:$W$4,0))))</f>
        <v>0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9">
        <f t="shared" ca="1" si="3"/>
        <v>0</v>
      </c>
      <c r="F134" s="169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9">
        <f ca="1">IF($C134-G$1&lt;År1,0,F133*(1-VLOOKUP($A134,[1]Hugst!$R$5:$W$9,MATCH(ROUNDUP((G$1)/10,0)*10,[1]Hugst!$R$4:$W$4,0))))</f>
        <v>0</v>
      </c>
      <c r="H134" s="169">
        <f ca="1">IF($C134-H$1&lt;År1,0,G133*(1-VLOOKUP($A134,[1]Hugst!$R$5:$W$9,MATCH(ROUNDUP((H$1)/10,0)*10,[1]Hugst!$R$4:$W$4,0))))</f>
        <v>0</v>
      </c>
      <c r="I134" s="169">
        <f ca="1">IF($C134-I$1&lt;År1,0,H133*(1-VLOOKUP($A134,[1]Hugst!$R$5:$W$9,MATCH(ROUNDUP((I$1)/10,0)*10,[1]Hugst!$R$4:$W$4,0))))</f>
        <v>0</v>
      </c>
      <c r="J134" s="169">
        <f ca="1">IF($C134-J$1&lt;År1,0,I133*(1-VLOOKUP($A134,[1]Hugst!$R$5:$W$9,MATCH(ROUNDUP((J$1)/10,0)*10,[1]Hugst!$R$4:$W$4,0))))</f>
        <v>0</v>
      </c>
      <c r="K134" s="169">
        <f ca="1">IF($C134-K$1&lt;År1,0,J133*(1-VLOOKUP($A134,[1]Hugst!$R$5:$W$9,MATCH(ROUNDUP((K$1)/10,0)*10,[1]Hugst!$R$4:$W$4,0))))</f>
        <v>0</v>
      </c>
      <c r="L134" s="169">
        <f ca="1">IF($C134-L$1&lt;År1,0,K133*(1-VLOOKUP($A134,[1]Hugst!$R$5:$W$9,MATCH(ROUNDUP((L$1)/10,0)*10,[1]Hugst!$R$4:$W$4,0))))</f>
        <v>0</v>
      </c>
      <c r="M134" s="169">
        <f ca="1">IF($C134-M$1&lt;År1,0,L133*(1-VLOOKUP($A134,[1]Hugst!$R$5:$W$9,MATCH(ROUNDUP((M$1)/10,0)*10,[1]Hugst!$R$4:$W$4,0))))</f>
        <v>0</v>
      </c>
      <c r="N134" s="169">
        <f ca="1">IF($C134-N$1&lt;År1,0,M133*(1-VLOOKUP($A134,[1]Hugst!$R$5:$W$9,MATCH(ROUNDUP((N$1)/10,0)*10,[1]Hugst!$R$4:$W$4,0))))</f>
        <v>0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9">
        <f t="shared" ca="1" si="3"/>
        <v>0</v>
      </c>
      <c r="F135" s="169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9">
        <f ca="1">IF($C135-G$1&lt;År1,0,F134*(1-VLOOKUP($A135,[1]Hugst!$R$5:$W$9,MATCH(ROUNDUP((G$1)/10,0)*10,[1]Hugst!$R$4:$W$4,0))))</f>
        <v>0</v>
      </c>
      <c r="H135" s="169">
        <f ca="1">IF($C135-H$1&lt;År1,0,G134*(1-VLOOKUP($A135,[1]Hugst!$R$5:$W$9,MATCH(ROUNDUP((H$1)/10,0)*10,[1]Hugst!$R$4:$W$4,0))))</f>
        <v>0</v>
      </c>
      <c r="I135" s="169">
        <f ca="1">IF($C135-I$1&lt;År1,0,H134*(1-VLOOKUP($A135,[1]Hugst!$R$5:$W$9,MATCH(ROUNDUP((I$1)/10,0)*10,[1]Hugst!$R$4:$W$4,0))))</f>
        <v>0</v>
      </c>
      <c r="J135" s="169">
        <f ca="1">IF($C135-J$1&lt;År1,0,I134*(1-VLOOKUP($A135,[1]Hugst!$R$5:$W$9,MATCH(ROUNDUP((J$1)/10,0)*10,[1]Hugst!$R$4:$W$4,0))))</f>
        <v>0</v>
      </c>
      <c r="K135" s="169">
        <f ca="1">IF($C135-K$1&lt;År1,0,J134*(1-VLOOKUP($A135,[1]Hugst!$R$5:$W$9,MATCH(ROUNDUP((K$1)/10,0)*10,[1]Hugst!$R$4:$W$4,0))))</f>
        <v>0</v>
      </c>
      <c r="L135" s="169">
        <f ca="1">IF($C135-L$1&lt;År1,0,K134*(1-VLOOKUP($A135,[1]Hugst!$R$5:$W$9,MATCH(ROUNDUP((L$1)/10,0)*10,[1]Hugst!$R$4:$W$4,0))))</f>
        <v>0</v>
      </c>
      <c r="M135" s="169">
        <f ca="1">IF($C135-M$1&lt;År1,0,L134*(1-VLOOKUP($A135,[1]Hugst!$R$5:$W$9,MATCH(ROUNDUP((M$1)/10,0)*10,[1]Hugst!$R$4:$W$4,0))))</f>
        <v>0</v>
      </c>
      <c r="N135" s="169">
        <f ca="1">IF($C135-N$1&lt;År1,0,M134*(1-VLOOKUP($A135,[1]Hugst!$R$5:$W$9,MATCH(ROUNDUP((N$1)/10,0)*10,[1]Hugst!$R$4:$W$4,0))))</f>
        <v>0</v>
      </c>
      <c r="O135" s="169">
        <f ca="1">IF($C135-O$1&lt;År1,0,N134*(1-VLOOKUP($A135,[1]Hugst!$R$5:$W$9,MATCH(ROUNDUP((O$1)/10,0)*10,[1]Hugst!$R$4:$W$4,0))))</f>
        <v>0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9">
        <f t="shared" ca="1" si="3"/>
        <v>0</v>
      </c>
      <c r="F136" s="169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9">
        <f ca="1">IF($C136-G$1&lt;År1,0,F135*(1-VLOOKUP($A136,[1]Hugst!$R$5:$W$9,MATCH(ROUNDUP((G$1)/10,0)*10,[1]Hugst!$R$4:$W$4,0))))</f>
        <v>0</v>
      </c>
      <c r="H136" s="169">
        <f ca="1">IF($C136-H$1&lt;År1,0,G135*(1-VLOOKUP($A136,[1]Hugst!$R$5:$W$9,MATCH(ROUNDUP((H$1)/10,0)*10,[1]Hugst!$R$4:$W$4,0))))</f>
        <v>0</v>
      </c>
      <c r="I136" s="169">
        <f ca="1">IF($C136-I$1&lt;År1,0,H135*(1-VLOOKUP($A136,[1]Hugst!$R$5:$W$9,MATCH(ROUNDUP((I$1)/10,0)*10,[1]Hugst!$R$4:$W$4,0))))</f>
        <v>0</v>
      </c>
      <c r="J136" s="169">
        <f ca="1">IF($C136-J$1&lt;År1,0,I135*(1-VLOOKUP($A136,[1]Hugst!$R$5:$W$9,MATCH(ROUNDUP((J$1)/10,0)*10,[1]Hugst!$R$4:$W$4,0))))</f>
        <v>0</v>
      </c>
      <c r="K136" s="169">
        <f ca="1">IF($C136-K$1&lt;År1,0,J135*(1-VLOOKUP($A136,[1]Hugst!$R$5:$W$9,MATCH(ROUNDUP((K$1)/10,0)*10,[1]Hugst!$R$4:$W$4,0))))</f>
        <v>0</v>
      </c>
      <c r="L136" s="169">
        <f ca="1">IF($C136-L$1&lt;År1,0,K135*(1-VLOOKUP($A136,[1]Hugst!$R$5:$W$9,MATCH(ROUNDUP((L$1)/10,0)*10,[1]Hugst!$R$4:$W$4,0))))</f>
        <v>0</v>
      </c>
      <c r="M136" s="169">
        <f ca="1">IF($C136-M$1&lt;År1,0,L135*(1-VLOOKUP($A136,[1]Hugst!$R$5:$W$9,MATCH(ROUNDUP((M$1)/10,0)*10,[1]Hugst!$R$4:$W$4,0))))</f>
        <v>0</v>
      </c>
      <c r="N136" s="169">
        <f ca="1">IF($C136-N$1&lt;År1,0,M135*(1-VLOOKUP($A136,[1]Hugst!$R$5:$W$9,MATCH(ROUNDUP((N$1)/10,0)*10,[1]Hugst!$R$4:$W$4,0))))</f>
        <v>0</v>
      </c>
      <c r="O136" s="169">
        <f ca="1">IF($C136-O$1&lt;År1,0,N135*(1-VLOOKUP($A136,[1]Hugst!$R$5:$W$9,MATCH(ROUNDUP((O$1)/10,0)*10,[1]Hugst!$R$4:$W$4,0))))</f>
        <v>0</v>
      </c>
      <c r="P136" s="169">
        <f ca="1">IF($C136-P$1&lt;År1,0,O135*(1-VLOOKUP($A136,[1]Hugst!$R$5:$W$9,MATCH(ROUNDUP((P$1)/10,0)*10,[1]Hugst!$R$4:$W$4,0))))</f>
        <v>0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9">
        <f t="shared" ca="1" si="3"/>
        <v>0</v>
      </c>
      <c r="F137" s="169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9">
        <f ca="1">IF($C137-G$1&lt;År1,0,F136*(1-VLOOKUP($A137,[1]Hugst!$R$5:$W$9,MATCH(ROUNDUP((G$1)/10,0)*10,[1]Hugst!$R$4:$W$4,0))))</f>
        <v>0</v>
      </c>
      <c r="H137" s="169">
        <f ca="1">IF($C137-H$1&lt;År1,0,G136*(1-VLOOKUP($A137,[1]Hugst!$R$5:$W$9,MATCH(ROUNDUP((H$1)/10,0)*10,[1]Hugst!$R$4:$W$4,0))))</f>
        <v>0</v>
      </c>
      <c r="I137" s="169">
        <f ca="1">IF($C137-I$1&lt;År1,0,H136*(1-VLOOKUP($A137,[1]Hugst!$R$5:$W$9,MATCH(ROUNDUP((I$1)/10,0)*10,[1]Hugst!$R$4:$W$4,0))))</f>
        <v>0</v>
      </c>
      <c r="J137" s="169">
        <f ca="1">IF($C137-J$1&lt;År1,0,I136*(1-VLOOKUP($A137,[1]Hugst!$R$5:$W$9,MATCH(ROUNDUP((J$1)/10,0)*10,[1]Hugst!$R$4:$W$4,0))))</f>
        <v>0</v>
      </c>
      <c r="K137" s="169">
        <f ca="1">IF($C137-K$1&lt;År1,0,J136*(1-VLOOKUP($A137,[1]Hugst!$R$5:$W$9,MATCH(ROUNDUP((K$1)/10,0)*10,[1]Hugst!$R$4:$W$4,0))))</f>
        <v>0</v>
      </c>
      <c r="L137" s="169">
        <f ca="1">IF($C137-L$1&lt;År1,0,K136*(1-VLOOKUP($A137,[1]Hugst!$R$5:$W$9,MATCH(ROUNDUP((L$1)/10,0)*10,[1]Hugst!$R$4:$W$4,0))))</f>
        <v>0</v>
      </c>
      <c r="M137" s="169">
        <f ca="1">IF($C137-M$1&lt;År1,0,L136*(1-VLOOKUP($A137,[1]Hugst!$R$5:$W$9,MATCH(ROUNDUP((M$1)/10,0)*10,[1]Hugst!$R$4:$W$4,0))))</f>
        <v>0</v>
      </c>
      <c r="N137" s="169">
        <f ca="1">IF($C137-N$1&lt;År1,0,M136*(1-VLOOKUP($A137,[1]Hugst!$R$5:$W$9,MATCH(ROUNDUP((N$1)/10,0)*10,[1]Hugst!$R$4:$W$4,0))))</f>
        <v>0</v>
      </c>
      <c r="O137" s="169">
        <f ca="1">IF($C137-O$1&lt;År1,0,N136*(1-VLOOKUP($A137,[1]Hugst!$R$5:$W$9,MATCH(ROUNDUP((O$1)/10,0)*10,[1]Hugst!$R$4:$W$4,0))))</f>
        <v>0</v>
      </c>
      <c r="P137" s="169">
        <f ca="1">IF($C137-P$1&lt;År1,0,O136*(1-VLOOKUP($A137,[1]Hugst!$R$5:$W$9,MATCH(ROUNDUP((P$1)/10,0)*10,[1]Hugst!$R$4:$W$4,0))))</f>
        <v>0</v>
      </c>
      <c r="Q137" s="169">
        <f ca="1">IF($C137-Q$1&lt;År1,0,P136*(1-VLOOKUP($A137,[1]Hugst!$R$5:$W$9,MATCH(ROUNDUP((Q$1)/10,0)*10,[1]Hugst!$R$4:$W$4,0))))</f>
        <v>0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9">
        <f t="shared" ca="1" si="3"/>
        <v>0</v>
      </c>
      <c r="F138" s="169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9">
        <f ca="1">IF($C138-G$1&lt;År1,0,F137*(1-VLOOKUP($A138,[1]Hugst!$R$5:$W$9,MATCH(ROUNDUP((G$1)/10,0)*10,[1]Hugst!$R$4:$W$4,0))))</f>
        <v>0</v>
      </c>
      <c r="H138" s="169">
        <f ca="1">IF($C138-H$1&lt;År1,0,G137*(1-VLOOKUP($A138,[1]Hugst!$R$5:$W$9,MATCH(ROUNDUP((H$1)/10,0)*10,[1]Hugst!$R$4:$W$4,0))))</f>
        <v>0</v>
      </c>
      <c r="I138" s="169">
        <f ca="1">IF($C138-I$1&lt;År1,0,H137*(1-VLOOKUP($A138,[1]Hugst!$R$5:$W$9,MATCH(ROUNDUP((I$1)/10,0)*10,[1]Hugst!$R$4:$W$4,0))))</f>
        <v>0</v>
      </c>
      <c r="J138" s="169">
        <f ca="1">IF($C138-J$1&lt;År1,0,I137*(1-VLOOKUP($A138,[1]Hugst!$R$5:$W$9,MATCH(ROUNDUP((J$1)/10,0)*10,[1]Hugst!$R$4:$W$4,0))))</f>
        <v>0</v>
      </c>
      <c r="K138" s="169">
        <f ca="1">IF($C138-K$1&lt;År1,0,J137*(1-VLOOKUP($A138,[1]Hugst!$R$5:$W$9,MATCH(ROUNDUP((K$1)/10,0)*10,[1]Hugst!$R$4:$W$4,0))))</f>
        <v>0</v>
      </c>
      <c r="L138" s="169">
        <f ca="1">IF($C138-L$1&lt;År1,0,K137*(1-VLOOKUP($A138,[1]Hugst!$R$5:$W$9,MATCH(ROUNDUP((L$1)/10,0)*10,[1]Hugst!$R$4:$W$4,0))))</f>
        <v>0</v>
      </c>
      <c r="M138" s="169">
        <f ca="1">IF($C138-M$1&lt;År1,0,L137*(1-VLOOKUP($A138,[1]Hugst!$R$5:$W$9,MATCH(ROUNDUP((M$1)/10,0)*10,[1]Hugst!$R$4:$W$4,0))))</f>
        <v>0</v>
      </c>
      <c r="N138" s="169">
        <f ca="1">IF($C138-N$1&lt;År1,0,M137*(1-VLOOKUP($A138,[1]Hugst!$R$5:$W$9,MATCH(ROUNDUP((N$1)/10,0)*10,[1]Hugst!$R$4:$W$4,0))))</f>
        <v>0</v>
      </c>
      <c r="O138" s="169">
        <f ca="1">IF($C138-O$1&lt;År1,0,N137*(1-VLOOKUP($A138,[1]Hugst!$R$5:$W$9,MATCH(ROUNDUP((O$1)/10,0)*10,[1]Hugst!$R$4:$W$4,0))))</f>
        <v>0</v>
      </c>
      <c r="P138" s="169">
        <f ca="1">IF($C138-P$1&lt;År1,0,O137*(1-VLOOKUP($A138,[1]Hugst!$R$5:$W$9,MATCH(ROUNDUP((P$1)/10,0)*10,[1]Hugst!$R$4:$W$4,0))))</f>
        <v>0</v>
      </c>
      <c r="Q138" s="169">
        <f ca="1">IF($C138-Q$1&lt;År1,0,P137*(1-VLOOKUP($A138,[1]Hugst!$R$5:$W$9,MATCH(ROUNDUP((Q$1)/10,0)*10,[1]Hugst!$R$4:$W$4,0))))</f>
        <v>0</v>
      </c>
      <c r="R138" s="169">
        <f ca="1">IF($C138-R$1&lt;År1,0,Q137*(1-VLOOKUP($A138,[1]Hugst!$R$5:$W$9,MATCH(ROUNDUP((R$1)/10,0)*10,[1]Hugst!$R$4:$W$4,0))))</f>
        <v>0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9">
        <f t="shared" ca="1" si="3"/>
        <v>0</v>
      </c>
      <c r="F139" s="16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9">
        <f ca="1">IF($C139-G$1&lt;År1,0,F138*(1-VLOOKUP($A139,[1]Hugst!$R$5:$W$9,MATCH(ROUNDUP((G$1)/10,0)*10,[1]Hugst!$R$4:$W$4,0))))</f>
        <v>0</v>
      </c>
      <c r="H139" s="169">
        <f ca="1">IF($C139-H$1&lt;År1,0,G138*(1-VLOOKUP($A139,[1]Hugst!$R$5:$W$9,MATCH(ROUNDUP((H$1)/10,0)*10,[1]Hugst!$R$4:$W$4,0))))</f>
        <v>0</v>
      </c>
      <c r="I139" s="169">
        <f ca="1">IF($C139-I$1&lt;År1,0,H138*(1-VLOOKUP($A139,[1]Hugst!$R$5:$W$9,MATCH(ROUNDUP((I$1)/10,0)*10,[1]Hugst!$R$4:$W$4,0))))</f>
        <v>0</v>
      </c>
      <c r="J139" s="169">
        <f ca="1">IF($C139-J$1&lt;År1,0,I138*(1-VLOOKUP($A139,[1]Hugst!$R$5:$W$9,MATCH(ROUNDUP((J$1)/10,0)*10,[1]Hugst!$R$4:$W$4,0))))</f>
        <v>0</v>
      </c>
      <c r="K139" s="169">
        <f ca="1">IF($C139-K$1&lt;År1,0,J138*(1-VLOOKUP($A139,[1]Hugst!$R$5:$W$9,MATCH(ROUNDUP((K$1)/10,0)*10,[1]Hugst!$R$4:$W$4,0))))</f>
        <v>0</v>
      </c>
      <c r="L139" s="169">
        <f ca="1">IF($C139-L$1&lt;År1,0,K138*(1-VLOOKUP($A139,[1]Hugst!$R$5:$W$9,MATCH(ROUNDUP((L$1)/10,0)*10,[1]Hugst!$R$4:$W$4,0))))</f>
        <v>0</v>
      </c>
      <c r="M139" s="169">
        <f ca="1">IF($C139-M$1&lt;År1,0,L138*(1-VLOOKUP($A139,[1]Hugst!$R$5:$W$9,MATCH(ROUNDUP((M$1)/10,0)*10,[1]Hugst!$R$4:$W$4,0))))</f>
        <v>0</v>
      </c>
      <c r="N139" s="169">
        <f ca="1">IF($C139-N$1&lt;År1,0,M138*(1-VLOOKUP($A139,[1]Hugst!$R$5:$W$9,MATCH(ROUNDUP((N$1)/10,0)*10,[1]Hugst!$R$4:$W$4,0))))</f>
        <v>0</v>
      </c>
      <c r="O139" s="169">
        <f ca="1">IF($C139-O$1&lt;År1,0,N138*(1-VLOOKUP($A139,[1]Hugst!$R$5:$W$9,MATCH(ROUNDUP((O$1)/10,0)*10,[1]Hugst!$R$4:$W$4,0))))</f>
        <v>0</v>
      </c>
      <c r="P139" s="169">
        <f ca="1">IF($C139-P$1&lt;År1,0,O138*(1-VLOOKUP($A139,[1]Hugst!$R$5:$W$9,MATCH(ROUNDUP((P$1)/10,0)*10,[1]Hugst!$R$4:$W$4,0))))</f>
        <v>0</v>
      </c>
      <c r="Q139" s="169">
        <f ca="1">IF($C139-Q$1&lt;År1,0,P138*(1-VLOOKUP($A139,[1]Hugst!$R$5:$W$9,MATCH(ROUNDUP((Q$1)/10,0)*10,[1]Hugst!$R$4:$W$4,0))))</f>
        <v>0</v>
      </c>
      <c r="R139" s="169">
        <f ca="1">IF($C139-R$1&lt;År1,0,Q138*(1-VLOOKUP($A139,[1]Hugst!$R$5:$W$9,MATCH(ROUNDUP((R$1)/10,0)*10,[1]Hugst!$R$4:$W$4,0))))</f>
        <v>0</v>
      </c>
      <c r="S139" s="169">
        <f ca="1">IF($C139-S$1&lt;År1,0,R138*(1-VLOOKUP($A139,[1]Hugst!$R$5:$W$9,MATCH(ROUNDUP((S$1)/10,0)*10,[1]Hugst!$R$4:$W$4,0))))</f>
        <v>0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9">
        <f t="shared" ca="1" si="3"/>
        <v>0</v>
      </c>
      <c r="F140" s="169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9">
        <f ca="1">IF($C140-G$1&lt;År1,0,F139*(1-VLOOKUP($A140,[1]Hugst!$R$5:$W$9,MATCH(ROUNDUP((G$1)/10,0)*10,[1]Hugst!$R$4:$W$4,0))))</f>
        <v>0</v>
      </c>
      <c r="H140" s="169">
        <f ca="1">IF($C140-H$1&lt;År1,0,G139*(1-VLOOKUP($A140,[1]Hugst!$R$5:$W$9,MATCH(ROUNDUP((H$1)/10,0)*10,[1]Hugst!$R$4:$W$4,0))))</f>
        <v>0</v>
      </c>
      <c r="I140" s="169">
        <f ca="1">IF($C140-I$1&lt;År1,0,H139*(1-VLOOKUP($A140,[1]Hugst!$R$5:$W$9,MATCH(ROUNDUP((I$1)/10,0)*10,[1]Hugst!$R$4:$W$4,0))))</f>
        <v>0</v>
      </c>
      <c r="J140" s="169">
        <f ca="1">IF($C140-J$1&lt;År1,0,I139*(1-VLOOKUP($A140,[1]Hugst!$R$5:$W$9,MATCH(ROUNDUP((J$1)/10,0)*10,[1]Hugst!$R$4:$W$4,0))))</f>
        <v>0</v>
      </c>
      <c r="K140" s="169">
        <f ca="1">IF($C140-K$1&lt;År1,0,J139*(1-VLOOKUP($A140,[1]Hugst!$R$5:$W$9,MATCH(ROUNDUP((K$1)/10,0)*10,[1]Hugst!$R$4:$W$4,0))))</f>
        <v>0</v>
      </c>
      <c r="L140" s="169">
        <f ca="1">IF($C140-L$1&lt;År1,0,K139*(1-VLOOKUP($A140,[1]Hugst!$R$5:$W$9,MATCH(ROUNDUP((L$1)/10,0)*10,[1]Hugst!$R$4:$W$4,0))))</f>
        <v>0</v>
      </c>
      <c r="M140" s="169">
        <f ca="1">IF($C140-M$1&lt;År1,0,L139*(1-VLOOKUP($A140,[1]Hugst!$R$5:$W$9,MATCH(ROUNDUP((M$1)/10,0)*10,[1]Hugst!$R$4:$W$4,0))))</f>
        <v>0</v>
      </c>
      <c r="N140" s="169">
        <f ca="1">IF($C140-N$1&lt;År1,0,M139*(1-VLOOKUP($A140,[1]Hugst!$R$5:$W$9,MATCH(ROUNDUP((N$1)/10,0)*10,[1]Hugst!$R$4:$W$4,0))))</f>
        <v>0</v>
      </c>
      <c r="O140" s="169">
        <f ca="1">IF($C140-O$1&lt;År1,0,N139*(1-VLOOKUP($A140,[1]Hugst!$R$5:$W$9,MATCH(ROUNDUP((O$1)/10,0)*10,[1]Hugst!$R$4:$W$4,0))))</f>
        <v>0</v>
      </c>
      <c r="P140" s="169">
        <f ca="1">IF($C140-P$1&lt;År1,0,O139*(1-VLOOKUP($A140,[1]Hugst!$R$5:$W$9,MATCH(ROUNDUP((P$1)/10,0)*10,[1]Hugst!$R$4:$W$4,0))))</f>
        <v>0</v>
      </c>
      <c r="Q140" s="169">
        <f ca="1">IF($C140-Q$1&lt;År1,0,P139*(1-VLOOKUP($A140,[1]Hugst!$R$5:$W$9,MATCH(ROUNDUP((Q$1)/10,0)*10,[1]Hugst!$R$4:$W$4,0))))</f>
        <v>0</v>
      </c>
      <c r="R140" s="169">
        <f ca="1">IF($C140-R$1&lt;År1,0,Q139*(1-VLOOKUP($A140,[1]Hugst!$R$5:$W$9,MATCH(ROUNDUP((R$1)/10,0)*10,[1]Hugst!$R$4:$W$4,0))))</f>
        <v>0</v>
      </c>
      <c r="S140" s="169">
        <f ca="1">IF($C140-S$1&lt;År1,0,R139*(1-VLOOKUP($A140,[1]Hugst!$R$5:$W$9,MATCH(ROUNDUP((S$1)/10,0)*10,[1]Hugst!$R$4:$W$4,0))))</f>
        <v>0</v>
      </c>
      <c r="T140" s="169">
        <f ca="1">IF($C140-T$1&lt;År1,0,S139*(1-VLOOKUP($A140,[1]Hugst!$R$5:$W$9,MATCH(ROUNDUP((T$1)/10,0)*10,[1]Hugst!$R$4:$W$4,0))))</f>
        <v>0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9">
        <f t="shared" ca="1" si="3"/>
        <v>0</v>
      </c>
      <c r="F141" s="169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9">
        <f ca="1">IF($C141-G$1&lt;År1,0,F140*(1-VLOOKUP($A141,[1]Hugst!$R$5:$W$9,MATCH(ROUNDUP((G$1)/10,0)*10,[1]Hugst!$R$4:$W$4,0))))</f>
        <v>0</v>
      </c>
      <c r="H141" s="169">
        <f ca="1">IF($C141-H$1&lt;År1,0,G140*(1-VLOOKUP($A141,[1]Hugst!$R$5:$W$9,MATCH(ROUNDUP((H$1)/10,0)*10,[1]Hugst!$R$4:$W$4,0))))</f>
        <v>0</v>
      </c>
      <c r="I141" s="169">
        <f ca="1">IF($C141-I$1&lt;År1,0,H140*(1-VLOOKUP($A141,[1]Hugst!$R$5:$W$9,MATCH(ROUNDUP((I$1)/10,0)*10,[1]Hugst!$R$4:$W$4,0))))</f>
        <v>0</v>
      </c>
      <c r="J141" s="169">
        <f ca="1">IF($C141-J$1&lt;År1,0,I140*(1-VLOOKUP($A141,[1]Hugst!$R$5:$W$9,MATCH(ROUNDUP((J$1)/10,0)*10,[1]Hugst!$R$4:$W$4,0))))</f>
        <v>0</v>
      </c>
      <c r="K141" s="169">
        <f ca="1">IF($C141-K$1&lt;År1,0,J140*(1-VLOOKUP($A141,[1]Hugst!$R$5:$W$9,MATCH(ROUNDUP((K$1)/10,0)*10,[1]Hugst!$R$4:$W$4,0))))</f>
        <v>0</v>
      </c>
      <c r="L141" s="169">
        <f ca="1">IF($C141-L$1&lt;År1,0,K140*(1-VLOOKUP($A141,[1]Hugst!$R$5:$W$9,MATCH(ROUNDUP((L$1)/10,0)*10,[1]Hugst!$R$4:$W$4,0))))</f>
        <v>0</v>
      </c>
      <c r="M141" s="169">
        <f ca="1">IF($C141-M$1&lt;År1,0,L140*(1-VLOOKUP($A141,[1]Hugst!$R$5:$W$9,MATCH(ROUNDUP((M$1)/10,0)*10,[1]Hugst!$R$4:$W$4,0))))</f>
        <v>0</v>
      </c>
      <c r="N141" s="169">
        <f ca="1">IF($C141-N$1&lt;År1,0,M140*(1-VLOOKUP($A141,[1]Hugst!$R$5:$W$9,MATCH(ROUNDUP((N$1)/10,0)*10,[1]Hugst!$R$4:$W$4,0))))</f>
        <v>0</v>
      </c>
      <c r="O141" s="169">
        <f ca="1">IF($C141-O$1&lt;År1,0,N140*(1-VLOOKUP($A141,[1]Hugst!$R$5:$W$9,MATCH(ROUNDUP((O$1)/10,0)*10,[1]Hugst!$R$4:$W$4,0))))</f>
        <v>0</v>
      </c>
      <c r="P141" s="169">
        <f ca="1">IF($C141-P$1&lt;År1,0,O140*(1-VLOOKUP($A141,[1]Hugst!$R$5:$W$9,MATCH(ROUNDUP((P$1)/10,0)*10,[1]Hugst!$R$4:$W$4,0))))</f>
        <v>0</v>
      </c>
      <c r="Q141" s="169">
        <f ca="1">IF($C141-Q$1&lt;År1,0,P140*(1-VLOOKUP($A141,[1]Hugst!$R$5:$W$9,MATCH(ROUNDUP((Q$1)/10,0)*10,[1]Hugst!$R$4:$W$4,0))))</f>
        <v>0</v>
      </c>
      <c r="R141" s="169">
        <f ca="1">IF($C141-R$1&lt;År1,0,Q140*(1-VLOOKUP($A141,[1]Hugst!$R$5:$W$9,MATCH(ROUNDUP((R$1)/10,0)*10,[1]Hugst!$R$4:$W$4,0))))</f>
        <v>0</v>
      </c>
      <c r="S141" s="169">
        <f ca="1">IF($C141-S$1&lt;År1,0,R140*(1-VLOOKUP($A141,[1]Hugst!$R$5:$W$9,MATCH(ROUNDUP((S$1)/10,0)*10,[1]Hugst!$R$4:$W$4,0))))</f>
        <v>0</v>
      </c>
      <c r="T141" s="169">
        <f ca="1">IF($C141-T$1&lt;År1,0,S140*(1-VLOOKUP($A141,[1]Hugst!$R$5:$W$9,MATCH(ROUNDUP((T$1)/10,0)*10,[1]Hugst!$R$4:$W$4,0))))</f>
        <v>0</v>
      </c>
      <c r="U141" s="169">
        <f ca="1">IF($C141-U$1&lt;År1,0,T140*(1-VLOOKUP($A141,[1]Hugst!$R$5:$W$9,MATCH(ROUNDUP((U$1)/10,0)*10,[1]Hugst!$R$4:$W$4,0))))</f>
        <v>0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9">
        <f t="shared" ca="1" si="3"/>
        <v>0</v>
      </c>
      <c r="F142" s="169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9">
        <f ca="1">IF($C142-G$1&lt;År1,0,F141*(1-VLOOKUP($A142,[1]Hugst!$R$5:$W$9,MATCH(ROUNDUP((G$1)/10,0)*10,[1]Hugst!$R$4:$W$4,0))))</f>
        <v>0</v>
      </c>
      <c r="H142" s="169">
        <f ca="1">IF($C142-H$1&lt;År1,0,G141*(1-VLOOKUP($A142,[1]Hugst!$R$5:$W$9,MATCH(ROUNDUP((H$1)/10,0)*10,[1]Hugst!$R$4:$W$4,0))))</f>
        <v>0</v>
      </c>
      <c r="I142" s="169">
        <f ca="1">IF($C142-I$1&lt;År1,0,H141*(1-VLOOKUP($A142,[1]Hugst!$R$5:$W$9,MATCH(ROUNDUP((I$1)/10,0)*10,[1]Hugst!$R$4:$W$4,0))))</f>
        <v>0</v>
      </c>
      <c r="J142" s="169">
        <f ca="1">IF($C142-J$1&lt;År1,0,I141*(1-VLOOKUP($A142,[1]Hugst!$R$5:$W$9,MATCH(ROUNDUP((J$1)/10,0)*10,[1]Hugst!$R$4:$W$4,0))))</f>
        <v>0</v>
      </c>
      <c r="K142" s="169">
        <f ca="1">IF($C142-K$1&lt;År1,0,J141*(1-VLOOKUP($A142,[1]Hugst!$R$5:$W$9,MATCH(ROUNDUP((K$1)/10,0)*10,[1]Hugst!$R$4:$W$4,0))))</f>
        <v>0</v>
      </c>
      <c r="L142" s="169">
        <f ca="1">IF($C142-L$1&lt;År1,0,K141*(1-VLOOKUP($A142,[1]Hugst!$R$5:$W$9,MATCH(ROUNDUP((L$1)/10,0)*10,[1]Hugst!$R$4:$W$4,0))))</f>
        <v>0</v>
      </c>
      <c r="M142" s="169">
        <f ca="1">IF($C142-M$1&lt;År1,0,L141*(1-VLOOKUP($A142,[1]Hugst!$R$5:$W$9,MATCH(ROUNDUP((M$1)/10,0)*10,[1]Hugst!$R$4:$W$4,0))))</f>
        <v>0</v>
      </c>
      <c r="N142" s="169">
        <f ca="1">IF($C142-N$1&lt;År1,0,M141*(1-VLOOKUP($A142,[1]Hugst!$R$5:$W$9,MATCH(ROUNDUP((N$1)/10,0)*10,[1]Hugst!$R$4:$W$4,0))))</f>
        <v>0</v>
      </c>
      <c r="O142" s="169">
        <f ca="1">IF($C142-O$1&lt;År1,0,N141*(1-VLOOKUP($A142,[1]Hugst!$R$5:$W$9,MATCH(ROUNDUP((O$1)/10,0)*10,[1]Hugst!$R$4:$W$4,0))))</f>
        <v>0</v>
      </c>
      <c r="P142" s="169">
        <f ca="1">IF($C142-P$1&lt;År1,0,O141*(1-VLOOKUP($A142,[1]Hugst!$R$5:$W$9,MATCH(ROUNDUP((P$1)/10,0)*10,[1]Hugst!$R$4:$W$4,0))))</f>
        <v>0</v>
      </c>
      <c r="Q142" s="169">
        <f ca="1">IF($C142-Q$1&lt;År1,0,P141*(1-VLOOKUP($A142,[1]Hugst!$R$5:$W$9,MATCH(ROUNDUP((Q$1)/10,0)*10,[1]Hugst!$R$4:$W$4,0))))</f>
        <v>0</v>
      </c>
      <c r="R142" s="169">
        <f ca="1">IF($C142-R$1&lt;År1,0,Q141*(1-VLOOKUP($A142,[1]Hugst!$R$5:$W$9,MATCH(ROUNDUP((R$1)/10,0)*10,[1]Hugst!$R$4:$W$4,0))))</f>
        <v>0</v>
      </c>
      <c r="S142" s="169">
        <f ca="1">IF($C142-S$1&lt;År1,0,R141*(1-VLOOKUP($A142,[1]Hugst!$R$5:$W$9,MATCH(ROUNDUP((S$1)/10,0)*10,[1]Hugst!$R$4:$W$4,0))))</f>
        <v>0</v>
      </c>
      <c r="T142" s="169">
        <f ca="1">IF($C142-T$1&lt;År1,0,S141*(1-VLOOKUP($A142,[1]Hugst!$R$5:$W$9,MATCH(ROUNDUP((T$1)/10,0)*10,[1]Hugst!$R$4:$W$4,0))))</f>
        <v>0</v>
      </c>
      <c r="U142" s="169">
        <f ca="1">IF($C142-U$1&lt;År1,0,T141*(1-VLOOKUP($A142,[1]Hugst!$R$5:$W$9,MATCH(ROUNDUP((U$1)/10,0)*10,[1]Hugst!$R$4:$W$4,0))))</f>
        <v>0</v>
      </c>
      <c r="V142" s="169">
        <f ca="1">IF($C142-V$1&lt;År1,0,U141*(1-VLOOKUP($A142,[1]Hugst!$R$5:$W$9,MATCH(ROUNDUP((V$1)/10,0)*10,[1]Hugst!$R$4:$W$4,0))))</f>
        <v>0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9">
        <f t="shared" ca="1" si="3"/>
        <v>0</v>
      </c>
      <c r="F143" s="169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9">
        <f ca="1">IF($C143-G$1&lt;År1,0,F142*(1-VLOOKUP($A143,[1]Hugst!$R$5:$W$9,MATCH(ROUNDUP((G$1)/10,0)*10,[1]Hugst!$R$4:$W$4,0))))</f>
        <v>0</v>
      </c>
      <c r="H143" s="169">
        <f ca="1">IF($C143-H$1&lt;År1,0,G142*(1-VLOOKUP($A143,[1]Hugst!$R$5:$W$9,MATCH(ROUNDUP((H$1)/10,0)*10,[1]Hugst!$R$4:$W$4,0))))</f>
        <v>0</v>
      </c>
      <c r="I143" s="169">
        <f ca="1">IF($C143-I$1&lt;År1,0,H142*(1-VLOOKUP($A143,[1]Hugst!$R$5:$W$9,MATCH(ROUNDUP((I$1)/10,0)*10,[1]Hugst!$R$4:$W$4,0))))</f>
        <v>0</v>
      </c>
      <c r="J143" s="169">
        <f ca="1">IF($C143-J$1&lt;År1,0,I142*(1-VLOOKUP($A143,[1]Hugst!$R$5:$W$9,MATCH(ROUNDUP((J$1)/10,0)*10,[1]Hugst!$R$4:$W$4,0))))</f>
        <v>0</v>
      </c>
      <c r="K143" s="169">
        <f ca="1">IF($C143-K$1&lt;År1,0,J142*(1-VLOOKUP($A143,[1]Hugst!$R$5:$W$9,MATCH(ROUNDUP((K$1)/10,0)*10,[1]Hugst!$R$4:$W$4,0))))</f>
        <v>0</v>
      </c>
      <c r="L143" s="169">
        <f ca="1">IF($C143-L$1&lt;År1,0,K142*(1-VLOOKUP($A143,[1]Hugst!$R$5:$W$9,MATCH(ROUNDUP((L$1)/10,0)*10,[1]Hugst!$R$4:$W$4,0))))</f>
        <v>0</v>
      </c>
      <c r="M143" s="169">
        <f ca="1">IF($C143-M$1&lt;År1,0,L142*(1-VLOOKUP($A143,[1]Hugst!$R$5:$W$9,MATCH(ROUNDUP((M$1)/10,0)*10,[1]Hugst!$R$4:$W$4,0))))</f>
        <v>0</v>
      </c>
      <c r="N143" s="169">
        <f ca="1">IF($C143-N$1&lt;År1,0,M142*(1-VLOOKUP($A143,[1]Hugst!$R$5:$W$9,MATCH(ROUNDUP((N$1)/10,0)*10,[1]Hugst!$R$4:$W$4,0))))</f>
        <v>0</v>
      </c>
      <c r="O143" s="169">
        <f ca="1">IF($C143-O$1&lt;År1,0,N142*(1-VLOOKUP($A143,[1]Hugst!$R$5:$W$9,MATCH(ROUNDUP((O$1)/10,0)*10,[1]Hugst!$R$4:$W$4,0))))</f>
        <v>0</v>
      </c>
      <c r="P143" s="169">
        <f ca="1">IF($C143-P$1&lt;År1,0,O142*(1-VLOOKUP($A143,[1]Hugst!$R$5:$W$9,MATCH(ROUNDUP((P$1)/10,0)*10,[1]Hugst!$R$4:$W$4,0))))</f>
        <v>0</v>
      </c>
      <c r="Q143" s="169">
        <f ca="1">IF($C143-Q$1&lt;År1,0,P142*(1-VLOOKUP($A143,[1]Hugst!$R$5:$W$9,MATCH(ROUNDUP((Q$1)/10,0)*10,[1]Hugst!$R$4:$W$4,0))))</f>
        <v>0</v>
      </c>
      <c r="R143" s="169">
        <f ca="1">IF($C143-R$1&lt;År1,0,Q142*(1-VLOOKUP($A143,[1]Hugst!$R$5:$W$9,MATCH(ROUNDUP((R$1)/10,0)*10,[1]Hugst!$R$4:$W$4,0))))</f>
        <v>0</v>
      </c>
      <c r="S143" s="169">
        <f ca="1">IF($C143-S$1&lt;År1,0,R142*(1-VLOOKUP($A143,[1]Hugst!$R$5:$W$9,MATCH(ROUNDUP((S$1)/10,0)*10,[1]Hugst!$R$4:$W$4,0))))</f>
        <v>0</v>
      </c>
      <c r="T143" s="169">
        <f ca="1">IF($C143-T$1&lt;År1,0,S142*(1-VLOOKUP($A143,[1]Hugst!$R$5:$W$9,MATCH(ROUNDUP((T$1)/10,0)*10,[1]Hugst!$R$4:$W$4,0))))</f>
        <v>0</v>
      </c>
      <c r="U143" s="169">
        <f ca="1">IF($C143-U$1&lt;År1,0,T142*(1-VLOOKUP($A143,[1]Hugst!$R$5:$W$9,MATCH(ROUNDUP((U$1)/10,0)*10,[1]Hugst!$R$4:$W$4,0))))</f>
        <v>0</v>
      </c>
      <c r="V143" s="169">
        <f ca="1">IF($C143-V$1&lt;År1,0,U142*(1-VLOOKUP($A143,[1]Hugst!$R$5:$W$9,MATCH(ROUNDUP((V$1)/10,0)*10,[1]Hugst!$R$4:$W$4,0))))</f>
        <v>0</v>
      </c>
      <c r="W143" s="169">
        <f ca="1">IF($C143-W$1&lt;År1,0,V142*(1-VLOOKUP($A143,[1]Hugst!$R$5:$W$9,MATCH(ROUNDUP((W$1)/10,0)*10,[1]Hugst!$R$4:$W$4,0))))</f>
        <v>0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9">
        <f t="shared" ca="1" si="3"/>
        <v>0</v>
      </c>
      <c r="F144" s="169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9">
        <f ca="1">IF($C144-G$1&lt;År1,0,F143*(1-VLOOKUP($A144,[1]Hugst!$R$5:$W$9,MATCH(ROUNDUP((G$1)/10,0)*10,[1]Hugst!$R$4:$W$4,0))))</f>
        <v>0</v>
      </c>
      <c r="H144" s="169">
        <f ca="1">IF($C144-H$1&lt;År1,0,G143*(1-VLOOKUP($A144,[1]Hugst!$R$5:$W$9,MATCH(ROUNDUP((H$1)/10,0)*10,[1]Hugst!$R$4:$W$4,0))))</f>
        <v>0</v>
      </c>
      <c r="I144" s="169">
        <f ca="1">IF($C144-I$1&lt;År1,0,H143*(1-VLOOKUP($A144,[1]Hugst!$R$5:$W$9,MATCH(ROUNDUP((I$1)/10,0)*10,[1]Hugst!$R$4:$W$4,0))))</f>
        <v>0</v>
      </c>
      <c r="J144" s="169">
        <f ca="1">IF($C144-J$1&lt;År1,0,I143*(1-VLOOKUP($A144,[1]Hugst!$R$5:$W$9,MATCH(ROUNDUP((J$1)/10,0)*10,[1]Hugst!$R$4:$W$4,0))))</f>
        <v>0</v>
      </c>
      <c r="K144" s="169">
        <f ca="1">IF($C144-K$1&lt;År1,0,J143*(1-VLOOKUP($A144,[1]Hugst!$R$5:$W$9,MATCH(ROUNDUP((K$1)/10,0)*10,[1]Hugst!$R$4:$W$4,0))))</f>
        <v>0</v>
      </c>
      <c r="L144" s="169">
        <f ca="1">IF($C144-L$1&lt;År1,0,K143*(1-VLOOKUP($A144,[1]Hugst!$R$5:$W$9,MATCH(ROUNDUP((L$1)/10,0)*10,[1]Hugst!$R$4:$W$4,0))))</f>
        <v>0</v>
      </c>
      <c r="M144" s="169">
        <f ca="1">IF($C144-M$1&lt;År1,0,L143*(1-VLOOKUP($A144,[1]Hugst!$R$5:$W$9,MATCH(ROUNDUP((M$1)/10,0)*10,[1]Hugst!$R$4:$W$4,0))))</f>
        <v>0</v>
      </c>
      <c r="N144" s="169">
        <f ca="1">IF($C144-N$1&lt;År1,0,M143*(1-VLOOKUP($A144,[1]Hugst!$R$5:$W$9,MATCH(ROUNDUP((N$1)/10,0)*10,[1]Hugst!$R$4:$W$4,0))))</f>
        <v>0</v>
      </c>
      <c r="O144" s="169">
        <f ca="1">IF($C144-O$1&lt;År1,0,N143*(1-VLOOKUP($A144,[1]Hugst!$R$5:$W$9,MATCH(ROUNDUP((O$1)/10,0)*10,[1]Hugst!$R$4:$W$4,0))))</f>
        <v>0</v>
      </c>
      <c r="P144" s="169">
        <f ca="1">IF($C144-P$1&lt;År1,0,O143*(1-VLOOKUP($A144,[1]Hugst!$R$5:$W$9,MATCH(ROUNDUP((P$1)/10,0)*10,[1]Hugst!$R$4:$W$4,0))))</f>
        <v>0</v>
      </c>
      <c r="Q144" s="169">
        <f ca="1">IF($C144-Q$1&lt;År1,0,P143*(1-VLOOKUP($A144,[1]Hugst!$R$5:$W$9,MATCH(ROUNDUP((Q$1)/10,0)*10,[1]Hugst!$R$4:$W$4,0))))</f>
        <v>0</v>
      </c>
      <c r="R144" s="169">
        <f ca="1">IF($C144-R$1&lt;År1,0,Q143*(1-VLOOKUP($A144,[1]Hugst!$R$5:$W$9,MATCH(ROUNDUP((R$1)/10,0)*10,[1]Hugst!$R$4:$W$4,0))))</f>
        <v>0</v>
      </c>
      <c r="S144" s="169">
        <f ca="1">IF($C144-S$1&lt;År1,0,R143*(1-VLOOKUP($A144,[1]Hugst!$R$5:$W$9,MATCH(ROUNDUP((S$1)/10,0)*10,[1]Hugst!$R$4:$W$4,0))))</f>
        <v>0</v>
      </c>
      <c r="T144" s="169">
        <f ca="1">IF($C144-T$1&lt;År1,0,S143*(1-VLOOKUP($A144,[1]Hugst!$R$5:$W$9,MATCH(ROUNDUP((T$1)/10,0)*10,[1]Hugst!$R$4:$W$4,0))))</f>
        <v>0</v>
      </c>
      <c r="U144" s="169">
        <f ca="1">IF($C144-U$1&lt;År1,0,T143*(1-VLOOKUP($A144,[1]Hugst!$R$5:$W$9,MATCH(ROUNDUP((U$1)/10,0)*10,[1]Hugst!$R$4:$W$4,0))))</f>
        <v>0</v>
      </c>
      <c r="V144" s="169">
        <f ca="1">IF($C144-V$1&lt;År1,0,U143*(1-VLOOKUP($A144,[1]Hugst!$R$5:$W$9,MATCH(ROUNDUP((V$1)/10,0)*10,[1]Hugst!$R$4:$W$4,0))))</f>
        <v>0</v>
      </c>
      <c r="W144" s="169">
        <f ca="1">IF($C144-W$1&lt;År1,0,V143*(1-VLOOKUP($A144,[1]Hugst!$R$5:$W$9,MATCH(ROUNDUP((W$1)/10,0)*10,[1]Hugst!$R$4:$W$4,0))))</f>
        <v>0</v>
      </c>
      <c r="X144" s="169">
        <f ca="1">IF($C144-X$1&lt;År1,0,W143*(1-VLOOKUP($A144,[1]Hugst!$R$5:$W$9,MATCH(ROUNDUP((X$1)/10,0)*10,[1]Hugst!$R$4:$W$4,0))))</f>
        <v>0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9">
        <f t="shared" ca="1" si="3"/>
        <v>0</v>
      </c>
      <c r="F145" s="169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9">
        <f ca="1">IF($C145-G$1&lt;År1,0,F144*(1-VLOOKUP($A145,[1]Hugst!$R$5:$W$9,MATCH(ROUNDUP((G$1)/10,0)*10,[1]Hugst!$R$4:$W$4,0))))</f>
        <v>0</v>
      </c>
      <c r="H145" s="169">
        <f ca="1">IF($C145-H$1&lt;År1,0,G144*(1-VLOOKUP($A145,[1]Hugst!$R$5:$W$9,MATCH(ROUNDUP((H$1)/10,0)*10,[1]Hugst!$R$4:$W$4,0))))</f>
        <v>0</v>
      </c>
      <c r="I145" s="169">
        <f ca="1">IF($C145-I$1&lt;År1,0,H144*(1-VLOOKUP($A145,[1]Hugst!$R$5:$W$9,MATCH(ROUNDUP((I$1)/10,0)*10,[1]Hugst!$R$4:$W$4,0))))</f>
        <v>0</v>
      </c>
      <c r="J145" s="169">
        <f ca="1">IF($C145-J$1&lt;År1,0,I144*(1-VLOOKUP($A145,[1]Hugst!$R$5:$W$9,MATCH(ROUNDUP((J$1)/10,0)*10,[1]Hugst!$R$4:$W$4,0))))</f>
        <v>0</v>
      </c>
      <c r="K145" s="169">
        <f ca="1">IF($C145-K$1&lt;År1,0,J144*(1-VLOOKUP($A145,[1]Hugst!$R$5:$W$9,MATCH(ROUNDUP((K$1)/10,0)*10,[1]Hugst!$R$4:$W$4,0))))</f>
        <v>0</v>
      </c>
      <c r="L145" s="169">
        <f ca="1">IF($C145-L$1&lt;År1,0,K144*(1-VLOOKUP($A145,[1]Hugst!$R$5:$W$9,MATCH(ROUNDUP((L$1)/10,0)*10,[1]Hugst!$R$4:$W$4,0))))</f>
        <v>0</v>
      </c>
      <c r="M145" s="169">
        <f ca="1">IF($C145-M$1&lt;År1,0,L144*(1-VLOOKUP($A145,[1]Hugst!$R$5:$W$9,MATCH(ROUNDUP((M$1)/10,0)*10,[1]Hugst!$R$4:$W$4,0))))</f>
        <v>0</v>
      </c>
      <c r="N145" s="169">
        <f ca="1">IF($C145-N$1&lt;År1,0,M144*(1-VLOOKUP($A145,[1]Hugst!$R$5:$W$9,MATCH(ROUNDUP((N$1)/10,0)*10,[1]Hugst!$R$4:$W$4,0))))</f>
        <v>0</v>
      </c>
      <c r="O145" s="169">
        <f ca="1">IF($C145-O$1&lt;År1,0,N144*(1-VLOOKUP($A145,[1]Hugst!$R$5:$W$9,MATCH(ROUNDUP((O$1)/10,0)*10,[1]Hugst!$R$4:$W$4,0))))</f>
        <v>0</v>
      </c>
      <c r="P145" s="169">
        <f ca="1">IF($C145-P$1&lt;År1,0,O144*(1-VLOOKUP($A145,[1]Hugst!$R$5:$W$9,MATCH(ROUNDUP((P$1)/10,0)*10,[1]Hugst!$R$4:$W$4,0))))</f>
        <v>0</v>
      </c>
      <c r="Q145" s="169">
        <f ca="1">IF($C145-Q$1&lt;År1,0,P144*(1-VLOOKUP($A145,[1]Hugst!$R$5:$W$9,MATCH(ROUNDUP((Q$1)/10,0)*10,[1]Hugst!$R$4:$W$4,0))))</f>
        <v>0</v>
      </c>
      <c r="R145" s="169">
        <f ca="1">IF($C145-R$1&lt;År1,0,Q144*(1-VLOOKUP($A145,[1]Hugst!$R$5:$W$9,MATCH(ROUNDUP((R$1)/10,0)*10,[1]Hugst!$R$4:$W$4,0))))</f>
        <v>0</v>
      </c>
      <c r="S145" s="169">
        <f ca="1">IF($C145-S$1&lt;År1,0,R144*(1-VLOOKUP($A145,[1]Hugst!$R$5:$W$9,MATCH(ROUNDUP((S$1)/10,0)*10,[1]Hugst!$R$4:$W$4,0))))</f>
        <v>0</v>
      </c>
      <c r="T145" s="169">
        <f ca="1">IF($C145-T$1&lt;År1,0,S144*(1-VLOOKUP($A145,[1]Hugst!$R$5:$W$9,MATCH(ROUNDUP((T$1)/10,0)*10,[1]Hugst!$R$4:$W$4,0))))</f>
        <v>0</v>
      </c>
      <c r="U145" s="169">
        <f ca="1">IF($C145-U$1&lt;År1,0,T144*(1-VLOOKUP($A145,[1]Hugst!$R$5:$W$9,MATCH(ROUNDUP((U$1)/10,0)*10,[1]Hugst!$R$4:$W$4,0))))</f>
        <v>0</v>
      </c>
      <c r="V145" s="169">
        <f ca="1">IF($C145-V$1&lt;År1,0,U144*(1-VLOOKUP($A145,[1]Hugst!$R$5:$W$9,MATCH(ROUNDUP((V$1)/10,0)*10,[1]Hugst!$R$4:$W$4,0))))</f>
        <v>0</v>
      </c>
      <c r="W145" s="169">
        <f ca="1">IF($C145-W$1&lt;År1,0,V144*(1-VLOOKUP($A145,[1]Hugst!$R$5:$W$9,MATCH(ROUNDUP((W$1)/10,0)*10,[1]Hugst!$R$4:$W$4,0))))</f>
        <v>0</v>
      </c>
      <c r="X145" s="169">
        <f ca="1">IF($C145-X$1&lt;År1,0,W144*(1-VLOOKUP($A145,[1]Hugst!$R$5:$W$9,MATCH(ROUNDUP((X$1)/10,0)*10,[1]Hugst!$R$4:$W$4,0))))</f>
        <v>0</v>
      </c>
      <c r="Y145" s="169">
        <f ca="1">IF($C145-Y$1&lt;År1,0,X144*(1-VLOOKUP($A145,[1]Hugst!$R$5:$W$9,MATCH(ROUNDUP((Y$1)/10,0)*10,[1]Hugst!$R$4:$W$4,0))))</f>
        <v>0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9">
        <f t="shared" ca="1" si="3"/>
        <v>0</v>
      </c>
      <c r="F146" s="169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9">
        <f ca="1">IF($C146-G$1&lt;År1,0,F145*(1-VLOOKUP($A146,[1]Hugst!$R$5:$W$9,MATCH(ROUNDUP((G$1)/10,0)*10,[1]Hugst!$R$4:$W$4,0))))</f>
        <v>0</v>
      </c>
      <c r="H146" s="169">
        <f ca="1">IF($C146-H$1&lt;År1,0,G145*(1-VLOOKUP($A146,[1]Hugst!$R$5:$W$9,MATCH(ROUNDUP((H$1)/10,0)*10,[1]Hugst!$R$4:$W$4,0))))</f>
        <v>0</v>
      </c>
      <c r="I146" s="169">
        <f ca="1">IF($C146-I$1&lt;År1,0,H145*(1-VLOOKUP($A146,[1]Hugst!$R$5:$W$9,MATCH(ROUNDUP((I$1)/10,0)*10,[1]Hugst!$R$4:$W$4,0))))</f>
        <v>0</v>
      </c>
      <c r="J146" s="169">
        <f ca="1">IF($C146-J$1&lt;År1,0,I145*(1-VLOOKUP($A146,[1]Hugst!$R$5:$W$9,MATCH(ROUNDUP((J$1)/10,0)*10,[1]Hugst!$R$4:$W$4,0))))</f>
        <v>0</v>
      </c>
      <c r="K146" s="169">
        <f ca="1">IF($C146-K$1&lt;År1,0,J145*(1-VLOOKUP($A146,[1]Hugst!$R$5:$W$9,MATCH(ROUNDUP((K$1)/10,0)*10,[1]Hugst!$R$4:$W$4,0))))</f>
        <v>0</v>
      </c>
      <c r="L146" s="169">
        <f ca="1">IF($C146-L$1&lt;År1,0,K145*(1-VLOOKUP($A146,[1]Hugst!$R$5:$W$9,MATCH(ROUNDUP((L$1)/10,0)*10,[1]Hugst!$R$4:$W$4,0))))</f>
        <v>0</v>
      </c>
      <c r="M146" s="169">
        <f ca="1">IF($C146-M$1&lt;År1,0,L145*(1-VLOOKUP($A146,[1]Hugst!$R$5:$W$9,MATCH(ROUNDUP((M$1)/10,0)*10,[1]Hugst!$R$4:$W$4,0))))</f>
        <v>0</v>
      </c>
      <c r="N146" s="169">
        <f ca="1">IF($C146-N$1&lt;År1,0,M145*(1-VLOOKUP($A146,[1]Hugst!$R$5:$W$9,MATCH(ROUNDUP((N$1)/10,0)*10,[1]Hugst!$R$4:$W$4,0))))</f>
        <v>0</v>
      </c>
      <c r="O146" s="169">
        <f ca="1">IF($C146-O$1&lt;År1,0,N145*(1-VLOOKUP($A146,[1]Hugst!$R$5:$W$9,MATCH(ROUNDUP((O$1)/10,0)*10,[1]Hugst!$R$4:$W$4,0))))</f>
        <v>0</v>
      </c>
      <c r="P146" s="169">
        <f ca="1">IF($C146-P$1&lt;År1,0,O145*(1-VLOOKUP($A146,[1]Hugst!$R$5:$W$9,MATCH(ROUNDUP((P$1)/10,0)*10,[1]Hugst!$R$4:$W$4,0))))</f>
        <v>0</v>
      </c>
      <c r="Q146" s="169">
        <f ca="1">IF($C146-Q$1&lt;År1,0,P145*(1-VLOOKUP($A146,[1]Hugst!$R$5:$W$9,MATCH(ROUNDUP((Q$1)/10,0)*10,[1]Hugst!$R$4:$W$4,0))))</f>
        <v>0</v>
      </c>
      <c r="R146" s="169">
        <f ca="1">IF($C146-R$1&lt;År1,0,Q145*(1-VLOOKUP($A146,[1]Hugst!$R$5:$W$9,MATCH(ROUNDUP((R$1)/10,0)*10,[1]Hugst!$R$4:$W$4,0))))</f>
        <v>0</v>
      </c>
      <c r="S146" s="169">
        <f ca="1">IF($C146-S$1&lt;År1,0,R145*(1-VLOOKUP($A146,[1]Hugst!$R$5:$W$9,MATCH(ROUNDUP((S$1)/10,0)*10,[1]Hugst!$R$4:$W$4,0))))</f>
        <v>0</v>
      </c>
      <c r="T146" s="169">
        <f ca="1">IF($C146-T$1&lt;År1,0,S145*(1-VLOOKUP($A146,[1]Hugst!$R$5:$W$9,MATCH(ROUNDUP((T$1)/10,0)*10,[1]Hugst!$R$4:$W$4,0))))</f>
        <v>0</v>
      </c>
      <c r="U146" s="169">
        <f ca="1">IF($C146-U$1&lt;År1,0,T145*(1-VLOOKUP($A146,[1]Hugst!$R$5:$W$9,MATCH(ROUNDUP((U$1)/10,0)*10,[1]Hugst!$R$4:$W$4,0))))</f>
        <v>0</v>
      </c>
      <c r="V146" s="169">
        <f ca="1">IF($C146-V$1&lt;År1,0,U145*(1-VLOOKUP($A146,[1]Hugst!$R$5:$W$9,MATCH(ROUNDUP((V$1)/10,0)*10,[1]Hugst!$R$4:$W$4,0))))</f>
        <v>0</v>
      </c>
      <c r="W146" s="169">
        <f ca="1">IF($C146-W$1&lt;År1,0,V145*(1-VLOOKUP($A146,[1]Hugst!$R$5:$W$9,MATCH(ROUNDUP((W$1)/10,0)*10,[1]Hugst!$R$4:$W$4,0))))</f>
        <v>0</v>
      </c>
      <c r="X146" s="169">
        <f ca="1">IF($C146-X$1&lt;År1,0,W145*(1-VLOOKUP($A146,[1]Hugst!$R$5:$W$9,MATCH(ROUNDUP((X$1)/10,0)*10,[1]Hugst!$R$4:$W$4,0))))</f>
        <v>0</v>
      </c>
      <c r="Y146" s="169">
        <f ca="1">IF($C146-Y$1&lt;År1,0,X145*(1-VLOOKUP($A146,[1]Hugst!$R$5:$W$9,MATCH(ROUNDUP((Y$1)/10,0)*10,[1]Hugst!$R$4:$W$4,0))))</f>
        <v>0</v>
      </c>
      <c r="Z146" s="169">
        <f ca="1">IF($C146-Z$1&lt;År1,0,Y145*(1-VLOOKUP($A146,[1]Hugst!$R$5:$W$9,MATCH(ROUNDUP((Z$1)/10,0)*10,[1]Hugst!$R$4:$W$4,0))))</f>
        <v>0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9">
        <f t="shared" ca="1" si="3"/>
        <v>0</v>
      </c>
      <c r="F147" s="169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9">
        <f ca="1">IF($C147-G$1&lt;År1,0,F146*(1-VLOOKUP($A147,[1]Hugst!$R$5:$W$9,MATCH(ROUNDUP((G$1)/10,0)*10,[1]Hugst!$R$4:$W$4,0))))</f>
        <v>0</v>
      </c>
      <c r="H147" s="169">
        <f ca="1">IF($C147-H$1&lt;År1,0,G146*(1-VLOOKUP($A147,[1]Hugst!$R$5:$W$9,MATCH(ROUNDUP((H$1)/10,0)*10,[1]Hugst!$R$4:$W$4,0))))</f>
        <v>0</v>
      </c>
      <c r="I147" s="169">
        <f ca="1">IF($C147-I$1&lt;År1,0,H146*(1-VLOOKUP($A147,[1]Hugst!$R$5:$W$9,MATCH(ROUNDUP((I$1)/10,0)*10,[1]Hugst!$R$4:$W$4,0))))</f>
        <v>0</v>
      </c>
      <c r="J147" s="169">
        <f ca="1">IF($C147-J$1&lt;År1,0,I146*(1-VLOOKUP($A147,[1]Hugst!$R$5:$W$9,MATCH(ROUNDUP((J$1)/10,0)*10,[1]Hugst!$R$4:$W$4,0))))</f>
        <v>0</v>
      </c>
      <c r="K147" s="169">
        <f ca="1">IF($C147-K$1&lt;År1,0,J146*(1-VLOOKUP($A147,[1]Hugst!$R$5:$W$9,MATCH(ROUNDUP((K$1)/10,0)*10,[1]Hugst!$R$4:$W$4,0))))</f>
        <v>0</v>
      </c>
      <c r="L147" s="169">
        <f ca="1">IF($C147-L$1&lt;År1,0,K146*(1-VLOOKUP($A147,[1]Hugst!$R$5:$W$9,MATCH(ROUNDUP((L$1)/10,0)*10,[1]Hugst!$R$4:$W$4,0))))</f>
        <v>0</v>
      </c>
      <c r="M147" s="169">
        <f ca="1">IF($C147-M$1&lt;År1,0,L146*(1-VLOOKUP($A147,[1]Hugst!$R$5:$W$9,MATCH(ROUNDUP((M$1)/10,0)*10,[1]Hugst!$R$4:$W$4,0))))</f>
        <v>0</v>
      </c>
      <c r="N147" s="169">
        <f ca="1">IF($C147-N$1&lt;År1,0,M146*(1-VLOOKUP($A147,[1]Hugst!$R$5:$W$9,MATCH(ROUNDUP((N$1)/10,0)*10,[1]Hugst!$R$4:$W$4,0))))</f>
        <v>0</v>
      </c>
      <c r="O147" s="169">
        <f ca="1">IF($C147-O$1&lt;År1,0,N146*(1-VLOOKUP($A147,[1]Hugst!$R$5:$W$9,MATCH(ROUNDUP((O$1)/10,0)*10,[1]Hugst!$R$4:$W$4,0))))</f>
        <v>0</v>
      </c>
      <c r="P147" s="169">
        <f ca="1">IF($C147-P$1&lt;År1,0,O146*(1-VLOOKUP($A147,[1]Hugst!$R$5:$W$9,MATCH(ROUNDUP((P$1)/10,0)*10,[1]Hugst!$R$4:$W$4,0))))</f>
        <v>0</v>
      </c>
      <c r="Q147" s="169">
        <f ca="1">IF($C147-Q$1&lt;År1,0,P146*(1-VLOOKUP($A147,[1]Hugst!$R$5:$W$9,MATCH(ROUNDUP((Q$1)/10,0)*10,[1]Hugst!$R$4:$W$4,0))))</f>
        <v>0</v>
      </c>
      <c r="R147" s="169">
        <f ca="1">IF($C147-R$1&lt;År1,0,Q146*(1-VLOOKUP($A147,[1]Hugst!$R$5:$W$9,MATCH(ROUNDUP((R$1)/10,0)*10,[1]Hugst!$R$4:$W$4,0))))</f>
        <v>0</v>
      </c>
      <c r="S147" s="169">
        <f ca="1">IF($C147-S$1&lt;År1,0,R146*(1-VLOOKUP($A147,[1]Hugst!$R$5:$W$9,MATCH(ROUNDUP((S$1)/10,0)*10,[1]Hugst!$R$4:$W$4,0))))</f>
        <v>0</v>
      </c>
      <c r="T147" s="169">
        <f ca="1">IF($C147-T$1&lt;År1,0,S146*(1-VLOOKUP($A147,[1]Hugst!$R$5:$W$9,MATCH(ROUNDUP((T$1)/10,0)*10,[1]Hugst!$R$4:$W$4,0))))</f>
        <v>0</v>
      </c>
      <c r="U147" s="169">
        <f ca="1">IF($C147-U$1&lt;År1,0,T146*(1-VLOOKUP($A147,[1]Hugst!$R$5:$W$9,MATCH(ROUNDUP((U$1)/10,0)*10,[1]Hugst!$R$4:$W$4,0))))</f>
        <v>0</v>
      </c>
      <c r="V147" s="169">
        <f ca="1">IF($C147-V$1&lt;År1,0,U146*(1-VLOOKUP($A147,[1]Hugst!$R$5:$W$9,MATCH(ROUNDUP((V$1)/10,0)*10,[1]Hugst!$R$4:$W$4,0))))</f>
        <v>0</v>
      </c>
      <c r="W147" s="169">
        <f ca="1">IF($C147-W$1&lt;År1,0,V146*(1-VLOOKUP($A147,[1]Hugst!$R$5:$W$9,MATCH(ROUNDUP((W$1)/10,0)*10,[1]Hugst!$R$4:$W$4,0))))</f>
        <v>0</v>
      </c>
      <c r="X147" s="169">
        <f ca="1">IF($C147-X$1&lt;År1,0,W146*(1-VLOOKUP($A147,[1]Hugst!$R$5:$W$9,MATCH(ROUNDUP((X$1)/10,0)*10,[1]Hugst!$R$4:$W$4,0))))</f>
        <v>0</v>
      </c>
      <c r="Y147" s="169">
        <f ca="1">IF($C147-Y$1&lt;År1,0,X146*(1-VLOOKUP($A147,[1]Hugst!$R$5:$W$9,MATCH(ROUNDUP((Y$1)/10,0)*10,[1]Hugst!$R$4:$W$4,0))))</f>
        <v>0</v>
      </c>
      <c r="Z147" s="169">
        <f ca="1">IF($C147-Z$1&lt;År1,0,Y146*(1-VLOOKUP($A147,[1]Hugst!$R$5:$W$9,MATCH(ROUNDUP((Z$1)/10,0)*10,[1]Hugst!$R$4:$W$4,0))))</f>
        <v>0</v>
      </c>
      <c r="AA147" s="169">
        <f ca="1">IF($C147-AA$1&lt;År1,0,Z146*(1-VLOOKUP($A147,[1]Hugst!$R$5:$W$9,MATCH(ROUNDUP((AA$1)/10,0)*10,[1]Hugst!$R$4:$W$4,0))))</f>
        <v>0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9">
        <f t="shared" ca="1" si="3"/>
        <v>0</v>
      </c>
      <c r="F148" s="169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9">
        <f ca="1">IF($C148-G$1&lt;År1,0,F147*(1-VLOOKUP($A148,[1]Hugst!$R$5:$W$9,MATCH(ROUNDUP((G$1)/10,0)*10,[1]Hugst!$R$4:$W$4,0))))</f>
        <v>0</v>
      </c>
      <c r="H148" s="169">
        <f ca="1">IF($C148-H$1&lt;År1,0,G147*(1-VLOOKUP($A148,[1]Hugst!$R$5:$W$9,MATCH(ROUNDUP((H$1)/10,0)*10,[1]Hugst!$R$4:$W$4,0))))</f>
        <v>0</v>
      </c>
      <c r="I148" s="169">
        <f ca="1">IF($C148-I$1&lt;År1,0,H147*(1-VLOOKUP($A148,[1]Hugst!$R$5:$W$9,MATCH(ROUNDUP((I$1)/10,0)*10,[1]Hugst!$R$4:$W$4,0))))</f>
        <v>0</v>
      </c>
      <c r="J148" s="169">
        <f ca="1">IF($C148-J$1&lt;År1,0,I147*(1-VLOOKUP($A148,[1]Hugst!$R$5:$W$9,MATCH(ROUNDUP((J$1)/10,0)*10,[1]Hugst!$R$4:$W$4,0))))</f>
        <v>0</v>
      </c>
      <c r="K148" s="169">
        <f ca="1">IF($C148-K$1&lt;År1,0,J147*(1-VLOOKUP($A148,[1]Hugst!$R$5:$W$9,MATCH(ROUNDUP((K$1)/10,0)*10,[1]Hugst!$R$4:$W$4,0))))</f>
        <v>0</v>
      </c>
      <c r="L148" s="169">
        <f ca="1">IF($C148-L$1&lt;År1,0,K147*(1-VLOOKUP($A148,[1]Hugst!$R$5:$W$9,MATCH(ROUNDUP((L$1)/10,0)*10,[1]Hugst!$R$4:$W$4,0))))</f>
        <v>0</v>
      </c>
      <c r="M148" s="169">
        <f ca="1">IF($C148-M$1&lt;År1,0,L147*(1-VLOOKUP($A148,[1]Hugst!$R$5:$W$9,MATCH(ROUNDUP((M$1)/10,0)*10,[1]Hugst!$R$4:$W$4,0))))</f>
        <v>0</v>
      </c>
      <c r="N148" s="169">
        <f ca="1">IF($C148-N$1&lt;År1,0,M147*(1-VLOOKUP($A148,[1]Hugst!$R$5:$W$9,MATCH(ROUNDUP((N$1)/10,0)*10,[1]Hugst!$R$4:$W$4,0))))</f>
        <v>0</v>
      </c>
      <c r="O148" s="169">
        <f ca="1">IF($C148-O$1&lt;År1,0,N147*(1-VLOOKUP($A148,[1]Hugst!$R$5:$W$9,MATCH(ROUNDUP((O$1)/10,0)*10,[1]Hugst!$R$4:$W$4,0))))</f>
        <v>0</v>
      </c>
      <c r="P148" s="169">
        <f ca="1">IF($C148-P$1&lt;År1,0,O147*(1-VLOOKUP($A148,[1]Hugst!$R$5:$W$9,MATCH(ROUNDUP((P$1)/10,0)*10,[1]Hugst!$R$4:$W$4,0))))</f>
        <v>0</v>
      </c>
      <c r="Q148" s="169">
        <f ca="1">IF($C148-Q$1&lt;År1,0,P147*(1-VLOOKUP($A148,[1]Hugst!$R$5:$W$9,MATCH(ROUNDUP((Q$1)/10,0)*10,[1]Hugst!$R$4:$W$4,0))))</f>
        <v>0</v>
      </c>
      <c r="R148" s="169">
        <f ca="1">IF($C148-R$1&lt;År1,0,Q147*(1-VLOOKUP($A148,[1]Hugst!$R$5:$W$9,MATCH(ROUNDUP((R$1)/10,0)*10,[1]Hugst!$R$4:$W$4,0))))</f>
        <v>0</v>
      </c>
      <c r="S148" s="169">
        <f ca="1">IF($C148-S$1&lt;År1,0,R147*(1-VLOOKUP($A148,[1]Hugst!$R$5:$W$9,MATCH(ROUNDUP((S$1)/10,0)*10,[1]Hugst!$R$4:$W$4,0))))</f>
        <v>0</v>
      </c>
      <c r="T148" s="169">
        <f ca="1">IF($C148-T$1&lt;År1,0,S147*(1-VLOOKUP($A148,[1]Hugst!$R$5:$W$9,MATCH(ROUNDUP((T$1)/10,0)*10,[1]Hugst!$R$4:$W$4,0))))</f>
        <v>0</v>
      </c>
      <c r="U148" s="169">
        <f ca="1">IF($C148-U$1&lt;År1,0,T147*(1-VLOOKUP($A148,[1]Hugst!$R$5:$W$9,MATCH(ROUNDUP((U$1)/10,0)*10,[1]Hugst!$R$4:$W$4,0))))</f>
        <v>0</v>
      </c>
      <c r="V148" s="169">
        <f ca="1">IF($C148-V$1&lt;År1,0,U147*(1-VLOOKUP($A148,[1]Hugst!$R$5:$W$9,MATCH(ROUNDUP((V$1)/10,0)*10,[1]Hugst!$R$4:$W$4,0))))</f>
        <v>0</v>
      </c>
      <c r="W148" s="169">
        <f ca="1">IF($C148-W$1&lt;År1,0,V147*(1-VLOOKUP($A148,[1]Hugst!$R$5:$W$9,MATCH(ROUNDUP((W$1)/10,0)*10,[1]Hugst!$R$4:$W$4,0))))</f>
        <v>0</v>
      </c>
      <c r="X148" s="169">
        <f ca="1">IF($C148-X$1&lt;År1,0,W147*(1-VLOOKUP($A148,[1]Hugst!$R$5:$W$9,MATCH(ROUNDUP((X$1)/10,0)*10,[1]Hugst!$R$4:$W$4,0))))</f>
        <v>0</v>
      </c>
      <c r="Y148" s="169">
        <f ca="1">IF($C148-Y$1&lt;År1,0,X147*(1-VLOOKUP($A148,[1]Hugst!$R$5:$W$9,MATCH(ROUNDUP((Y$1)/10,0)*10,[1]Hugst!$R$4:$W$4,0))))</f>
        <v>0</v>
      </c>
      <c r="Z148" s="169">
        <f ca="1">IF($C148-Z$1&lt;År1,0,Y147*(1-VLOOKUP($A148,[1]Hugst!$R$5:$W$9,MATCH(ROUNDUP((Z$1)/10,0)*10,[1]Hugst!$R$4:$W$4,0))))</f>
        <v>0</v>
      </c>
      <c r="AA148" s="169">
        <f ca="1">IF($C148-AA$1&lt;År1,0,Z147*(1-VLOOKUP($A148,[1]Hugst!$R$5:$W$9,MATCH(ROUNDUP((AA$1)/10,0)*10,[1]Hugst!$R$4:$W$4,0))))</f>
        <v>0</v>
      </c>
      <c r="AB148" s="169">
        <f ca="1">IF($C148-AB$1&lt;År1,0,AA147*(1-VLOOKUP($A148,[1]Hugst!$R$5:$W$9,MATCH(ROUNDUP((AB$1)/10,0)*10,[1]Hugst!$R$4:$W$4,0))))</f>
        <v>0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9">
        <f t="shared" ca="1" si="3"/>
        <v>0</v>
      </c>
      <c r="F149" s="16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9">
        <f ca="1">IF($C149-G$1&lt;År1,0,F148*(1-VLOOKUP($A149,[1]Hugst!$R$5:$W$9,MATCH(ROUNDUP((G$1)/10,0)*10,[1]Hugst!$R$4:$W$4,0))))</f>
        <v>0</v>
      </c>
      <c r="H149" s="169">
        <f ca="1">IF($C149-H$1&lt;År1,0,G148*(1-VLOOKUP($A149,[1]Hugst!$R$5:$W$9,MATCH(ROUNDUP((H$1)/10,0)*10,[1]Hugst!$R$4:$W$4,0))))</f>
        <v>0</v>
      </c>
      <c r="I149" s="169">
        <f ca="1">IF($C149-I$1&lt;År1,0,H148*(1-VLOOKUP($A149,[1]Hugst!$R$5:$W$9,MATCH(ROUNDUP((I$1)/10,0)*10,[1]Hugst!$R$4:$W$4,0))))</f>
        <v>0</v>
      </c>
      <c r="J149" s="169">
        <f ca="1">IF($C149-J$1&lt;År1,0,I148*(1-VLOOKUP($A149,[1]Hugst!$R$5:$W$9,MATCH(ROUNDUP((J$1)/10,0)*10,[1]Hugst!$R$4:$W$4,0))))</f>
        <v>0</v>
      </c>
      <c r="K149" s="169">
        <f ca="1">IF($C149-K$1&lt;År1,0,J148*(1-VLOOKUP($A149,[1]Hugst!$R$5:$W$9,MATCH(ROUNDUP((K$1)/10,0)*10,[1]Hugst!$R$4:$W$4,0))))</f>
        <v>0</v>
      </c>
      <c r="L149" s="169">
        <f ca="1">IF($C149-L$1&lt;År1,0,K148*(1-VLOOKUP($A149,[1]Hugst!$R$5:$W$9,MATCH(ROUNDUP((L$1)/10,0)*10,[1]Hugst!$R$4:$W$4,0))))</f>
        <v>0</v>
      </c>
      <c r="M149" s="169">
        <f ca="1">IF($C149-M$1&lt;År1,0,L148*(1-VLOOKUP($A149,[1]Hugst!$R$5:$W$9,MATCH(ROUNDUP((M$1)/10,0)*10,[1]Hugst!$R$4:$W$4,0))))</f>
        <v>0</v>
      </c>
      <c r="N149" s="169">
        <f ca="1">IF($C149-N$1&lt;År1,0,M148*(1-VLOOKUP($A149,[1]Hugst!$R$5:$W$9,MATCH(ROUNDUP((N$1)/10,0)*10,[1]Hugst!$R$4:$W$4,0))))</f>
        <v>0</v>
      </c>
      <c r="O149" s="169">
        <f ca="1">IF($C149-O$1&lt;År1,0,N148*(1-VLOOKUP($A149,[1]Hugst!$R$5:$W$9,MATCH(ROUNDUP((O$1)/10,0)*10,[1]Hugst!$R$4:$W$4,0))))</f>
        <v>0</v>
      </c>
      <c r="P149" s="169">
        <f ca="1">IF($C149-P$1&lt;År1,0,O148*(1-VLOOKUP($A149,[1]Hugst!$R$5:$W$9,MATCH(ROUNDUP((P$1)/10,0)*10,[1]Hugst!$R$4:$W$4,0))))</f>
        <v>0</v>
      </c>
      <c r="Q149" s="169">
        <f ca="1">IF($C149-Q$1&lt;År1,0,P148*(1-VLOOKUP($A149,[1]Hugst!$R$5:$W$9,MATCH(ROUNDUP((Q$1)/10,0)*10,[1]Hugst!$R$4:$W$4,0))))</f>
        <v>0</v>
      </c>
      <c r="R149" s="169">
        <f ca="1">IF($C149-R$1&lt;År1,0,Q148*(1-VLOOKUP($A149,[1]Hugst!$R$5:$W$9,MATCH(ROUNDUP((R$1)/10,0)*10,[1]Hugst!$R$4:$W$4,0))))</f>
        <v>0</v>
      </c>
      <c r="S149" s="169">
        <f ca="1">IF($C149-S$1&lt;År1,0,R148*(1-VLOOKUP($A149,[1]Hugst!$R$5:$W$9,MATCH(ROUNDUP((S$1)/10,0)*10,[1]Hugst!$R$4:$W$4,0))))</f>
        <v>0</v>
      </c>
      <c r="T149" s="169">
        <f ca="1">IF($C149-T$1&lt;År1,0,S148*(1-VLOOKUP($A149,[1]Hugst!$R$5:$W$9,MATCH(ROUNDUP((T$1)/10,0)*10,[1]Hugst!$R$4:$W$4,0))))</f>
        <v>0</v>
      </c>
      <c r="U149" s="169">
        <f ca="1">IF($C149-U$1&lt;År1,0,T148*(1-VLOOKUP($A149,[1]Hugst!$R$5:$W$9,MATCH(ROUNDUP((U$1)/10,0)*10,[1]Hugst!$R$4:$W$4,0))))</f>
        <v>0</v>
      </c>
      <c r="V149" s="169">
        <f ca="1">IF($C149-V$1&lt;År1,0,U148*(1-VLOOKUP($A149,[1]Hugst!$R$5:$W$9,MATCH(ROUNDUP((V$1)/10,0)*10,[1]Hugst!$R$4:$W$4,0))))</f>
        <v>0</v>
      </c>
      <c r="W149" s="169">
        <f ca="1">IF($C149-W$1&lt;År1,0,V148*(1-VLOOKUP($A149,[1]Hugst!$R$5:$W$9,MATCH(ROUNDUP((W$1)/10,0)*10,[1]Hugst!$R$4:$W$4,0))))</f>
        <v>0</v>
      </c>
      <c r="X149" s="169">
        <f ca="1">IF($C149-X$1&lt;År1,0,W148*(1-VLOOKUP($A149,[1]Hugst!$R$5:$W$9,MATCH(ROUNDUP((X$1)/10,0)*10,[1]Hugst!$R$4:$W$4,0))))</f>
        <v>0</v>
      </c>
      <c r="Y149" s="169">
        <f ca="1">IF($C149-Y$1&lt;År1,0,X148*(1-VLOOKUP($A149,[1]Hugst!$R$5:$W$9,MATCH(ROUNDUP((Y$1)/10,0)*10,[1]Hugst!$R$4:$W$4,0))))</f>
        <v>0</v>
      </c>
      <c r="Z149" s="169">
        <f ca="1">IF($C149-Z$1&lt;År1,0,Y148*(1-VLOOKUP($A149,[1]Hugst!$R$5:$W$9,MATCH(ROUNDUP((Z$1)/10,0)*10,[1]Hugst!$R$4:$W$4,0))))</f>
        <v>0</v>
      </c>
      <c r="AA149" s="169">
        <f ca="1">IF($C149-AA$1&lt;År1,0,Z148*(1-VLOOKUP($A149,[1]Hugst!$R$5:$W$9,MATCH(ROUNDUP((AA$1)/10,0)*10,[1]Hugst!$R$4:$W$4,0))))</f>
        <v>0</v>
      </c>
      <c r="AB149" s="169">
        <f ca="1">IF($C149-AB$1&lt;År1,0,AA148*(1-VLOOKUP($A149,[1]Hugst!$R$5:$W$9,MATCH(ROUNDUP((AB$1)/10,0)*10,[1]Hugst!$R$4:$W$4,0))))</f>
        <v>0</v>
      </c>
      <c r="AC149" s="169">
        <f ca="1">IF($C149-AC$1&lt;År1,0,AB148*(1-VLOOKUP($A149,[1]Hugst!$R$5:$W$9,MATCH(ROUNDUP((AC$1)/10,0)*10,[1]Hugst!$R$4:$W$4,0))))</f>
        <v>0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9">
        <f t="shared" ca="1" si="3"/>
        <v>0</v>
      </c>
      <c r="F150" s="169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9">
        <f ca="1">IF($C150-G$1&lt;År1,0,F149*(1-VLOOKUP($A150,[1]Hugst!$R$5:$W$9,MATCH(ROUNDUP((G$1)/10,0)*10,[1]Hugst!$R$4:$W$4,0))))</f>
        <v>0</v>
      </c>
      <c r="H150" s="169">
        <f ca="1">IF($C150-H$1&lt;År1,0,G149*(1-VLOOKUP($A150,[1]Hugst!$R$5:$W$9,MATCH(ROUNDUP((H$1)/10,0)*10,[1]Hugst!$R$4:$W$4,0))))</f>
        <v>0</v>
      </c>
      <c r="I150" s="169">
        <f ca="1">IF($C150-I$1&lt;År1,0,H149*(1-VLOOKUP($A150,[1]Hugst!$R$5:$W$9,MATCH(ROUNDUP((I$1)/10,0)*10,[1]Hugst!$R$4:$W$4,0))))</f>
        <v>0</v>
      </c>
      <c r="J150" s="169">
        <f ca="1">IF($C150-J$1&lt;År1,0,I149*(1-VLOOKUP($A150,[1]Hugst!$R$5:$W$9,MATCH(ROUNDUP((J$1)/10,0)*10,[1]Hugst!$R$4:$W$4,0))))</f>
        <v>0</v>
      </c>
      <c r="K150" s="169">
        <f ca="1">IF($C150-K$1&lt;År1,0,J149*(1-VLOOKUP($A150,[1]Hugst!$R$5:$W$9,MATCH(ROUNDUP((K$1)/10,0)*10,[1]Hugst!$R$4:$W$4,0))))</f>
        <v>0</v>
      </c>
      <c r="L150" s="169">
        <f ca="1">IF($C150-L$1&lt;År1,0,K149*(1-VLOOKUP($A150,[1]Hugst!$R$5:$W$9,MATCH(ROUNDUP((L$1)/10,0)*10,[1]Hugst!$R$4:$W$4,0))))</f>
        <v>0</v>
      </c>
      <c r="M150" s="169">
        <f ca="1">IF($C150-M$1&lt;År1,0,L149*(1-VLOOKUP($A150,[1]Hugst!$R$5:$W$9,MATCH(ROUNDUP((M$1)/10,0)*10,[1]Hugst!$R$4:$W$4,0))))</f>
        <v>0</v>
      </c>
      <c r="N150" s="169">
        <f ca="1">IF($C150-N$1&lt;År1,0,M149*(1-VLOOKUP($A150,[1]Hugst!$R$5:$W$9,MATCH(ROUNDUP((N$1)/10,0)*10,[1]Hugst!$R$4:$W$4,0))))</f>
        <v>0</v>
      </c>
      <c r="O150" s="169">
        <f ca="1">IF($C150-O$1&lt;År1,0,N149*(1-VLOOKUP($A150,[1]Hugst!$R$5:$W$9,MATCH(ROUNDUP((O$1)/10,0)*10,[1]Hugst!$R$4:$W$4,0))))</f>
        <v>0</v>
      </c>
      <c r="P150" s="169">
        <f ca="1">IF($C150-P$1&lt;År1,0,O149*(1-VLOOKUP($A150,[1]Hugst!$R$5:$W$9,MATCH(ROUNDUP((P$1)/10,0)*10,[1]Hugst!$R$4:$W$4,0))))</f>
        <v>0</v>
      </c>
      <c r="Q150" s="169">
        <f ca="1">IF($C150-Q$1&lt;År1,0,P149*(1-VLOOKUP($A150,[1]Hugst!$R$5:$W$9,MATCH(ROUNDUP((Q$1)/10,0)*10,[1]Hugst!$R$4:$W$4,0))))</f>
        <v>0</v>
      </c>
      <c r="R150" s="169">
        <f ca="1">IF($C150-R$1&lt;År1,0,Q149*(1-VLOOKUP($A150,[1]Hugst!$R$5:$W$9,MATCH(ROUNDUP((R$1)/10,0)*10,[1]Hugst!$R$4:$W$4,0))))</f>
        <v>0</v>
      </c>
      <c r="S150" s="169">
        <f ca="1">IF($C150-S$1&lt;År1,0,R149*(1-VLOOKUP($A150,[1]Hugst!$R$5:$W$9,MATCH(ROUNDUP((S$1)/10,0)*10,[1]Hugst!$R$4:$W$4,0))))</f>
        <v>0</v>
      </c>
      <c r="T150" s="169">
        <f ca="1">IF($C150-T$1&lt;År1,0,S149*(1-VLOOKUP($A150,[1]Hugst!$R$5:$W$9,MATCH(ROUNDUP((T$1)/10,0)*10,[1]Hugst!$R$4:$W$4,0))))</f>
        <v>0</v>
      </c>
      <c r="U150" s="169">
        <f ca="1">IF($C150-U$1&lt;År1,0,T149*(1-VLOOKUP($A150,[1]Hugst!$R$5:$W$9,MATCH(ROUNDUP((U$1)/10,0)*10,[1]Hugst!$R$4:$W$4,0))))</f>
        <v>0</v>
      </c>
      <c r="V150" s="169">
        <f ca="1">IF($C150-V$1&lt;År1,0,U149*(1-VLOOKUP($A150,[1]Hugst!$R$5:$W$9,MATCH(ROUNDUP((V$1)/10,0)*10,[1]Hugst!$R$4:$W$4,0))))</f>
        <v>0</v>
      </c>
      <c r="W150" s="169">
        <f ca="1">IF($C150-W$1&lt;År1,0,V149*(1-VLOOKUP($A150,[1]Hugst!$R$5:$W$9,MATCH(ROUNDUP((W$1)/10,0)*10,[1]Hugst!$R$4:$W$4,0))))</f>
        <v>0</v>
      </c>
      <c r="X150" s="169">
        <f ca="1">IF($C150-X$1&lt;År1,0,W149*(1-VLOOKUP($A150,[1]Hugst!$R$5:$W$9,MATCH(ROUNDUP((X$1)/10,0)*10,[1]Hugst!$R$4:$W$4,0))))</f>
        <v>0</v>
      </c>
      <c r="Y150" s="169">
        <f ca="1">IF($C150-Y$1&lt;År1,0,X149*(1-VLOOKUP($A150,[1]Hugst!$R$5:$W$9,MATCH(ROUNDUP((Y$1)/10,0)*10,[1]Hugst!$R$4:$W$4,0))))</f>
        <v>0</v>
      </c>
      <c r="Z150" s="169">
        <f ca="1">IF($C150-Z$1&lt;År1,0,Y149*(1-VLOOKUP($A150,[1]Hugst!$R$5:$W$9,MATCH(ROUNDUP((Z$1)/10,0)*10,[1]Hugst!$R$4:$W$4,0))))</f>
        <v>0</v>
      </c>
      <c r="AA150" s="169">
        <f ca="1">IF($C150-AA$1&lt;År1,0,Z149*(1-VLOOKUP($A150,[1]Hugst!$R$5:$W$9,MATCH(ROUNDUP((AA$1)/10,0)*10,[1]Hugst!$R$4:$W$4,0))))</f>
        <v>0</v>
      </c>
      <c r="AB150" s="169">
        <f ca="1">IF($C150-AB$1&lt;År1,0,AA149*(1-VLOOKUP($A150,[1]Hugst!$R$5:$W$9,MATCH(ROUNDUP((AB$1)/10,0)*10,[1]Hugst!$R$4:$W$4,0))))</f>
        <v>0</v>
      </c>
      <c r="AC150" s="169">
        <f ca="1">IF($C150-AC$1&lt;År1,0,AB149*(1-VLOOKUP($A150,[1]Hugst!$R$5:$W$9,MATCH(ROUNDUP((AC$1)/10,0)*10,[1]Hugst!$R$4:$W$4,0))))</f>
        <v>0</v>
      </c>
      <c r="AD150" s="169">
        <f ca="1">IF($C150-AD$1&lt;År1,0,AC149*(1-VLOOKUP($A150,[1]Hugst!$R$5:$W$9,MATCH(ROUNDUP((AD$1)/10,0)*10,[1]Hugst!$R$4:$W$4,0))))</f>
        <v>0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9">
        <f t="shared" ca="1" si="3"/>
        <v>0</v>
      </c>
      <c r="F151" s="169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9">
        <f ca="1">IF($C151-G$1&lt;År1,0,F150*(1-VLOOKUP($A151,[1]Hugst!$R$5:$W$9,MATCH(ROUNDUP((G$1)/10,0)*10,[1]Hugst!$R$4:$W$4,0))))</f>
        <v>0</v>
      </c>
      <c r="H151" s="169">
        <f ca="1">IF($C151-H$1&lt;År1,0,G150*(1-VLOOKUP($A151,[1]Hugst!$R$5:$W$9,MATCH(ROUNDUP((H$1)/10,0)*10,[1]Hugst!$R$4:$W$4,0))))</f>
        <v>0</v>
      </c>
      <c r="I151" s="169">
        <f ca="1">IF($C151-I$1&lt;År1,0,H150*(1-VLOOKUP($A151,[1]Hugst!$R$5:$W$9,MATCH(ROUNDUP((I$1)/10,0)*10,[1]Hugst!$R$4:$W$4,0))))</f>
        <v>0</v>
      </c>
      <c r="J151" s="169">
        <f ca="1">IF($C151-J$1&lt;År1,0,I150*(1-VLOOKUP($A151,[1]Hugst!$R$5:$W$9,MATCH(ROUNDUP((J$1)/10,0)*10,[1]Hugst!$R$4:$W$4,0))))</f>
        <v>0</v>
      </c>
      <c r="K151" s="169">
        <f ca="1">IF($C151-K$1&lt;År1,0,J150*(1-VLOOKUP($A151,[1]Hugst!$R$5:$W$9,MATCH(ROUNDUP((K$1)/10,0)*10,[1]Hugst!$R$4:$W$4,0))))</f>
        <v>0</v>
      </c>
      <c r="L151" s="169">
        <f ca="1">IF($C151-L$1&lt;År1,0,K150*(1-VLOOKUP($A151,[1]Hugst!$R$5:$W$9,MATCH(ROUNDUP((L$1)/10,0)*10,[1]Hugst!$R$4:$W$4,0))))</f>
        <v>0</v>
      </c>
      <c r="M151" s="169">
        <f ca="1">IF($C151-M$1&lt;År1,0,L150*(1-VLOOKUP($A151,[1]Hugst!$R$5:$W$9,MATCH(ROUNDUP((M$1)/10,0)*10,[1]Hugst!$R$4:$W$4,0))))</f>
        <v>0</v>
      </c>
      <c r="N151" s="169">
        <f ca="1">IF($C151-N$1&lt;År1,0,M150*(1-VLOOKUP($A151,[1]Hugst!$R$5:$W$9,MATCH(ROUNDUP((N$1)/10,0)*10,[1]Hugst!$R$4:$W$4,0))))</f>
        <v>0</v>
      </c>
      <c r="O151" s="169">
        <f ca="1">IF($C151-O$1&lt;År1,0,N150*(1-VLOOKUP($A151,[1]Hugst!$R$5:$W$9,MATCH(ROUNDUP((O$1)/10,0)*10,[1]Hugst!$R$4:$W$4,0))))</f>
        <v>0</v>
      </c>
      <c r="P151" s="169">
        <f ca="1">IF($C151-P$1&lt;År1,0,O150*(1-VLOOKUP($A151,[1]Hugst!$R$5:$W$9,MATCH(ROUNDUP((P$1)/10,0)*10,[1]Hugst!$R$4:$W$4,0))))</f>
        <v>0</v>
      </c>
      <c r="Q151" s="169">
        <f ca="1">IF($C151-Q$1&lt;År1,0,P150*(1-VLOOKUP($A151,[1]Hugst!$R$5:$W$9,MATCH(ROUNDUP((Q$1)/10,0)*10,[1]Hugst!$R$4:$W$4,0))))</f>
        <v>0</v>
      </c>
      <c r="R151" s="169">
        <f ca="1">IF($C151-R$1&lt;År1,0,Q150*(1-VLOOKUP($A151,[1]Hugst!$R$5:$W$9,MATCH(ROUNDUP((R$1)/10,0)*10,[1]Hugst!$R$4:$W$4,0))))</f>
        <v>0</v>
      </c>
      <c r="S151" s="169">
        <f ca="1">IF($C151-S$1&lt;År1,0,R150*(1-VLOOKUP($A151,[1]Hugst!$R$5:$W$9,MATCH(ROUNDUP((S$1)/10,0)*10,[1]Hugst!$R$4:$W$4,0))))</f>
        <v>0</v>
      </c>
      <c r="T151" s="169">
        <f ca="1">IF($C151-T$1&lt;År1,0,S150*(1-VLOOKUP($A151,[1]Hugst!$R$5:$W$9,MATCH(ROUNDUP((T$1)/10,0)*10,[1]Hugst!$R$4:$W$4,0))))</f>
        <v>0</v>
      </c>
      <c r="U151" s="169">
        <f ca="1">IF($C151-U$1&lt;År1,0,T150*(1-VLOOKUP($A151,[1]Hugst!$R$5:$W$9,MATCH(ROUNDUP((U$1)/10,0)*10,[1]Hugst!$R$4:$W$4,0))))</f>
        <v>0</v>
      </c>
      <c r="V151" s="169">
        <f ca="1">IF($C151-V$1&lt;År1,0,U150*(1-VLOOKUP($A151,[1]Hugst!$R$5:$W$9,MATCH(ROUNDUP((V$1)/10,0)*10,[1]Hugst!$R$4:$W$4,0))))</f>
        <v>0</v>
      </c>
      <c r="W151" s="169">
        <f ca="1">IF($C151-W$1&lt;År1,0,V150*(1-VLOOKUP($A151,[1]Hugst!$R$5:$W$9,MATCH(ROUNDUP((W$1)/10,0)*10,[1]Hugst!$R$4:$W$4,0))))</f>
        <v>0</v>
      </c>
      <c r="X151" s="169">
        <f ca="1">IF($C151-X$1&lt;År1,0,W150*(1-VLOOKUP($A151,[1]Hugst!$R$5:$W$9,MATCH(ROUNDUP((X$1)/10,0)*10,[1]Hugst!$R$4:$W$4,0))))</f>
        <v>0</v>
      </c>
      <c r="Y151" s="169">
        <f ca="1">IF($C151-Y$1&lt;År1,0,X150*(1-VLOOKUP($A151,[1]Hugst!$R$5:$W$9,MATCH(ROUNDUP((Y$1)/10,0)*10,[1]Hugst!$R$4:$W$4,0))))</f>
        <v>0</v>
      </c>
      <c r="Z151" s="169">
        <f ca="1">IF($C151-Z$1&lt;År1,0,Y150*(1-VLOOKUP($A151,[1]Hugst!$R$5:$W$9,MATCH(ROUNDUP((Z$1)/10,0)*10,[1]Hugst!$R$4:$W$4,0))))</f>
        <v>0</v>
      </c>
      <c r="AA151" s="169">
        <f ca="1">IF($C151-AA$1&lt;År1,0,Z150*(1-VLOOKUP($A151,[1]Hugst!$R$5:$W$9,MATCH(ROUNDUP((AA$1)/10,0)*10,[1]Hugst!$R$4:$W$4,0))))</f>
        <v>0</v>
      </c>
      <c r="AB151" s="169">
        <f ca="1">IF($C151-AB$1&lt;År1,0,AA150*(1-VLOOKUP($A151,[1]Hugst!$R$5:$W$9,MATCH(ROUNDUP((AB$1)/10,0)*10,[1]Hugst!$R$4:$W$4,0))))</f>
        <v>0</v>
      </c>
      <c r="AC151" s="169">
        <f ca="1">IF($C151-AC$1&lt;År1,0,AB150*(1-VLOOKUP($A151,[1]Hugst!$R$5:$W$9,MATCH(ROUNDUP((AC$1)/10,0)*10,[1]Hugst!$R$4:$W$4,0))))</f>
        <v>0</v>
      </c>
      <c r="AD151" s="169">
        <f ca="1">IF($C151-AD$1&lt;År1,0,AC150*(1-VLOOKUP($A151,[1]Hugst!$R$5:$W$9,MATCH(ROUNDUP((AD$1)/10,0)*10,[1]Hugst!$R$4:$W$4,0))))</f>
        <v>0</v>
      </c>
      <c r="AE151" s="169">
        <f ca="1">IF($C151-AE$1&lt;År1,0,AD150*(1-VLOOKUP($A151,[1]Hugst!$R$5:$W$9,MATCH(ROUNDUP((AE$1)/10,0)*10,[1]Hugst!$R$4:$W$4,0))))</f>
        <v>0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9">
        <f t="shared" ca="1" si="3"/>
        <v>0</v>
      </c>
      <c r="F152" s="169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9">
        <f ca="1">IF($C152-G$1&lt;År1,0,F151*(1-VLOOKUP($A152,[1]Hugst!$R$5:$W$9,MATCH(ROUNDUP((G$1)/10,0)*10,[1]Hugst!$R$4:$W$4,0))))</f>
        <v>0</v>
      </c>
      <c r="H152" s="169">
        <f ca="1">IF($C152-H$1&lt;År1,0,G151*(1-VLOOKUP($A152,[1]Hugst!$R$5:$W$9,MATCH(ROUNDUP((H$1)/10,0)*10,[1]Hugst!$R$4:$W$4,0))))</f>
        <v>0</v>
      </c>
      <c r="I152" s="169">
        <f ca="1">IF($C152-I$1&lt;År1,0,H151*(1-VLOOKUP($A152,[1]Hugst!$R$5:$W$9,MATCH(ROUNDUP((I$1)/10,0)*10,[1]Hugst!$R$4:$W$4,0))))</f>
        <v>0</v>
      </c>
      <c r="J152" s="169">
        <f ca="1">IF($C152-J$1&lt;År1,0,I151*(1-VLOOKUP($A152,[1]Hugst!$R$5:$W$9,MATCH(ROUNDUP((J$1)/10,0)*10,[1]Hugst!$R$4:$W$4,0))))</f>
        <v>0</v>
      </c>
      <c r="K152" s="169">
        <f ca="1">IF($C152-K$1&lt;År1,0,J151*(1-VLOOKUP($A152,[1]Hugst!$R$5:$W$9,MATCH(ROUNDUP((K$1)/10,0)*10,[1]Hugst!$R$4:$W$4,0))))</f>
        <v>0</v>
      </c>
      <c r="L152" s="169">
        <f ca="1">IF($C152-L$1&lt;År1,0,K151*(1-VLOOKUP($A152,[1]Hugst!$R$5:$W$9,MATCH(ROUNDUP((L$1)/10,0)*10,[1]Hugst!$R$4:$W$4,0))))</f>
        <v>0</v>
      </c>
      <c r="M152" s="169">
        <f ca="1">IF($C152-M$1&lt;År1,0,L151*(1-VLOOKUP($A152,[1]Hugst!$R$5:$W$9,MATCH(ROUNDUP((M$1)/10,0)*10,[1]Hugst!$R$4:$W$4,0))))</f>
        <v>0</v>
      </c>
      <c r="N152" s="169">
        <f ca="1">IF($C152-N$1&lt;År1,0,M151*(1-VLOOKUP($A152,[1]Hugst!$R$5:$W$9,MATCH(ROUNDUP((N$1)/10,0)*10,[1]Hugst!$R$4:$W$4,0))))</f>
        <v>0</v>
      </c>
      <c r="O152" s="169">
        <f ca="1">IF($C152-O$1&lt;År1,0,N151*(1-VLOOKUP($A152,[1]Hugst!$R$5:$W$9,MATCH(ROUNDUP((O$1)/10,0)*10,[1]Hugst!$R$4:$W$4,0))))</f>
        <v>0</v>
      </c>
      <c r="P152" s="169">
        <f ca="1">IF($C152-P$1&lt;År1,0,O151*(1-VLOOKUP($A152,[1]Hugst!$R$5:$W$9,MATCH(ROUNDUP((P$1)/10,0)*10,[1]Hugst!$R$4:$W$4,0))))</f>
        <v>0</v>
      </c>
      <c r="Q152" s="169">
        <f ca="1">IF($C152-Q$1&lt;År1,0,P151*(1-VLOOKUP($A152,[1]Hugst!$R$5:$W$9,MATCH(ROUNDUP((Q$1)/10,0)*10,[1]Hugst!$R$4:$W$4,0))))</f>
        <v>0</v>
      </c>
      <c r="R152" s="169">
        <f ca="1">IF($C152-R$1&lt;År1,0,Q151*(1-VLOOKUP($A152,[1]Hugst!$R$5:$W$9,MATCH(ROUNDUP((R$1)/10,0)*10,[1]Hugst!$R$4:$W$4,0))))</f>
        <v>0</v>
      </c>
      <c r="S152" s="169">
        <f ca="1">IF($C152-S$1&lt;År1,0,R151*(1-VLOOKUP($A152,[1]Hugst!$R$5:$W$9,MATCH(ROUNDUP((S$1)/10,0)*10,[1]Hugst!$R$4:$W$4,0))))</f>
        <v>0</v>
      </c>
      <c r="T152" s="169">
        <f ca="1">IF($C152-T$1&lt;År1,0,S151*(1-VLOOKUP($A152,[1]Hugst!$R$5:$W$9,MATCH(ROUNDUP((T$1)/10,0)*10,[1]Hugst!$R$4:$W$4,0))))</f>
        <v>0</v>
      </c>
      <c r="U152" s="169">
        <f ca="1">IF($C152-U$1&lt;År1,0,T151*(1-VLOOKUP($A152,[1]Hugst!$R$5:$W$9,MATCH(ROUNDUP((U$1)/10,0)*10,[1]Hugst!$R$4:$W$4,0))))</f>
        <v>0</v>
      </c>
      <c r="V152" s="169">
        <f ca="1">IF($C152-V$1&lt;År1,0,U151*(1-VLOOKUP($A152,[1]Hugst!$R$5:$W$9,MATCH(ROUNDUP((V$1)/10,0)*10,[1]Hugst!$R$4:$W$4,0))))</f>
        <v>0</v>
      </c>
      <c r="W152" s="169">
        <f ca="1">IF($C152-W$1&lt;År1,0,V151*(1-VLOOKUP($A152,[1]Hugst!$R$5:$W$9,MATCH(ROUNDUP((W$1)/10,0)*10,[1]Hugst!$R$4:$W$4,0))))</f>
        <v>0</v>
      </c>
      <c r="X152" s="169">
        <f ca="1">IF($C152-X$1&lt;År1,0,W151*(1-VLOOKUP($A152,[1]Hugst!$R$5:$W$9,MATCH(ROUNDUP((X$1)/10,0)*10,[1]Hugst!$R$4:$W$4,0))))</f>
        <v>0</v>
      </c>
      <c r="Y152" s="169">
        <f ca="1">IF($C152-Y$1&lt;År1,0,X151*(1-VLOOKUP($A152,[1]Hugst!$R$5:$W$9,MATCH(ROUNDUP((Y$1)/10,0)*10,[1]Hugst!$R$4:$W$4,0))))</f>
        <v>0</v>
      </c>
      <c r="Z152" s="169">
        <f ca="1">IF($C152-Z$1&lt;År1,0,Y151*(1-VLOOKUP($A152,[1]Hugst!$R$5:$W$9,MATCH(ROUNDUP((Z$1)/10,0)*10,[1]Hugst!$R$4:$W$4,0))))</f>
        <v>0</v>
      </c>
      <c r="AA152" s="169">
        <f ca="1">IF($C152-AA$1&lt;År1,0,Z151*(1-VLOOKUP($A152,[1]Hugst!$R$5:$W$9,MATCH(ROUNDUP((AA$1)/10,0)*10,[1]Hugst!$R$4:$W$4,0))))</f>
        <v>0</v>
      </c>
      <c r="AB152" s="169">
        <f ca="1">IF($C152-AB$1&lt;År1,0,AA151*(1-VLOOKUP($A152,[1]Hugst!$R$5:$W$9,MATCH(ROUNDUP((AB$1)/10,0)*10,[1]Hugst!$R$4:$W$4,0))))</f>
        <v>0</v>
      </c>
      <c r="AC152" s="169">
        <f ca="1">IF($C152-AC$1&lt;År1,0,AB151*(1-VLOOKUP($A152,[1]Hugst!$R$5:$W$9,MATCH(ROUNDUP((AC$1)/10,0)*10,[1]Hugst!$R$4:$W$4,0))))</f>
        <v>0</v>
      </c>
      <c r="AD152" s="169">
        <f ca="1">IF($C152-AD$1&lt;År1,0,AC151*(1-VLOOKUP($A152,[1]Hugst!$R$5:$W$9,MATCH(ROUNDUP((AD$1)/10,0)*10,[1]Hugst!$R$4:$W$4,0))))</f>
        <v>0</v>
      </c>
      <c r="AE152" s="169">
        <f ca="1">IF($C152-AE$1&lt;År1,0,AD151*(1-VLOOKUP($A152,[1]Hugst!$R$5:$W$9,MATCH(ROUNDUP((AE$1)/10,0)*10,[1]Hugst!$R$4:$W$4,0))))</f>
        <v>0</v>
      </c>
      <c r="AF152" s="169">
        <f ca="1">IF($C152-AF$1&lt;År1,0,AE151*(1-VLOOKUP($A152,[1]Hugst!$R$5:$W$9,MATCH(ROUNDUP((AF$1)/10,0)*10,[1]Hugst!$R$4:$W$4,0))))</f>
        <v>0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9">
        <f t="shared" ca="1" si="3"/>
        <v>0</v>
      </c>
      <c r="F153" s="169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9">
        <f ca="1">IF($C153-G$1&lt;År1,0,F152*(1-VLOOKUP($A153,[1]Hugst!$R$5:$W$9,MATCH(ROUNDUP((G$1)/10,0)*10,[1]Hugst!$R$4:$W$4,0))))</f>
        <v>0</v>
      </c>
      <c r="H153" s="169">
        <f ca="1">IF($C153-H$1&lt;År1,0,G152*(1-VLOOKUP($A153,[1]Hugst!$R$5:$W$9,MATCH(ROUNDUP((H$1)/10,0)*10,[1]Hugst!$R$4:$W$4,0))))</f>
        <v>0</v>
      </c>
      <c r="I153" s="169">
        <f ca="1">IF($C153-I$1&lt;År1,0,H152*(1-VLOOKUP($A153,[1]Hugst!$R$5:$W$9,MATCH(ROUNDUP((I$1)/10,0)*10,[1]Hugst!$R$4:$W$4,0))))</f>
        <v>0</v>
      </c>
      <c r="J153" s="169">
        <f ca="1">IF($C153-J$1&lt;År1,0,I152*(1-VLOOKUP($A153,[1]Hugst!$R$5:$W$9,MATCH(ROUNDUP((J$1)/10,0)*10,[1]Hugst!$R$4:$W$4,0))))</f>
        <v>0</v>
      </c>
      <c r="K153" s="169">
        <f ca="1">IF($C153-K$1&lt;År1,0,J152*(1-VLOOKUP($A153,[1]Hugst!$R$5:$W$9,MATCH(ROUNDUP((K$1)/10,0)*10,[1]Hugst!$R$4:$W$4,0))))</f>
        <v>0</v>
      </c>
      <c r="L153" s="169">
        <f ca="1">IF($C153-L$1&lt;År1,0,K152*(1-VLOOKUP($A153,[1]Hugst!$R$5:$W$9,MATCH(ROUNDUP((L$1)/10,0)*10,[1]Hugst!$R$4:$W$4,0))))</f>
        <v>0</v>
      </c>
      <c r="M153" s="169">
        <f ca="1">IF($C153-M$1&lt;År1,0,L152*(1-VLOOKUP($A153,[1]Hugst!$R$5:$W$9,MATCH(ROUNDUP((M$1)/10,0)*10,[1]Hugst!$R$4:$W$4,0))))</f>
        <v>0</v>
      </c>
      <c r="N153" s="169">
        <f ca="1">IF($C153-N$1&lt;År1,0,M152*(1-VLOOKUP($A153,[1]Hugst!$R$5:$W$9,MATCH(ROUNDUP((N$1)/10,0)*10,[1]Hugst!$R$4:$W$4,0))))</f>
        <v>0</v>
      </c>
      <c r="O153" s="169">
        <f ca="1">IF($C153-O$1&lt;År1,0,N152*(1-VLOOKUP($A153,[1]Hugst!$R$5:$W$9,MATCH(ROUNDUP((O$1)/10,0)*10,[1]Hugst!$R$4:$W$4,0))))</f>
        <v>0</v>
      </c>
      <c r="P153" s="169">
        <f ca="1">IF($C153-P$1&lt;År1,0,O152*(1-VLOOKUP($A153,[1]Hugst!$R$5:$W$9,MATCH(ROUNDUP((P$1)/10,0)*10,[1]Hugst!$R$4:$W$4,0))))</f>
        <v>0</v>
      </c>
      <c r="Q153" s="169">
        <f ca="1">IF($C153-Q$1&lt;År1,0,P152*(1-VLOOKUP($A153,[1]Hugst!$R$5:$W$9,MATCH(ROUNDUP((Q$1)/10,0)*10,[1]Hugst!$R$4:$W$4,0))))</f>
        <v>0</v>
      </c>
      <c r="R153" s="169">
        <f ca="1">IF($C153-R$1&lt;År1,0,Q152*(1-VLOOKUP($A153,[1]Hugst!$R$5:$W$9,MATCH(ROUNDUP((R$1)/10,0)*10,[1]Hugst!$R$4:$W$4,0))))</f>
        <v>0</v>
      </c>
      <c r="S153" s="169">
        <f ca="1">IF($C153-S$1&lt;År1,0,R152*(1-VLOOKUP($A153,[1]Hugst!$R$5:$W$9,MATCH(ROUNDUP((S$1)/10,0)*10,[1]Hugst!$R$4:$W$4,0))))</f>
        <v>0</v>
      </c>
      <c r="T153" s="169">
        <f ca="1">IF($C153-T$1&lt;År1,0,S152*(1-VLOOKUP($A153,[1]Hugst!$R$5:$W$9,MATCH(ROUNDUP((T$1)/10,0)*10,[1]Hugst!$R$4:$W$4,0))))</f>
        <v>0</v>
      </c>
      <c r="U153" s="169">
        <f ca="1">IF($C153-U$1&lt;År1,0,T152*(1-VLOOKUP($A153,[1]Hugst!$R$5:$W$9,MATCH(ROUNDUP((U$1)/10,0)*10,[1]Hugst!$R$4:$W$4,0))))</f>
        <v>0</v>
      </c>
      <c r="V153" s="169">
        <f ca="1">IF($C153-V$1&lt;År1,0,U152*(1-VLOOKUP($A153,[1]Hugst!$R$5:$W$9,MATCH(ROUNDUP((V$1)/10,0)*10,[1]Hugst!$R$4:$W$4,0))))</f>
        <v>0</v>
      </c>
      <c r="W153" s="169">
        <f ca="1">IF($C153-W$1&lt;År1,0,V152*(1-VLOOKUP($A153,[1]Hugst!$R$5:$W$9,MATCH(ROUNDUP((W$1)/10,0)*10,[1]Hugst!$R$4:$W$4,0))))</f>
        <v>0</v>
      </c>
      <c r="X153" s="169">
        <f ca="1">IF($C153-X$1&lt;År1,0,W152*(1-VLOOKUP($A153,[1]Hugst!$R$5:$W$9,MATCH(ROUNDUP((X$1)/10,0)*10,[1]Hugst!$R$4:$W$4,0))))</f>
        <v>0</v>
      </c>
      <c r="Y153" s="169">
        <f ca="1">IF($C153-Y$1&lt;År1,0,X152*(1-VLOOKUP($A153,[1]Hugst!$R$5:$W$9,MATCH(ROUNDUP((Y$1)/10,0)*10,[1]Hugst!$R$4:$W$4,0))))</f>
        <v>0</v>
      </c>
      <c r="Z153" s="169">
        <f ca="1">IF($C153-Z$1&lt;År1,0,Y152*(1-VLOOKUP($A153,[1]Hugst!$R$5:$W$9,MATCH(ROUNDUP((Z$1)/10,0)*10,[1]Hugst!$R$4:$W$4,0))))</f>
        <v>0</v>
      </c>
      <c r="AA153" s="169">
        <f ca="1">IF($C153-AA$1&lt;År1,0,Z152*(1-VLOOKUP($A153,[1]Hugst!$R$5:$W$9,MATCH(ROUNDUP((AA$1)/10,0)*10,[1]Hugst!$R$4:$W$4,0))))</f>
        <v>0</v>
      </c>
      <c r="AB153" s="169">
        <f ca="1">IF($C153-AB$1&lt;År1,0,AA152*(1-VLOOKUP($A153,[1]Hugst!$R$5:$W$9,MATCH(ROUNDUP((AB$1)/10,0)*10,[1]Hugst!$R$4:$W$4,0))))</f>
        <v>0</v>
      </c>
      <c r="AC153" s="169">
        <f ca="1">IF($C153-AC$1&lt;År1,0,AB152*(1-VLOOKUP($A153,[1]Hugst!$R$5:$W$9,MATCH(ROUNDUP((AC$1)/10,0)*10,[1]Hugst!$R$4:$W$4,0))))</f>
        <v>0</v>
      </c>
      <c r="AD153" s="169">
        <f ca="1">IF($C153-AD$1&lt;År1,0,AC152*(1-VLOOKUP($A153,[1]Hugst!$R$5:$W$9,MATCH(ROUNDUP((AD$1)/10,0)*10,[1]Hugst!$R$4:$W$4,0))))</f>
        <v>0</v>
      </c>
      <c r="AE153" s="169">
        <f ca="1">IF($C153-AE$1&lt;År1,0,AD152*(1-VLOOKUP($A153,[1]Hugst!$R$5:$W$9,MATCH(ROUNDUP((AE$1)/10,0)*10,[1]Hugst!$R$4:$W$4,0))))</f>
        <v>0</v>
      </c>
      <c r="AF153" s="169">
        <f ca="1">IF($C153-AF$1&lt;År1,0,AE152*(1-VLOOKUP($A153,[1]Hugst!$R$5:$W$9,MATCH(ROUNDUP((AF$1)/10,0)*10,[1]Hugst!$R$4:$W$4,0))))</f>
        <v>0</v>
      </c>
      <c r="AG153" s="169">
        <f ca="1">IF($C153-AG$1&lt;År1,0,AF152*(1-VLOOKUP($A153,[1]Hugst!$R$5:$W$9,MATCH(ROUNDUP((AG$1)/10,0)*10,[1]Hugst!$R$4:$W$4,0))))</f>
        <v>0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9">
        <f t="shared" ca="1" si="3"/>
        <v>0</v>
      </c>
      <c r="F154" s="169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9">
        <f ca="1">IF($C154-G$1&lt;År1,0,F153*(1-VLOOKUP($A154,[1]Hugst!$R$5:$W$9,MATCH(ROUNDUP((G$1)/10,0)*10,[1]Hugst!$R$4:$W$4,0))))</f>
        <v>0</v>
      </c>
      <c r="H154" s="169">
        <f ca="1">IF($C154-H$1&lt;År1,0,G153*(1-VLOOKUP($A154,[1]Hugst!$R$5:$W$9,MATCH(ROUNDUP((H$1)/10,0)*10,[1]Hugst!$R$4:$W$4,0))))</f>
        <v>0</v>
      </c>
      <c r="I154" s="169">
        <f ca="1">IF($C154-I$1&lt;År1,0,H153*(1-VLOOKUP($A154,[1]Hugst!$R$5:$W$9,MATCH(ROUNDUP((I$1)/10,0)*10,[1]Hugst!$R$4:$W$4,0))))</f>
        <v>0</v>
      </c>
      <c r="J154" s="169">
        <f ca="1">IF($C154-J$1&lt;År1,0,I153*(1-VLOOKUP($A154,[1]Hugst!$R$5:$W$9,MATCH(ROUNDUP((J$1)/10,0)*10,[1]Hugst!$R$4:$W$4,0))))</f>
        <v>0</v>
      </c>
      <c r="K154" s="169">
        <f ca="1">IF($C154-K$1&lt;År1,0,J153*(1-VLOOKUP($A154,[1]Hugst!$R$5:$W$9,MATCH(ROUNDUP((K$1)/10,0)*10,[1]Hugst!$R$4:$W$4,0))))</f>
        <v>0</v>
      </c>
      <c r="L154" s="169">
        <f ca="1">IF($C154-L$1&lt;År1,0,K153*(1-VLOOKUP($A154,[1]Hugst!$R$5:$W$9,MATCH(ROUNDUP((L$1)/10,0)*10,[1]Hugst!$R$4:$W$4,0))))</f>
        <v>0</v>
      </c>
      <c r="M154" s="169">
        <f ca="1">IF($C154-M$1&lt;År1,0,L153*(1-VLOOKUP($A154,[1]Hugst!$R$5:$W$9,MATCH(ROUNDUP((M$1)/10,0)*10,[1]Hugst!$R$4:$W$4,0))))</f>
        <v>0</v>
      </c>
      <c r="N154" s="169">
        <f ca="1">IF($C154-N$1&lt;År1,0,M153*(1-VLOOKUP($A154,[1]Hugst!$R$5:$W$9,MATCH(ROUNDUP((N$1)/10,0)*10,[1]Hugst!$R$4:$W$4,0))))</f>
        <v>0</v>
      </c>
      <c r="O154" s="169">
        <f ca="1">IF($C154-O$1&lt;År1,0,N153*(1-VLOOKUP($A154,[1]Hugst!$R$5:$W$9,MATCH(ROUNDUP((O$1)/10,0)*10,[1]Hugst!$R$4:$W$4,0))))</f>
        <v>0</v>
      </c>
      <c r="P154" s="169">
        <f ca="1">IF($C154-P$1&lt;År1,0,O153*(1-VLOOKUP($A154,[1]Hugst!$R$5:$W$9,MATCH(ROUNDUP((P$1)/10,0)*10,[1]Hugst!$R$4:$W$4,0))))</f>
        <v>0</v>
      </c>
      <c r="Q154" s="169">
        <f ca="1">IF($C154-Q$1&lt;År1,0,P153*(1-VLOOKUP($A154,[1]Hugst!$R$5:$W$9,MATCH(ROUNDUP((Q$1)/10,0)*10,[1]Hugst!$R$4:$W$4,0))))</f>
        <v>0</v>
      </c>
      <c r="R154" s="169">
        <f ca="1">IF($C154-R$1&lt;År1,0,Q153*(1-VLOOKUP($A154,[1]Hugst!$R$5:$W$9,MATCH(ROUNDUP((R$1)/10,0)*10,[1]Hugst!$R$4:$W$4,0))))</f>
        <v>0</v>
      </c>
      <c r="S154" s="169">
        <f ca="1">IF($C154-S$1&lt;År1,0,R153*(1-VLOOKUP($A154,[1]Hugst!$R$5:$W$9,MATCH(ROUNDUP((S$1)/10,0)*10,[1]Hugst!$R$4:$W$4,0))))</f>
        <v>0</v>
      </c>
      <c r="T154" s="169">
        <f ca="1">IF($C154-T$1&lt;År1,0,S153*(1-VLOOKUP($A154,[1]Hugst!$R$5:$W$9,MATCH(ROUNDUP((T$1)/10,0)*10,[1]Hugst!$R$4:$W$4,0))))</f>
        <v>0</v>
      </c>
      <c r="U154" s="169">
        <f ca="1">IF($C154-U$1&lt;År1,0,T153*(1-VLOOKUP($A154,[1]Hugst!$R$5:$W$9,MATCH(ROUNDUP((U$1)/10,0)*10,[1]Hugst!$R$4:$W$4,0))))</f>
        <v>0</v>
      </c>
      <c r="V154" s="169">
        <f ca="1">IF($C154-V$1&lt;År1,0,U153*(1-VLOOKUP($A154,[1]Hugst!$R$5:$W$9,MATCH(ROUNDUP((V$1)/10,0)*10,[1]Hugst!$R$4:$W$4,0))))</f>
        <v>0</v>
      </c>
      <c r="W154" s="169">
        <f ca="1">IF($C154-W$1&lt;År1,0,V153*(1-VLOOKUP($A154,[1]Hugst!$R$5:$W$9,MATCH(ROUNDUP((W$1)/10,0)*10,[1]Hugst!$R$4:$W$4,0))))</f>
        <v>0</v>
      </c>
      <c r="X154" s="169">
        <f ca="1">IF($C154-X$1&lt;År1,0,W153*(1-VLOOKUP($A154,[1]Hugst!$R$5:$W$9,MATCH(ROUNDUP((X$1)/10,0)*10,[1]Hugst!$R$4:$W$4,0))))</f>
        <v>0</v>
      </c>
      <c r="Y154" s="169">
        <f ca="1">IF($C154-Y$1&lt;År1,0,X153*(1-VLOOKUP($A154,[1]Hugst!$R$5:$W$9,MATCH(ROUNDUP((Y$1)/10,0)*10,[1]Hugst!$R$4:$W$4,0))))</f>
        <v>0</v>
      </c>
      <c r="Z154" s="169">
        <f ca="1">IF($C154-Z$1&lt;År1,0,Y153*(1-VLOOKUP($A154,[1]Hugst!$R$5:$W$9,MATCH(ROUNDUP((Z$1)/10,0)*10,[1]Hugst!$R$4:$W$4,0))))</f>
        <v>0</v>
      </c>
      <c r="AA154" s="169">
        <f ca="1">IF($C154-AA$1&lt;År1,0,Z153*(1-VLOOKUP($A154,[1]Hugst!$R$5:$W$9,MATCH(ROUNDUP((AA$1)/10,0)*10,[1]Hugst!$R$4:$W$4,0))))</f>
        <v>0</v>
      </c>
      <c r="AB154" s="169">
        <f ca="1">IF($C154-AB$1&lt;År1,0,AA153*(1-VLOOKUP($A154,[1]Hugst!$R$5:$W$9,MATCH(ROUNDUP((AB$1)/10,0)*10,[1]Hugst!$R$4:$W$4,0))))</f>
        <v>0</v>
      </c>
      <c r="AC154" s="169">
        <f ca="1">IF($C154-AC$1&lt;År1,0,AB153*(1-VLOOKUP($A154,[1]Hugst!$R$5:$W$9,MATCH(ROUNDUP((AC$1)/10,0)*10,[1]Hugst!$R$4:$W$4,0))))</f>
        <v>0</v>
      </c>
      <c r="AD154" s="169">
        <f ca="1">IF($C154-AD$1&lt;År1,0,AC153*(1-VLOOKUP($A154,[1]Hugst!$R$5:$W$9,MATCH(ROUNDUP((AD$1)/10,0)*10,[1]Hugst!$R$4:$W$4,0))))</f>
        <v>0</v>
      </c>
      <c r="AE154" s="169">
        <f ca="1">IF($C154-AE$1&lt;År1,0,AD153*(1-VLOOKUP($A154,[1]Hugst!$R$5:$W$9,MATCH(ROUNDUP((AE$1)/10,0)*10,[1]Hugst!$R$4:$W$4,0))))</f>
        <v>0</v>
      </c>
      <c r="AF154" s="169">
        <f ca="1">IF($C154-AF$1&lt;År1,0,AE153*(1-VLOOKUP($A154,[1]Hugst!$R$5:$W$9,MATCH(ROUNDUP((AF$1)/10,0)*10,[1]Hugst!$R$4:$W$4,0))))</f>
        <v>0</v>
      </c>
      <c r="AG154" s="169">
        <f ca="1">IF($C154-AG$1&lt;År1,0,AF153*(1-VLOOKUP($A154,[1]Hugst!$R$5:$W$9,MATCH(ROUNDUP((AG$1)/10,0)*10,[1]Hugst!$R$4:$W$4,0))))</f>
        <v>0</v>
      </c>
      <c r="AH154" s="169">
        <f ca="1">IF($C154-AH$1&lt;År1,0,AG153*(1-VLOOKUP($A154,[1]Hugst!$R$5:$W$9,MATCH(ROUNDUP((AH$1)/10,0)*10,[1]Hugst!$R$4:$W$4,0))))</f>
        <v>0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9">
        <f t="shared" ca="1" si="3"/>
        <v>0</v>
      </c>
      <c r="F155" s="169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9">
        <f ca="1">IF($C155-G$1&lt;År1,0,F154*(1-VLOOKUP($A155,[1]Hugst!$R$5:$W$9,MATCH(ROUNDUP((G$1)/10,0)*10,[1]Hugst!$R$4:$W$4,0))))</f>
        <v>0</v>
      </c>
      <c r="H155" s="169">
        <f ca="1">IF($C155-H$1&lt;År1,0,G154*(1-VLOOKUP($A155,[1]Hugst!$R$5:$W$9,MATCH(ROUNDUP((H$1)/10,0)*10,[1]Hugst!$R$4:$W$4,0))))</f>
        <v>0</v>
      </c>
      <c r="I155" s="169">
        <f ca="1">IF($C155-I$1&lt;År1,0,H154*(1-VLOOKUP($A155,[1]Hugst!$R$5:$W$9,MATCH(ROUNDUP((I$1)/10,0)*10,[1]Hugst!$R$4:$W$4,0))))</f>
        <v>0</v>
      </c>
      <c r="J155" s="169">
        <f ca="1">IF($C155-J$1&lt;År1,0,I154*(1-VLOOKUP($A155,[1]Hugst!$R$5:$W$9,MATCH(ROUNDUP((J$1)/10,0)*10,[1]Hugst!$R$4:$W$4,0))))</f>
        <v>0</v>
      </c>
      <c r="K155" s="169">
        <f ca="1">IF($C155-K$1&lt;År1,0,J154*(1-VLOOKUP($A155,[1]Hugst!$R$5:$W$9,MATCH(ROUNDUP((K$1)/10,0)*10,[1]Hugst!$R$4:$W$4,0))))</f>
        <v>0</v>
      </c>
      <c r="L155" s="169">
        <f ca="1">IF($C155-L$1&lt;År1,0,K154*(1-VLOOKUP($A155,[1]Hugst!$R$5:$W$9,MATCH(ROUNDUP((L$1)/10,0)*10,[1]Hugst!$R$4:$W$4,0))))</f>
        <v>0</v>
      </c>
      <c r="M155" s="169">
        <f ca="1">IF($C155-M$1&lt;År1,0,L154*(1-VLOOKUP($A155,[1]Hugst!$R$5:$W$9,MATCH(ROUNDUP((M$1)/10,0)*10,[1]Hugst!$R$4:$W$4,0))))</f>
        <v>0</v>
      </c>
      <c r="N155" s="169">
        <f ca="1">IF($C155-N$1&lt;År1,0,M154*(1-VLOOKUP($A155,[1]Hugst!$R$5:$W$9,MATCH(ROUNDUP((N$1)/10,0)*10,[1]Hugst!$R$4:$W$4,0))))</f>
        <v>0</v>
      </c>
      <c r="O155" s="169">
        <f ca="1">IF($C155-O$1&lt;År1,0,N154*(1-VLOOKUP($A155,[1]Hugst!$R$5:$W$9,MATCH(ROUNDUP((O$1)/10,0)*10,[1]Hugst!$R$4:$W$4,0))))</f>
        <v>0</v>
      </c>
      <c r="P155" s="169">
        <f ca="1">IF($C155-P$1&lt;År1,0,O154*(1-VLOOKUP($A155,[1]Hugst!$R$5:$W$9,MATCH(ROUNDUP((P$1)/10,0)*10,[1]Hugst!$R$4:$W$4,0))))</f>
        <v>0</v>
      </c>
      <c r="Q155" s="169">
        <f ca="1">IF($C155-Q$1&lt;År1,0,P154*(1-VLOOKUP($A155,[1]Hugst!$R$5:$W$9,MATCH(ROUNDUP((Q$1)/10,0)*10,[1]Hugst!$R$4:$W$4,0))))</f>
        <v>0</v>
      </c>
      <c r="R155" s="169">
        <f ca="1">IF($C155-R$1&lt;År1,0,Q154*(1-VLOOKUP($A155,[1]Hugst!$R$5:$W$9,MATCH(ROUNDUP((R$1)/10,0)*10,[1]Hugst!$R$4:$W$4,0))))</f>
        <v>0</v>
      </c>
      <c r="S155" s="169">
        <f ca="1">IF($C155-S$1&lt;År1,0,R154*(1-VLOOKUP($A155,[1]Hugst!$R$5:$W$9,MATCH(ROUNDUP((S$1)/10,0)*10,[1]Hugst!$R$4:$W$4,0))))</f>
        <v>0</v>
      </c>
      <c r="T155" s="169">
        <f ca="1">IF($C155-T$1&lt;År1,0,S154*(1-VLOOKUP($A155,[1]Hugst!$R$5:$W$9,MATCH(ROUNDUP((T$1)/10,0)*10,[1]Hugst!$R$4:$W$4,0))))</f>
        <v>0</v>
      </c>
      <c r="U155" s="169">
        <f ca="1">IF($C155-U$1&lt;År1,0,T154*(1-VLOOKUP($A155,[1]Hugst!$R$5:$W$9,MATCH(ROUNDUP((U$1)/10,0)*10,[1]Hugst!$R$4:$W$4,0))))</f>
        <v>0</v>
      </c>
      <c r="V155" s="169">
        <f ca="1">IF($C155-V$1&lt;År1,0,U154*(1-VLOOKUP($A155,[1]Hugst!$R$5:$W$9,MATCH(ROUNDUP((V$1)/10,0)*10,[1]Hugst!$R$4:$W$4,0))))</f>
        <v>0</v>
      </c>
      <c r="W155" s="169">
        <f ca="1">IF($C155-W$1&lt;År1,0,V154*(1-VLOOKUP($A155,[1]Hugst!$R$5:$W$9,MATCH(ROUNDUP((W$1)/10,0)*10,[1]Hugst!$R$4:$W$4,0))))</f>
        <v>0</v>
      </c>
      <c r="X155" s="169">
        <f ca="1">IF($C155-X$1&lt;År1,0,W154*(1-VLOOKUP($A155,[1]Hugst!$R$5:$W$9,MATCH(ROUNDUP((X$1)/10,0)*10,[1]Hugst!$R$4:$W$4,0))))</f>
        <v>0</v>
      </c>
      <c r="Y155" s="169">
        <f ca="1">IF($C155-Y$1&lt;År1,0,X154*(1-VLOOKUP($A155,[1]Hugst!$R$5:$W$9,MATCH(ROUNDUP((Y$1)/10,0)*10,[1]Hugst!$R$4:$W$4,0))))</f>
        <v>0</v>
      </c>
      <c r="Z155" s="169">
        <f ca="1">IF($C155-Z$1&lt;År1,0,Y154*(1-VLOOKUP($A155,[1]Hugst!$R$5:$W$9,MATCH(ROUNDUP((Z$1)/10,0)*10,[1]Hugst!$R$4:$W$4,0))))</f>
        <v>0</v>
      </c>
      <c r="AA155" s="169">
        <f ca="1">IF($C155-AA$1&lt;År1,0,Z154*(1-VLOOKUP($A155,[1]Hugst!$R$5:$W$9,MATCH(ROUNDUP((AA$1)/10,0)*10,[1]Hugst!$R$4:$W$4,0))))</f>
        <v>0</v>
      </c>
      <c r="AB155" s="169">
        <f ca="1">IF($C155-AB$1&lt;År1,0,AA154*(1-VLOOKUP($A155,[1]Hugst!$R$5:$W$9,MATCH(ROUNDUP((AB$1)/10,0)*10,[1]Hugst!$R$4:$W$4,0))))</f>
        <v>0</v>
      </c>
      <c r="AC155" s="169">
        <f ca="1">IF($C155-AC$1&lt;År1,0,AB154*(1-VLOOKUP($A155,[1]Hugst!$R$5:$W$9,MATCH(ROUNDUP((AC$1)/10,0)*10,[1]Hugst!$R$4:$W$4,0))))</f>
        <v>0</v>
      </c>
      <c r="AD155" s="169">
        <f ca="1">IF($C155-AD$1&lt;År1,0,AC154*(1-VLOOKUP($A155,[1]Hugst!$R$5:$W$9,MATCH(ROUNDUP((AD$1)/10,0)*10,[1]Hugst!$R$4:$W$4,0))))</f>
        <v>0</v>
      </c>
      <c r="AE155" s="169">
        <f ca="1">IF($C155-AE$1&lt;År1,0,AD154*(1-VLOOKUP($A155,[1]Hugst!$R$5:$W$9,MATCH(ROUNDUP((AE$1)/10,0)*10,[1]Hugst!$R$4:$W$4,0))))</f>
        <v>0</v>
      </c>
      <c r="AF155" s="169">
        <f ca="1">IF($C155-AF$1&lt;År1,0,AE154*(1-VLOOKUP($A155,[1]Hugst!$R$5:$W$9,MATCH(ROUNDUP((AF$1)/10,0)*10,[1]Hugst!$R$4:$W$4,0))))</f>
        <v>0</v>
      </c>
      <c r="AG155" s="169">
        <f ca="1">IF($C155-AG$1&lt;År1,0,AF154*(1-VLOOKUP($A155,[1]Hugst!$R$5:$W$9,MATCH(ROUNDUP((AG$1)/10,0)*10,[1]Hugst!$R$4:$W$4,0))))</f>
        <v>0</v>
      </c>
      <c r="AH155" s="169">
        <f ca="1">IF($C155-AH$1&lt;År1,0,AG154*(1-VLOOKUP($A155,[1]Hugst!$R$5:$W$9,MATCH(ROUNDUP((AH$1)/10,0)*10,[1]Hugst!$R$4:$W$4,0))))</f>
        <v>0</v>
      </c>
      <c r="AI155" s="169">
        <f ca="1">IF($C155-AI$1&lt;År1,0,AH154*(1-VLOOKUP($A155,[1]Hugst!$R$5:$W$9,MATCH(ROUNDUP((AI$1)/10,0)*10,[1]Hugst!$R$4:$W$4,0))))</f>
        <v>0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9">
        <f t="shared" ca="1" si="3"/>
        <v>0</v>
      </c>
      <c r="F156" s="169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9">
        <f ca="1">IF($C156-G$1&lt;År1,0,F155*(1-VLOOKUP($A156,[1]Hugst!$R$5:$W$9,MATCH(ROUNDUP((G$1)/10,0)*10,[1]Hugst!$R$4:$W$4,0))))</f>
        <v>0</v>
      </c>
      <c r="H156" s="169">
        <f ca="1">IF($C156-H$1&lt;År1,0,G155*(1-VLOOKUP($A156,[1]Hugst!$R$5:$W$9,MATCH(ROUNDUP((H$1)/10,0)*10,[1]Hugst!$R$4:$W$4,0))))</f>
        <v>0</v>
      </c>
      <c r="I156" s="169">
        <f ca="1">IF($C156-I$1&lt;År1,0,H155*(1-VLOOKUP($A156,[1]Hugst!$R$5:$W$9,MATCH(ROUNDUP((I$1)/10,0)*10,[1]Hugst!$R$4:$W$4,0))))</f>
        <v>0</v>
      </c>
      <c r="J156" s="169">
        <f ca="1">IF($C156-J$1&lt;År1,0,I155*(1-VLOOKUP($A156,[1]Hugst!$R$5:$W$9,MATCH(ROUNDUP((J$1)/10,0)*10,[1]Hugst!$R$4:$W$4,0))))</f>
        <v>0</v>
      </c>
      <c r="K156" s="169">
        <f ca="1">IF($C156-K$1&lt;År1,0,J155*(1-VLOOKUP($A156,[1]Hugst!$R$5:$W$9,MATCH(ROUNDUP((K$1)/10,0)*10,[1]Hugst!$R$4:$W$4,0))))</f>
        <v>0</v>
      </c>
      <c r="L156" s="169">
        <f ca="1">IF($C156-L$1&lt;År1,0,K155*(1-VLOOKUP($A156,[1]Hugst!$R$5:$W$9,MATCH(ROUNDUP((L$1)/10,0)*10,[1]Hugst!$R$4:$W$4,0))))</f>
        <v>0</v>
      </c>
      <c r="M156" s="169">
        <f ca="1">IF($C156-M$1&lt;År1,0,L155*(1-VLOOKUP($A156,[1]Hugst!$R$5:$W$9,MATCH(ROUNDUP((M$1)/10,0)*10,[1]Hugst!$R$4:$W$4,0))))</f>
        <v>0</v>
      </c>
      <c r="N156" s="169">
        <f ca="1">IF($C156-N$1&lt;År1,0,M155*(1-VLOOKUP($A156,[1]Hugst!$R$5:$W$9,MATCH(ROUNDUP((N$1)/10,0)*10,[1]Hugst!$R$4:$W$4,0))))</f>
        <v>0</v>
      </c>
      <c r="O156" s="169">
        <f ca="1">IF($C156-O$1&lt;År1,0,N155*(1-VLOOKUP($A156,[1]Hugst!$R$5:$W$9,MATCH(ROUNDUP((O$1)/10,0)*10,[1]Hugst!$R$4:$W$4,0))))</f>
        <v>0</v>
      </c>
      <c r="P156" s="169">
        <f ca="1">IF($C156-P$1&lt;År1,0,O155*(1-VLOOKUP($A156,[1]Hugst!$R$5:$W$9,MATCH(ROUNDUP((P$1)/10,0)*10,[1]Hugst!$R$4:$W$4,0))))</f>
        <v>0</v>
      </c>
      <c r="Q156" s="169">
        <f ca="1">IF($C156-Q$1&lt;År1,0,P155*(1-VLOOKUP($A156,[1]Hugst!$R$5:$W$9,MATCH(ROUNDUP((Q$1)/10,0)*10,[1]Hugst!$R$4:$W$4,0))))</f>
        <v>0</v>
      </c>
      <c r="R156" s="169">
        <f ca="1">IF($C156-R$1&lt;År1,0,Q155*(1-VLOOKUP($A156,[1]Hugst!$R$5:$W$9,MATCH(ROUNDUP((R$1)/10,0)*10,[1]Hugst!$R$4:$W$4,0))))</f>
        <v>0</v>
      </c>
      <c r="S156" s="169">
        <f ca="1">IF($C156-S$1&lt;År1,0,R155*(1-VLOOKUP($A156,[1]Hugst!$R$5:$W$9,MATCH(ROUNDUP((S$1)/10,0)*10,[1]Hugst!$R$4:$W$4,0))))</f>
        <v>0</v>
      </c>
      <c r="T156" s="169">
        <f ca="1">IF($C156-T$1&lt;År1,0,S155*(1-VLOOKUP($A156,[1]Hugst!$R$5:$W$9,MATCH(ROUNDUP((T$1)/10,0)*10,[1]Hugst!$R$4:$W$4,0))))</f>
        <v>0</v>
      </c>
      <c r="U156" s="169">
        <f ca="1">IF($C156-U$1&lt;År1,0,T155*(1-VLOOKUP($A156,[1]Hugst!$R$5:$W$9,MATCH(ROUNDUP((U$1)/10,0)*10,[1]Hugst!$R$4:$W$4,0))))</f>
        <v>0</v>
      </c>
      <c r="V156" s="169">
        <f ca="1">IF($C156-V$1&lt;År1,0,U155*(1-VLOOKUP($A156,[1]Hugst!$R$5:$W$9,MATCH(ROUNDUP((V$1)/10,0)*10,[1]Hugst!$R$4:$W$4,0))))</f>
        <v>0</v>
      </c>
      <c r="W156" s="169">
        <f ca="1">IF($C156-W$1&lt;År1,0,V155*(1-VLOOKUP($A156,[1]Hugst!$R$5:$W$9,MATCH(ROUNDUP((W$1)/10,0)*10,[1]Hugst!$R$4:$W$4,0))))</f>
        <v>0</v>
      </c>
      <c r="X156" s="169">
        <f ca="1">IF($C156-X$1&lt;År1,0,W155*(1-VLOOKUP($A156,[1]Hugst!$R$5:$W$9,MATCH(ROUNDUP((X$1)/10,0)*10,[1]Hugst!$R$4:$W$4,0))))</f>
        <v>0</v>
      </c>
      <c r="Y156" s="169">
        <f ca="1">IF($C156-Y$1&lt;År1,0,X155*(1-VLOOKUP($A156,[1]Hugst!$R$5:$W$9,MATCH(ROUNDUP((Y$1)/10,0)*10,[1]Hugst!$R$4:$W$4,0))))</f>
        <v>0</v>
      </c>
      <c r="Z156" s="169">
        <f ca="1">IF($C156-Z$1&lt;År1,0,Y155*(1-VLOOKUP($A156,[1]Hugst!$R$5:$W$9,MATCH(ROUNDUP((Z$1)/10,0)*10,[1]Hugst!$R$4:$W$4,0))))</f>
        <v>0</v>
      </c>
      <c r="AA156" s="169">
        <f ca="1">IF($C156-AA$1&lt;År1,0,Z155*(1-VLOOKUP($A156,[1]Hugst!$R$5:$W$9,MATCH(ROUNDUP((AA$1)/10,0)*10,[1]Hugst!$R$4:$W$4,0))))</f>
        <v>0</v>
      </c>
      <c r="AB156" s="169">
        <f ca="1">IF($C156-AB$1&lt;År1,0,AA155*(1-VLOOKUP($A156,[1]Hugst!$R$5:$W$9,MATCH(ROUNDUP((AB$1)/10,0)*10,[1]Hugst!$R$4:$W$4,0))))</f>
        <v>0</v>
      </c>
      <c r="AC156" s="169">
        <f ca="1">IF($C156-AC$1&lt;År1,0,AB155*(1-VLOOKUP($A156,[1]Hugst!$R$5:$W$9,MATCH(ROUNDUP((AC$1)/10,0)*10,[1]Hugst!$R$4:$W$4,0))))</f>
        <v>0</v>
      </c>
      <c r="AD156" s="169">
        <f ca="1">IF($C156-AD$1&lt;År1,0,AC155*(1-VLOOKUP($A156,[1]Hugst!$R$5:$W$9,MATCH(ROUNDUP((AD$1)/10,0)*10,[1]Hugst!$R$4:$W$4,0))))</f>
        <v>0</v>
      </c>
      <c r="AE156" s="169">
        <f ca="1">IF($C156-AE$1&lt;År1,0,AD155*(1-VLOOKUP($A156,[1]Hugst!$R$5:$W$9,MATCH(ROUNDUP((AE$1)/10,0)*10,[1]Hugst!$R$4:$W$4,0))))</f>
        <v>0</v>
      </c>
      <c r="AF156" s="169">
        <f ca="1">IF($C156-AF$1&lt;År1,0,AE155*(1-VLOOKUP($A156,[1]Hugst!$R$5:$W$9,MATCH(ROUNDUP((AF$1)/10,0)*10,[1]Hugst!$R$4:$W$4,0))))</f>
        <v>0</v>
      </c>
      <c r="AG156" s="169">
        <f ca="1">IF($C156-AG$1&lt;År1,0,AF155*(1-VLOOKUP($A156,[1]Hugst!$R$5:$W$9,MATCH(ROUNDUP((AG$1)/10,0)*10,[1]Hugst!$R$4:$W$4,0))))</f>
        <v>0</v>
      </c>
      <c r="AH156" s="169">
        <f ca="1">IF($C156-AH$1&lt;År1,0,AG155*(1-VLOOKUP($A156,[1]Hugst!$R$5:$W$9,MATCH(ROUNDUP((AH$1)/10,0)*10,[1]Hugst!$R$4:$W$4,0))))</f>
        <v>0</v>
      </c>
      <c r="AI156" s="169">
        <f ca="1">IF($C156-AI$1&lt;År1,0,AH155*(1-VLOOKUP($A156,[1]Hugst!$R$5:$W$9,MATCH(ROUNDUP((AI$1)/10,0)*10,[1]Hugst!$R$4:$W$4,0))))</f>
        <v>0</v>
      </c>
      <c r="AJ156" s="169">
        <f ca="1">IF($C156-AJ$1&lt;År1,0,AI155*(1-VLOOKUP($A156,[1]Hugst!$R$5:$W$9,MATCH(ROUNDUP((AJ$1)/10,0)*10,[1]Hugst!$R$4:$W$4,0))))</f>
        <v>0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9">
        <f t="shared" ca="1" si="3"/>
        <v>0</v>
      </c>
      <c r="F158" s="169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9">
        <f ca="1">IF($C158-G$1&lt;År1,0,F157*(1-VLOOKUP($A158,[1]Hugst!$R$5:$W$9,MATCH(ROUNDUP((G$1)/10,0)*10,[1]Hugst!$R$4:$W$4,0))))</f>
        <v>0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9">
        <f t="shared" ca="1" si="3"/>
        <v>0</v>
      </c>
      <c r="F159" s="16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9">
        <f ca="1">IF($C159-G$1&lt;År1,0,F158*(1-VLOOKUP($A159,[1]Hugst!$R$5:$W$9,MATCH(ROUNDUP((G$1)/10,0)*10,[1]Hugst!$R$4:$W$4,0))))</f>
        <v>0</v>
      </c>
      <c r="H159" s="169">
        <f ca="1">IF($C159-H$1&lt;År1,0,G158*(1-VLOOKUP($A159,[1]Hugst!$R$5:$W$9,MATCH(ROUNDUP((H$1)/10,0)*10,[1]Hugst!$R$4:$W$4,0))))</f>
        <v>0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9">
        <f t="shared" ca="1" si="3"/>
        <v>0</v>
      </c>
      <c r="F160" s="169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9">
        <f ca="1">IF($C160-G$1&lt;År1,0,F159*(1-VLOOKUP($A160,[1]Hugst!$R$5:$W$9,MATCH(ROUNDUP((G$1)/10,0)*10,[1]Hugst!$R$4:$W$4,0))))</f>
        <v>0</v>
      </c>
      <c r="H160" s="169">
        <f ca="1">IF($C160-H$1&lt;År1,0,G159*(1-VLOOKUP($A160,[1]Hugst!$R$5:$W$9,MATCH(ROUNDUP((H$1)/10,0)*10,[1]Hugst!$R$4:$W$4,0))))</f>
        <v>0</v>
      </c>
      <c r="I160" s="169">
        <f ca="1">IF($C160-I$1&lt;År1,0,H159*(1-VLOOKUP($A160,[1]Hugst!$R$5:$W$9,MATCH(ROUNDUP((I$1)/10,0)*10,[1]Hugst!$R$4:$W$4,0))))</f>
        <v>0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9">
        <f t="shared" ca="1" si="3"/>
        <v>0</v>
      </c>
      <c r="F161" s="169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9">
        <f ca="1">IF($C161-G$1&lt;År1,0,F160*(1-VLOOKUP($A161,[1]Hugst!$R$5:$W$9,MATCH(ROUNDUP((G$1)/10,0)*10,[1]Hugst!$R$4:$W$4,0))))</f>
        <v>0</v>
      </c>
      <c r="H161" s="169">
        <f ca="1">IF($C161-H$1&lt;År1,0,G160*(1-VLOOKUP($A161,[1]Hugst!$R$5:$W$9,MATCH(ROUNDUP((H$1)/10,0)*10,[1]Hugst!$R$4:$W$4,0))))</f>
        <v>0</v>
      </c>
      <c r="I161" s="169">
        <f ca="1">IF($C161-I$1&lt;År1,0,H160*(1-VLOOKUP($A161,[1]Hugst!$R$5:$W$9,MATCH(ROUNDUP((I$1)/10,0)*10,[1]Hugst!$R$4:$W$4,0))))</f>
        <v>0</v>
      </c>
      <c r="J161" s="169">
        <f ca="1">IF($C161-J$1&lt;År1,0,I160*(1-VLOOKUP($A161,[1]Hugst!$R$5:$W$9,MATCH(ROUNDUP((J$1)/10,0)*10,[1]Hugst!$R$4:$W$4,0))))</f>
        <v>0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9">
        <f t="shared" ca="1" si="3"/>
        <v>0</v>
      </c>
      <c r="F162" s="169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9">
        <f ca="1">IF($C162-G$1&lt;År1,0,F161*(1-VLOOKUP($A162,[1]Hugst!$R$5:$W$9,MATCH(ROUNDUP((G$1)/10,0)*10,[1]Hugst!$R$4:$W$4,0))))</f>
        <v>0</v>
      </c>
      <c r="H162" s="169">
        <f ca="1">IF($C162-H$1&lt;År1,0,G161*(1-VLOOKUP($A162,[1]Hugst!$R$5:$W$9,MATCH(ROUNDUP((H$1)/10,0)*10,[1]Hugst!$R$4:$W$4,0))))</f>
        <v>0</v>
      </c>
      <c r="I162" s="169">
        <f ca="1">IF($C162-I$1&lt;År1,0,H161*(1-VLOOKUP($A162,[1]Hugst!$R$5:$W$9,MATCH(ROUNDUP((I$1)/10,0)*10,[1]Hugst!$R$4:$W$4,0))))</f>
        <v>0</v>
      </c>
      <c r="J162" s="169">
        <f ca="1">IF($C162-J$1&lt;År1,0,I161*(1-VLOOKUP($A162,[1]Hugst!$R$5:$W$9,MATCH(ROUNDUP((J$1)/10,0)*10,[1]Hugst!$R$4:$W$4,0))))</f>
        <v>0</v>
      </c>
      <c r="K162" s="169">
        <f ca="1">IF($C162-K$1&lt;År1,0,J161*(1-VLOOKUP($A162,[1]Hugst!$R$5:$W$9,MATCH(ROUNDUP((K$1)/10,0)*10,[1]Hugst!$R$4:$W$4,0))))</f>
        <v>0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9">
        <f t="shared" ca="1" si="3"/>
        <v>0</v>
      </c>
      <c r="F163" s="169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9">
        <f ca="1">IF($C163-G$1&lt;År1,0,F162*(1-VLOOKUP($A163,[1]Hugst!$R$5:$W$9,MATCH(ROUNDUP((G$1)/10,0)*10,[1]Hugst!$R$4:$W$4,0))))</f>
        <v>0</v>
      </c>
      <c r="H163" s="169">
        <f ca="1">IF($C163-H$1&lt;År1,0,G162*(1-VLOOKUP($A163,[1]Hugst!$R$5:$W$9,MATCH(ROUNDUP((H$1)/10,0)*10,[1]Hugst!$R$4:$W$4,0))))</f>
        <v>0</v>
      </c>
      <c r="I163" s="169">
        <f ca="1">IF($C163-I$1&lt;År1,0,H162*(1-VLOOKUP($A163,[1]Hugst!$R$5:$W$9,MATCH(ROUNDUP((I$1)/10,0)*10,[1]Hugst!$R$4:$W$4,0))))</f>
        <v>0</v>
      </c>
      <c r="J163" s="169">
        <f ca="1">IF($C163-J$1&lt;År1,0,I162*(1-VLOOKUP($A163,[1]Hugst!$R$5:$W$9,MATCH(ROUNDUP((J$1)/10,0)*10,[1]Hugst!$R$4:$W$4,0))))</f>
        <v>0</v>
      </c>
      <c r="K163" s="169">
        <f ca="1">IF($C163-K$1&lt;År1,0,J162*(1-VLOOKUP($A163,[1]Hugst!$R$5:$W$9,MATCH(ROUNDUP((K$1)/10,0)*10,[1]Hugst!$R$4:$W$4,0))))</f>
        <v>0</v>
      </c>
      <c r="L163" s="169">
        <f ca="1">IF($C163-L$1&lt;År1,0,K162*(1-VLOOKUP($A163,[1]Hugst!$R$5:$W$9,MATCH(ROUNDUP((L$1)/10,0)*10,[1]Hugst!$R$4:$W$4,0))))</f>
        <v>0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9">
        <f t="shared" ca="1" si="3"/>
        <v>0</v>
      </c>
      <c r="F164" s="169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9">
        <f ca="1">IF($C164-G$1&lt;År1,0,F163*(1-VLOOKUP($A164,[1]Hugst!$R$5:$W$9,MATCH(ROUNDUP((G$1)/10,0)*10,[1]Hugst!$R$4:$W$4,0))))</f>
        <v>0</v>
      </c>
      <c r="H164" s="169">
        <f ca="1">IF($C164-H$1&lt;År1,0,G163*(1-VLOOKUP($A164,[1]Hugst!$R$5:$W$9,MATCH(ROUNDUP((H$1)/10,0)*10,[1]Hugst!$R$4:$W$4,0))))</f>
        <v>0</v>
      </c>
      <c r="I164" s="169">
        <f ca="1">IF($C164-I$1&lt;År1,0,H163*(1-VLOOKUP($A164,[1]Hugst!$R$5:$W$9,MATCH(ROUNDUP((I$1)/10,0)*10,[1]Hugst!$R$4:$W$4,0))))</f>
        <v>0</v>
      </c>
      <c r="J164" s="169">
        <f ca="1">IF($C164-J$1&lt;År1,0,I163*(1-VLOOKUP($A164,[1]Hugst!$R$5:$W$9,MATCH(ROUNDUP((J$1)/10,0)*10,[1]Hugst!$R$4:$W$4,0))))</f>
        <v>0</v>
      </c>
      <c r="K164" s="169">
        <f ca="1">IF($C164-K$1&lt;År1,0,J163*(1-VLOOKUP($A164,[1]Hugst!$R$5:$W$9,MATCH(ROUNDUP((K$1)/10,0)*10,[1]Hugst!$R$4:$W$4,0))))</f>
        <v>0</v>
      </c>
      <c r="L164" s="169">
        <f ca="1">IF($C164-L$1&lt;År1,0,K163*(1-VLOOKUP($A164,[1]Hugst!$R$5:$W$9,MATCH(ROUNDUP((L$1)/10,0)*10,[1]Hugst!$R$4:$W$4,0))))</f>
        <v>0</v>
      </c>
      <c r="M164" s="169">
        <f ca="1">IF($C164-M$1&lt;År1,0,L163*(1-VLOOKUP($A164,[1]Hugst!$R$5:$W$9,MATCH(ROUNDUP((M$1)/10,0)*10,[1]Hugst!$R$4:$W$4,0))))</f>
        <v>0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9">
        <f t="shared" ca="1" si="3"/>
        <v>0</v>
      </c>
      <c r="F165" s="169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9">
        <f ca="1">IF($C165-G$1&lt;År1,0,F164*(1-VLOOKUP($A165,[1]Hugst!$R$5:$W$9,MATCH(ROUNDUP((G$1)/10,0)*10,[1]Hugst!$R$4:$W$4,0))))</f>
        <v>0</v>
      </c>
      <c r="H165" s="169">
        <f ca="1">IF($C165-H$1&lt;År1,0,G164*(1-VLOOKUP($A165,[1]Hugst!$R$5:$W$9,MATCH(ROUNDUP((H$1)/10,0)*10,[1]Hugst!$R$4:$W$4,0))))</f>
        <v>0</v>
      </c>
      <c r="I165" s="169">
        <f ca="1">IF($C165-I$1&lt;År1,0,H164*(1-VLOOKUP($A165,[1]Hugst!$R$5:$W$9,MATCH(ROUNDUP((I$1)/10,0)*10,[1]Hugst!$R$4:$W$4,0))))</f>
        <v>0</v>
      </c>
      <c r="J165" s="169">
        <f ca="1">IF($C165-J$1&lt;År1,0,I164*(1-VLOOKUP($A165,[1]Hugst!$R$5:$W$9,MATCH(ROUNDUP((J$1)/10,0)*10,[1]Hugst!$R$4:$W$4,0))))</f>
        <v>0</v>
      </c>
      <c r="K165" s="169">
        <f ca="1">IF($C165-K$1&lt;År1,0,J164*(1-VLOOKUP($A165,[1]Hugst!$R$5:$W$9,MATCH(ROUNDUP((K$1)/10,0)*10,[1]Hugst!$R$4:$W$4,0))))</f>
        <v>0</v>
      </c>
      <c r="L165" s="169">
        <f ca="1">IF($C165-L$1&lt;År1,0,K164*(1-VLOOKUP($A165,[1]Hugst!$R$5:$W$9,MATCH(ROUNDUP((L$1)/10,0)*10,[1]Hugst!$R$4:$W$4,0))))</f>
        <v>0</v>
      </c>
      <c r="M165" s="169">
        <f ca="1">IF($C165-M$1&lt;År1,0,L164*(1-VLOOKUP($A165,[1]Hugst!$R$5:$W$9,MATCH(ROUNDUP((M$1)/10,0)*10,[1]Hugst!$R$4:$W$4,0))))</f>
        <v>0</v>
      </c>
      <c r="N165" s="169">
        <f ca="1">IF($C165-N$1&lt;År1,0,M164*(1-VLOOKUP($A165,[1]Hugst!$R$5:$W$9,MATCH(ROUNDUP((N$1)/10,0)*10,[1]Hugst!$R$4:$W$4,0))))</f>
        <v>0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9">
        <f t="shared" ca="1" si="3"/>
        <v>0</v>
      </c>
      <c r="F166" s="169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9">
        <f ca="1">IF($C166-G$1&lt;År1,0,F165*(1-VLOOKUP($A166,[1]Hugst!$R$5:$W$9,MATCH(ROUNDUP((G$1)/10,0)*10,[1]Hugst!$R$4:$W$4,0))))</f>
        <v>0</v>
      </c>
      <c r="H166" s="169">
        <f ca="1">IF($C166-H$1&lt;År1,0,G165*(1-VLOOKUP($A166,[1]Hugst!$R$5:$W$9,MATCH(ROUNDUP((H$1)/10,0)*10,[1]Hugst!$R$4:$W$4,0))))</f>
        <v>0</v>
      </c>
      <c r="I166" s="169">
        <f ca="1">IF($C166-I$1&lt;År1,0,H165*(1-VLOOKUP($A166,[1]Hugst!$R$5:$W$9,MATCH(ROUNDUP((I$1)/10,0)*10,[1]Hugst!$R$4:$W$4,0))))</f>
        <v>0</v>
      </c>
      <c r="J166" s="169">
        <f ca="1">IF($C166-J$1&lt;År1,0,I165*(1-VLOOKUP($A166,[1]Hugst!$R$5:$W$9,MATCH(ROUNDUP((J$1)/10,0)*10,[1]Hugst!$R$4:$W$4,0))))</f>
        <v>0</v>
      </c>
      <c r="K166" s="169">
        <f ca="1">IF($C166-K$1&lt;År1,0,J165*(1-VLOOKUP($A166,[1]Hugst!$R$5:$W$9,MATCH(ROUNDUP((K$1)/10,0)*10,[1]Hugst!$R$4:$W$4,0))))</f>
        <v>0</v>
      </c>
      <c r="L166" s="169">
        <f ca="1">IF($C166-L$1&lt;År1,0,K165*(1-VLOOKUP($A166,[1]Hugst!$R$5:$W$9,MATCH(ROUNDUP((L$1)/10,0)*10,[1]Hugst!$R$4:$W$4,0))))</f>
        <v>0</v>
      </c>
      <c r="M166" s="169">
        <f ca="1">IF($C166-M$1&lt;År1,0,L165*(1-VLOOKUP($A166,[1]Hugst!$R$5:$W$9,MATCH(ROUNDUP((M$1)/10,0)*10,[1]Hugst!$R$4:$W$4,0))))</f>
        <v>0</v>
      </c>
      <c r="N166" s="169">
        <f ca="1">IF($C166-N$1&lt;År1,0,M165*(1-VLOOKUP($A166,[1]Hugst!$R$5:$W$9,MATCH(ROUNDUP((N$1)/10,0)*10,[1]Hugst!$R$4:$W$4,0))))</f>
        <v>0</v>
      </c>
      <c r="O166" s="169">
        <f ca="1">IF($C166-O$1&lt;År1,0,N165*(1-VLOOKUP($A166,[1]Hugst!$R$5:$W$9,MATCH(ROUNDUP((O$1)/10,0)*10,[1]Hugst!$R$4:$W$4,0))))</f>
        <v>0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9">
        <f t="shared" ca="1" si="3"/>
        <v>0</v>
      </c>
      <c r="F167" s="169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9">
        <f ca="1">IF($C167-G$1&lt;År1,0,F166*(1-VLOOKUP($A167,[1]Hugst!$R$5:$W$9,MATCH(ROUNDUP((G$1)/10,0)*10,[1]Hugst!$R$4:$W$4,0))))</f>
        <v>0</v>
      </c>
      <c r="H167" s="169">
        <f ca="1">IF($C167-H$1&lt;År1,0,G166*(1-VLOOKUP($A167,[1]Hugst!$R$5:$W$9,MATCH(ROUNDUP((H$1)/10,0)*10,[1]Hugst!$R$4:$W$4,0))))</f>
        <v>0</v>
      </c>
      <c r="I167" s="169">
        <f ca="1">IF($C167-I$1&lt;År1,0,H166*(1-VLOOKUP($A167,[1]Hugst!$R$5:$W$9,MATCH(ROUNDUP((I$1)/10,0)*10,[1]Hugst!$R$4:$W$4,0))))</f>
        <v>0</v>
      </c>
      <c r="J167" s="169">
        <f ca="1">IF($C167-J$1&lt;År1,0,I166*(1-VLOOKUP($A167,[1]Hugst!$R$5:$W$9,MATCH(ROUNDUP((J$1)/10,0)*10,[1]Hugst!$R$4:$W$4,0))))</f>
        <v>0</v>
      </c>
      <c r="K167" s="169">
        <f ca="1">IF($C167-K$1&lt;År1,0,J166*(1-VLOOKUP($A167,[1]Hugst!$R$5:$W$9,MATCH(ROUNDUP((K$1)/10,0)*10,[1]Hugst!$R$4:$W$4,0))))</f>
        <v>0</v>
      </c>
      <c r="L167" s="169">
        <f ca="1">IF($C167-L$1&lt;År1,0,K166*(1-VLOOKUP($A167,[1]Hugst!$R$5:$W$9,MATCH(ROUNDUP((L$1)/10,0)*10,[1]Hugst!$R$4:$W$4,0))))</f>
        <v>0</v>
      </c>
      <c r="M167" s="169">
        <f ca="1">IF($C167-M$1&lt;År1,0,L166*(1-VLOOKUP($A167,[1]Hugst!$R$5:$W$9,MATCH(ROUNDUP((M$1)/10,0)*10,[1]Hugst!$R$4:$W$4,0))))</f>
        <v>0</v>
      </c>
      <c r="N167" s="169">
        <f ca="1">IF($C167-N$1&lt;År1,0,M166*(1-VLOOKUP($A167,[1]Hugst!$R$5:$W$9,MATCH(ROUNDUP((N$1)/10,0)*10,[1]Hugst!$R$4:$W$4,0))))</f>
        <v>0</v>
      </c>
      <c r="O167" s="169">
        <f ca="1">IF($C167-O$1&lt;År1,0,N166*(1-VLOOKUP($A167,[1]Hugst!$R$5:$W$9,MATCH(ROUNDUP((O$1)/10,0)*10,[1]Hugst!$R$4:$W$4,0))))</f>
        <v>0</v>
      </c>
      <c r="P167" s="169">
        <f ca="1">IF($C167-P$1&lt;År1,0,O166*(1-VLOOKUP($A167,[1]Hugst!$R$5:$W$9,MATCH(ROUNDUP((P$1)/10,0)*10,[1]Hugst!$R$4:$W$4,0))))</f>
        <v>0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9">
        <f t="shared" ca="1" si="3"/>
        <v>0</v>
      </c>
      <c r="F168" s="169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9">
        <f ca="1">IF($C168-G$1&lt;År1,0,F167*(1-VLOOKUP($A168,[1]Hugst!$R$5:$W$9,MATCH(ROUNDUP((G$1)/10,0)*10,[1]Hugst!$R$4:$W$4,0))))</f>
        <v>0</v>
      </c>
      <c r="H168" s="169">
        <f ca="1">IF($C168-H$1&lt;År1,0,G167*(1-VLOOKUP($A168,[1]Hugst!$R$5:$W$9,MATCH(ROUNDUP((H$1)/10,0)*10,[1]Hugst!$R$4:$W$4,0))))</f>
        <v>0</v>
      </c>
      <c r="I168" s="169">
        <f ca="1">IF($C168-I$1&lt;År1,0,H167*(1-VLOOKUP($A168,[1]Hugst!$R$5:$W$9,MATCH(ROUNDUP((I$1)/10,0)*10,[1]Hugst!$R$4:$W$4,0))))</f>
        <v>0</v>
      </c>
      <c r="J168" s="169">
        <f ca="1">IF($C168-J$1&lt;År1,0,I167*(1-VLOOKUP($A168,[1]Hugst!$R$5:$W$9,MATCH(ROUNDUP((J$1)/10,0)*10,[1]Hugst!$R$4:$W$4,0))))</f>
        <v>0</v>
      </c>
      <c r="K168" s="169">
        <f ca="1">IF($C168-K$1&lt;År1,0,J167*(1-VLOOKUP($A168,[1]Hugst!$R$5:$W$9,MATCH(ROUNDUP((K$1)/10,0)*10,[1]Hugst!$R$4:$W$4,0))))</f>
        <v>0</v>
      </c>
      <c r="L168" s="169">
        <f ca="1">IF($C168-L$1&lt;År1,0,K167*(1-VLOOKUP($A168,[1]Hugst!$R$5:$W$9,MATCH(ROUNDUP((L$1)/10,0)*10,[1]Hugst!$R$4:$W$4,0))))</f>
        <v>0</v>
      </c>
      <c r="M168" s="169">
        <f ca="1">IF($C168-M$1&lt;År1,0,L167*(1-VLOOKUP($A168,[1]Hugst!$R$5:$W$9,MATCH(ROUNDUP((M$1)/10,0)*10,[1]Hugst!$R$4:$W$4,0))))</f>
        <v>0</v>
      </c>
      <c r="N168" s="169">
        <f ca="1">IF($C168-N$1&lt;År1,0,M167*(1-VLOOKUP($A168,[1]Hugst!$R$5:$W$9,MATCH(ROUNDUP((N$1)/10,0)*10,[1]Hugst!$R$4:$W$4,0))))</f>
        <v>0</v>
      </c>
      <c r="O168" s="169">
        <f ca="1">IF($C168-O$1&lt;År1,0,N167*(1-VLOOKUP($A168,[1]Hugst!$R$5:$W$9,MATCH(ROUNDUP((O$1)/10,0)*10,[1]Hugst!$R$4:$W$4,0))))</f>
        <v>0</v>
      </c>
      <c r="P168" s="169">
        <f ca="1">IF($C168-P$1&lt;År1,0,O167*(1-VLOOKUP($A168,[1]Hugst!$R$5:$W$9,MATCH(ROUNDUP((P$1)/10,0)*10,[1]Hugst!$R$4:$W$4,0))))</f>
        <v>0</v>
      </c>
      <c r="Q168" s="169">
        <f ca="1">IF($C168-Q$1&lt;År1,0,P167*(1-VLOOKUP($A168,[1]Hugst!$R$5:$W$9,MATCH(ROUNDUP((Q$1)/10,0)*10,[1]Hugst!$R$4:$W$4,0))))</f>
        <v>0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9">
        <f t="shared" ca="1" si="3"/>
        <v>0</v>
      </c>
      <c r="F169" s="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9">
        <f ca="1">IF($C169-G$1&lt;År1,0,F168*(1-VLOOKUP($A169,[1]Hugst!$R$5:$W$9,MATCH(ROUNDUP((G$1)/10,0)*10,[1]Hugst!$R$4:$W$4,0))))</f>
        <v>0</v>
      </c>
      <c r="H169" s="169">
        <f ca="1">IF($C169-H$1&lt;År1,0,G168*(1-VLOOKUP($A169,[1]Hugst!$R$5:$W$9,MATCH(ROUNDUP((H$1)/10,0)*10,[1]Hugst!$R$4:$W$4,0))))</f>
        <v>0</v>
      </c>
      <c r="I169" s="169">
        <f ca="1">IF($C169-I$1&lt;År1,0,H168*(1-VLOOKUP($A169,[1]Hugst!$R$5:$W$9,MATCH(ROUNDUP((I$1)/10,0)*10,[1]Hugst!$R$4:$W$4,0))))</f>
        <v>0</v>
      </c>
      <c r="J169" s="169">
        <f ca="1">IF($C169-J$1&lt;År1,0,I168*(1-VLOOKUP($A169,[1]Hugst!$R$5:$W$9,MATCH(ROUNDUP((J$1)/10,0)*10,[1]Hugst!$R$4:$W$4,0))))</f>
        <v>0</v>
      </c>
      <c r="K169" s="169">
        <f ca="1">IF($C169-K$1&lt;År1,0,J168*(1-VLOOKUP($A169,[1]Hugst!$R$5:$W$9,MATCH(ROUNDUP((K$1)/10,0)*10,[1]Hugst!$R$4:$W$4,0))))</f>
        <v>0</v>
      </c>
      <c r="L169" s="169">
        <f ca="1">IF($C169-L$1&lt;År1,0,K168*(1-VLOOKUP($A169,[1]Hugst!$R$5:$W$9,MATCH(ROUNDUP((L$1)/10,0)*10,[1]Hugst!$R$4:$W$4,0))))</f>
        <v>0</v>
      </c>
      <c r="M169" s="169">
        <f ca="1">IF($C169-M$1&lt;År1,0,L168*(1-VLOOKUP($A169,[1]Hugst!$R$5:$W$9,MATCH(ROUNDUP((M$1)/10,0)*10,[1]Hugst!$R$4:$W$4,0))))</f>
        <v>0</v>
      </c>
      <c r="N169" s="169">
        <f ca="1">IF($C169-N$1&lt;År1,0,M168*(1-VLOOKUP($A169,[1]Hugst!$R$5:$W$9,MATCH(ROUNDUP((N$1)/10,0)*10,[1]Hugst!$R$4:$W$4,0))))</f>
        <v>0</v>
      </c>
      <c r="O169" s="169">
        <f ca="1">IF($C169-O$1&lt;År1,0,N168*(1-VLOOKUP($A169,[1]Hugst!$R$5:$W$9,MATCH(ROUNDUP((O$1)/10,0)*10,[1]Hugst!$R$4:$W$4,0))))</f>
        <v>0</v>
      </c>
      <c r="P169" s="169">
        <f ca="1">IF($C169-P$1&lt;År1,0,O168*(1-VLOOKUP($A169,[1]Hugst!$R$5:$W$9,MATCH(ROUNDUP((P$1)/10,0)*10,[1]Hugst!$R$4:$W$4,0))))</f>
        <v>0</v>
      </c>
      <c r="Q169" s="169">
        <f ca="1">IF($C169-Q$1&lt;År1,0,P168*(1-VLOOKUP($A169,[1]Hugst!$R$5:$W$9,MATCH(ROUNDUP((Q$1)/10,0)*10,[1]Hugst!$R$4:$W$4,0))))</f>
        <v>0</v>
      </c>
      <c r="R169" s="169">
        <f ca="1">IF($C169-R$1&lt;År1,0,Q168*(1-VLOOKUP($A169,[1]Hugst!$R$5:$W$9,MATCH(ROUNDUP((R$1)/10,0)*10,[1]Hugst!$R$4:$W$4,0))))</f>
        <v>0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9">
        <f t="shared" ca="1" si="3"/>
        <v>0</v>
      </c>
      <c r="F170" s="169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9">
        <f ca="1">IF($C170-G$1&lt;År1,0,F169*(1-VLOOKUP($A170,[1]Hugst!$R$5:$W$9,MATCH(ROUNDUP((G$1)/10,0)*10,[1]Hugst!$R$4:$W$4,0))))</f>
        <v>0</v>
      </c>
      <c r="H170" s="169">
        <f ca="1">IF($C170-H$1&lt;År1,0,G169*(1-VLOOKUP($A170,[1]Hugst!$R$5:$W$9,MATCH(ROUNDUP((H$1)/10,0)*10,[1]Hugst!$R$4:$W$4,0))))</f>
        <v>0</v>
      </c>
      <c r="I170" s="169">
        <f ca="1">IF($C170-I$1&lt;År1,0,H169*(1-VLOOKUP($A170,[1]Hugst!$R$5:$W$9,MATCH(ROUNDUP((I$1)/10,0)*10,[1]Hugst!$R$4:$W$4,0))))</f>
        <v>0</v>
      </c>
      <c r="J170" s="169">
        <f ca="1">IF($C170-J$1&lt;År1,0,I169*(1-VLOOKUP($A170,[1]Hugst!$R$5:$W$9,MATCH(ROUNDUP((J$1)/10,0)*10,[1]Hugst!$R$4:$W$4,0))))</f>
        <v>0</v>
      </c>
      <c r="K170" s="169">
        <f ca="1">IF($C170-K$1&lt;År1,0,J169*(1-VLOOKUP($A170,[1]Hugst!$R$5:$W$9,MATCH(ROUNDUP((K$1)/10,0)*10,[1]Hugst!$R$4:$W$4,0))))</f>
        <v>0</v>
      </c>
      <c r="L170" s="169">
        <f ca="1">IF($C170-L$1&lt;År1,0,K169*(1-VLOOKUP($A170,[1]Hugst!$R$5:$W$9,MATCH(ROUNDUP((L$1)/10,0)*10,[1]Hugst!$R$4:$W$4,0))))</f>
        <v>0</v>
      </c>
      <c r="M170" s="169">
        <f ca="1">IF($C170-M$1&lt;År1,0,L169*(1-VLOOKUP($A170,[1]Hugst!$R$5:$W$9,MATCH(ROUNDUP((M$1)/10,0)*10,[1]Hugst!$R$4:$W$4,0))))</f>
        <v>0</v>
      </c>
      <c r="N170" s="169">
        <f ca="1">IF($C170-N$1&lt;År1,0,M169*(1-VLOOKUP($A170,[1]Hugst!$R$5:$W$9,MATCH(ROUNDUP((N$1)/10,0)*10,[1]Hugst!$R$4:$W$4,0))))</f>
        <v>0</v>
      </c>
      <c r="O170" s="169">
        <f ca="1">IF($C170-O$1&lt;År1,0,N169*(1-VLOOKUP($A170,[1]Hugst!$R$5:$W$9,MATCH(ROUNDUP((O$1)/10,0)*10,[1]Hugst!$R$4:$W$4,0))))</f>
        <v>0</v>
      </c>
      <c r="P170" s="169">
        <f ca="1">IF($C170-P$1&lt;År1,0,O169*(1-VLOOKUP($A170,[1]Hugst!$R$5:$W$9,MATCH(ROUNDUP((P$1)/10,0)*10,[1]Hugst!$R$4:$W$4,0))))</f>
        <v>0</v>
      </c>
      <c r="Q170" s="169">
        <f ca="1">IF($C170-Q$1&lt;År1,0,P169*(1-VLOOKUP($A170,[1]Hugst!$R$5:$W$9,MATCH(ROUNDUP((Q$1)/10,0)*10,[1]Hugst!$R$4:$W$4,0))))</f>
        <v>0</v>
      </c>
      <c r="R170" s="169">
        <f ca="1">IF($C170-R$1&lt;År1,0,Q169*(1-VLOOKUP($A170,[1]Hugst!$R$5:$W$9,MATCH(ROUNDUP((R$1)/10,0)*10,[1]Hugst!$R$4:$W$4,0))))</f>
        <v>0</v>
      </c>
      <c r="S170" s="169">
        <f ca="1">IF($C170-S$1&lt;År1,0,R169*(1-VLOOKUP($A170,[1]Hugst!$R$5:$W$9,MATCH(ROUNDUP((S$1)/10,0)*10,[1]Hugst!$R$4:$W$4,0))))</f>
        <v>0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9">
        <f t="shared" ca="1" si="3"/>
        <v>0</v>
      </c>
      <c r="F171" s="169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9">
        <f ca="1">IF($C171-G$1&lt;År1,0,F170*(1-VLOOKUP($A171,[1]Hugst!$R$5:$W$9,MATCH(ROUNDUP((G$1)/10,0)*10,[1]Hugst!$R$4:$W$4,0))))</f>
        <v>0</v>
      </c>
      <c r="H171" s="169">
        <f ca="1">IF($C171-H$1&lt;År1,0,G170*(1-VLOOKUP($A171,[1]Hugst!$R$5:$W$9,MATCH(ROUNDUP((H$1)/10,0)*10,[1]Hugst!$R$4:$W$4,0))))</f>
        <v>0</v>
      </c>
      <c r="I171" s="169">
        <f ca="1">IF($C171-I$1&lt;År1,0,H170*(1-VLOOKUP($A171,[1]Hugst!$R$5:$W$9,MATCH(ROUNDUP((I$1)/10,0)*10,[1]Hugst!$R$4:$W$4,0))))</f>
        <v>0</v>
      </c>
      <c r="J171" s="169">
        <f ca="1">IF($C171-J$1&lt;År1,0,I170*(1-VLOOKUP($A171,[1]Hugst!$R$5:$W$9,MATCH(ROUNDUP((J$1)/10,0)*10,[1]Hugst!$R$4:$W$4,0))))</f>
        <v>0</v>
      </c>
      <c r="K171" s="169">
        <f ca="1">IF($C171-K$1&lt;År1,0,J170*(1-VLOOKUP($A171,[1]Hugst!$R$5:$W$9,MATCH(ROUNDUP((K$1)/10,0)*10,[1]Hugst!$R$4:$W$4,0))))</f>
        <v>0</v>
      </c>
      <c r="L171" s="169">
        <f ca="1">IF($C171-L$1&lt;År1,0,K170*(1-VLOOKUP($A171,[1]Hugst!$R$5:$W$9,MATCH(ROUNDUP((L$1)/10,0)*10,[1]Hugst!$R$4:$W$4,0))))</f>
        <v>0</v>
      </c>
      <c r="M171" s="169">
        <f ca="1">IF($C171-M$1&lt;År1,0,L170*(1-VLOOKUP($A171,[1]Hugst!$R$5:$W$9,MATCH(ROUNDUP((M$1)/10,0)*10,[1]Hugst!$R$4:$W$4,0))))</f>
        <v>0</v>
      </c>
      <c r="N171" s="169">
        <f ca="1">IF($C171-N$1&lt;År1,0,M170*(1-VLOOKUP($A171,[1]Hugst!$R$5:$W$9,MATCH(ROUNDUP((N$1)/10,0)*10,[1]Hugst!$R$4:$W$4,0))))</f>
        <v>0</v>
      </c>
      <c r="O171" s="169">
        <f ca="1">IF($C171-O$1&lt;År1,0,N170*(1-VLOOKUP($A171,[1]Hugst!$R$5:$W$9,MATCH(ROUNDUP((O$1)/10,0)*10,[1]Hugst!$R$4:$W$4,0))))</f>
        <v>0</v>
      </c>
      <c r="P171" s="169">
        <f ca="1">IF($C171-P$1&lt;År1,0,O170*(1-VLOOKUP($A171,[1]Hugst!$R$5:$W$9,MATCH(ROUNDUP((P$1)/10,0)*10,[1]Hugst!$R$4:$W$4,0))))</f>
        <v>0</v>
      </c>
      <c r="Q171" s="169">
        <f ca="1">IF($C171-Q$1&lt;År1,0,P170*(1-VLOOKUP($A171,[1]Hugst!$R$5:$W$9,MATCH(ROUNDUP((Q$1)/10,0)*10,[1]Hugst!$R$4:$W$4,0))))</f>
        <v>0</v>
      </c>
      <c r="R171" s="169">
        <f ca="1">IF($C171-R$1&lt;År1,0,Q170*(1-VLOOKUP($A171,[1]Hugst!$R$5:$W$9,MATCH(ROUNDUP((R$1)/10,0)*10,[1]Hugst!$R$4:$W$4,0))))</f>
        <v>0</v>
      </c>
      <c r="S171" s="169">
        <f ca="1">IF($C171-S$1&lt;År1,0,R170*(1-VLOOKUP($A171,[1]Hugst!$R$5:$W$9,MATCH(ROUNDUP((S$1)/10,0)*10,[1]Hugst!$R$4:$W$4,0))))</f>
        <v>0</v>
      </c>
      <c r="T171" s="169">
        <f ca="1">IF($C171-T$1&lt;År1,0,S170*(1-VLOOKUP($A171,[1]Hugst!$R$5:$W$9,MATCH(ROUNDUP((T$1)/10,0)*10,[1]Hugst!$R$4:$W$4,0))))</f>
        <v>0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9">
        <f t="shared" ca="1" si="3"/>
        <v>0</v>
      </c>
      <c r="F172" s="169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9">
        <f ca="1">IF($C172-G$1&lt;År1,0,F171*(1-VLOOKUP($A172,[1]Hugst!$R$5:$W$9,MATCH(ROUNDUP((G$1)/10,0)*10,[1]Hugst!$R$4:$W$4,0))))</f>
        <v>0</v>
      </c>
      <c r="H172" s="169">
        <f ca="1">IF($C172-H$1&lt;År1,0,G171*(1-VLOOKUP($A172,[1]Hugst!$R$5:$W$9,MATCH(ROUNDUP((H$1)/10,0)*10,[1]Hugst!$R$4:$W$4,0))))</f>
        <v>0</v>
      </c>
      <c r="I172" s="169">
        <f ca="1">IF($C172-I$1&lt;År1,0,H171*(1-VLOOKUP($A172,[1]Hugst!$R$5:$W$9,MATCH(ROUNDUP((I$1)/10,0)*10,[1]Hugst!$R$4:$W$4,0))))</f>
        <v>0</v>
      </c>
      <c r="J172" s="169">
        <f ca="1">IF($C172-J$1&lt;År1,0,I171*(1-VLOOKUP($A172,[1]Hugst!$R$5:$W$9,MATCH(ROUNDUP((J$1)/10,0)*10,[1]Hugst!$R$4:$W$4,0))))</f>
        <v>0</v>
      </c>
      <c r="K172" s="169">
        <f ca="1">IF($C172-K$1&lt;År1,0,J171*(1-VLOOKUP($A172,[1]Hugst!$R$5:$W$9,MATCH(ROUNDUP((K$1)/10,0)*10,[1]Hugst!$R$4:$W$4,0))))</f>
        <v>0</v>
      </c>
      <c r="L172" s="169">
        <f ca="1">IF($C172-L$1&lt;År1,0,K171*(1-VLOOKUP($A172,[1]Hugst!$R$5:$W$9,MATCH(ROUNDUP((L$1)/10,0)*10,[1]Hugst!$R$4:$W$4,0))))</f>
        <v>0</v>
      </c>
      <c r="M172" s="169">
        <f ca="1">IF($C172-M$1&lt;År1,0,L171*(1-VLOOKUP($A172,[1]Hugst!$R$5:$W$9,MATCH(ROUNDUP((M$1)/10,0)*10,[1]Hugst!$R$4:$W$4,0))))</f>
        <v>0</v>
      </c>
      <c r="N172" s="169">
        <f ca="1">IF($C172-N$1&lt;År1,0,M171*(1-VLOOKUP($A172,[1]Hugst!$R$5:$W$9,MATCH(ROUNDUP((N$1)/10,0)*10,[1]Hugst!$R$4:$W$4,0))))</f>
        <v>0</v>
      </c>
      <c r="O172" s="169">
        <f ca="1">IF($C172-O$1&lt;År1,0,N171*(1-VLOOKUP($A172,[1]Hugst!$R$5:$W$9,MATCH(ROUNDUP((O$1)/10,0)*10,[1]Hugst!$R$4:$W$4,0))))</f>
        <v>0</v>
      </c>
      <c r="P172" s="169">
        <f ca="1">IF($C172-P$1&lt;År1,0,O171*(1-VLOOKUP($A172,[1]Hugst!$R$5:$W$9,MATCH(ROUNDUP((P$1)/10,0)*10,[1]Hugst!$R$4:$W$4,0))))</f>
        <v>0</v>
      </c>
      <c r="Q172" s="169">
        <f ca="1">IF($C172-Q$1&lt;År1,0,P171*(1-VLOOKUP($A172,[1]Hugst!$R$5:$W$9,MATCH(ROUNDUP((Q$1)/10,0)*10,[1]Hugst!$R$4:$W$4,0))))</f>
        <v>0</v>
      </c>
      <c r="R172" s="169">
        <f ca="1">IF($C172-R$1&lt;År1,0,Q171*(1-VLOOKUP($A172,[1]Hugst!$R$5:$W$9,MATCH(ROUNDUP((R$1)/10,0)*10,[1]Hugst!$R$4:$W$4,0))))</f>
        <v>0</v>
      </c>
      <c r="S172" s="169">
        <f ca="1">IF($C172-S$1&lt;År1,0,R171*(1-VLOOKUP($A172,[1]Hugst!$R$5:$W$9,MATCH(ROUNDUP((S$1)/10,0)*10,[1]Hugst!$R$4:$W$4,0))))</f>
        <v>0</v>
      </c>
      <c r="T172" s="169">
        <f ca="1">IF($C172-T$1&lt;År1,0,S171*(1-VLOOKUP($A172,[1]Hugst!$R$5:$W$9,MATCH(ROUNDUP((T$1)/10,0)*10,[1]Hugst!$R$4:$W$4,0))))</f>
        <v>0</v>
      </c>
      <c r="U172" s="169">
        <f ca="1">IF($C172-U$1&lt;År1,0,T171*(1-VLOOKUP($A172,[1]Hugst!$R$5:$W$9,MATCH(ROUNDUP((U$1)/10,0)*10,[1]Hugst!$R$4:$W$4,0))))</f>
        <v>0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9">
        <f t="shared" ca="1" si="3"/>
        <v>0</v>
      </c>
      <c r="F173" s="169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9">
        <f ca="1">IF($C173-G$1&lt;År1,0,F172*(1-VLOOKUP($A173,[1]Hugst!$R$5:$W$9,MATCH(ROUNDUP((G$1)/10,0)*10,[1]Hugst!$R$4:$W$4,0))))</f>
        <v>0</v>
      </c>
      <c r="H173" s="169">
        <f ca="1">IF($C173-H$1&lt;År1,0,G172*(1-VLOOKUP($A173,[1]Hugst!$R$5:$W$9,MATCH(ROUNDUP((H$1)/10,0)*10,[1]Hugst!$R$4:$W$4,0))))</f>
        <v>0</v>
      </c>
      <c r="I173" s="169">
        <f ca="1">IF($C173-I$1&lt;År1,0,H172*(1-VLOOKUP($A173,[1]Hugst!$R$5:$W$9,MATCH(ROUNDUP((I$1)/10,0)*10,[1]Hugst!$R$4:$W$4,0))))</f>
        <v>0</v>
      </c>
      <c r="J173" s="169">
        <f ca="1">IF($C173-J$1&lt;År1,0,I172*(1-VLOOKUP($A173,[1]Hugst!$R$5:$W$9,MATCH(ROUNDUP((J$1)/10,0)*10,[1]Hugst!$R$4:$W$4,0))))</f>
        <v>0</v>
      </c>
      <c r="K173" s="169">
        <f ca="1">IF($C173-K$1&lt;År1,0,J172*(1-VLOOKUP($A173,[1]Hugst!$R$5:$W$9,MATCH(ROUNDUP((K$1)/10,0)*10,[1]Hugst!$R$4:$W$4,0))))</f>
        <v>0</v>
      </c>
      <c r="L173" s="169">
        <f ca="1">IF($C173-L$1&lt;År1,0,K172*(1-VLOOKUP($A173,[1]Hugst!$R$5:$W$9,MATCH(ROUNDUP((L$1)/10,0)*10,[1]Hugst!$R$4:$W$4,0))))</f>
        <v>0</v>
      </c>
      <c r="M173" s="169">
        <f ca="1">IF($C173-M$1&lt;År1,0,L172*(1-VLOOKUP($A173,[1]Hugst!$R$5:$W$9,MATCH(ROUNDUP((M$1)/10,0)*10,[1]Hugst!$R$4:$W$4,0))))</f>
        <v>0</v>
      </c>
      <c r="N173" s="169">
        <f ca="1">IF($C173-N$1&lt;År1,0,M172*(1-VLOOKUP($A173,[1]Hugst!$R$5:$W$9,MATCH(ROUNDUP((N$1)/10,0)*10,[1]Hugst!$R$4:$W$4,0))))</f>
        <v>0</v>
      </c>
      <c r="O173" s="169">
        <f ca="1">IF($C173-O$1&lt;År1,0,N172*(1-VLOOKUP($A173,[1]Hugst!$R$5:$W$9,MATCH(ROUNDUP((O$1)/10,0)*10,[1]Hugst!$R$4:$W$4,0))))</f>
        <v>0</v>
      </c>
      <c r="P173" s="169">
        <f ca="1">IF($C173-P$1&lt;År1,0,O172*(1-VLOOKUP($A173,[1]Hugst!$R$5:$W$9,MATCH(ROUNDUP((P$1)/10,0)*10,[1]Hugst!$R$4:$W$4,0))))</f>
        <v>0</v>
      </c>
      <c r="Q173" s="169">
        <f ca="1">IF($C173-Q$1&lt;År1,0,P172*(1-VLOOKUP($A173,[1]Hugst!$R$5:$W$9,MATCH(ROUNDUP((Q$1)/10,0)*10,[1]Hugst!$R$4:$W$4,0))))</f>
        <v>0</v>
      </c>
      <c r="R173" s="169">
        <f ca="1">IF($C173-R$1&lt;År1,0,Q172*(1-VLOOKUP($A173,[1]Hugst!$R$5:$W$9,MATCH(ROUNDUP((R$1)/10,0)*10,[1]Hugst!$R$4:$W$4,0))))</f>
        <v>0</v>
      </c>
      <c r="S173" s="169">
        <f ca="1">IF($C173-S$1&lt;År1,0,R172*(1-VLOOKUP($A173,[1]Hugst!$R$5:$W$9,MATCH(ROUNDUP((S$1)/10,0)*10,[1]Hugst!$R$4:$W$4,0))))</f>
        <v>0</v>
      </c>
      <c r="T173" s="169">
        <f ca="1">IF($C173-T$1&lt;År1,0,S172*(1-VLOOKUP($A173,[1]Hugst!$R$5:$W$9,MATCH(ROUNDUP((T$1)/10,0)*10,[1]Hugst!$R$4:$W$4,0))))</f>
        <v>0</v>
      </c>
      <c r="U173" s="169">
        <f ca="1">IF($C173-U$1&lt;År1,0,T172*(1-VLOOKUP($A173,[1]Hugst!$R$5:$W$9,MATCH(ROUNDUP((U$1)/10,0)*10,[1]Hugst!$R$4:$W$4,0))))</f>
        <v>0</v>
      </c>
      <c r="V173" s="169">
        <f ca="1">IF($C173-V$1&lt;År1,0,U172*(1-VLOOKUP($A173,[1]Hugst!$R$5:$W$9,MATCH(ROUNDUP((V$1)/10,0)*10,[1]Hugst!$R$4:$W$4,0))))</f>
        <v>0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9">
        <f t="shared" ca="1" si="3"/>
        <v>0</v>
      </c>
      <c r="F174" s="169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9">
        <f ca="1">IF($C174-G$1&lt;År1,0,F173*(1-VLOOKUP($A174,[1]Hugst!$R$5:$W$9,MATCH(ROUNDUP((G$1)/10,0)*10,[1]Hugst!$R$4:$W$4,0))))</f>
        <v>0</v>
      </c>
      <c r="H174" s="169">
        <f ca="1">IF($C174-H$1&lt;År1,0,G173*(1-VLOOKUP($A174,[1]Hugst!$R$5:$W$9,MATCH(ROUNDUP((H$1)/10,0)*10,[1]Hugst!$R$4:$W$4,0))))</f>
        <v>0</v>
      </c>
      <c r="I174" s="169">
        <f ca="1">IF($C174-I$1&lt;År1,0,H173*(1-VLOOKUP($A174,[1]Hugst!$R$5:$W$9,MATCH(ROUNDUP((I$1)/10,0)*10,[1]Hugst!$R$4:$W$4,0))))</f>
        <v>0</v>
      </c>
      <c r="J174" s="169">
        <f ca="1">IF($C174-J$1&lt;År1,0,I173*(1-VLOOKUP($A174,[1]Hugst!$R$5:$W$9,MATCH(ROUNDUP((J$1)/10,0)*10,[1]Hugst!$R$4:$W$4,0))))</f>
        <v>0</v>
      </c>
      <c r="K174" s="169">
        <f ca="1">IF($C174-K$1&lt;År1,0,J173*(1-VLOOKUP($A174,[1]Hugst!$R$5:$W$9,MATCH(ROUNDUP((K$1)/10,0)*10,[1]Hugst!$R$4:$W$4,0))))</f>
        <v>0</v>
      </c>
      <c r="L174" s="169">
        <f ca="1">IF($C174-L$1&lt;År1,0,K173*(1-VLOOKUP($A174,[1]Hugst!$R$5:$W$9,MATCH(ROUNDUP((L$1)/10,0)*10,[1]Hugst!$R$4:$W$4,0))))</f>
        <v>0</v>
      </c>
      <c r="M174" s="169">
        <f ca="1">IF($C174-M$1&lt;År1,0,L173*(1-VLOOKUP($A174,[1]Hugst!$R$5:$W$9,MATCH(ROUNDUP((M$1)/10,0)*10,[1]Hugst!$R$4:$W$4,0))))</f>
        <v>0</v>
      </c>
      <c r="N174" s="169">
        <f ca="1">IF($C174-N$1&lt;År1,0,M173*(1-VLOOKUP($A174,[1]Hugst!$R$5:$W$9,MATCH(ROUNDUP((N$1)/10,0)*10,[1]Hugst!$R$4:$W$4,0))))</f>
        <v>0</v>
      </c>
      <c r="O174" s="169">
        <f ca="1">IF($C174-O$1&lt;År1,0,N173*(1-VLOOKUP($A174,[1]Hugst!$R$5:$W$9,MATCH(ROUNDUP((O$1)/10,0)*10,[1]Hugst!$R$4:$W$4,0))))</f>
        <v>0</v>
      </c>
      <c r="P174" s="169">
        <f ca="1">IF($C174-P$1&lt;År1,0,O173*(1-VLOOKUP($A174,[1]Hugst!$R$5:$W$9,MATCH(ROUNDUP((P$1)/10,0)*10,[1]Hugst!$R$4:$W$4,0))))</f>
        <v>0</v>
      </c>
      <c r="Q174" s="169">
        <f ca="1">IF($C174-Q$1&lt;År1,0,P173*(1-VLOOKUP($A174,[1]Hugst!$R$5:$W$9,MATCH(ROUNDUP((Q$1)/10,0)*10,[1]Hugst!$R$4:$W$4,0))))</f>
        <v>0</v>
      </c>
      <c r="R174" s="169">
        <f ca="1">IF($C174-R$1&lt;År1,0,Q173*(1-VLOOKUP($A174,[1]Hugst!$R$5:$W$9,MATCH(ROUNDUP((R$1)/10,0)*10,[1]Hugst!$R$4:$W$4,0))))</f>
        <v>0</v>
      </c>
      <c r="S174" s="169">
        <f ca="1">IF($C174-S$1&lt;År1,0,R173*(1-VLOOKUP($A174,[1]Hugst!$R$5:$W$9,MATCH(ROUNDUP((S$1)/10,0)*10,[1]Hugst!$R$4:$W$4,0))))</f>
        <v>0</v>
      </c>
      <c r="T174" s="169">
        <f ca="1">IF($C174-T$1&lt;År1,0,S173*(1-VLOOKUP($A174,[1]Hugst!$R$5:$W$9,MATCH(ROUNDUP((T$1)/10,0)*10,[1]Hugst!$R$4:$W$4,0))))</f>
        <v>0</v>
      </c>
      <c r="U174" s="169">
        <f ca="1">IF($C174-U$1&lt;År1,0,T173*(1-VLOOKUP($A174,[1]Hugst!$R$5:$W$9,MATCH(ROUNDUP((U$1)/10,0)*10,[1]Hugst!$R$4:$W$4,0))))</f>
        <v>0</v>
      </c>
      <c r="V174" s="169">
        <f ca="1">IF($C174-V$1&lt;År1,0,U173*(1-VLOOKUP($A174,[1]Hugst!$R$5:$W$9,MATCH(ROUNDUP((V$1)/10,0)*10,[1]Hugst!$R$4:$W$4,0))))</f>
        <v>0</v>
      </c>
      <c r="W174" s="169">
        <f ca="1">IF($C174-W$1&lt;År1,0,V173*(1-VLOOKUP($A174,[1]Hugst!$R$5:$W$9,MATCH(ROUNDUP((W$1)/10,0)*10,[1]Hugst!$R$4:$W$4,0))))</f>
        <v>0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9">
        <f t="shared" ca="1" si="3"/>
        <v>0</v>
      </c>
      <c r="F175" s="169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9">
        <f ca="1">IF($C175-G$1&lt;År1,0,F174*(1-VLOOKUP($A175,[1]Hugst!$R$5:$W$9,MATCH(ROUNDUP((G$1)/10,0)*10,[1]Hugst!$R$4:$W$4,0))))</f>
        <v>0</v>
      </c>
      <c r="H175" s="169">
        <f ca="1">IF($C175-H$1&lt;År1,0,G174*(1-VLOOKUP($A175,[1]Hugst!$R$5:$W$9,MATCH(ROUNDUP((H$1)/10,0)*10,[1]Hugst!$R$4:$W$4,0))))</f>
        <v>0</v>
      </c>
      <c r="I175" s="169">
        <f ca="1">IF($C175-I$1&lt;År1,0,H174*(1-VLOOKUP($A175,[1]Hugst!$R$5:$W$9,MATCH(ROUNDUP((I$1)/10,0)*10,[1]Hugst!$R$4:$W$4,0))))</f>
        <v>0</v>
      </c>
      <c r="J175" s="169">
        <f ca="1">IF($C175-J$1&lt;År1,0,I174*(1-VLOOKUP($A175,[1]Hugst!$R$5:$W$9,MATCH(ROUNDUP((J$1)/10,0)*10,[1]Hugst!$R$4:$W$4,0))))</f>
        <v>0</v>
      </c>
      <c r="K175" s="169">
        <f ca="1">IF($C175-K$1&lt;År1,0,J174*(1-VLOOKUP($A175,[1]Hugst!$R$5:$W$9,MATCH(ROUNDUP((K$1)/10,0)*10,[1]Hugst!$R$4:$W$4,0))))</f>
        <v>0</v>
      </c>
      <c r="L175" s="169">
        <f ca="1">IF($C175-L$1&lt;År1,0,K174*(1-VLOOKUP($A175,[1]Hugst!$R$5:$W$9,MATCH(ROUNDUP((L$1)/10,0)*10,[1]Hugst!$R$4:$W$4,0))))</f>
        <v>0</v>
      </c>
      <c r="M175" s="169">
        <f ca="1">IF($C175-M$1&lt;År1,0,L174*(1-VLOOKUP($A175,[1]Hugst!$R$5:$W$9,MATCH(ROUNDUP((M$1)/10,0)*10,[1]Hugst!$R$4:$W$4,0))))</f>
        <v>0</v>
      </c>
      <c r="N175" s="169">
        <f ca="1">IF($C175-N$1&lt;År1,0,M174*(1-VLOOKUP($A175,[1]Hugst!$R$5:$W$9,MATCH(ROUNDUP((N$1)/10,0)*10,[1]Hugst!$R$4:$W$4,0))))</f>
        <v>0</v>
      </c>
      <c r="O175" s="169">
        <f ca="1">IF($C175-O$1&lt;År1,0,N174*(1-VLOOKUP($A175,[1]Hugst!$R$5:$W$9,MATCH(ROUNDUP((O$1)/10,0)*10,[1]Hugst!$R$4:$W$4,0))))</f>
        <v>0</v>
      </c>
      <c r="P175" s="169">
        <f ca="1">IF($C175-P$1&lt;År1,0,O174*(1-VLOOKUP($A175,[1]Hugst!$R$5:$W$9,MATCH(ROUNDUP((P$1)/10,0)*10,[1]Hugst!$R$4:$W$4,0))))</f>
        <v>0</v>
      </c>
      <c r="Q175" s="169">
        <f ca="1">IF($C175-Q$1&lt;År1,0,P174*(1-VLOOKUP($A175,[1]Hugst!$R$5:$W$9,MATCH(ROUNDUP((Q$1)/10,0)*10,[1]Hugst!$R$4:$W$4,0))))</f>
        <v>0</v>
      </c>
      <c r="R175" s="169">
        <f ca="1">IF($C175-R$1&lt;År1,0,Q174*(1-VLOOKUP($A175,[1]Hugst!$R$5:$W$9,MATCH(ROUNDUP((R$1)/10,0)*10,[1]Hugst!$R$4:$W$4,0))))</f>
        <v>0</v>
      </c>
      <c r="S175" s="169">
        <f ca="1">IF($C175-S$1&lt;År1,0,R174*(1-VLOOKUP($A175,[1]Hugst!$R$5:$W$9,MATCH(ROUNDUP((S$1)/10,0)*10,[1]Hugst!$R$4:$W$4,0))))</f>
        <v>0</v>
      </c>
      <c r="T175" s="169">
        <f ca="1">IF($C175-T$1&lt;År1,0,S174*(1-VLOOKUP($A175,[1]Hugst!$R$5:$W$9,MATCH(ROUNDUP((T$1)/10,0)*10,[1]Hugst!$R$4:$W$4,0))))</f>
        <v>0</v>
      </c>
      <c r="U175" s="169">
        <f ca="1">IF($C175-U$1&lt;År1,0,T174*(1-VLOOKUP($A175,[1]Hugst!$R$5:$W$9,MATCH(ROUNDUP((U$1)/10,0)*10,[1]Hugst!$R$4:$W$4,0))))</f>
        <v>0</v>
      </c>
      <c r="V175" s="169">
        <f ca="1">IF($C175-V$1&lt;År1,0,U174*(1-VLOOKUP($A175,[1]Hugst!$R$5:$W$9,MATCH(ROUNDUP((V$1)/10,0)*10,[1]Hugst!$R$4:$W$4,0))))</f>
        <v>0</v>
      </c>
      <c r="W175" s="169">
        <f ca="1">IF($C175-W$1&lt;År1,0,V174*(1-VLOOKUP($A175,[1]Hugst!$R$5:$W$9,MATCH(ROUNDUP((W$1)/10,0)*10,[1]Hugst!$R$4:$W$4,0))))</f>
        <v>0</v>
      </c>
      <c r="X175" s="169">
        <f ca="1">IF($C175-X$1&lt;År1,0,W174*(1-VLOOKUP($A175,[1]Hugst!$R$5:$W$9,MATCH(ROUNDUP((X$1)/10,0)*10,[1]Hugst!$R$4:$W$4,0))))</f>
        <v>0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9">
        <f t="shared" ca="1" si="3"/>
        <v>0</v>
      </c>
      <c r="F176" s="169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9">
        <f ca="1">IF($C176-G$1&lt;År1,0,F175*(1-VLOOKUP($A176,[1]Hugst!$R$5:$W$9,MATCH(ROUNDUP((G$1)/10,0)*10,[1]Hugst!$R$4:$W$4,0))))</f>
        <v>0</v>
      </c>
      <c r="H176" s="169">
        <f ca="1">IF($C176-H$1&lt;År1,0,G175*(1-VLOOKUP($A176,[1]Hugst!$R$5:$W$9,MATCH(ROUNDUP((H$1)/10,0)*10,[1]Hugst!$R$4:$W$4,0))))</f>
        <v>0</v>
      </c>
      <c r="I176" s="169">
        <f ca="1">IF($C176-I$1&lt;År1,0,H175*(1-VLOOKUP($A176,[1]Hugst!$R$5:$W$9,MATCH(ROUNDUP((I$1)/10,0)*10,[1]Hugst!$R$4:$W$4,0))))</f>
        <v>0</v>
      </c>
      <c r="J176" s="169">
        <f ca="1">IF($C176-J$1&lt;År1,0,I175*(1-VLOOKUP($A176,[1]Hugst!$R$5:$W$9,MATCH(ROUNDUP((J$1)/10,0)*10,[1]Hugst!$R$4:$W$4,0))))</f>
        <v>0</v>
      </c>
      <c r="K176" s="169">
        <f ca="1">IF($C176-K$1&lt;År1,0,J175*(1-VLOOKUP($A176,[1]Hugst!$R$5:$W$9,MATCH(ROUNDUP((K$1)/10,0)*10,[1]Hugst!$R$4:$W$4,0))))</f>
        <v>0</v>
      </c>
      <c r="L176" s="169">
        <f ca="1">IF($C176-L$1&lt;År1,0,K175*(1-VLOOKUP($A176,[1]Hugst!$R$5:$W$9,MATCH(ROUNDUP((L$1)/10,0)*10,[1]Hugst!$R$4:$W$4,0))))</f>
        <v>0</v>
      </c>
      <c r="M176" s="169">
        <f ca="1">IF($C176-M$1&lt;År1,0,L175*(1-VLOOKUP($A176,[1]Hugst!$R$5:$W$9,MATCH(ROUNDUP((M$1)/10,0)*10,[1]Hugst!$R$4:$W$4,0))))</f>
        <v>0</v>
      </c>
      <c r="N176" s="169">
        <f ca="1">IF($C176-N$1&lt;År1,0,M175*(1-VLOOKUP($A176,[1]Hugst!$R$5:$W$9,MATCH(ROUNDUP((N$1)/10,0)*10,[1]Hugst!$R$4:$W$4,0))))</f>
        <v>0</v>
      </c>
      <c r="O176" s="169">
        <f ca="1">IF($C176-O$1&lt;År1,0,N175*(1-VLOOKUP($A176,[1]Hugst!$R$5:$W$9,MATCH(ROUNDUP((O$1)/10,0)*10,[1]Hugst!$R$4:$W$4,0))))</f>
        <v>0</v>
      </c>
      <c r="P176" s="169">
        <f ca="1">IF($C176-P$1&lt;År1,0,O175*(1-VLOOKUP($A176,[1]Hugst!$R$5:$W$9,MATCH(ROUNDUP((P$1)/10,0)*10,[1]Hugst!$R$4:$W$4,0))))</f>
        <v>0</v>
      </c>
      <c r="Q176" s="169">
        <f ca="1">IF($C176-Q$1&lt;År1,0,P175*(1-VLOOKUP($A176,[1]Hugst!$R$5:$W$9,MATCH(ROUNDUP((Q$1)/10,0)*10,[1]Hugst!$R$4:$W$4,0))))</f>
        <v>0</v>
      </c>
      <c r="R176" s="169">
        <f ca="1">IF($C176-R$1&lt;År1,0,Q175*(1-VLOOKUP($A176,[1]Hugst!$R$5:$W$9,MATCH(ROUNDUP((R$1)/10,0)*10,[1]Hugst!$R$4:$W$4,0))))</f>
        <v>0</v>
      </c>
      <c r="S176" s="169">
        <f ca="1">IF($C176-S$1&lt;År1,0,R175*(1-VLOOKUP($A176,[1]Hugst!$R$5:$W$9,MATCH(ROUNDUP((S$1)/10,0)*10,[1]Hugst!$R$4:$W$4,0))))</f>
        <v>0</v>
      </c>
      <c r="T176" s="169">
        <f ca="1">IF($C176-T$1&lt;År1,0,S175*(1-VLOOKUP($A176,[1]Hugst!$R$5:$W$9,MATCH(ROUNDUP((T$1)/10,0)*10,[1]Hugst!$R$4:$W$4,0))))</f>
        <v>0</v>
      </c>
      <c r="U176" s="169">
        <f ca="1">IF($C176-U$1&lt;År1,0,T175*(1-VLOOKUP($A176,[1]Hugst!$R$5:$W$9,MATCH(ROUNDUP((U$1)/10,0)*10,[1]Hugst!$R$4:$W$4,0))))</f>
        <v>0</v>
      </c>
      <c r="V176" s="169">
        <f ca="1">IF($C176-V$1&lt;År1,0,U175*(1-VLOOKUP($A176,[1]Hugst!$R$5:$W$9,MATCH(ROUNDUP((V$1)/10,0)*10,[1]Hugst!$R$4:$W$4,0))))</f>
        <v>0</v>
      </c>
      <c r="W176" s="169">
        <f ca="1">IF($C176-W$1&lt;År1,0,V175*(1-VLOOKUP($A176,[1]Hugst!$R$5:$W$9,MATCH(ROUNDUP((W$1)/10,0)*10,[1]Hugst!$R$4:$W$4,0))))</f>
        <v>0</v>
      </c>
      <c r="X176" s="169">
        <f ca="1">IF($C176-X$1&lt;År1,0,W175*(1-VLOOKUP($A176,[1]Hugst!$R$5:$W$9,MATCH(ROUNDUP((X$1)/10,0)*10,[1]Hugst!$R$4:$W$4,0))))</f>
        <v>0</v>
      </c>
      <c r="Y176" s="169">
        <f ca="1">IF($C176-Y$1&lt;År1,0,X175*(1-VLOOKUP($A176,[1]Hugst!$R$5:$W$9,MATCH(ROUNDUP((Y$1)/10,0)*10,[1]Hugst!$R$4:$W$4,0))))</f>
        <v>0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9">
        <f t="shared" ca="1" si="3"/>
        <v>0</v>
      </c>
      <c r="F177" s="169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9">
        <f ca="1">IF($C177-G$1&lt;År1,0,F176*(1-VLOOKUP($A177,[1]Hugst!$R$5:$W$9,MATCH(ROUNDUP((G$1)/10,0)*10,[1]Hugst!$R$4:$W$4,0))))</f>
        <v>0</v>
      </c>
      <c r="H177" s="169">
        <f ca="1">IF($C177-H$1&lt;År1,0,G176*(1-VLOOKUP($A177,[1]Hugst!$R$5:$W$9,MATCH(ROUNDUP((H$1)/10,0)*10,[1]Hugst!$R$4:$W$4,0))))</f>
        <v>0</v>
      </c>
      <c r="I177" s="169">
        <f ca="1">IF($C177-I$1&lt;År1,0,H176*(1-VLOOKUP($A177,[1]Hugst!$R$5:$W$9,MATCH(ROUNDUP((I$1)/10,0)*10,[1]Hugst!$R$4:$W$4,0))))</f>
        <v>0</v>
      </c>
      <c r="J177" s="169">
        <f ca="1">IF($C177-J$1&lt;År1,0,I176*(1-VLOOKUP($A177,[1]Hugst!$R$5:$W$9,MATCH(ROUNDUP((J$1)/10,0)*10,[1]Hugst!$R$4:$W$4,0))))</f>
        <v>0</v>
      </c>
      <c r="K177" s="169">
        <f ca="1">IF($C177-K$1&lt;År1,0,J176*(1-VLOOKUP($A177,[1]Hugst!$R$5:$W$9,MATCH(ROUNDUP((K$1)/10,0)*10,[1]Hugst!$R$4:$W$4,0))))</f>
        <v>0</v>
      </c>
      <c r="L177" s="169">
        <f ca="1">IF($C177-L$1&lt;År1,0,K176*(1-VLOOKUP($A177,[1]Hugst!$R$5:$W$9,MATCH(ROUNDUP((L$1)/10,0)*10,[1]Hugst!$R$4:$W$4,0))))</f>
        <v>0</v>
      </c>
      <c r="M177" s="169">
        <f ca="1">IF($C177-M$1&lt;År1,0,L176*(1-VLOOKUP($A177,[1]Hugst!$R$5:$W$9,MATCH(ROUNDUP((M$1)/10,0)*10,[1]Hugst!$R$4:$W$4,0))))</f>
        <v>0</v>
      </c>
      <c r="N177" s="169">
        <f ca="1">IF($C177-N$1&lt;År1,0,M176*(1-VLOOKUP($A177,[1]Hugst!$R$5:$W$9,MATCH(ROUNDUP((N$1)/10,0)*10,[1]Hugst!$R$4:$W$4,0))))</f>
        <v>0</v>
      </c>
      <c r="O177" s="169">
        <f ca="1">IF($C177-O$1&lt;År1,0,N176*(1-VLOOKUP($A177,[1]Hugst!$R$5:$W$9,MATCH(ROUNDUP((O$1)/10,0)*10,[1]Hugst!$R$4:$W$4,0))))</f>
        <v>0</v>
      </c>
      <c r="P177" s="169">
        <f ca="1">IF($C177-P$1&lt;År1,0,O176*(1-VLOOKUP($A177,[1]Hugst!$R$5:$W$9,MATCH(ROUNDUP((P$1)/10,0)*10,[1]Hugst!$R$4:$W$4,0))))</f>
        <v>0</v>
      </c>
      <c r="Q177" s="169">
        <f ca="1">IF($C177-Q$1&lt;År1,0,P176*(1-VLOOKUP($A177,[1]Hugst!$R$5:$W$9,MATCH(ROUNDUP((Q$1)/10,0)*10,[1]Hugst!$R$4:$W$4,0))))</f>
        <v>0</v>
      </c>
      <c r="R177" s="169">
        <f ca="1">IF($C177-R$1&lt;År1,0,Q176*(1-VLOOKUP($A177,[1]Hugst!$R$5:$W$9,MATCH(ROUNDUP((R$1)/10,0)*10,[1]Hugst!$R$4:$W$4,0))))</f>
        <v>0</v>
      </c>
      <c r="S177" s="169">
        <f ca="1">IF($C177-S$1&lt;År1,0,R176*(1-VLOOKUP($A177,[1]Hugst!$R$5:$W$9,MATCH(ROUNDUP((S$1)/10,0)*10,[1]Hugst!$R$4:$W$4,0))))</f>
        <v>0</v>
      </c>
      <c r="T177" s="169">
        <f ca="1">IF($C177-T$1&lt;År1,0,S176*(1-VLOOKUP($A177,[1]Hugst!$R$5:$W$9,MATCH(ROUNDUP((T$1)/10,0)*10,[1]Hugst!$R$4:$W$4,0))))</f>
        <v>0</v>
      </c>
      <c r="U177" s="169">
        <f ca="1">IF($C177-U$1&lt;År1,0,T176*(1-VLOOKUP($A177,[1]Hugst!$R$5:$W$9,MATCH(ROUNDUP((U$1)/10,0)*10,[1]Hugst!$R$4:$W$4,0))))</f>
        <v>0</v>
      </c>
      <c r="V177" s="169">
        <f ca="1">IF($C177-V$1&lt;År1,0,U176*(1-VLOOKUP($A177,[1]Hugst!$R$5:$W$9,MATCH(ROUNDUP((V$1)/10,0)*10,[1]Hugst!$R$4:$W$4,0))))</f>
        <v>0</v>
      </c>
      <c r="W177" s="169">
        <f ca="1">IF($C177-W$1&lt;År1,0,V176*(1-VLOOKUP($A177,[1]Hugst!$R$5:$W$9,MATCH(ROUNDUP((W$1)/10,0)*10,[1]Hugst!$R$4:$W$4,0))))</f>
        <v>0</v>
      </c>
      <c r="X177" s="169">
        <f ca="1">IF($C177-X$1&lt;År1,0,W176*(1-VLOOKUP($A177,[1]Hugst!$R$5:$W$9,MATCH(ROUNDUP((X$1)/10,0)*10,[1]Hugst!$R$4:$W$4,0))))</f>
        <v>0</v>
      </c>
      <c r="Y177" s="169">
        <f ca="1">IF($C177-Y$1&lt;År1,0,X176*(1-VLOOKUP($A177,[1]Hugst!$R$5:$W$9,MATCH(ROUNDUP((Y$1)/10,0)*10,[1]Hugst!$R$4:$W$4,0))))</f>
        <v>0</v>
      </c>
      <c r="Z177" s="169">
        <f ca="1">IF($C177-Z$1&lt;År1,0,Y176*(1-VLOOKUP($A177,[1]Hugst!$R$5:$W$9,MATCH(ROUNDUP((Z$1)/10,0)*10,[1]Hugst!$R$4:$W$4,0))))</f>
        <v>0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9">
        <f t="shared" ca="1" si="3"/>
        <v>0</v>
      </c>
      <c r="F178" s="169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9">
        <f ca="1">IF($C178-G$1&lt;År1,0,F177*(1-VLOOKUP($A178,[1]Hugst!$R$5:$W$9,MATCH(ROUNDUP((G$1)/10,0)*10,[1]Hugst!$R$4:$W$4,0))))</f>
        <v>0</v>
      </c>
      <c r="H178" s="169">
        <f ca="1">IF($C178-H$1&lt;År1,0,G177*(1-VLOOKUP($A178,[1]Hugst!$R$5:$W$9,MATCH(ROUNDUP((H$1)/10,0)*10,[1]Hugst!$R$4:$W$4,0))))</f>
        <v>0</v>
      </c>
      <c r="I178" s="169">
        <f ca="1">IF($C178-I$1&lt;År1,0,H177*(1-VLOOKUP($A178,[1]Hugst!$R$5:$W$9,MATCH(ROUNDUP((I$1)/10,0)*10,[1]Hugst!$R$4:$W$4,0))))</f>
        <v>0</v>
      </c>
      <c r="J178" s="169">
        <f ca="1">IF($C178-J$1&lt;År1,0,I177*(1-VLOOKUP($A178,[1]Hugst!$R$5:$W$9,MATCH(ROUNDUP((J$1)/10,0)*10,[1]Hugst!$R$4:$W$4,0))))</f>
        <v>0</v>
      </c>
      <c r="K178" s="169">
        <f ca="1">IF($C178-K$1&lt;År1,0,J177*(1-VLOOKUP($A178,[1]Hugst!$R$5:$W$9,MATCH(ROUNDUP((K$1)/10,0)*10,[1]Hugst!$R$4:$W$4,0))))</f>
        <v>0</v>
      </c>
      <c r="L178" s="169">
        <f ca="1">IF($C178-L$1&lt;År1,0,K177*(1-VLOOKUP($A178,[1]Hugst!$R$5:$W$9,MATCH(ROUNDUP((L$1)/10,0)*10,[1]Hugst!$R$4:$W$4,0))))</f>
        <v>0</v>
      </c>
      <c r="M178" s="169">
        <f ca="1">IF($C178-M$1&lt;År1,0,L177*(1-VLOOKUP($A178,[1]Hugst!$R$5:$W$9,MATCH(ROUNDUP((M$1)/10,0)*10,[1]Hugst!$R$4:$W$4,0))))</f>
        <v>0</v>
      </c>
      <c r="N178" s="169">
        <f ca="1">IF($C178-N$1&lt;År1,0,M177*(1-VLOOKUP($A178,[1]Hugst!$R$5:$W$9,MATCH(ROUNDUP((N$1)/10,0)*10,[1]Hugst!$R$4:$W$4,0))))</f>
        <v>0</v>
      </c>
      <c r="O178" s="169">
        <f ca="1">IF($C178-O$1&lt;År1,0,N177*(1-VLOOKUP($A178,[1]Hugst!$R$5:$W$9,MATCH(ROUNDUP((O$1)/10,0)*10,[1]Hugst!$R$4:$W$4,0))))</f>
        <v>0</v>
      </c>
      <c r="P178" s="169">
        <f ca="1">IF($C178-P$1&lt;År1,0,O177*(1-VLOOKUP($A178,[1]Hugst!$R$5:$W$9,MATCH(ROUNDUP((P$1)/10,0)*10,[1]Hugst!$R$4:$W$4,0))))</f>
        <v>0</v>
      </c>
      <c r="Q178" s="169">
        <f ca="1">IF($C178-Q$1&lt;År1,0,P177*(1-VLOOKUP($A178,[1]Hugst!$R$5:$W$9,MATCH(ROUNDUP((Q$1)/10,0)*10,[1]Hugst!$R$4:$W$4,0))))</f>
        <v>0</v>
      </c>
      <c r="R178" s="169">
        <f ca="1">IF($C178-R$1&lt;År1,0,Q177*(1-VLOOKUP($A178,[1]Hugst!$R$5:$W$9,MATCH(ROUNDUP((R$1)/10,0)*10,[1]Hugst!$R$4:$W$4,0))))</f>
        <v>0</v>
      </c>
      <c r="S178" s="169">
        <f ca="1">IF($C178-S$1&lt;År1,0,R177*(1-VLOOKUP($A178,[1]Hugst!$R$5:$W$9,MATCH(ROUNDUP((S$1)/10,0)*10,[1]Hugst!$R$4:$W$4,0))))</f>
        <v>0</v>
      </c>
      <c r="T178" s="169">
        <f ca="1">IF($C178-T$1&lt;År1,0,S177*(1-VLOOKUP($A178,[1]Hugst!$R$5:$W$9,MATCH(ROUNDUP((T$1)/10,0)*10,[1]Hugst!$R$4:$W$4,0))))</f>
        <v>0</v>
      </c>
      <c r="U178" s="169">
        <f ca="1">IF($C178-U$1&lt;År1,0,T177*(1-VLOOKUP($A178,[1]Hugst!$R$5:$W$9,MATCH(ROUNDUP((U$1)/10,0)*10,[1]Hugst!$R$4:$W$4,0))))</f>
        <v>0</v>
      </c>
      <c r="V178" s="169">
        <f ca="1">IF($C178-V$1&lt;År1,0,U177*(1-VLOOKUP($A178,[1]Hugst!$R$5:$W$9,MATCH(ROUNDUP((V$1)/10,0)*10,[1]Hugst!$R$4:$W$4,0))))</f>
        <v>0</v>
      </c>
      <c r="W178" s="169">
        <f ca="1">IF($C178-W$1&lt;År1,0,V177*(1-VLOOKUP($A178,[1]Hugst!$R$5:$W$9,MATCH(ROUNDUP((W$1)/10,0)*10,[1]Hugst!$R$4:$W$4,0))))</f>
        <v>0</v>
      </c>
      <c r="X178" s="169">
        <f ca="1">IF($C178-X$1&lt;År1,0,W177*(1-VLOOKUP($A178,[1]Hugst!$R$5:$W$9,MATCH(ROUNDUP((X$1)/10,0)*10,[1]Hugst!$R$4:$W$4,0))))</f>
        <v>0</v>
      </c>
      <c r="Y178" s="169">
        <f ca="1">IF($C178-Y$1&lt;År1,0,X177*(1-VLOOKUP($A178,[1]Hugst!$R$5:$W$9,MATCH(ROUNDUP((Y$1)/10,0)*10,[1]Hugst!$R$4:$W$4,0))))</f>
        <v>0</v>
      </c>
      <c r="Z178" s="169">
        <f ca="1">IF($C178-Z$1&lt;År1,0,Y177*(1-VLOOKUP($A178,[1]Hugst!$R$5:$W$9,MATCH(ROUNDUP((Z$1)/10,0)*10,[1]Hugst!$R$4:$W$4,0))))</f>
        <v>0</v>
      </c>
      <c r="AA178" s="169">
        <f ca="1">IF($C178-AA$1&lt;År1,0,Z177*(1-VLOOKUP($A178,[1]Hugst!$R$5:$W$9,MATCH(ROUNDUP((AA$1)/10,0)*10,[1]Hugst!$R$4:$W$4,0))))</f>
        <v>0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9">
        <f t="shared" ca="1" si="3"/>
        <v>0</v>
      </c>
      <c r="F179" s="16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9">
        <f ca="1">IF($C179-G$1&lt;År1,0,F178*(1-VLOOKUP($A179,[1]Hugst!$R$5:$W$9,MATCH(ROUNDUP((G$1)/10,0)*10,[1]Hugst!$R$4:$W$4,0))))</f>
        <v>0</v>
      </c>
      <c r="H179" s="169">
        <f ca="1">IF($C179-H$1&lt;År1,0,G178*(1-VLOOKUP($A179,[1]Hugst!$R$5:$W$9,MATCH(ROUNDUP((H$1)/10,0)*10,[1]Hugst!$R$4:$W$4,0))))</f>
        <v>0</v>
      </c>
      <c r="I179" s="169">
        <f ca="1">IF($C179-I$1&lt;År1,0,H178*(1-VLOOKUP($A179,[1]Hugst!$R$5:$W$9,MATCH(ROUNDUP((I$1)/10,0)*10,[1]Hugst!$R$4:$W$4,0))))</f>
        <v>0</v>
      </c>
      <c r="J179" s="169">
        <f ca="1">IF($C179-J$1&lt;År1,0,I178*(1-VLOOKUP($A179,[1]Hugst!$R$5:$W$9,MATCH(ROUNDUP((J$1)/10,0)*10,[1]Hugst!$R$4:$W$4,0))))</f>
        <v>0</v>
      </c>
      <c r="K179" s="169">
        <f ca="1">IF($C179-K$1&lt;År1,0,J178*(1-VLOOKUP($A179,[1]Hugst!$R$5:$W$9,MATCH(ROUNDUP((K$1)/10,0)*10,[1]Hugst!$R$4:$W$4,0))))</f>
        <v>0</v>
      </c>
      <c r="L179" s="169">
        <f ca="1">IF($C179-L$1&lt;År1,0,K178*(1-VLOOKUP($A179,[1]Hugst!$R$5:$W$9,MATCH(ROUNDUP((L$1)/10,0)*10,[1]Hugst!$R$4:$W$4,0))))</f>
        <v>0</v>
      </c>
      <c r="M179" s="169">
        <f ca="1">IF($C179-M$1&lt;År1,0,L178*(1-VLOOKUP($A179,[1]Hugst!$R$5:$W$9,MATCH(ROUNDUP((M$1)/10,0)*10,[1]Hugst!$R$4:$W$4,0))))</f>
        <v>0</v>
      </c>
      <c r="N179" s="169">
        <f ca="1">IF($C179-N$1&lt;År1,0,M178*(1-VLOOKUP($A179,[1]Hugst!$R$5:$W$9,MATCH(ROUNDUP((N$1)/10,0)*10,[1]Hugst!$R$4:$W$4,0))))</f>
        <v>0</v>
      </c>
      <c r="O179" s="169">
        <f ca="1">IF($C179-O$1&lt;År1,0,N178*(1-VLOOKUP($A179,[1]Hugst!$R$5:$W$9,MATCH(ROUNDUP((O$1)/10,0)*10,[1]Hugst!$R$4:$W$4,0))))</f>
        <v>0</v>
      </c>
      <c r="P179" s="169">
        <f ca="1">IF($C179-P$1&lt;År1,0,O178*(1-VLOOKUP($A179,[1]Hugst!$R$5:$W$9,MATCH(ROUNDUP((P$1)/10,0)*10,[1]Hugst!$R$4:$W$4,0))))</f>
        <v>0</v>
      </c>
      <c r="Q179" s="169">
        <f ca="1">IF($C179-Q$1&lt;År1,0,P178*(1-VLOOKUP($A179,[1]Hugst!$R$5:$W$9,MATCH(ROUNDUP((Q$1)/10,0)*10,[1]Hugst!$R$4:$W$4,0))))</f>
        <v>0</v>
      </c>
      <c r="R179" s="169">
        <f ca="1">IF($C179-R$1&lt;År1,0,Q178*(1-VLOOKUP($A179,[1]Hugst!$R$5:$W$9,MATCH(ROUNDUP((R$1)/10,0)*10,[1]Hugst!$R$4:$W$4,0))))</f>
        <v>0</v>
      </c>
      <c r="S179" s="169">
        <f ca="1">IF($C179-S$1&lt;År1,0,R178*(1-VLOOKUP($A179,[1]Hugst!$R$5:$W$9,MATCH(ROUNDUP((S$1)/10,0)*10,[1]Hugst!$R$4:$W$4,0))))</f>
        <v>0</v>
      </c>
      <c r="T179" s="169">
        <f ca="1">IF($C179-T$1&lt;År1,0,S178*(1-VLOOKUP($A179,[1]Hugst!$R$5:$W$9,MATCH(ROUNDUP((T$1)/10,0)*10,[1]Hugst!$R$4:$W$4,0))))</f>
        <v>0</v>
      </c>
      <c r="U179" s="169">
        <f ca="1">IF($C179-U$1&lt;År1,0,T178*(1-VLOOKUP($A179,[1]Hugst!$R$5:$W$9,MATCH(ROUNDUP((U$1)/10,0)*10,[1]Hugst!$R$4:$W$4,0))))</f>
        <v>0</v>
      </c>
      <c r="V179" s="169">
        <f ca="1">IF($C179-V$1&lt;År1,0,U178*(1-VLOOKUP($A179,[1]Hugst!$R$5:$W$9,MATCH(ROUNDUP((V$1)/10,0)*10,[1]Hugst!$R$4:$W$4,0))))</f>
        <v>0</v>
      </c>
      <c r="W179" s="169">
        <f ca="1">IF($C179-W$1&lt;År1,0,V178*(1-VLOOKUP($A179,[1]Hugst!$R$5:$W$9,MATCH(ROUNDUP((W$1)/10,0)*10,[1]Hugst!$R$4:$W$4,0))))</f>
        <v>0</v>
      </c>
      <c r="X179" s="169">
        <f ca="1">IF($C179-X$1&lt;År1,0,W178*(1-VLOOKUP($A179,[1]Hugst!$R$5:$W$9,MATCH(ROUNDUP((X$1)/10,0)*10,[1]Hugst!$R$4:$W$4,0))))</f>
        <v>0</v>
      </c>
      <c r="Y179" s="169">
        <f ca="1">IF($C179-Y$1&lt;År1,0,X178*(1-VLOOKUP($A179,[1]Hugst!$R$5:$W$9,MATCH(ROUNDUP((Y$1)/10,0)*10,[1]Hugst!$R$4:$W$4,0))))</f>
        <v>0</v>
      </c>
      <c r="Z179" s="169">
        <f ca="1">IF($C179-Z$1&lt;År1,0,Y178*(1-VLOOKUP($A179,[1]Hugst!$R$5:$W$9,MATCH(ROUNDUP((Z$1)/10,0)*10,[1]Hugst!$R$4:$W$4,0))))</f>
        <v>0</v>
      </c>
      <c r="AA179" s="169">
        <f ca="1">IF($C179-AA$1&lt;År1,0,Z178*(1-VLOOKUP($A179,[1]Hugst!$R$5:$W$9,MATCH(ROUNDUP((AA$1)/10,0)*10,[1]Hugst!$R$4:$W$4,0))))</f>
        <v>0</v>
      </c>
      <c r="AB179" s="169">
        <f ca="1">IF($C179-AB$1&lt;År1,0,AA178*(1-VLOOKUP($A179,[1]Hugst!$R$5:$W$9,MATCH(ROUNDUP((AB$1)/10,0)*10,[1]Hugst!$R$4:$W$4,0))))</f>
        <v>0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9">
        <f t="shared" ca="1" si="3"/>
        <v>0</v>
      </c>
      <c r="F180" s="169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9">
        <f ca="1">IF($C180-G$1&lt;År1,0,F179*(1-VLOOKUP($A180,[1]Hugst!$R$5:$W$9,MATCH(ROUNDUP((G$1)/10,0)*10,[1]Hugst!$R$4:$W$4,0))))</f>
        <v>0</v>
      </c>
      <c r="H180" s="169">
        <f ca="1">IF($C180-H$1&lt;År1,0,G179*(1-VLOOKUP($A180,[1]Hugst!$R$5:$W$9,MATCH(ROUNDUP((H$1)/10,0)*10,[1]Hugst!$R$4:$W$4,0))))</f>
        <v>0</v>
      </c>
      <c r="I180" s="169">
        <f ca="1">IF($C180-I$1&lt;År1,0,H179*(1-VLOOKUP($A180,[1]Hugst!$R$5:$W$9,MATCH(ROUNDUP((I$1)/10,0)*10,[1]Hugst!$R$4:$W$4,0))))</f>
        <v>0</v>
      </c>
      <c r="J180" s="169">
        <f ca="1">IF($C180-J$1&lt;År1,0,I179*(1-VLOOKUP($A180,[1]Hugst!$R$5:$W$9,MATCH(ROUNDUP((J$1)/10,0)*10,[1]Hugst!$R$4:$W$4,0))))</f>
        <v>0</v>
      </c>
      <c r="K180" s="169">
        <f ca="1">IF($C180-K$1&lt;År1,0,J179*(1-VLOOKUP($A180,[1]Hugst!$R$5:$W$9,MATCH(ROUNDUP((K$1)/10,0)*10,[1]Hugst!$R$4:$W$4,0))))</f>
        <v>0</v>
      </c>
      <c r="L180" s="169">
        <f ca="1">IF($C180-L$1&lt;År1,0,K179*(1-VLOOKUP($A180,[1]Hugst!$R$5:$W$9,MATCH(ROUNDUP((L$1)/10,0)*10,[1]Hugst!$R$4:$W$4,0))))</f>
        <v>0</v>
      </c>
      <c r="M180" s="169">
        <f ca="1">IF($C180-M$1&lt;År1,0,L179*(1-VLOOKUP($A180,[1]Hugst!$R$5:$W$9,MATCH(ROUNDUP((M$1)/10,0)*10,[1]Hugst!$R$4:$W$4,0))))</f>
        <v>0</v>
      </c>
      <c r="N180" s="169">
        <f ca="1">IF($C180-N$1&lt;År1,0,M179*(1-VLOOKUP($A180,[1]Hugst!$R$5:$W$9,MATCH(ROUNDUP((N$1)/10,0)*10,[1]Hugst!$R$4:$W$4,0))))</f>
        <v>0</v>
      </c>
      <c r="O180" s="169">
        <f ca="1">IF($C180-O$1&lt;År1,0,N179*(1-VLOOKUP($A180,[1]Hugst!$R$5:$W$9,MATCH(ROUNDUP((O$1)/10,0)*10,[1]Hugst!$R$4:$W$4,0))))</f>
        <v>0</v>
      </c>
      <c r="P180" s="169">
        <f ca="1">IF($C180-P$1&lt;År1,0,O179*(1-VLOOKUP($A180,[1]Hugst!$R$5:$W$9,MATCH(ROUNDUP((P$1)/10,0)*10,[1]Hugst!$R$4:$W$4,0))))</f>
        <v>0</v>
      </c>
      <c r="Q180" s="169">
        <f ca="1">IF($C180-Q$1&lt;År1,0,P179*(1-VLOOKUP($A180,[1]Hugst!$R$5:$W$9,MATCH(ROUNDUP((Q$1)/10,0)*10,[1]Hugst!$R$4:$W$4,0))))</f>
        <v>0</v>
      </c>
      <c r="R180" s="169">
        <f ca="1">IF($C180-R$1&lt;År1,0,Q179*(1-VLOOKUP($A180,[1]Hugst!$R$5:$W$9,MATCH(ROUNDUP((R$1)/10,0)*10,[1]Hugst!$R$4:$W$4,0))))</f>
        <v>0</v>
      </c>
      <c r="S180" s="169">
        <f ca="1">IF($C180-S$1&lt;År1,0,R179*(1-VLOOKUP($A180,[1]Hugst!$R$5:$W$9,MATCH(ROUNDUP((S$1)/10,0)*10,[1]Hugst!$R$4:$W$4,0))))</f>
        <v>0</v>
      </c>
      <c r="T180" s="169">
        <f ca="1">IF($C180-T$1&lt;År1,0,S179*(1-VLOOKUP($A180,[1]Hugst!$R$5:$W$9,MATCH(ROUNDUP((T$1)/10,0)*10,[1]Hugst!$R$4:$W$4,0))))</f>
        <v>0</v>
      </c>
      <c r="U180" s="169">
        <f ca="1">IF($C180-U$1&lt;År1,0,T179*(1-VLOOKUP($A180,[1]Hugst!$R$5:$W$9,MATCH(ROUNDUP((U$1)/10,0)*10,[1]Hugst!$R$4:$W$4,0))))</f>
        <v>0</v>
      </c>
      <c r="V180" s="169">
        <f ca="1">IF($C180-V$1&lt;År1,0,U179*(1-VLOOKUP($A180,[1]Hugst!$R$5:$W$9,MATCH(ROUNDUP((V$1)/10,0)*10,[1]Hugst!$R$4:$W$4,0))))</f>
        <v>0</v>
      </c>
      <c r="W180" s="169">
        <f ca="1">IF($C180-W$1&lt;År1,0,V179*(1-VLOOKUP($A180,[1]Hugst!$R$5:$W$9,MATCH(ROUNDUP((W$1)/10,0)*10,[1]Hugst!$R$4:$W$4,0))))</f>
        <v>0</v>
      </c>
      <c r="X180" s="169">
        <f ca="1">IF($C180-X$1&lt;År1,0,W179*(1-VLOOKUP($A180,[1]Hugst!$R$5:$W$9,MATCH(ROUNDUP((X$1)/10,0)*10,[1]Hugst!$R$4:$W$4,0))))</f>
        <v>0</v>
      </c>
      <c r="Y180" s="169">
        <f ca="1">IF($C180-Y$1&lt;År1,0,X179*(1-VLOOKUP($A180,[1]Hugst!$R$5:$W$9,MATCH(ROUNDUP((Y$1)/10,0)*10,[1]Hugst!$R$4:$W$4,0))))</f>
        <v>0</v>
      </c>
      <c r="Z180" s="169">
        <f ca="1">IF($C180-Z$1&lt;År1,0,Y179*(1-VLOOKUP($A180,[1]Hugst!$R$5:$W$9,MATCH(ROUNDUP((Z$1)/10,0)*10,[1]Hugst!$R$4:$W$4,0))))</f>
        <v>0</v>
      </c>
      <c r="AA180" s="169">
        <f ca="1">IF($C180-AA$1&lt;År1,0,Z179*(1-VLOOKUP($A180,[1]Hugst!$R$5:$W$9,MATCH(ROUNDUP((AA$1)/10,0)*10,[1]Hugst!$R$4:$W$4,0))))</f>
        <v>0</v>
      </c>
      <c r="AB180" s="169">
        <f ca="1">IF($C180-AB$1&lt;År1,0,AA179*(1-VLOOKUP($A180,[1]Hugst!$R$5:$W$9,MATCH(ROUNDUP((AB$1)/10,0)*10,[1]Hugst!$R$4:$W$4,0))))</f>
        <v>0</v>
      </c>
      <c r="AC180" s="169">
        <f ca="1">IF($C180-AC$1&lt;År1,0,AB179*(1-VLOOKUP($A180,[1]Hugst!$R$5:$W$9,MATCH(ROUNDUP((AC$1)/10,0)*10,[1]Hugst!$R$4:$W$4,0))))</f>
        <v>0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9">
        <f t="shared" ca="1" si="3"/>
        <v>0</v>
      </c>
      <c r="F181" s="169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9">
        <f ca="1">IF($C181-G$1&lt;År1,0,F180*(1-VLOOKUP($A181,[1]Hugst!$R$5:$W$9,MATCH(ROUNDUP((G$1)/10,0)*10,[1]Hugst!$R$4:$W$4,0))))</f>
        <v>0</v>
      </c>
      <c r="H181" s="169">
        <f ca="1">IF($C181-H$1&lt;År1,0,G180*(1-VLOOKUP($A181,[1]Hugst!$R$5:$W$9,MATCH(ROUNDUP((H$1)/10,0)*10,[1]Hugst!$R$4:$W$4,0))))</f>
        <v>0</v>
      </c>
      <c r="I181" s="169">
        <f ca="1">IF($C181-I$1&lt;År1,0,H180*(1-VLOOKUP($A181,[1]Hugst!$R$5:$W$9,MATCH(ROUNDUP((I$1)/10,0)*10,[1]Hugst!$R$4:$W$4,0))))</f>
        <v>0</v>
      </c>
      <c r="J181" s="169">
        <f ca="1">IF($C181-J$1&lt;År1,0,I180*(1-VLOOKUP($A181,[1]Hugst!$R$5:$W$9,MATCH(ROUNDUP((J$1)/10,0)*10,[1]Hugst!$R$4:$W$4,0))))</f>
        <v>0</v>
      </c>
      <c r="K181" s="169">
        <f ca="1">IF($C181-K$1&lt;År1,0,J180*(1-VLOOKUP($A181,[1]Hugst!$R$5:$W$9,MATCH(ROUNDUP((K$1)/10,0)*10,[1]Hugst!$R$4:$W$4,0))))</f>
        <v>0</v>
      </c>
      <c r="L181" s="169">
        <f ca="1">IF($C181-L$1&lt;År1,0,K180*(1-VLOOKUP($A181,[1]Hugst!$R$5:$W$9,MATCH(ROUNDUP((L$1)/10,0)*10,[1]Hugst!$R$4:$W$4,0))))</f>
        <v>0</v>
      </c>
      <c r="M181" s="169">
        <f ca="1">IF($C181-M$1&lt;År1,0,L180*(1-VLOOKUP($A181,[1]Hugst!$R$5:$W$9,MATCH(ROUNDUP((M$1)/10,0)*10,[1]Hugst!$R$4:$W$4,0))))</f>
        <v>0</v>
      </c>
      <c r="N181" s="169">
        <f ca="1">IF($C181-N$1&lt;År1,0,M180*(1-VLOOKUP($A181,[1]Hugst!$R$5:$W$9,MATCH(ROUNDUP((N$1)/10,0)*10,[1]Hugst!$R$4:$W$4,0))))</f>
        <v>0</v>
      </c>
      <c r="O181" s="169">
        <f ca="1">IF($C181-O$1&lt;År1,0,N180*(1-VLOOKUP($A181,[1]Hugst!$R$5:$W$9,MATCH(ROUNDUP((O$1)/10,0)*10,[1]Hugst!$R$4:$W$4,0))))</f>
        <v>0</v>
      </c>
      <c r="P181" s="169">
        <f ca="1">IF($C181-P$1&lt;År1,0,O180*(1-VLOOKUP($A181,[1]Hugst!$R$5:$W$9,MATCH(ROUNDUP((P$1)/10,0)*10,[1]Hugst!$R$4:$W$4,0))))</f>
        <v>0</v>
      </c>
      <c r="Q181" s="169">
        <f ca="1">IF($C181-Q$1&lt;År1,0,P180*(1-VLOOKUP($A181,[1]Hugst!$R$5:$W$9,MATCH(ROUNDUP((Q$1)/10,0)*10,[1]Hugst!$R$4:$W$4,0))))</f>
        <v>0</v>
      </c>
      <c r="R181" s="169">
        <f ca="1">IF($C181-R$1&lt;År1,0,Q180*(1-VLOOKUP($A181,[1]Hugst!$R$5:$W$9,MATCH(ROUNDUP((R$1)/10,0)*10,[1]Hugst!$R$4:$W$4,0))))</f>
        <v>0</v>
      </c>
      <c r="S181" s="169">
        <f ca="1">IF($C181-S$1&lt;År1,0,R180*(1-VLOOKUP($A181,[1]Hugst!$R$5:$W$9,MATCH(ROUNDUP((S$1)/10,0)*10,[1]Hugst!$R$4:$W$4,0))))</f>
        <v>0</v>
      </c>
      <c r="T181" s="169">
        <f ca="1">IF($C181-T$1&lt;År1,0,S180*(1-VLOOKUP($A181,[1]Hugst!$R$5:$W$9,MATCH(ROUNDUP((T$1)/10,0)*10,[1]Hugst!$R$4:$W$4,0))))</f>
        <v>0</v>
      </c>
      <c r="U181" s="169">
        <f ca="1">IF($C181-U$1&lt;År1,0,T180*(1-VLOOKUP($A181,[1]Hugst!$R$5:$W$9,MATCH(ROUNDUP((U$1)/10,0)*10,[1]Hugst!$R$4:$W$4,0))))</f>
        <v>0</v>
      </c>
      <c r="V181" s="169">
        <f ca="1">IF($C181-V$1&lt;År1,0,U180*(1-VLOOKUP($A181,[1]Hugst!$R$5:$W$9,MATCH(ROUNDUP((V$1)/10,0)*10,[1]Hugst!$R$4:$W$4,0))))</f>
        <v>0</v>
      </c>
      <c r="W181" s="169">
        <f ca="1">IF($C181-W$1&lt;År1,0,V180*(1-VLOOKUP($A181,[1]Hugst!$R$5:$W$9,MATCH(ROUNDUP((W$1)/10,0)*10,[1]Hugst!$R$4:$W$4,0))))</f>
        <v>0</v>
      </c>
      <c r="X181" s="169">
        <f ca="1">IF($C181-X$1&lt;År1,0,W180*(1-VLOOKUP($A181,[1]Hugst!$R$5:$W$9,MATCH(ROUNDUP((X$1)/10,0)*10,[1]Hugst!$R$4:$W$4,0))))</f>
        <v>0</v>
      </c>
      <c r="Y181" s="169">
        <f ca="1">IF($C181-Y$1&lt;År1,0,X180*(1-VLOOKUP($A181,[1]Hugst!$R$5:$W$9,MATCH(ROUNDUP((Y$1)/10,0)*10,[1]Hugst!$R$4:$W$4,0))))</f>
        <v>0</v>
      </c>
      <c r="Z181" s="169">
        <f ca="1">IF($C181-Z$1&lt;År1,0,Y180*(1-VLOOKUP($A181,[1]Hugst!$R$5:$W$9,MATCH(ROUNDUP((Z$1)/10,0)*10,[1]Hugst!$R$4:$W$4,0))))</f>
        <v>0</v>
      </c>
      <c r="AA181" s="169">
        <f ca="1">IF($C181-AA$1&lt;År1,0,Z180*(1-VLOOKUP($A181,[1]Hugst!$R$5:$W$9,MATCH(ROUNDUP((AA$1)/10,0)*10,[1]Hugst!$R$4:$W$4,0))))</f>
        <v>0</v>
      </c>
      <c r="AB181" s="169">
        <f ca="1">IF($C181-AB$1&lt;År1,0,AA180*(1-VLOOKUP($A181,[1]Hugst!$R$5:$W$9,MATCH(ROUNDUP((AB$1)/10,0)*10,[1]Hugst!$R$4:$W$4,0))))</f>
        <v>0</v>
      </c>
      <c r="AC181" s="169">
        <f ca="1">IF($C181-AC$1&lt;År1,0,AB180*(1-VLOOKUP($A181,[1]Hugst!$R$5:$W$9,MATCH(ROUNDUP((AC$1)/10,0)*10,[1]Hugst!$R$4:$W$4,0))))</f>
        <v>0</v>
      </c>
      <c r="AD181" s="169">
        <f ca="1">IF($C181-AD$1&lt;År1,0,AC180*(1-VLOOKUP($A181,[1]Hugst!$R$5:$W$9,MATCH(ROUNDUP((AD$1)/10,0)*10,[1]Hugst!$R$4:$W$4,0))))</f>
        <v>0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9">
        <f t="shared" ca="1" si="3"/>
        <v>0</v>
      </c>
      <c r="F182" s="169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9">
        <f ca="1">IF($C182-G$1&lt;År1,0,F181*(1-VLOOKUP($A182,[1]Hugst!$R$5:$W$9,MATCH(ROUNDUP((G$1)/10,0)*10,[1]Hugst!$R$4:$W$4,0))))</f>
        <v>0</v>
      </c>
      <c r="H182" s="169">
        <f ca="1">IF($C182-H$1&lt;År1,0,G181*(1-VLOOKUP($A182,[1]Hugst!$R$5:$W$9,MATCH(ROUNDUP((H$1)/10,0)*10,[1]Hugst!$R$4:$W$4,0))))</f>
        <v>0</v>
      </c>
      <c r="I182" s="169">
        <f ca="1">IF($C182-I$1&lt;År1,0,H181*(1-VLOOKUP($A182,[1]Hugst!$R$5:$W$9,MATCH(ROUNDUP((I$1)/10,0)*10,[1]Hugst!$R$4:$W$4,0))))</f>
        <v>0</v>
      </c>
      <c r="J182" s="169">
        <f ca="1">IF($C182-J$1&lt;År1,0,I181*(1-VLOOKUP($A182,[1]Hugst!$R$5:$W$9,MATCH(ROUNDUP((J$1)/10,0)*10,[1]Hugst!$R$4:$W$4,0))))</f>
        <v>0</v>
      </c>
      <c r="K182" s="169">
        <f ca="1">IF($C182-K$1&lt;År1,0,J181*(1-VLOOKUP($A182,[1]Hugst!$R$5:$W$9,MATCH(ROUNDUP((K$1)/10,0)*10,[1]Hugst!$R$4:$W$4,0))))</f>
        <v>0</v>
      </c>
      <c r="L182" s="169">
        <f ca="1">IF($C182-L$1&lt;År1,0,K181*(1-VLOOKUP($A182,[1]Hugst!$R$5:$W$9,MATCH(ROUNDUP((L$1)/10,0)*10,[1]Hugst!$R$4:$W$4,0))))</f>
        <v>0</v>
      </c>
      <c r="M182" s="169">
        <f ca="1">IF($C182-M$1&lt;År1,0,L181*(1-VLOOKUP($A182,[1]Hugst!$R$5:$W$9,MATCH(ROUNDUP((M$1)/10,0)*10,[1]Hugst!$R$4:$W$4,0))))</f>
        <v>0</v>
      </c>
      <c r="N182" s="169">
        <f ca="1">IF($C182-N$1&lt;År1,0,M181*(1-VLOOKUP($A182,[1]Hugst!$R$5:$W$9,MATCH(ROUNDUP((N$1)/10,0)*10,[1]Hugst!$R$4:$W$4,0))))</f>
        <v>0</v>
      </c>
      <c r="O182" s="169">
        <f ca="1">IF($C182-O$1&lt;År1,0,N181*(1-VLOOKUP($A182,[1]Hugst!$R$5:$W$9,MATCH(ROUNDUP((O$1)/10,0)*10,[1]Hugst!$R$4:$W$4,0))))</f>
        <v>0</v>
      </c>
      <c r="P182" s="169">
        <f ca="1">IF($C182-P$1&lt;År1,0,O181*(1-VLOOKUP($A182,[1]Hugst!$R$5:$W$9,MATCH(ROUNDUP((P$1)/10,0)*10,[1]Hugst!$R$4:$W$4,0))))</f>
        <v>0</v>
      </c>
      <c r="Q182" s="169">
        <f ca="1">IF($C182-Q$1&lt;År1,0,P181*(1-VLOOKUP($A182,[1]Hugst!$R$5:$W$9,MATCH(ROUNDUP((Q$1)/10,0)*10,[1]Hugst!$R$4:$W$4,0))))</f>
        <v>0</v>
      </c>
      <c r="R182" s="169">
        <f ca="1">IF($C182-R$1&lt;År1,0,Q181*(1-VLOOKUP($A182,[1]Hugst!$R$5:$W$9,MATCH(ROUNDUP((R$1)/10,0)*10,[1]Hugst!$R$4:$W$4,0))))</f>
        <v>0</v>
      </c>
      <c r="S182" s="169">
        <f ca="1">IF($C182-S$1&lt;År1,0,R181*(1-VLOOKUP($A182,[1]Hugst!$R$5:$W$9,MATCH(ROUNDUP((S$1)/10,0)*10,[1]Hugst!$R$4:$W$4,0))))</f>
        <v>0</v>
      </c>
      <c r="T182" s="169">
        <f ca="1">IF($C182-T$1&lt;År1,0,S181*(1-VLOOKUP($A182,[1]Hugst!$R$5:$W$9,MATCH(ROUNDUP((T$1)/10,0)*10,[1]Hugst!$R$4:$W$4,0))))</f>
        <v>0</v>
      </c>
      <c r="U182" s="169">
        <f ca="1">IF($C182-U$1&lt;År1,0,T181*(1-VLOOKUP($A182,[1]Hugst!$R$5:$W$9,MATCH(ROUNDUP((U$1)/10,0)*10,[1]Hugst!$R$4:$W$4,0))))</f>
        <v>0</v>
      </c>
      <c r="V182" s="169">
        <f ca="1">IF($C182-V$1&lt;År1,0,U181*(1-VLOOKUP($A182,[1]Hugst!$R$5:$W$9,MATCH(ROUNDUP((V$1)/10,0)*10,[1]Hugst!$R$4:$W$4,0))))</f>
        <v>0</v>
      </c>
      <c r="W182" s="169">
        <f ca="1">IF($C182-W$1&lt;År1,0,V181*(1-VLOOKUP($A182,[1]Hugst!$R$5:$W$9,MATCH(ROUNDUP((W$1)/10,0)*10,[1]Hugst!$R$4:$W$4,0))))</f>
        <v>0</v>
      </c>
      <c r="X182" s="169">
        <f ca="1">IF($C182-X$1&lt;År1,0,W181*(1-VLOOKUP($A182,[1]Hugst!$R$5:$W$9,MATCH(ROUNDUP((X$1)/10,0)*10,[1]Hugst!$R$4:$W$4,0))))</f>
        <v>0</v>
      </c>
      <c r="Y182" s="169">
        <f ca="1">IF($C182-Y$1&lt;År1,0,X181*(1-VLOOKUP($A182,[1]Hugst!$R$5:$W$9,MATCH(ROUNDUP((Y$1)/10,0)*10,[1]Hugst!$R$4:$W$4,0))))</f>
        <v>0</v>
      </c>
      <c r="Z182" s="169">
        <f ca="1">IF($C182-Z$1&lt;År1,0,Y181*(1-VLOOKUP($A182,[1]Hugst!$R$5:$W$9,MATCH(ROUNDUP((Z$1)/10,0)*10,[1]Hugst!$R$4:$W$4,0))))</f>
        <v>0</v>
      </c>
      <c r="AA182" s="169">
        <f ca="1">IF($C182-AA$1&lt;År1,0,Z181*(1-VLOOKUP($A182,[1]Hugst!$R$5:$W$9,MATCH(ROUNDUP((AA$1)/10,0)*10,[1]Hugst!$R$4:$W$4,0))))</f>
        <v>0</v>
      </c>
      <c r="AB182" s="169">
        <f ca="1">IF($C182-AB$1&lt;År1,0,AA181*(1-VLOOKUP($A182,[1]Hugst!$R$5:$W$9,MATCH(ROUNDUP((AB$1)/10,0)*10,[1]Hugst!$R$4:$W$4,0))))</f>
        <v>0</v>
      </c>
      <c r="AC182" s="169">
        <f ca="1">IF($C182-AC$1&lt;År1,0,AB181*(1-VLOOKUP($A182,[1]Hugst!$R$5:$W$9,MATCH(ROUNDUP((AC$1)/10,0)*10,[1]Hugst!$R$4:$W$4,0))))</f>
        <v>0</v>
      </c>
      <c r="AD182" s="169">
        <f ca="1">IF($C182-AD$1&lt;År1,0,AC181*(1-VLOOKUP($A182,[1]Hugst!$R$5:$W$9,MATCH(ROUNDUP((AD$1)/10,0)*10,[1]Hugst!$R$4:$W$4,0))))</f>
        <v>0</v>
      </c>
      <c r="AE182" s="169">
        <f ca="1">IF($C182-AE$1&lt;År1,0,AD181*(1-VLOOKUP($A182,[1]Hugst!$R$5:$W$9,MATCH(ROUNDUP((AE$1)/10,0)*10,[1]Hugst!$R$4:$W$4,0))))</f>
        <v>0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9">
        <f t="shared" ca="1" si="3"/>
        <v>0</v>
      </c>
      <c r="F183" s="169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9">
        <f ca="1">IF($C183-G$1&lt;År1,0,F182*(1-VLOOKUP($A183,[1]Hugst!$R$5:$W$9,MATCH(ROUNDUP((G$1)/10,0)*10,[1]Hugst!$R$4:$W$4,0))))</f>
        <v>0</v>
      </c>
      <c r="H183" s="169">
        <f ca="1">IF($C183-H$1&lt;År1,0,G182*(1-VLOOKUP($A183,[1]Hugst!$R$5:$W$9,MATCH(ROUNDUP((H$1)/10,0)*10,[1]Hugst!$R$4:$W$4,0))))</f>
        <v>0</v>
      </c>
      <c r="I183" s="169">
        <f ca="1">IF($C183-I$1&lt;År1,0,H182*(1-VLOOKUP($A183,[1]Hugst!$R$5:$W$9,MATCH(ROUNDUP((I$1)/10,0)*10,[1]Hugst!$R$4:$W$4,0))))</f>
        <v>0</v>
      </c>
      <c r="J183" s="169">
        <f ca="1">IF($C183-J$1&lt;År1,0,I182*(1-VLOOKUP($A183,[1]Hugst!$R$5:$W$9,MATCH(ROUNDUP((J$1)/10,0)*10,[1]Hugst!$R$4:$W$4,0))))</f>
        <v>0</v>
      </c>
      <c r="K183" s="169">
        <f ca="1">IF($C183-K$1&lt;År1,0,J182*(1-VLOOKUP($A183,[1]Hugst!$R$5:$W$9,MATCH(ROUNDUP((K$1)/10,0)*10,[1]Hugst!$R$4:$W$4,0))))</f>
        <v>0</v>
      </c>
      <c r="L183" s="169">
        <f ca="1">IF($C183-L$1&lt;År1,0,K182*(1-VLOOKUP($A183,[1]Hugst!$R$5:$W$9,MATCH(ROUNDUP((L$1)/10,0)*10,[1]Hugst!$R$4:$W$4,0))))</f>
        <v>0</v>
      </c>
      <c r="M183" s="169">
        <f ca="1">IF($C183-M$1&lt;År1,0,L182*(1-VLOOKUP($A183,[1]Hugst!$R$5:$W$9,MATCH(ROUNDUP((M$1)/10,0)*10,[1]Hugst!$R$4:$W$4,0))))</f>
        <v>0</v>
      </c>
      <c r="N183" s="169">
        <f ca="1">IF($C183-N$1&lt;År1,0,M182*(1-VLOOKUP($A183,[1]Hugst!$R$5:$W$9,MATCH(ROUNDUP((N$1)/10,0)*10,[1]Hugst!$R$4:$W$4,0))))</f>
        <v>0</v>
      </c>
      <c r="O183" s="169">
        <f ca="1">IF($C183-O$1&lt;År1,0,N182*(1-VLOOKUP($A183,[1]Hugst!$R$5:$W$9,MATCH(ROUNDUP((O$1)/10,0)*10,[1]Hugst!$R$4:$W$4,0))))</f>
        <v>0</v>
      </c>
      <c r="P183" s="169">
        <f ca="1">IF($C183-P$1&lt;År1,0,O182*(1-VLOOKUP($A183,[1]Hugst!$R$5:$W$9,MATCH(ROUNDUP((P$1)/10,0)*10,[1]Hugst!$R$4:$W$4,0))))</f>
        <v>0</v>
      </c>
      <c r="Q183" s="169">
        <f ca="1">IF($C183-Q$1&lt;År1,0,P182*(1-VLOOKUP($A183,[1]Hugst!$R$5:$W$9,MATCH(ROUNDUP((Q$1)/10,0)*10,[1]Hugst!$R$4:$W$4,0))))</f>
        <v>0</v>
      </c>
      <c r="R183" s="169">
        <f ca="1">IF($C183-R$1&lt;År1,0,Q182*(1-VLOOKUP($A183,[1]Hugst!$R$5:$W$9,MATCH(ROUNDUP((R$1)/10,0)*10,[1]Hugst!$R$4:$W$4,0))))</f>
        <v>0</v>
      </c>
      <c r="S183" s="169">
        <f ca="1">IF($C183-S$1&lt;År1,0,R182*(1-VLOOKUP($A183,[1]Hugst!$R$5:$W$9,MATCH(ROUNDUP((S$1)/10,0)*10,[1]Hugst!$R$4:$W$4,0))))</f>
        <v>0</v>
      </c>
      <c r="T183" s="169">
        <f ca="1">IF($C183-T$1&lt;År1,0,S182*(1-VLOOKUP($A183,[1]Hugst!$R$5:$W$9,MATCH(ROUNDUP((T$1)/10,0)*10,[1]Hugst!$R$4:$W$4,0))))</f>
        <v>0</v>
      </c>
      <c r="U183" s="169">
        <f ca="1">IF($C183-U$1&lt;År1,0,T182*(1-VLOOKUP($A183,[1]Hugst!$R$5:$W$9,MATCH(ROUNDUP((U$1)/10,0)*10,[1]Hugst!$R$4:$W$4,0))))</f>
        <v>0</v>
      </c>
      <c r="V183" s="169">
        <f ca="1">IF($C183-V$1&lt;År1,0,U182*(1-VLOOKUP($A183,[1]Hugst!$R$5:$W$9,MATCH(ROUNDUP((V$1)/10,0)*10,[1]Hugst!$R$4:$W$4,0))))</f>
        <v>0</v>
      </c>
      <c r="W183" s="169">
        <f ca="1">IF($C183-W$1&lt;År1,0,V182*(1-VLOOKUP($A183,[1]Hugst!$R$5:$W$9,MATCH(ROUNDUP((W$1)/10,0)*10,[1]Hugst!$R$4:$W$4,0))))</f>
        <v>0</v>
      </c>
      <c r="X183" s="169">
        <f ca="1">IF($C183-X$1&lt;År1,0,W182*(1-VLOOKUP($A183,[1]Hugst!$R$5:$W$9,MATCH(ROUNDUP((X$1)/10,0)*10,[1]Hugst!$R$4:$W$4,0))))</f>
        <v>0</v>
      </c>
      <c r="Y183" s="169">
        <f ca="1">IF($C183-Y$1&lt;År1,0,X182*(1-VLOOKUP($A183,[1]Hugst!$R$5:$W$9,MATCH(ROUNDUP((Y$1)/10,0)*10,[1]Hugst!$R$4:$W$4,0))))</f>
        <v>0</v>
      </c>
      <c r="Z183" s="169">
        <f ca="1">IF($C183-Z$1&lt;År1,0,Y182*(1-VLOOKUP($A183,[1]Hugst!$R$5:$W$9,MATCH(ROUNDUP((Z$1)/10,0)*10,[1]Hugst!$R$4:$W$4,0))))</f>
        <v>0</v>
      </c>
      <c r="AA183" s="169">
        <f ca="1">IF($C183-AA$1&lt;År1,0,Z182*(1-VLOOKUP($A183,[1]Hugst!$R$5:$W$9,MATCH(ROUNDUP((AA$1)/10,0)*10,[1]Hugst!$R$4:$W$4,0))))</f>
        <v>0</v>
      </c>
      <c r="AB183" s="169">
        <f ca="1">IF($C183-AB$1&lt;År1,0,AA182*(1-VLOOKUP($A183,[1]Hugst!$R$5:$W$9,MATCH(ROUNDUP((AB$1)/10,0)*10,[1]Hugst!$R$4:$W$4,0))))</f>
        <v>0</v>
      </c>
      <c r="AC183" s="169">
        <f ca="1">IF($C183-AC$1&lt;År1,0,AB182*(1-VLOOKUP($A183,[1]Hugst!$R$5:$W$9,MATCH(ROUNDUP((AC$1)/10,0)*10,[1]Hugst!$R$4:$W$4,0))))</f>
        <v>0</v>
      </c>
      <c r="AD183" s="169">
        <f ca="1">IF($C183-AD$1&lt;År1,0,AC182*(1-VLOOKUP($A183,[1]Hugst!$R$5:$W$9,MATCH(ROUNDUP((AD$1)/10,0)*10,[1]Hugst!$R$4:$W$4,0))))</f>
        <v>0</v>
      </c>
      <c r="AE183" s="169">
        <f ca="1">IF($C183-AE$1&lt;År1,0,AD182*(1-VLOOKUP($A183,[1]Hugst!$R$5:$W$9,MATCH(ROUNDUP((AE$1)/10,0)*10,[1]Hugst!$R$4:$W$4,0))))</f>
        <v>0</v>
      </c>
      <c r="AF183" s="169">
        <f ca="1">IF($C183-AF$1&lt;År1,0,AE182*(1-VLOOKUP($A183,[1]Hugst!$R$5:$W$9,MATCH(ROUNDUP((AF$1)/10,0)*10,[1]Hugst!$R$4:$W$4,0))))</f>
        <v>0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9">
        <f t="shared" ca="1" si="3"/>
        <v>0</v>
      </c>
      <c r="F184" s="169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9">
        <f ca="1">IF($C184-G$1&lt;År1,0,F183*(1-VLOOKUP($A184,[1]Hugst!$R$5:$W$9,MATCH(ROUNDUP((G$1)/10,0)*10,[1]Hugst!$R$4:$W$4,0))))</f>
        <v>0</v>
      </c>
      <c r="H184" s="169">
        <f ca="1">IF($C184-H$1&lt;År1,0,G183*(1-VLOOKUP($A184,[1]Hugst!$R$5:$W$9,MATCH(ROUNDUP((H$1)/10,0)*10,[1]Hugst!$R$4:$W$4,0))))</f>
        <v>0</v>
      </c>
      <c r="I184" s="169">
        <f ca="1">IF($C184-I$1&lt;År1,0,H183*(1-VLOOKUP($A184,[1]Hugst!$R$5:$W$9,MATCH(ROUNDUP((I$1)/10,0)*10,[1]Hugst!$R$4:$W$4,0))))</f>
        <v>0</v>
      </c>
      <c r="J184" s="169">
        <f ca="1">IF($C184-J$1&lt;År1,0,I183*(1-VLOOKUP($A184,[1]Hugst!$R$5:$W$9,MATCH(ROUNDUP((J$1)/10,0)*10,[1]Hugst!$R$4:$W$4,0))))</f>
        <v>0</v>
      </c>
      <c r="K184" s="169">
        <f ca="1">IF($C184-K$1&lt;År1,0,J183*(1-VLOOKUP($A184,[1]Hugst!$R$5:$W$9,MATCH(ROUNDUP((K$1)/10,0)*10,[1]Hugst!$R$4:$W$4,0))))</f>
        <v>0</v>
      </c>
      <c r="L184" s="169">
        <f ca="1">IF($C184-L$1&lt;År1,0,K183*(1-VLOOKUP($A184,[1]Hugst!$R$5:$W$9,MATCH(ROUNDUP((L$1)/10,0)*10,[1]Hugst!$R$4:$W$4,0))))</f>
        <v>0</v>
      </c>
      <c r="M184" s="169">
        <f ca="1">IF($C184-M$1&lt;År1,0,L183*(1-VLOOKUP($A184,[1]Hugst!$R$5:$W$9,MATCH(ROUNDUP((M$1)/10,0)*10,[1]Hugst!$R$4:$W$4,0))))</f>
        <v>0</v>
      </c>
      <c r="N184" s="169">
        <f ca="1">IF($C184-N$1&lt;År1,0,M183*(1-VLOOKUP($A184,[1]Hugst!$R$5:$W$9,MATCH(ROUNDUP((N$1)/10,0)*10,[1]Hugst!$R$4:$W$4,0))))</f>
        <v>0</v>
      </c>
      <c r="O184" s="169">
        <f ca="1">IF($C184-O$1&lt;År1,0,N183*(1-VLOOKUP($A184,[1]Hugst!$R$5:$W$9,MATCH(ROUNDUP((O$1)/10,0)*10,[1]Hugst!$R$4:$W$4,0))))</f>
        <v>0</v>
      </c>
      <c r="P184" s="169">
        <f ca="1">IF($C184-P$1&lt;År1,0,O183*(1-VLOOKUP($A184,[1]Hugst!$R$5:$W$9,MATCH(ROUNDUP((P$1)/10,0)*10,[1]Hugst!$R$4:$W$4,0))))</f>
        <v>0</v>
      </c>
      <c r="Q184" s="169">
        <f ca="1">IF($C184-Q$1&lt;År1,0,P183*(1-VLOOKUP($A184,[1]Hugst!$R$5:$W$9,MATCH(ROUNDUP((Q$1)/10,0)*10,[1]Hugst!$R$4:$W$4,0))))</f>
        <v>0</v>
      </c>
      <c r="R184" s="169">
        <f ca="1">IF($C184-R$1&lt;År1,0,Q183*(1-VLOOKUP($A184,[1]Hugst!$R$5:$W$9,MATCH(ROUNDUP((R$1)/10,0)*10,[1]Hugst!$R$4:$W$4,0))))</f>
        <v>0</v>
      </c>
      <c r="S184" s="169">
        <f ca="1">IF($C184-S$1&lt;År1,0,R183*(1-VLOOKUP($A184,[1]Hugst!$R$5:$W$9,MATCH(ROUNDUP((S$1)/10,0)*10,[1]Hugst!$R$4:$W$4,0))))</f>
        <v>0</v>
      </c>
      <c r="T184" s="169">
        <f ca="1">IF($C184-T$1&lt;År1,0,S183*(1-VLOOKUP($A184,[1]Hugst!$R$5:$W$9,MATCH(ROUNDUP((T$1)/10,0)*10,[1]Hugst!$R$4:$W$4,0))))</f>
        <v>0</v>
      </c>
      <c r="U184" s="169">
        <f ca="1">IF($C184-U$1&lt;År1,0,T183*(1-VLOOKUP($A184,[1]Hugst!$R$5:$W$9,MATCH(ROUNDUP((U$1)/10,0)*10,[1]Hugst!$R$4:$W$4,0))))</f>
        <v>0</v>
      </c>
      <c r="V184" s="169">
        <f ca="1">IF($C184-V$1&lt;År1,0,U183*(1-VLOOKUP($A184,[1]Hugst!$R$5:$W$9,MATCH(ROUNDUP((V$1)/10,0)*10,[1]Hugst!$R$4:$W$4,0))))</f>
        <v>0</v>
      </c>
      <c r="W184" s="169">
        <f ca="1">IF($C184-W$1&lt;År1,0,V183*(1-VLOOKUP($A184,[1]Hugst!$R$5:$W$9,MATCH(ROUNDUP((W$1)/10,0)*10,[1]Hugst!$R$4:$W$4,0))))</f>
        <v>0</v>
      </c>
      <c r="X184" s="169">
        <f ca="1">IF($C184-X$1&lt;År1,0,W183*(1-VLOOKUP($A184,[1]Hugst!$R$5:$W$9,MATCH(ROUNDUP((X$1)/10,0)*10,[1]Hugst!$R$4:$W$4,0))))</f>
        <v>0</v>
      </c>
      <c r="Y184" s="169">
        <f ca="1">IF($C184-Y$1&lt;År1,0,X183*(1-VLOOKUP($A184,[1]Hugst!$R$5:$W$9,MATCH(ROUNDUP((Y$1)/10,0)*10,[1]Hugst!$R$4:$W$4,0))))</f>
        <v>0</v>
      </c>
      <c r="Z184" s="169">
        <f ca="1">IF($C184-Z$1&lt;År1,0,Y183*(1-VLOOKUP($A184,[1]Hugst!$R$5:$W$9,MATCH(ROUNDUP((Z$1)/10,0)*10,[1]Hugst!$R$4:$W$4,0))))</f>
        <v>0</v>
      </c>
      <c r="AA184" s="169">
        <f ca="1">IF($C184-AA$1&lt;År1,0,Z183*(1-VLOOKUP($A184,[1]Hugst!$R$5:$W$9,MATCH(ROUNDUP((AA$1)/10,0)*10,[1]Hugst!$R$4:$W$4,0))))</f>
        <v>0</v>
      </c>
      <c r="AB184" s="169">
        <f ca="1">IF($C184-AB$1&lt;År1,0,AA183*(1-VLOOKUP($A184,[1]Hugst!$R$5:$W$9,MATCH(ROUNDUP((AB$1)/10,0)*10,[1]Hugst!$R$4:$W$4,0))))</f>
        <v>0</v>
      </c>
      <c r="AC184" s="169">
        <f ca="1">IF($C184-AC$1&lt;År1,0,AB183*(1-VLOOKUP($A184,[1]Hugst!$R$5:$W$9,MATCH(ROUNDUP((AC$1)/10,0)*10,[1]Hugst!$R$4:$W$4,0))))</f>
        <v>0</v>
      </c>
      <c r="AD184" s="169">
        <f ca="1">IF($C184-AD$1&lt;År1,0,AC183*(1-VLOOKUP($A184,[1]Hugst!$R$5:$W$9,MATCH(ROUNDUP((AD$1)/10,0)*10,[1]Hugst!$R$4:$W$4,0))))</f>
        <v>0</v>
      </c>
      <c r="AE184" s="169">
        <f ca="1">IF($C184-AE$1&lt;År1,0,AD183*(1-VLOOKUP($A184,[1]Hugst!$R$5:$W$9,MATCH(ROUNDUP((AE$1)/10,0)*10,[1]Hugst!$R$4:$W$4,0))))</f>
        <v>0</v>
      </c>
      <c r="AF184" s="169">
        <f ca="1">IF($C184-AF$1&lt;År1,0,AE183*(1-VLOOKUP($A184,[1]Hugst!$R$5:$W$9,MATCH(ROUNDUP((AF$1)/10,0)*10,[1]Hugst!$R$4:$W$4,0))))</f>
        <v>0</v>
      </c>
      <c r="AG184" s="169">
        <f ca="1">IF($C184-AG$1&lt;År1,0,AF183*(1-VLOOKUP($A184,[1]Hugst!$R$5:$W$9,MATCH(ROUNDUP((AG$1)/10,0)*10,[1]Hugst!$R$4:$W$4,0))))</f>
        <v>0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9">
        <f t="shared" ca="1" si="3"/>
        <v>0</v>
      </c>
      <c r="F185" s="169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9">
        <f ca="1">IF($C185-G$1&lt;År1,0,F184*(1-VLOOKUP($A185,[1]Hugst!$R$5:$W$9,MATCH(ROUNDUP((G$1)/10,0)*10,[1]Hugst!$R$4:$W$4,0))))</f>
        <v>0</v>
      </c>
      <c r="H185" s="169">
        <f ca="1">IF($C185-H$1&lt;År1,0,G184*(1-VLOOKUP($A185,[1]Hugst!$R$5:$W$9,MATCH(ROUNDUP((H$1)/10,0)*10,[1]Hugst!$R$4:$W$4,0))))</f>
        <v>0</v>
      </c>
      <c r="I185" s="169">
        <f ca="1">IF($C185-I$1&lt;År1,0,H184*(1-VLOOKUP($A185,[1]Hugst!$R$5:$W$9,MATCH(ROUNDUP((I$1)/10,0)*10,[1]Hugst!$R$4:$W$4,0))))</f>
        <v>0</v>
      </c>
      <c r="J185" s="169">
        <f ca="1">IF($C185-J$1&lt;År1,0,I184*(1-VLOOKUP($A185,[1]Hugst!$R$5:$W$9,MATCH(ROUNDUP((J$1)/10,0)*10,[1]Hugst!$R$4:$W$4,0))))</f>
        <v>0</v>
      </c>
      <c r="K185" s="169">
        <f ca="1">IF($C185-K$1&lt;År1,0,J184*(1-VLOOKUP($A185,[1]Hugst!$R$5:$W$9,MATCH(ROUNDUP((K$1)/10,0)*10,[1]Hugst!$R$4:$W$4,0))))</f>
        <v>0</v>
      </c>
      <c r="L185" s="169">
        <f ca="1">IF($C185-L$1&lt;År1,0,K184*(1-VLOOKUP($A185,[1]Hugst!$R$5:$W$9,MATCH(ROUNDUP((L$1)/10,0)*10,[1]Hugst!$R$4:$W$4,0))))</f>
        <v>0</v>
      </c>
      <c r="M185" s="169">
        <f ca="1">IF($C185-M$1&lt;År1,0,L184*(1-VLOOKUP($A185,[1]Hugst!$R$5:$W$9,MATCH(ROUNDUP((M$1)/10,0)*10,[1]Hugst!$R$4:$W$4,0))))</f>
        <v>0</v>
      </c>
      <c r="N185" s="169">
        <f ca="1">IF($C185-N$1&lt;År1,0,M184*(1-VLOOKUP($A185,[1]Hugst!$R$5:$W$9,MATCH(ROUNDUP((N$1)/10,0)*10,[1]Hugst!$R$4:$W$4,0))))</f>
        <v>0</v>
      </c>
      <c r="O185" s="169">
        <f ca="1">IF($C185-O$1&lt;År1,0,N184*(1-VLOOKUP($A185,[1]Hugst!$R$5:$W$9,MATCH(ROUNDUP((O$1)/10,0)*10,[1]Hugst!$R$4:$W$4,0))))</f>
        <v>0</v>
      </c>
      <c r="P185" s="169">
        <f ca="1">IF($C185-P$1&lt;År1,0,O184*(1-VLOOKUP($A185,[1]Hugst!$R$5:$W$9,MATCH(ROUNDUP((P$1)/10,0)*10,[1]Hugst!$R$4:$W$4,0))))</f>
        <v>0</v>
      </c>
      <c r="Q185" s="169">
        <f ca="1">IF($C185-Q$1&lt;År1,0,P184*(1-VLOOKUP($A185,[1]Hugst!$R$5:$W$9,MATCH(ROUNDUP((Q$1)/10,0)*10,[1]Hugst!$R$4:$W$4,0))))</f>
        <v>0</v>
      </c>
      <c r="R185" s="169">
        <f ca="1">IF($C185-R$1&lt;År1,0,Q184*(1-VLOOKUP($A185,[1]Hugst!$R$5:$W$9,MATCH(ROUNDUP((R$1)/10,0)*10,[1]Hugst!$R$4:$W$4,0))))</f>
        <v>0</v>
      </c>
      <c r="S185" s="169">
        <f ca="1">IF($C185-S$1&lt;År1,0,R184*(1-VLOOKUP($A185,[1]Hugst!$R$5:$W$9,MATCH(ROUNDUP((S$1)/10,0)*10,[1]Hugst!$R$4:$W$4,0))))</f>
        <v>0</v>
      </c>
      <c r="T185" s="169">
        <f ca="1">IF($C185-T$1&lt;År1,0,S184*(1-VLOOKUP($A185,[1]Hugst!$R$5:$W$9,MATCH(ROUNDUP((T$1)/10,0)*10,[1]Hugst!$R$4:$W$4,0))))</f>
        <v>0</v>
      </c>
      <c r="U185" s="169">
        <f ca="1">IF($C185-U$1&lt;År1,0,T184*(1-VLOOKUP($A185,[1]Hugst!$R$5:$W$9,MATCH(ROUNDUP((U$1)/10,0)*10,[1]Hugst!$R$4:$W$4,0))))</f>
        <v>0</v>
      </c>
      <c r="V185" s="169">
        <f ca="1">IF($C185-V$1&lt;År1,0,U184*(1-VLOOKUP($A185,[1]Hugst!$R$5:$W$9,MATCH(ROUNDUP((V$1)/10,0)*10,[1]Hugst!$R$4:$W$4,0))))</f>
        <v>0</v>
      </c>
      <c r="W185" s="169">
        <f ca="1">IF($C185-W$1&lt;År1,0,V184*(1-VLOOKUP($A185,[1]Hugst!$R$5:$W$9,MATCH(ROUNDUP((W$1)/10,0)*10,[1]Hugst!$R$4:$W$4,0))))</f>
        <v>0</v>
      </c>
      <c r="X185" s="169">
        <f ca="1">IF($C185-X$1&lt;År1,0,W184*(1-VLOOKUP($A185,[1]Hugst!$R$5:$W$9,MATCH(ROUNDUP((X$1)/10,0)*10,[1]Hugst!$R$4:$W$4,0))))</f>
        <v>0</v>
      </c>
      <c r="Y185" s="169">
        <f ca="1">IF($C185-Y$1&lt;År1,0,X184*(1-VLOOKUP($A185,[1]Hugst!$R$5:$W$9,MATCH(ROUNDUP((Y$1)/10,0)*10,[1]Hugst!$R$4:$W$4,0))))</f>
        <v>0</v>
      </c>
      <c r="Z185" s="169">
        <f ca="1">IF($C185-Z$1&lt;År1,0,Y184*(1-VLOOKUP($A185,[1]Hugst!$R$5:$W$9,MATCH(ROUNDUP((Z$1)/10,0)*10,[1]Hugst!$R$4:$W$4,0))))</f>
        <v>0</v>
      </c>
      <c r="AA185" s="169">
        <f ca="1">IF($C185-AA$1&lt;År1,0,Z184*(1-VLOOKUP($A185,[1]Hugst!$R$5:$W$9,MATCH(ROUNDUP((AA$1)/10,0)*10,[1]Hugst!$R$4:$W$4,0))))</f>
        <v>0</v>
      </c>
      <c r="AB185" s="169">
        <f ca="1">IF($C185-AB$1&lt;År1,0,AA184*(1-VLOOKUP($A185,[1]Hugst!$R$5:$W$9,MATCH(ROUNDUP((AB$1)/10,0)*10,[1]Hugst!$R$4:$W$4,0))))</f>
        <v>0</v>
      </c>
      <c r="AC185" s="169">
        <f ca="1">IF($C185-AC$1&lt;År1,0,AB184*(1-VLOOKUP($A185,[1]Hugst!$R$5:$W$9,MATCH(ROUNDUP((AC$1)/10,0)*10,[1]Hugst!$R$4:$W$4,0))))</f>
        <v>0</v>
      </c>
      <c r="AD185" s="169">
        <f ca="1">IF($C185-AD$1&lt;År1,0,AC184*(1-VLOOKUP($A185,[1]Hugst!$R$5:$W$9,MATCH(ROUNDUP((AD$1)/10,0)*10,[1]Hugst!$R$4:$W$4,0))))</f>
        <v>0</v>
      </c>
      <c r="AE185" s="169">
        <f ca="1">IF($C185-AE$1&lt;År1,0,AD184*(1-VLOOKUP($A185,[1]Hugst!$R$5:$W$9,MATCH(ROUNDUP((AE$1)/10,0)*10,[1]Hugst!$R$4:$W$4,0))))</f>
        <v>0</v>
      </c>
      <c r="AF185" s="169">
        <f ca="1">IF($C185-AF$1&lt;År1,0,AE184*(1-VLOOKUP($A185,[1]Hugst!$R$5:$W$9,MATCH(ROUNDUP((AF$1)/10,0)*10,[1]Hugst!$R$4:$W$4,0))))</f>
        <v>0</v>
      </c>
      <c r="AG185" s="169">
        <f ca="1">IF($C185-AG$1&lt;År1,0,AF184*(1-VLOOKUP($A185,[1]Hugst!$R$5:$W$9,MATCH(ROUNDUP((AG$1)/10,0)*10,[1]Hugst!$R$4:$W$4,0))))</f>
        <v>0</v>
      </c>
      <c r="AH185" s="169">
        <f ca="1">IF($C185-AH$1&lt;År1,0,AG184*(1-VLOOKUP($A185,[1]Hugst!$R$5:$W$9,MATCH(ROUNDUP((AH$1)/10,0)*10,[1]Hugst!$R$4:$W$4,0))))</f>
        <v>0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9">
        <f t="shared" ca="1" si="3"/>
        <v>0</v>
      </c>
      <c r="F186" s="169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9">
        <f ca="1">IF($C186-G$1&lt;År1,0,F185*(1-VLOOKUP($A186,[1]Hugst!$R$5:$W$9,MATCH(ROUNDUP((G$1)/10,0)*10,[1]Hugst!$R$4:$W$4,0))))</f>
        <v>0</v>
      </c>
      <c r="H186" s="169">
        <f ca="1">IF($C186-H$1&lt;År1,0,G185*(1-VLOOKUP($A186,[1]Hugst!$R$5:$W$9,MATCH(ROUNDUP((H$1)/10,0)*10,[1]Hugst!$R$4:$W$4,0))))</f>
        <v>0</v>
      </c>
      <c r="I186" s="169">
        <f ca="1">IF($C186-I$1&lt;År1,0,H185*(1-VLOOKUP($A186,[1]Hugst!$R$5:$W$9,MATCH(ROUNDUP((I$1)/10,0)*10,[1]Hugst!$R$4:$W$4,0))))</f>
        <v>0</v>
      </c>
      <c r="J186" s="169">
        <f ca="1">IF($C186-J$1&lt;År1,0,I185*(1-VLOOKUP($A186,[1]Hugst!$R$5:$W$9,MATCH(ROUNDUP((J$1)/10,0)*10,[1]Hugst!$R$4:$W$4,0))))</f>
        <v>0</v>
      </c>
      <c r="K186" s="169">
        <f ca="1">IF($C186-K$1&lt;År1,0,J185*(1-VLOOKUP($A186,[1]Hugst!$R$5:$W$9,MATCH(ROUNDUP((K$1)/10,0)*10,[1]Hugst!$R$4:$W$4,0))))</f>
        <v>0</v>
      </c>
      <c r="L186" s="169">
        <f ca="1">IF($C186-L$1&lt;År1,0,K185*(1-VLOOKUP($A186,[1]Hugst!$R$5:$W$9,MATCH(ROUNDUP((L$1)/10,0)*10,[1]Hugst!$R$4:$W$4,0))))</f>
        <v>0</v>
      </c>
      <c r="M186" s="169">
        <f ca="1">IF($C186-M$1&lt;År1,0,L185*(1-VLOOKUP($A186,[1]Hugst!$R$5:$W$9,MATCH(ROUNDUP((M$1)/10,0)*10,[1]Hugst!$R$4:$W$4,0))))</f>
        <v>0</v>
      </c>
      <c r="N186" s="169">
        <f ca="1">IF($C186-N$1&lt;År1,0,M185*(1-VLOOKUP($A186,[1]Hugst!$R$5:$W$9,MATCH(ROUNDUP((N$1)/10,0)*10,[1]Hugst!$R$4:$W$4,0))))</f>
        <v>0</v>
      </c>
      <c r="O186" s="169">
        <f ca="1">IF($C186-O$1&lt;År1,0,N185*(1-VLOOKUP($A186,[1]Hugst!$R$5:$W$9,MATCH(ROUNDUP((O$1)/10,0)*10,[1]Hugst!$R$4:$W$4,0))))</f>
        <v>0</v>
      </c>
      <c r="P186" s="169">
        <f ca="1">IF($C186-P$1&lt;År1,0,O185*(1-VLOOKUP($A186,[1]Hugst!$R$5:$W$9,MATCH(ROUNDUP((P$1)/10,0)*10,[1]Hugst!$R$4:$W$4,0))))</f>
        <v>0</v>
      </c>
      <c r="Q186" s="169">
        <f ca="1">IF($C186-Q$1&lt;År1,0,P185*(1-VLOOKUP($A186,[1]Hugst!$R$5:$W$9,MATCH(ROUNDUP((Q$1)/10,0)*10,[1]Hugst!$R$4:$W$4,0))))</f>
        <v>0</v>
      </c>
      <c r="R186" s="169">
        <f ca="1">IF($C186-R$1&lt;År1,0,Q185*(1-VLOOKUP($A186,[1]Hugst!$R$5:$W$9,MATCH(ROUNDUP((R$1)/10,0)*10,[1]Hugst!$R$4:$W$4,0))))</f>
        <v>0</v>
      </c>
      <c r="S186" s="169">
        <f ca="1">IF($C186-S$1&lt;År1,0,R185*(1-VLOOKUP($A186,[1]Hugst!$R$5:$W$9,MATCH(ROUNDUP((S$1)/10,0)*10,[1]Hugst!$R$4:$W$4,0))))</f>
        <v>0</v>
      </c>
      <c r="T186" s="169">
        <f ca="1">IF($C186-T$1&lt;År1,0,S185*(1-VLOOKUP($A186,[1]Hugst!$R$5:$W$9,MATCH(ROUNDUP((T$1)/10,0)*10,[1]Hugst!$R$4:$W$4,0))))</f>
        <v>0</v>
      </c>
      <c r="U186" s="169">
        <f ca="1">IF($C186-U$1&lt;År1,0,T185*(1-VLOOKUP($A186,[1]Hugst!$R$5:$W$9,MATCH(ROUNDUP((U$1)/10,0)*10,[1]Hugst!$R$4:$W$4,0))))</f>
        <v>0</v>
      </c>
      <c r="V186" s="169">
        <f ca="1">IF($C186-V$1&lt;År1,0,U185*(1-VLOOKUP($A186,[1]Hugst!$R$5:$W$9,MATCH(ROUNDUP((V$1)/10,0)*10,[1]Hugst!$R$4:$W$4,0))))</f>
        <v>0</v>
      </c>
      <c r="W186" s="169">
        <f ca="1">IF($C186-W$1&lt;År1,0,V185*(1-VLOOKUP($A186,[1]Hugst!$R$5:$W$9,MATCH(ROUNDUP((W$1)/10,0)*10,[1]Hugst!$R$4:$W$4,0))))</f>
        <v>0</v>
      </c>
      <c r="X186" s="169">
        <f ca="1">IF($C186-X$1&lt;År1,0,W185*(1-VLOOKUP($A186,[1]Hugst!$R$5:$W$9,MATCH(ROUNDUP((X$1)/10,0)*10,[1]Hugst!$R$4:$W$4,0))))</f>
        <v>0</v>
      </c>
      <c r="Y186" s="169">
        <f ca="1">IF($C186-Y$1&lt;År1,0,X185*(1-VLOOKUP($A186,[1]Hugst!$R$5:$W$9,MATCH(ROUNDUP((Y$1)/10,0)*10,[1]Hugst!$R$4:$W$4,0))))</f>
        <v>0</v>
      </c>
      <c r="Z186" s="169">
        <f ca="1">IF($C186-Z$1&lt;År1,0,Y185*(1-VLOOKUP($A186,[1]Hugst!$R$5:$W$9,MATCH(ROUNDUP((Z$1)/10,0)*10,[1]Hugst!$R$4:$W$4,0))))</f>
        <v>0</v>
      </c>
      <c r="AA186" s="169">
        <f ca="1">IF($C186-AA$1&lt;År1,0,Z185*(1-VLOOKUP($A186,[1]Hugst!$R$5:$W$9,MATCH(ROUNDUP((AA$1)/10,0)*10,[1]Hugst!$R$4:$W$4,0))))</f>
        <v>0</v>
      </c>
      <c r="AB186" s="169">
        <f ca="1">IF($C186-AB$1&lt;År1,0,AA185*(1-VLOOKUP($A186,[1]Hugst!$R$5:$W$9,MATCH(ROUNDUP((AB$1)/10,0)*10,[1]Hugst!$R$4:$W$4,0))))</f>
        <v>0</v>
      </c>
      <c r="AC186" s="169">
        <f ca="1">IF($C186-AC$1&lt;År1,0,AB185*(1-VLOOKUP($A186,[1]Hugst!$R$5:$W$9,MATCH(ROUNDUP((AC$1)/10,0)*10,[1]Hugst!$R$4:$W$4,0))))</f>
        <v>0</v>
      </c>
      <c r="AD186" s="169">
        <f ca="1">IF($C186-AD$1&lt;År1,0,AC185*(1-VLOOKUP($A186,[1]Hugst!$R$5:$W$9,MATCH(ROUNDUP((AD$1)/10,0)*10,[1]Hugst!$R$4:$W$4,0))))</f>
        <v>0</v>
      </c>
      <c r="AE186" s="169">
        <f ca="1">IF($C186-AE$1&lt;År1,0,AD185*(1-VLOOKUP($A186,[1]Hugst!$R$5:$W$9,MATCH(ROUNDUP((AE$1)/10,0)*10,[1]Hugst!$R$4:$W$4,0))))</f>
        <v>0</v>
      </c>
      <c r="AF186" s="169">
        <f ca="1">IF($C186-AF$1&lt;År1,0,AE185*(1-VLOOKUP($A186,[1]Hugst!$R$5:$W$9,MATCH(ROUNDUP((AF$1)/10,0)*10,[1]Hugst!$R$4:$W$4,0))))</f>
        <v>0</v>
      </c>
      <c r="AG186" s="169">
        <f ca="1">IF($C186-AG$1&lt;År1,0,AF185*(1-VLOOKUP($A186,[1]Hugst!$R$5:$W$9,MATCH(ROUNDUP((AG$1)/10,0)*10,[1]Hugst!$R$4:$W$4,0))))</f>
        <v>0</v>
      </c>
      <c r="AH186" s="169">
        <f ca="1">IF($C186-AH$1&lt;År1,0,AG185*(1-VLOOKUP($A186,[1]Hugst!$R$5:$W$9,MATCH(ROUNDUP((AH$1)/10,0)*10,[1]Hugst!$R$4:$W$4,0))))</f>
        <v>0</v>
      </c>
      <c r="AI186" s="169">
        <f ca="1">IF($C186-AI$1&lt;År1,0,AH185*(1-VLOOKUP($A186,[1]Hugst!$R$5:$W$9,MATCH(ROUNDUP((AI$1)/10,0)*10,[1]Hugst!$R$4:$W$4,0))))</f>
        <v>0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9">
        <f t="shared" ca="1" si="3"/>
        <v>0</v>
      </c>
      <c r="F187" s="169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9">
        <f ca="1">IF($C187-G$1&lt;År1,0,F186*(1-VLOOKUP($A187,[1]Hugst!$R$5:$W$9,MATCH(ROUNDUP((G$1)/10,0)*10,[1]Hugst!$R$4:$W$4,0))))</f>
        <v>0</v>
      </c>
      <c r="H187" s="169">
        <f ca="1">IF($C187-H$1&lt;År1,0,G186*(1-VLOOKUP($A187,[1]Hugst!$R$5:$W$9,MATCH(ROUNDUP((H$1)/10,0)*10,[1]Hugst!$R$4:$W$4,0))))</f>
        <v>0</v>
      </c>
      <c r="I187" s="169">
        <f ca="1">IF($C187-I$1&lt;År1,0,H186*(1-VLOOKUP($A187,[1]Hugst!$R$5:$W$9,MATCH(ROUNDUP((I$1)/10,0)*10,[1]Hugst!$R$4:$W$4,0))))</f>
        <v>0</v>
      </c>
      <c r="J187" s="169">
        <f ca="1">IF($C187-J$1&lt;År1,0,I186*(1-VLOOKUP($A187,[1]Hugst!$R$5:$W$9,MATCH(ROUNDUP((J$1)/10,0)*10,[1]Hugst!$R$4:$W$4,0))))</f>
        <v>0</v>
      </c>
      <c r="K187" s="169">
        <f ca="1">IF($C187-K$1&lt;År1,0,J186*(1-VLOOKUP($A187,[1]Hugst!$R$5:$W$9,MATCH(ROUNDUP((K$1)/10,0)*10,[1]Hugst!$R$4:$W$4,0))))</f>
        <v>0</v>
      </c>
      <c r="L187" s="169">
        <f ca="1">IF($C187-L$1&lt;År1,0,K186*(1-VLOOKUP($A187,[1]Hugst!$R$5:$W$9,MATCH(ROUNDUP((L$1)/10,0)*10,[1]Hugst!$R$4:$W$4,0))))</f>
        <v>0</v>
      </c>
      <c r="M187" s="169">
        <f ca="1">IF($C187-M$1&lt;År1,0,L186*(1-VLOOKUP($A187,[1]Hugst!$R$5:$W$9,MATCH(ROUNDUP((M$1)/10,0)*10,[1]Hugst!$R$4:$W$4,0))))</f>
        <v>0</v>
      </c>
      <c r="N187" s="169">
        <f ca="1">IF($C187-N$1&lt;År1,0,M186*(1-VLOOKUP($A187,[1]Hugst!$R$5:$W$9,MATCH(ROUNDUP((N$1)/10,0)*10,[1]Hugst!$R$4:$W$4,0))))</f>
        <v>0</v>
      </c>
      <c r="O187" s="169">
        <f ca="1">IF($C187-O$1&lt;År1,0,N186*(1-VLOOKUP($A187,[1]Hugst!$R$5:$W$9,MATCH(ROUNDUP((O$1)/10,0)*10,[1]Hugst!$R$4:$W$4,0))))</f>
        <v>0</v>
      </c>
      <c r="P187" s="169">
        <f ca="1">IF($C187-P$1&lt;År1,0,O186*(1-VLOOKUP($A187,[1]Hugst!$R$5:$W$9,MATCH(ROUNDUP((P$1)/10,0)*10,[1]Hugst!$R$4:$W$4,0))))</f>
        <v>0</v>
      </c>
      <c r="Q187" s="169">
        <f ca="1">IF($C187-Q$1&lt;År1,0,P186*(1-VLOOKUP($A187,[1]Hugst!$R$5:$W$9,MATCH(ROUNDUP((Q$1)/10,0)*10,[1]Hugst!$R$4:$W$4,0))))</f>
        <v>0</v>
      </c>
      <c r="R187" s="169">
        <f ca="1">IF($C187-R$1&lt;År1,0,Q186*(1-VLOOKUP($A187,[1]Hugst!$R$5:$W$9,MATCH(ROUNDUP((R$1)/10,0)*10,[1]Hugst!$R$4:$W$4,0))))</f>
        <v>0</v>
      </c>
      <c r="S187" s="169">
        <f ca="1">IF($C187-S$1&lt;År1,0,R186*(1-VLOOKUP($A187,[1]Hugst!$R$5:$W$9,MATCH(ROUNDUP((S$1)/10,0)*10,[1]Hugst!$R$4:$W$4,0))))</f>
        <v>0</v>
      </c>
      <c r="T187" s="169">
        <f ca="1">IF($C187-T$1&lt;År1,0,S186*(1-VLOOKUP($A187,[1]Hugst!$R$5:$W$9,MATCH(ROUNDUP((T$1)/10,0)*10,[1]Hugst!$R$4:$W$4,0))))</f>
        <v>0</v>
      </c>
      <c r="U187" s="169">
        <f ca="1">IF($C187-U$1&lt;År1,0,T186*(1-VLOOKUP($A187,[1]Hugst!$R$5:$W$9,MATCH(ROUNDUP((U$1)/10,0)*10,[1]Hugst!$R$4:$W$4,0))))</f>
        <v>0</v>
      </c>
      <c r="V187" s="169">
        <f ca="1">IF($C187-V$1&lt;År1,0,U186*(1-VLOOKUP($A187,[1]Hugst!$R$5:$W$9,MATCH(ROUNDUP((V$1)/10,0)*10,[1]Hugst!$R$4:$W$4,0))))</f>
        <v>0</v>
      </c>
      <c r="W187" s="169">
        <f ca="1">IF($C187-W$1&lt;År1,0,V186*(1-VLOOKUP($A187,[1]Hugst!$R$5:$W$9,MATCH(ROUNDUP((W$1)/10,0)*10,[1]Hugst!$R$4:$W$4,0))))</f>
        <v>0</v>
      </c>
      <c r="X187" s="169">
        <f ca="1">IF($C187-X$1&lt;År1,0,W186*(1-VLOOKUP($A187,[1]Hugst!$R$5:$W$9,MATCH(ROUNDUP((X$1)/10,0)*10,[1]Hugst!$R$4:$W$4,0))))</f>
        <v>0</v>
      </c>
      <c r="Y187" s="169">
        <f ca="1">IF($C187-Y$1&lt;År1,0,X186*(1-VLOOKUP($A187,[1]Hugst!$R$5:$W$9,MATCH(ROUNDUP((Y$1)/10,0)*10,[1]Hugst!$R$4:$W$4,0))))</f>
        <v>0</v>
      </c>
      <c r="Z187" s="169">
        <f ca="1">IF($C187-Z$1&lt;År1,0,Y186*(1-VLOOKUP($A187,[1]Hugst!$R$5:$W$9,MATCH(ROUNDUP((Z$1)/10,0)*10,[1]Hugst!$R$4:$W$4,0))))</f>
        <v>0</v>
      </c>
      <c r="AA187" s="169">
        <f ca="1">IF($C187-AA$1&lt;År1,0,Z186*(1-VLOOKUP($A187,[1]Hugst!$R$5:$W$9,MATCH(ROUNDUP((AA$1)/10,0)*10,[1]Hugst!$R$4:$W$4,0))))</f>
        <v>0</v>
      </c>
      <c r="AB187" s="169">
        <f ca="1">IF($C187-AB$1&lt;År1,0,AA186*(1-VLOOKUP($A187,[1]Hugst!$R$5:$W$9,MATCH(ROUNDUP((AB$1)/10,0)*10,[1]Hugst!$R$4:$W$4,0))))</f>
        <v>0</v>
      </c>
      <c r="AC187" s="169">
        <f ca="1">IF($C187-AC$1&lt;År1,0,AB186*(1-VLOOKUP($A187,[1]Hugst!$R$5:$W$9,MATCH(ROUNDUP((AC$1)/10,0)*10,[1]Hugst!$R$4:$W$4,0))))</f>
        <v>0</v>
      </c>
      <c r="AD187" s="169">
        <f ca="1">IF($C187-AD$1&lt;År1,0,AC186*(1-VLOOKUP($A187,[1]Hugst!$R$5:$W$9,MATCH(ROUNDUP((AD$1)/10,0)*10,[1]Hugst!$R$4:$W$4,0))))</f>
        <v>0</v>
      </c>
      <c r="AE187" s="169">
        <f ca="1">IF($C187-AE$1&lt;År1,0,AD186*(1-VLOOKUP($A187,[1]Hugst!$R$5:$W$9,MATCH(ROUNDUP((AE$1)/10,0)*10,[1]Hugst!$R$4:$W$4,0))))</f>
        <v>0</v>
      </c>
      <c r="AF187" s="169">
        <f ca="1">IF($C187-AF$1&lt;År1,0,AE186*(1-VLOOKUP($A187,[1]Hugst!$R$5:$W$9,MATCH(ROUNDUP((AF$1)/10,0)*10,[1]Hugst!$R$4:$W$4,0))))</f>
        <v>0</v>
      </c>
      <c r="AG187" s="169">
        <f ca="1">IF($C187-AG$1&lt;År1,0,AF186*(1-VLOOKUP($A187,[1]Hugst!$R$5:$W$9,MATCH(ROUNDUP((AG$1)/10,0)*10,[1]Hugst!$R$4:$W$4,0))))</f>
        <v>0</v>
      </c>
      <c r="AH187" s="169">
        <f ca="1">IF($C187-AH$1&lt;År1,0,AG186*(1-VLOOKUP($A187,[1]Hugst!$R$5:$W$9,MATCH(ROUNDUP((AH$1)/10,0)*10,[1]Hugst!$R$4:$W$4,0))))</f>
        <v>0</v>
      </c>
      <c r="AI187" s="169">
        <f ca="1">IF($C187-AI$1&lt;År1,0,AH186*(1-VLOOKUP($A187,[1]Hugst!$R$5:$W$9,MATCH(ROUNDUP((AI$1)/10,0)*10,[1]Hugst!$R$4:$W$4,0))))</f>
        <v>0</v>
      </c>
      <c r="AJ187" s="169">
        <f ca="1">IF($C187-AJ$1&lt;År1,0,AI186*(1-VLOOKUP($A187,[1]Hugst!$R$5:$W$9,MATCH(ROUNDUP((AJ$1)/10,0)*10,[1]Hugst!$R$4:$W$4,0))))</f>
        <v>0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ca="1" si="4">IF(C189=2020,SUM(G189:AJ189),SUM(F188:AJ188)-SUM(G189:AJ189))</f>
        <v>0</v>
      </c>
      <c r="F189" s="16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 ca="1"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ca="1" si="4"/>
        <v>0</v>
      </c>
      <c r="F190" s="169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 ca="1">IF($C190-G$1&lt;År1,0,F189*(1-VLOOKUP($A190,[1]Hugst!$R$5:$W$9,MATCH(ROUNDUP((G$1)/10,0)*10,[1]Hugst!$R$4:$W$4,0))))</f>
        <v>0</v>
      </c>
      <c r="H190" s="169">
        <f ca="1"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ca="1" si="4"/>
        <v>0</v>
      </c>
      <c r="F191" s="169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 ca="1">IF($C191-G$1&lt;År1,0,F190*(1-VLOOKUP($A191,[1]Hugst!$R$5:$W$9,MATCH(ROUNDUP((G$1)/10,0)*10,[1]Hugst!$R$4:$W$4,0))))</f>
        <v>0</v>
      </c>
      <c r="H191" s="169">
        <f ca="1">IF($C191-H$1&lt;År1,0,G190*(1-VLOOKUP($A191,[1]Hugst!$R$5:$W$9,MATCH(ROUNDUP((H$1)/10,0)*10,[1]Hugst!$R$4:$W$4,0))))</f>
        <v>0</v>
      </c>
      <c r="I191" s="169">
        <f ca="1"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ca="1" si="4"/>
        <v>0</v>
      </c>
      <c r="F192" s="169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 ca="1">IF($C192-G$1&lt;År1,0,F191*(1-VLOOKUP($A192,[1]Hugst!$R$5:$W$9,MATCH(ROUNDUP((G$1)/10,0)*10,[1]Hugst!$R$4:$W$4,0))))</f>
        <v>0</v>
      </c>
      <c r="H192" s="169">
        <f ca="1">IF($C192-H$1&lt;År1,0,G191*(1-VLOOKUP($A192,[1]Hugst!$R$5:$W$9,MATCH(ROUNDUP((H$1)/10,0)*10,[1]Hugst!$R$4:$W$4,0))))</f>
        <v>0</v>
      </c>
      <c r="I192" s="169">
        <f ca="1">IF($C192-I$1&lt;År1,0,H191*(1-VLOOKUP($A192,[1]Hugst!$R$5:$W$9,MATCH(ROUNDUP((I$1)/10,0)*10,[1]Hugst!$R$4:$W$4,0))))</f>
        <v>0</v>
      </c>
      <c r="J192" s="169">
        <f ca="1"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ca="1" si="4"/>
        <v>0</v>
      </c>
      <c r="F193" s="169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 ca="1">IF($C193-G$1&lt;År1,0,F192*(1-VLOOKUP($A193,[1]Hugst!$R$5:$W$9,MATCH(ROUNDUP((G$1)/10,0)*10,[1]Hugst!$R$4:$W$4,0))))</f>
        <v>0</v>
      </c>
      <c r="H193" s="169">
        <f ca="1">IF($C193-H$1&lt;År1,0,G192*(1-VLOOKUP($A193,[1]Hugst!$R$5:$W$9,MATCH(ROUNDUP((H$1)/10,0)*10,[1]Hugst!$R$4:$W$4,0))))</f>
        <v>0</v>
      </c>
      <c r="I193" s="169">
        <f ca="1">IF($C193-I$1&lt;År1,0,H192*(1-VLOOKUP($A193,[1]Hugst!$R$5:$W$9,MATCH(ROUNDUP((I$1)/10,0)*10,[1]Hugst!$R$4:$W$4,0))))</f>
        <v>0</v>
      </c>
      <c r="J193" s="169">
        <f ca="1">IF($C193-J$1&lt;År1,0,I192*(1-VLOOKUP($A193,[1]Hugst!$R$5:$W$9,MATCH(ROUNDUP((J$1)/10,0)*10,[1]Hugst!$R$4:$W$4,0))))</f>
        <v>0</v>
      </c>
      <c r="K193" s="169">
        <f ca="1"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ca="1" si="4"/>
        <v>0</v>
      </c>
      <c r="F194" s="169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 ca="1">IF($C194-G$1&lt;År1,0,F193*(1-VLOOKUP($A194,[1]Hugst!$R$5:$W$9,MATCH(ROUNDUP((G$1)/10,0)*10,[1]Hugst!$R$4:$W$4,0))))</f>
        <v>0</v>
      </c>
      <c r="H194" s="169">
        <f ca="1">IF($C194-H$1&lt;År1,0,G193*(1-VLOOKUP($A194,[1]Hugst!$R$5:$W$9,MATCH(ROUNDUP((H$1)/10,0)*10,[1]Hugst!$R$4:$W$4,0))))</f>
        <v>0</v>
      </c>
      <c r="I194" s="169">
        <f ca="1">IF($C194-I$1&lt;År1,0,H193*(1-VLOOKUP($A194,[1]Hugst!$R$5:$W$9,MATCH(ROUNDUP((I$1)/10,0)*10,[1]Hugst!$R$4:$W$4,0))))</f>
        <v>0</v>
      </c>
      <c r="J194" s="169">
        <f ca="1">IF($C194-J$1&lt;År1,0,I193*(1-VLOOKUP($A194,[1]Hugst!$R$5:$W$9,MATCH(ROUNDUP((J$1)/10,0)*10,[1]Hugst!$R$4:$W$4,0))))</f>
        <v>0</v>
      </c>
      <c r="K194" s="169">
        <f ca="1">IF($C194-K$1&lt;År1,0,J193*(1-VLOOKUP($A194,[1]Hugst!$R$5:$W$9,MATCH(ROUNDUP((K$1)/10,0)*10,[1]Hugst!$R$4:$W$4,0))))</f>
        <v>0</v>
      </c>
      <c r="L194" s="169">
        <f ca="1"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ca="1" si="4"/>
        <v>0</v>
      </c>
      <c r="F195" s="169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 ca="1">IF($C195-G$1&lt;År1,0,F194*(1-VLOOKUP($A195,[1]Hugst!$R$5:$W$9,MATCH(ROUNDUP((G$1)/10,0)*10,[1]Hugst!$R$4:$W$4,0))))</f>
        <v>0</v>
      </c>
      <c r="H195" s="169">
        <f ca="1">IF($C195-H$1&lt;År1,0,G194*(1-VLOOKUP($A195,[1]Hugst!$R$5:$W$9,MATCH(ROUNDUP((H$1)/10,0)*10,[1]Hugst!$R$4:$W$4,0))))</f>
        <v>0</v>
      </c>
      <c r="I195" s="169">
        <f ca="1">IF($C195-I$1&lt;År1,0,H194*(1-VLOOKUP($A195,[1]Hugst!$R$5:$W$9,MATCH(ROUNDUP((I$1)/10,0)*10,[1]Hugst!$R$4:$W$4,0))))</f>
        <v>0</v>
      </c>
      <c r="J195" s="169">
        <f ca="1">IF($C195-J$1&lt;År1,0,I194*(1-VLOOKUP($A195,[1]Hugst!$R$5:$W$9,MATCH(ROUNDUP((J$1)/10,0)*10,[1]Hugst!$R$4:$W$4,0))))</f>
        <v>0</v>
      </c>
      <c r="K195" s="169">
        <f ca="1">IF($C195-K$1&lt;År1,0,J194*(1-VLOOKUP($A195,[1]Hugst!$R$5:$W$9,MATCH(ROUNDUP((K$1)/10,0)*10,[1]Hugst!$R$4:$W$4,0))))</f>
        <v>0</v>
      </c>
      <c r="L195" s="169">
        <f ca="1">IF($C195-L$1&lt;År1,0,K194*(1-VLOOKUP($A195,[1]Hugst!$R$5:$W$9,MATCH(ROUNDUP((L$1)/10,0)*10,[1]Hugst!$R$4:$W$4,0))))</f>
        <v>0</v>
      </c>
      <c r="M195" s="169">
        <f ca="1"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ca="1" si="4"/>
        <v>0</v>
      </c>
      <c r="F196" s="169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 ca="1">IF($C196-G$1&lt;År1,0,F195*(1-VLOOKUP($A196,[1]Hugst!$R$5:$W$9,MATCH(ROUNDUP((G$1)/10,0)*10,[1]Hugst!$R$4:$W$4,0))))</f>
        <v>0</v>
      </c>
      <c r="H196" s="169">
        <f ca="1">IF($C196-H$1&lt;År1,0,G195*(1-VLOOKUP($A196,[1]Hugst!$R$5:$W$9,MATCH(ROUNDUP((H$1)/10,0)*10,[1]Hugst!$R$4:$W$4,0))))</f>
        <v>0</v>
      </c>
      <c r="I196" s="169">
        <f ca="1">IF($C196-I$1&lt;År1,0,H195*(1-VLOOKUP($A196,[1]Hugst!$R$5:$W$9,MATCH(ROUNDUP((I$1)/10,0)*10,[1]Hugst!$R$4:$W$4,0))))</f>
        <v>0</v>
      </c>
      <c r="J196" s="169">
        <f ca="1">IF($C196-J$1&lt;År1,0,I195*(1-VLOOKUP($A196,[1]Hugst!$R$5:$W$9,MATCH(ROUNDUP((J$1)/10,0)*10,[1]Hugst!$R$4:$W$4,0))))</f>
        <v>0</v>
      </c>
      <c r="K196" s="169">
        <f ca="1">IF($C196-K$1&lt;År1,0,J195*(1-VLOOKUP($A196,[1]Hugst!$R$5:$W$9,MATCH(ROUNDUP((K$1)/10,0)*10,[1]Hugst!$R$4:$W$4,0))))</f>
        <v>0</v>
      </c>
      <c r="L196" s="169">
        <f ca="1">IF($C196-L$1&lt;År1,0,K195*(1-VLOOKUP($A196,[1]Hugst!$R$5:$W$9,MATCH(ROUNDUP((L$1)/10,0)*10,[1]Hugst!$R$4:$W$4,0))))</f>
        <v>0</v>
      </c>
      <c r="M196" s="169">
        <f ca="1">IF($C196-M$1&lt;År1,0,L195*(1-VLOOKUP($A196,[1]Hugst!$R$5:$W$9,MATCH(ROUNDUP((M$1)/10,0)*10,[1]Hugst!$R$4:$W$4,0))))</f>
        <v>0</v>
      </c>
      <c r="N196" s="169">
        <f ca="1"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ca="1" si="4"/>
        <v>0</v>
      </c>
      <c r="F197" s="169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 ca="1">IF($C197-G$1&lt;År1,0,F196*(1-VLOOKUP($A197,[1]Hugst!$R$5:$W$9,MATCH(ROUNDUP((G$1)/10,0)*10,[1]Hugst!$R$4:$W$4,0))))</f>
        <v>0</v>
      </c>
      <c r="H197" s="169">
        <f ca="1">IF($C197-H$1&lt;År1,0,G196*(1-VLOOKUP($A197,[1]Hugst!$R$5:$W$9,MATCH(ROUNDUP((H$1)/10,0)*10,[1]Hugst!$R$4:$W$4,0))))</f>
        <v>0</v>
      </c>
      <c r="I197" s="169">
        <f ca="1">IF($C197-I$1&lt;År1,0,H196*(1-VLOOKUP($A197,[1]Hugst!$R$5:$W$9,MATCH(ROUNDUP((I$1)/10,0)*10,[1]Hugst!$R$4:$W$4,0))))</f>
        <v>0</v>
      </c>
      <c r="J197" s="169">
        <f ca="1">IF($C197-J$1&lt;År1,0,I196*(1-VLOOKUP($A197,[1]Hugst!$R$5:$W$9,MATCH(ROUNDUP((J$1)/10,0)*10,[1]Hugst!$R$4:$W$4,0))))</f>
        <v>0</v>
      </c>
      <c r="K197" s="169">
        <f ca="1">IF($C197-K$1&lt;År1,0,J196*(1-VLOOKUP($A197,[1]Hugst!$R$5:$W$9,MATCH(ROUNDUP((K$1)/10,0)*10,[1]Hugst!$R$4:$W$4,0))))</f>
        <v>0</v>
      </c>
      <c r="L197" s="169">
        <f ca="1">IF($C197-L$1&lt;År1,0,K196*(1-VLOOKUP($A197,[1]Hugst!$R$5:$W$9,MATCH(ROUNDUP((L$1)/10,0)*10,[1]Hugst!$R$4:$W$4,0))))</f>
        <v>0</v>
      </c>
      <c r="M197" s="169">
        <f ca="1">IF($C197-M$1&lt;År1,0,L196*(1-VLOOKUP($A197,[1]Hugst!$R$5:$W$9,MATCH(ROUNDUP((M$1)/10,0)*10,[1]Hugst!$R$4:$W$4,0))))</f>
        <v>0</v>
      </c>
      <c r="N197" s="169">
        <f ca="1">IF($C197-N$1&lt;År1,0,M196*(1-VLOOKUP($A197,[1]Hugst!$R$5:$W$9,MATCH(ROUNDUP((N$1)/10,0)*10,[1]Hugst!$R$4:$W$4,0))))</f>
        <v>0</v>
      </c>
      <c r="O197" s="169">
        <f ca="1"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ca="1" si="4"/>
        <v>0</v>
      </c>
      <c r="F198" s="169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 ca="1">IF($C198-G$1&lt;År1,0,F197*(1-VLOOKUP($A198,[1]Hugst!$R$5:$W$9,MATCH(ROUNDUP((G$1)/10,0)*10,[1]Hugst!$R$4:$W$4,0))))</f>
        <v>0</v>
      </c>
      <c r="H198" s="169">
        <f ca="1">IF($C198-H$1&lt;År1,0,G197*(1-VLOOKUP($A198,[1]Hugst!$R$5:$W$9,MATCH(ROUNDUP((H$1)/10,0)*10,[1]Hugst!$R$4:$W$4,0))))</f>
        <v>0</v>
      </c>
      <c r="I198" s="169">
        <f ca="1">IF($C198-I$1&lt;År1,0,H197*(1-VLOOKUP($A198,[1]Hugst!$R$5:$W$9,MATCH(ROUNDUP((I$1)/10,0)*10,[1]Hugst!$R$4:$W$4,0))))</f>
        <v>0</v>
      </c>
      <c r="J198" s="169">
        <f ca="1">IF($C198-J$1&lt;År1,0,I197*(1-VLOOKUP($A198,[1]Hugst!$R$5:$W$9,MATCH(ROUNDUP((J$1)/10,0)*10,[1]Hugst!$R$4:$W$4,0))))</f>
        <v>0</v>
      </c>
      <c r="K198" s="169">
        <f ca="1">IF($C198-K$1&lt;År1,0,J197*(1-VLOOKUP($A198,[1]Hugst!$R$5:$W$9,MATCH(ROUNDUP((K$1)/10,0)*10,[1]Hugst!$R$4:$W$4,0))))</f>
        <v>0</v>
      </c>
      <c r="L198" s="169">
        <f ca="1">IF($C198-L$1&lt;År1,0,K197*(1-VLOOKUP($A198,[1]Hugst!$R$5:$W$9,MATCH(ROUNDUP((L$1)/10,0)*10,[1]Hugst!$R$4:$W$4,0))))</f>
        <v>0</v>
      </c>
      <c r="M198" s="169">
        <f ca="1">IF($C198-M$1&lt;År1,0,L197*(1-VLOOKUP($A198,[1]Hugst!$R$5:$W$9,MATCH(ROUNDUP((M$1)/10,0)*10,[1]Hugst!$R$4:$W$4,0))))</f>
        <v>0</v>
      </c>
      <c r="N198" s="169">
        <f ca="1">IF($C198-N$1&lt;År1,0,M197*(1-VLOOKUP($A198,[1]Hugst!$R$5:$W$9,MATCH(ROUNDUP((N$1)/10,0)*10,[1]Hugst!$R$4:$W$4,0))))</f>
        <v>0</v>
      </c>
      <c r="O198" s="169">
        <f ca="1">IF($C198-O$1&lt;År1,0,N197*(1-VLOOKUP($A198,[1]Hugst!$R$5:$W$9,MATCH(ROUNDUP((O$1)/10,0)*10,[1]Hugst!$R$4:$W$4,0))))</f>
        <v>0</v>
      </c>
      <c r="P198" s="169">
        <f ca="1"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ca="1" si="4"/>
        <v>0</v>
      </c>
      <c r="F199" s="16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 ca="1">IF($C199-G$1&lt;År1,0,F198*(1-VLOOKUP($A199,[1]Hugst!$R$5:$W$9,MATCH(ROUNDUP((G$1)/10,0)*10,[1]Hugst!$R$4:$W$4,0))))</f>
        <v>0</v>
      </c>
      <c r="H199" s="169">
        <f ca="1">IF($C199-H$1&lt;År1,0,G198*(1-VLOOKUP($A199,[1]Hugst!$R$5:$W$9,MATCH(ROUNDUP((H$1)/10,0)*10,[1]Hugst!$R$4:$W$4,0))))</f>
        <v>0</v>
      </c>
      <c r="I199" s="169">
        <f ca="1">IF($C199-I$1&lt;År1,0,H198*(1-VLOOKUP($A199,[1]Hugst!$R$5:$W$9,MATCH(ROUNDUP((I$1)/10,0)*10,[1]Hugst!$R$4:$W$4,0))))</f>
        <v>0</v>
      </c>
      <c r="J199" s="169">
        <f ca="1">IF($C199-J$1&lt;År1,0,I198*(1-VLOOKUP($A199,[1]Hugst!$R$5:$W$9,MATCH(ROUNDUP((J$1)/10,0)*10,[1]Hugst!$R$4:$W$4,0))))</f>
        <v>0</v>
      </c>
      <c r="K199" s="169">
        <f ca="1">IF($C199-K$1&lt;År1,0,J198*(1-VLOOKUP($A199,[1]Hugst!$R$5:$W$9,MATCH(ROUNDUP((K$1)/10,0)*10,[1]Hugst!$R$4:$W$4,0))))</f>
        <v>0</v>
      </c>
      <c r="L199" s="169">
        <f ca="1">IF($C199-L$1&lt;År1,0,K198*(1-VLOOKUP($A199,[1]Hugst!$R$5:$W$9,MATCH(ROUNDUP((L$1)/10,0)*10,[1]Hugst!$R$4:$W$4,0))))</f>
        <v>0</v>
      </c>
      <c r="M199" s="169">
        <f ca="1">IF($C199-M$1&lt;År1,0,L198*(1-VLOOKUP($A199,[1]Hugst!$R$5:$W$9,MATCH(ROUNDUP((M$1)/10,0)*10,[1]Hugst!$R$4:$W$4,0))))</f>
        <v>0</v>
      </c>
      <c r="N199" s="169">
        <f ca="1">IF($C199-N$1&lt;År1,0,M198*(1-VLOOKUP($A199,[1]Hugst!$R$5:$W$9,MATCH(ROUNDUP((N$1)/10,0)*10,[1]Hugst!$R$4:$W$4,0))))</f>
        <v>0</v>
      </c>
      <c r="O199" s="169">
        <f ca="1">IF($C199-O$1&lt;År1,0,N198*(1-VLOOKUP($A199,[1]Hugst!$R$5:$W$9,MATCH(ROUNDUP((O$1)/10,0)*10,[1]Hugst!$R$4:$W$4,0))))</f>
        <v>0</v>
      </c>
      <c r="P199" s="169">
        <f ca="1">IF($C199-P$1&lt;År1,0,O198*(1-VLOOKUP($A199,[1]Hugst!$R$5:$W$9,MATCH(ROUNDUP((P$1)/10,0)*10,[1]Hugst!$R$4:$W$4,0))))</f>
        <v>0</v>
      </c>
      <c r="Q199" s="169">
        <f ca="1"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ca="1" si="4"/>
        <v>0</v>
      </c>
      <c r="F200" s="169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 ca="1">IF($C200-G$1&lt;År1,0,F199*(1-VLOOKUP($A200,[1]Hugst!$R$5:$W$9,MATCH(ROUNDUP((G$1)/10,0)*10,[1]Hugst!$R$4:$W$4,0))))</f>
        <v>0</v>
      </c>
      <c r="H200" s="169">
        <f ca="1">IF($C200-H$1&lt;År1,0,G199*(1-VLOOKUP($A200,[1]Hugst!$R$5:$W$9,MATCH(ROUNDUP((H$1)/10,0)*10,[1]Hugst!$R$4:$W$4,0))))</f>
        <v>0</v>
      </c>
      <c r="I200" s="169">
        <f ca="1">IF($C200-I$1&lt;År1,0,H199*(1-VLOOKUP($A200,[1]Hugst!$R$5:$W$9,MATCH(ROUNDUP((I$1)/10,0)*10,[1]Hugst!$R$4:$W$4,0))))</f>
        <v>0</v>
      </c>
      <c r="J200" s="169">
        <f ca="1">IF($C200-J$1&lt;År1,0,I199*(1-VLOOKUP($A200,[1]Hugst!$R$5:$W$9,MATCH(ROUNDUP((J$1)/10,0)*10,[1]Hugst!$R$4:$W$4,0))))</f>
        <v>0</v>
      </c>
      <c r="K200" s="169">
        <f ca="1">IF($C200-K$1&lt;År1,0,J199*(1-VLOOKUP($A200,[1]Hugst!$R$5:$W$9,MATCH(ROUNDUP((K$1)/10,0)*10,[1]Hugst!$R$4:$W$4,0))))</f>
        <v>0</v>
      </c>
      <c r="L200" s="169">
        <f ca="1">IF($C200-L$1&lt;År1,0,K199*(1-VLOOKUP($A200,[1]Hugst!$R$5:$W$9,MATCH(ROUNDUP((L$1)/10,0)*10,[1]Hugst!$R$4:$W$4,0))))</f>
        <v>0</v>
      </c>
      <c r="M200" s="169">
        <f ca="1">IF($C200-M$1&lt;År1,0,L199*(1-VLOOKUP($A200,[1]Hugst!$R$5:$W$9,MATCH(ROUNDUP((M$1)/10,0)*10,[1]Hugst!$R$4:$W$4,0))))</f>
        <v>0</v>
      </c>
      <c r="N200" s="169">
        <f ca="1">IF($C200-N$1&lt;År1,0,M199*(1-VLOOKUP($A200,[1]Hugst!$R$5:$W$9,MATCH(ROUNDUP((N$1)/10,0)*10,[1]Hugst!$R$4:$W$4,0))))</f>
        <v>0</v>
      </c>
      <c r="O200" s="169">
        <f ca="1">IF($C200-O$1&lt;År1,0,N199*(1-VLOOKUP($A200,[1]Hugst!$R$5:$W$9,MATCH(ROUNDUP((O$1)/10,0)*10,[1]Hugst!$R$4:$W$4,0))))</f>
        <v>0</v>
      </c>
      <c r="P200" s="169">
        <f ca="1">IF($C200-P$1&lt;År1,0,O199*(1-VLOOKUP($A200,[1]Hugst!$R$5:$W$9,MATCH(ROUNDUP((P$1)/10,0)*10,[1]Hugst!$R$4:$W$4,0))))</f>
        <v>0</v>
      </c>
      <c r="Q200" s="169">
        <f ca="1">IF($C200-Q$1&lt;År1,0,P199*(1-VLOOKUP($A200,[1]Hugst!$R$5:$W$9,MATCH(ROUNDUP((Q$1)/10,0)*10,[1]Hugst!$R$4:$W$4,0))))</f>
        <v>0</v>
      </c>
      <c r="R200" s="169">
        <f ca="1"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ca="1" si="4"/>
        <v>0</v>
      </c>
      <c r="F201" s="169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 ca="1">IF($C201-G$1&lt;År1,0,F200*(1-VLOOKUP($A201,[1]Hugst!$R$5:$W$9,MATCH(ROUNDUP((G$1)/10,0)*10,[1]Hugst!$R$4:$W$4,0))))</f>
        <v>0</v>
      </c>
      <c r="H201" s="169">
        <f ca="1">IF($C201-H$1&lt;År1,0,G200*(1-VLOOKUP($A201,[1]Hugst!$R$5:$W$9,MATCH(ROUNDUP((H$1)/10,0)*10,[1]Hugst!$R$4:$W$4,0))))</f>
        <v>0</v>
      </c>
      <c r="I201" s="169">
        <f ca="1">IF($C201-I$1&lt;År1,0,H200*(1-VLOOKUP($A201,[1]Hugst!$R$5:$W$9,MATCH(ROUNDUP((I$1)/10,0)*10,[1]Hugst!$R$4:$W$4,0))))</f>
        <v>0</v>
      </c>
      <c r="J201" s="169">
        <f ca="1">IF($C201-J$1&lt;År1,0,I200*(1-VLOOKUP($A201,[1]Hugst!$R$5:$W$9,MATCH(ROUNDUP((J$1)/10,0)*10,[1]Hugst!$R$4:$W$4,0))))</f>
        <v>0</v>
      </c>
      <c r="K201" s="169">
        <f ca="1">IF($C201-K$1&lt;År1,0,J200*(1-VLOOKUP($A201,[1]Hugst!$R$5:$W$9,MATCH(ROUNDUP((K$1)/10,0)*10,[1]Hugst!$R$4:$W$4,0))))</f>
        <v>0</v>
      </c>
      <c r="L201" s="169">
        <f ca="1">IF($C201-L$1&lt;År1,0,K200*(1-VLOOKUP($A201,[1]Hugst!$R$5:$W$9,MATCH(ROUNDUP((L$1)/10,0)*10,[1]Hugst!$R$4:$W$4,0))))</f>
        <v>0</v>
      </c>
      <c r="M201" s="169">
        <f ca="1">IF($C201-M$1&lt;År1,0,L200*(1-VLOOKUP($A201,[1]Hugst!$R$5:$W$9,MATCH(ROUNDUP((M$1)/10,0)*10,[1]Hugst!$R$4:$W$4,0))))</f>
        <v>0</v>
      </c>
      <c r="N201" s="169">
        <f ca="1">IF($C201-N$1&lt;År1,0,M200*(1-VLOOKUP($A201,[1]Hugst!$R$5:$W$9,MATCH(ROUNDUP((N$1)/10,0)*10,[1]Hugst!$R$4:$W$4,0))))</f>
        <v>0</v>
      </c>
      <c r="O201" s="169">
        <f ca="1">IF($C201-O$1&lt;År1,0,N200*(1-VLOOKUP($A201,[1]Hugst!$R$5:$W$9,MATCH(ROUNDUP((O$1)/10,0)*10,[1]Hugst!$R$4:$W$4,0))))</f>
        <v>0</v>
      </c>
      <c r="P201" s="169">
        <f ca="1">IF($C201-P$1&lt;År1,0,O200*(1-VLOOKUP($A201,[1]Hugst!$R$5:$W$9,MATCH(ROUNDUP((P$1)/10,0)*10,[1]Hugst!$R$4:$W$4,0))))</f>
        <v>0</v>
      </c>
      <c r="Q201" s="169">
        <f ca="1">IF($C201-Q$1&lt;År1,0,P200*(1-VLOOKUP($A201,[1]Hugst!$R$5:$W$9,MATCH(ROUNDUP((Q$1)/10,0)*10,[1]Hugst!$R$4:$W$4,0))))</f>
        <v>0</v>
      </c>
      <c r="R201" s="169">
        <f ca="1">IF($C201-R$1&lt;År1,0,Q200*(1-VLOOKUP($A201,[1]Hugst!$R$5:$W$9,MATCH(ROUNDUP((R$1)/10,0)*10,[1]Hugst!$R$4:$W$4,0))))</f>
        <v>0</v>
      </c>
      <c r="S201" s="169">
        <f ca="1"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ca="1" si="4"/>
        <v>0</v>
      </c>
      <c r="F202" s="169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 ca="1">IF($C202-G$1&lt;År1,0,F201*(1-VLOOKUP($A202,[1]Hugst!$R$5:$W$9,MATCH(ROUNDUP((G$1)/10,0)*10,[1]Hugst!$R$4:$W$4,0))))</f>
        <v>0</v>
      </c>
      <c r="H202" s="169">
        <f ca="1">IF($C202-H$1&lt;År1,0,G201*(1-VLOOKUP($A202,[1]Hugst!$R$5:$W$9,MATCH(ROUNDUP((H$1)/10,0)*10,[1]Hugst!$R$4:$W$4,0))))</f>
        <v>0</v>
      </c>
      <c r="I202" s="169">
        <f ca="1">IF($C202-I$1&lt;År1,0,H201*(1-VLOOKUP($A202,[1]Hugst!$R$5:$W$9,MATCH(ROUNDUP((I$1)/10,0)*10,[1]Hugst!$R$4:$W$4,0))))</f>
        <v>0</v>
      </c>
      <c r="J202" s="169">
        <f ca="1">IF($C202-J$1&lt;År1,0,I201*(1-VLOOKUP($A202,[1]Hugst!$R$5:$W$9,MATCH(ROUNDUP((J$1)/10,0)*10,[1]Hugst!$R$4:$W$4,0))))</f>
        <v>0</v>
      </c>
      <c r="K202" s="169">
        <f ca="1">IF($C202-K$1&lt;År1,0,J201*(1-VLOOKUP($A202,[1]Hugst!$R$5:$W$9,MATCH(ROUNDUP((K$1)/10,0)*10,[1]Hugst!$R$4:$W$4,0))))</f>
        <v>0</v>
      </c>
      <c r="L202" s="169">
        <f ca="1">IF($C202-L$1&lt;År1,0,K201*(1-VLOOKUP($A202,[1]Hugst!$R$5:$W$9,MATCH(ROUNDUP((L$1)/10,0)*10,[1]Hugst!$R$4:$W$4,0))))</f>
        <v>0</v>
      </c>
      <c r="M202" s="169">
        <f ca="1">IF($C202-M$1&lt;År1,0,L201*(1-VLOOKUP($A202,[1]Hugst!$R$5:$W$9,MATCH(ROUNDUP((M$1)/10,0)*10,[1]Hugst!$R$4:$W$4,0))))</f>
        <v>0</v>
      </c>
      <c r="N202" s="169">
        <f ca="1">IF($C202-N$1&lt;År1,0,M201*(1-VLOOKUP($A202,[1]Hugst!$R$5:$W$9,MATCH(ROUNDUP((N$1)/10,0)*10,[1]Hugst!$R$4:$W$4,0))))</f>
        <v>0</v>
      </c>
      <c r="O202" s="169">
        <f ca="1">IF($C202-O$1&lt;År1,0,N201*(1-VLOOKUP($A202,[1]Hugst!$R$5:$W$9,MATCH(ROUNDUP((O$1)/10,0)*10,[1]Hugst!$R$4:$W$4,0))))</f>
        <v>0</v>
      </c>
      <c r="P202" s="169">
        <f ca="1">IF($C202-P$1&lt;År1,0,O201*(1-VLOOKUP($A202,[1]Hugst!$R$5:$W$9,MATCH(ROUNDUP((P$1)/10,0)*10,[1]Hugst!$R$4:$W$4,0))))</f>
        <v>0</v>
      </c>
      <c r="Q202" s="169">
        <f ca="1">IF($C202-Q$1&lt;År1,0,P201*(1-VLOOKUP($A202,[1]Hugst!$R$5:$W$9,MATCH(ROUNDUP((Q$1)/10,0)*10,[1]Hugst!$R$4:$W$4,0))))</f>
        <v>0</v>
      </c>
      <c r="R202" s="169">
        <f ca="1">IF($C202-R$1&lt;År1,0,Q201*(1-VLOOKUP($A202,[1]Hugst!$R$5:$W$9,MATCH(ROUNDUP((R$1)/10,0)*10,[1]Hugst!$R$4:$W$4,0))))</f>
        <v>0</v>
      </c>
      <c r="S202" s="169">
        <f ca="1">IF($C202-S$1&lt;År1,0,R201*(1-VLOOKUP($A202,[1]Hugst!$R$5:$W$9,MATCH(ROUNDUP((S$1)/10,0)*10,[1]Hugst!$R$4:$W$4,0))))</f>
        <v>0</v>
      </c>
      <c r="T202" s="169">
        <f ca="1"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ca="1" si="4"/>
        <v>0</v>
      </c>
      <c r="F203" s="169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 ca="1">IF($C203-G$1&lt;År1,0,F202*(1-VLOOKUP($A203,[1]Hugst!$R$5:$W$9,MATCH(ROUNDUP((G$1)/10,0)*10,[1]Hugst!$R$4:$W$4,0))))</f>
        <v>0</v>
      </c>
      <c r="H203" s="169">
        <f ca="1">IF($C203-H$1&lt;År1,0,G202*(1-VLOOKUP($A203,[1]Hugst!$R$5:$W$9,MATCH(ROUNDUP((H$1)/10,0)*10,[1]Hugst!$R$4:$W$4,0))))</f>
        <v>0</v>
      </c>
      <c r="I203" s="169">
        <f ca="1">IF($C203-I$1&lt;År1,0,H202*(1-VLOOKUP($A203,[1]Hugst!$R$5:$W$9,MATCH(ROUNDUP((I$1)/10,0)*10,[1]Hugst!$R$4:$W$4,0))))</f>
        <v>0</v>
      </c>
      <c r="J203" s="169">
        <f ca="1">IF($C203-J$1&lt;År1,0,I202*(1-VLOOKUP($A203,[1]Hugst!$R$5:$W$9,MATCH(ROUNDUP((J$1)/10,0)*10,[1]Hugst!$R$4:$W$4,0))))</f>
        <v>0</v>
      </c>
      <c r="K203" s="169">
        <f ca="1">IF($C203-K$1&lt;År1,0,J202*(1-VLOOKUP($A203,[1]Hugst!$R$5:$W$9,MATCH(ROUNDUP((K$1)/10,0)*10,[1]Hugst!$R$4:$W$4,0))))</f>
        <v>0</v>
      </c>
      <c r="L203" s="169">
        <f ca="1">IF($C203-L$1&lt;År1,0,K202*(1-VLOOKUP($A203,[1]Hugst!$R$5:$W$9,MATCH(ROUNDUP((L$1)/10,0)*10,[1]Hugst!$R$4:$W$4,0))))</f>
        <v>0</v>
      </c>
      <c r="M203" s="169">
        <f ca="1">IF($C203-M$1&lt;År1,0,L202*(1-VLOOKUP($A203,[1]Hugst!$R$5:$W$9,MATCH(ROUNDUP((M$1)/10,0)*10,[1]Hugst!$R$4:$W$4,0))))</f>
        <v>0</v>
      </c>
      <c r="N203" s="169">
        <f ca="1">IF($C203-N$1&lt;År1,0,M202*(1-VLOOKUP($A203,[1]Hugst!$R$5:$W$9,MATCH(ROUNDUP((N$1)/10,0)*10,[1]Hugst!$R$4:$W$4,0))))</f>
        <v>0</v>
      </c>
      <c r="O203" s="169">
        <f ca="1">IF($C203-O$1&lt;År1,0,N202*(1-VLOOKUP($A203,[1]Hugst!$R$5:$W$9,MATCH(ROUNDUP((O$1)/10,0)*10,[1]Hugst!$R$4:$W$4,0))))</f>
        <v>0</v>
      </c>
      <c r="P203" s="169">
        <f ca="1">IF($C203-P$1&lt;År1,0,O202*(1-VLOOKUP($A203,[1]Hugst!$R$5:$W$9,MATCH(ROUNDUP((P$1)/10,0)*10,[1]Hugst!$R$4:$W$4,0))))</f>
        <v>0</v>
      </c>
      <c r="Q203" s="169">
        <f ca="1">IF($C203-Q$1&lt;År1,0,P202*(1-VLOOKUP($A203,[1]Hugst!$R$5:$W$9,MATCH(ROUNDUP((Q$1)/10,0)*10,[1]Hugst!$R$4:$W$4,0))))</f>
        <v>0</v>
      </c>
      <c r="R203" s="169">
        <f ca="1">IF($C203-R$1&lt;År1,0,Q202*(1-VLOOKUP($A203,[1]Hugst!$R$5:$W$9,MATCH(ROUNDUP((R$1)/10,0)*10,[1]Hugst!$R$4:$W$4,0))))</f>
        <v>0</v>
      </c>
      <c r="S203" s="169">
        <f ca="1">IF($C203-S$1&lt;År1,0,R202*(1-VLOOKUP($A203,[1]Hugst!$R$5:$W$9,MATCH(ROUNDUP((S$1)/10,0)*10,[1]Hugst!$R$4:$W$4,0))))</f>
        <v>0</v>
      </c>
      <c r="T203" s="169">
        <f ca="1">IF($C203-T$1&lt;År1,0,S202*(1-VLOOKUP($A203,[1]Hugst!$R$5:$W$9,MATCH(ROUNDUP((T$1)/10,0)*10,[1]Hugst!$R$4:$W$4,0))))</f>
        <v>0</v>
      </c>
      <c r="U203" s="169">
        <f ca="1"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ca="1" si="4"/>
        <v>0</v>
      </c>
      <c r="F204" s="169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 ca="1">IF($C204-G$1&lt;År1,0,F203*(1-VLOOKUP($A204,[1]Hugst!$R$5:$W$9,MATCH(ROUNDUP((G$1)/10,0)*10,[1]Hugst!$R$4:$W$4,0))))</f>
        <v>0</v>
      </c>
      <c r="H204" s="169">
        <f ca="1">IF($C204-H$1&lt;År1,0,G203*(1-VLOOKUP($A204,[1]Hugst!$R$5:$W$9,MATCH(ROUNDUP((H$1)/10,0)*10,[1]Hugst!$R$4:$W$4,0))))</f>
        <v>0</v>
      </c>
      <c r="I204" s="169">
        <f ca="1">IF($C204-I$1&lt;År1,0,H203*(1-VLOOKUP($A204,[1]Hugst!$R$5:$W$9,MATCH(ROUNDUP((I$1)/10,0)*10,[1]Hugst!$R$4:$W$4,0))))</f>
        <v>0</v>
      </c>
      <c r="J204" s="169">
        <f ca="1">IF($C204-J$1&lt;År1,0,I203*(1-VLOOKUP($A204,[1]Hugst!$R$5:$W$9,MATCH(ROUNDUP((J$1)/10,0)*10,[1]Hugst!$R$4:$W$4,0))))</f>
        <v>0</v>
      </c>
      <c r="K204" s="169">
        <f ca="1">IF($C204-K$1&lt;År1,0,J203*(1-VLOOKUP($A204,[1]Hugst!$R$5:$W$9,MATCH(ROUNDUP((K$1)/10,0)*10,[1]Hugst!$R$4:$W$4,0))))</f>
        <v>0</v>
      </c>
      <c r="L204" s="169">
        <f ca="1">IF($C204-L$1&lt;År1,0,K203*(1-VLOOKUP($A204,[1]Hugst!$R$5:$W$9,MATCH(ROUNDUP((L$1)/10,0)*10,[1]Hugst!$R$4:$W$4,0))))</f>
        <v>0</v>
      </c>
      <c r="M204" s="169">
        <f ca="1">IF($C204-M$1&lt;År1,0,L203*(1-VLOOKUP($A204,[1]Hugst!$R$5:$W$9,MATCH(ROUNDUP((M$1)/10,0)*10,[1]Hugst!$R$4:$W$4,0))))</f>
        <v>0</v>
      </c>
      <c r="N204" s="169">
        <f ca="1">IF($C204-N$1&lt;År1,0,M203*(1-VLOOKUP($A204,[1]Hugst!$R$5:$W$9,MATCH(ROUNDUP((N$1)/10,0)*10,[1]Hugst!$R$4:$W$4,0))))</f>
        <v>0</v>
      </c>
      <c r="O204" s="169">
        <f ca="1">IF($C204-O$1&lt;År1,0,N203*(1-VLOOKUP($A204,[1]Hugst!$R$5:$W$9,MATCH(ROUNDUP((O$1)/10,0)*10,[1]Hugst!$R$4:$W$4,0))))</f>
        <v>0</v>
      </c>
      <c r="P204" s="169">
        <f ca="1">IF($C204-P$1&lt;År1,0,O203*(1-VLOOKUP($A204,[1]Hugst!$R$5:$W$9,MATCH(ROUNDUP((P$1)/10,0)*10,[1]Hugst!$R$4:$W$4,0))))</f>
        <v>0</v>
      </c>
      <c r="Q204" s="169">
        <f ca="1">IF($C204-Q$1&lt;År1,0,P203*(1-VLOOKUP($A204,[1]Hugst!$R$5:$W$9,MATCH(ROUNDUP((Q$1)/10,0)*10,[1]Hugst!$R$4:$W$4,0))))</f>
        <v>0</v>
      </c>
      <c r="R204" s="169">
        <f ca="1">IF($C204-R$1&lt;År1,0,Q203*(1-VLOOKUP($A204,[1]Hugst!$R$5:$W$9,MATCH(ROUNDUP((R$1)/10,0)*10,[1]Hugst!$R$4:$W$4,0))))</f>
        <v>0</v>
      </c>
      <c r="S204" s="169">
        <f ca="1">IF($C204-S$1&lt;År1,0,R203*(1-VLOOKUP($A204,[1]Hugst!$R$5:$W$9,MATCH(ROUNDUP((S$1)/10,0)*10,[1]Hugst!$R$4:$W$4,0))))</f>
        <v>0</v>
      </c>
      <c r="T204" s="169">
        <f ca="1">IF($C204-T$1&lt;År1,0,S203*(1-VLOOKUP($A204,[1]Hugst!$R$5:$W$9,MATCH(ROUNDUP((T$1)/10,0)*10,[1]Hugst!$R$4:$W$4,0))))</f>
        <v>0</v>
      </c>
      <c r="U204" s="169">
        <f ca="1">IF($C204-U$1&lt;År1,0,T203*(1-VLOOKUP($A204,[1]Hugst!$R$5:$W$9,MATCH(ROUNDUP((U$1)/10,0)*10,[1]Hugst!$R$4:$W$4,0))))</f>
        <v>0</v>
      </c>
      <c r="V204" s="169">
        <f ca="1"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ca="1" si="4"/>
        <v>0</v>
      </c>
      <c r="F205" s="169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 ca="1">IF($C205-G$1&lt;År1,0,F204*(1-VLOOKUP($A205,[1]Hugst!$R$5:$W$9,MATCH(ROUNDUP((G$1)/10,0)*10,[1]Hugst!$R$4:$W$4,0))))</f>
        <v>0</v>
      </c>
      <c r="H205" s="169">
        <f ca="1">IF($C205-H$1&lt;År1,0,G204*(1-VLOOKUP($A205,[1]Hugst!$R$5:$W$9,MATCH(ROUNDUP((H$1)/10,0)*10,[1]Hugst!$R$4:$W$4,0))))</f>
        <v>0</v>
      </c>
      <c r="I205" s="169">
        <f ca="1">IF($C205-I$1&lt;År1,0,H204*(1-VLOOKUP($A205,[1]Hugst!$R$5:$W$9,MATCH(ROUNDUP((I$1)/10,0)*10,[1]Hugst!$R$4:$W$4,0))))</f>
        <v>0</v>
      </c>
      <c r="J205" s="169">
        <f ca="1">IF($C205-J$1&lt;År1,0,I204*(1-VLOOKUP($A205,[1]Hugst!$R$5:$W$9,MATCH(ROUNDUP((J$1)/10,0)*10,[1]Hugst!$R$4:$W$4,0))))</f>
        <v>0</v>
      </c>
      <c r="K205" s="169">
        <f ca="1">IF($C205-K$1&lt;År1,0,J204*(1-VLOOKUP($A205,[1]Hugst!$R$5:$W$9,MATCH(ROUNDUP((K$1)/10,0)*10,[1]Hugst!$R$4:$W$4,0))))</f>
        <v>0</v>
      </c>
      <c r="L205" s="169">
        <f ca="1">IF($C205-L$1&lt;År1,0,K204*(1-VLOOKUP($A205,[1]Hugst!$R$5:$W$9,MATCH(ROUNDUP((L$1)/10,0)*10,[1]Hugst!$R$4:$W$4,0))))</f>
        <v>0</v>
      </c>
      <c r="M205" s="169">
        <f ca="1">IF($C205-M$1&lt;År1,0,L204*(1-VLOOKUP($A205,[1]Hugst!$R$5:$W$9,MATCH(ROUNDUP((M$1)/10,0)*10,[1]Hugst!$R$4:$W$4,0))))</f>
        <v>0</v>
      </c>
      <c r="N205" s="169">
        <f ca="1">IF($C205-N$1&lt;År1,0,M204*(1-VLOOKUP($A205,[1]Hugst!$R$5:$W$9,MATCH(ROUNDUP((N$1)/10,0)*10,[1]Hugst!$R$4:$W$4,0))))</f>
        <v>0</v>
      </c>
      <c r="O205" s="169">
        <f ca="1">IF($C205-O$1&lt;År1,0,N204*(1-VLOOKUP($A205,[1]Hugst!$R$5:$W$9,MATCH(ROUNDUP((O$1)/10,0)*10,[1]Hugst!$R$4:$W$4,0))))</f>
        <v>0</v>
      </c>
      <c r="P205" s="169">
        <f ca="1">IF($C205-P$1&lt;År1,0,O204*(1-VLOOKUP($A205,[1]Hugst!$R$5:$W$9,MATCH(ROUNDUP((P$1)/10,0)*10,[1]Hugst!$R$4:$W$4,0))))</f>
        <v>0</v>
      </c>
      <c r="Q205" s="169">
        <f ca="1">IF($C205-Q$1&lt;År1,0,P204*(1-VLOOKUP($A205,[1]Hugst!$R$5:$W$9,MATCH(ROUNDUP((Q$1)/10,0)*10,[1]Hugst!$R$4:$W$4,0))))</f>
        <v>0</v>
      </c>
      <c r="R205" s="169">
        <f ca="1">IF($C205-R$1&lt;År1,0,Q204*(1-VLOOKUP($A205,[1]Hugst!$R$5:$W$9,MATCH(ROUNDUP((R$1)/10,0)*10,[1]Hugst!$R$4:$W$4,0))))</f>
        <v>0</v>
      </c>
      <c r="S205" s="169">
        <f ca="1">IF($C205-S$1&lt;År1,0,R204*(1-VLOOKUP($A205,[1]Hugst!$R$5:$W$9,MATCH(ROUNDUP((S$1)/10,0)*10,[1]Hugst!$R$4:$W$4,0))))</f>
        <v>0</v>
      </c>
      <c r="T205" s="169">
        <f ca="1">IF($C205-T$1&lt;År1,0,S204*(1-VLOOKUP($A205,[1]Hugst!$R$5:$W$9,MATCH(ROUNDUP((T$1)/10,0)*10,[1]Hugst!$R$4:$W$4,0))))</f>
        <v>0</v>
      </c>
      <c r="U205" s="169">
        <f ca="1">IF($C205-U$1&lt;År1,0,T204*(1-VLOOKUP($A205,[1]Hugst!$R$5:$W$9,MATCH(ROUNDUP((U$1)/10,0)*10,[1]Hugst!$R$4:$W$4,0))))</f>
        <v>0</v>
      </c>
      <c r="V205" s="169">
        <f ca="1">IF($C205-V$1&lt;År1,0,U204*(1-VLOOKUP($A205,[1]Hugst!$R$5:$W$9,MATCH(ROUNDUP((V$1)/10,0)*10,[1]Hugst!$R$4:$W$4,0))))</f>
        <v>0</v>
      </c>
      <c r="W205" s="169">
        <f ca="1"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ca="1" si="4"/>
        <v>0</v>
      </c>
      <c r="F206" s="169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 ca="1">IF($C206-G$1&lt;År1,0,F205*(1-VLOOKUP($A206,[1]Hugst!$R$5:$W$9,MATCH(ROUNDUP((G$1)/10,0)*10,[1]Hugst!$R$4:$W$4,0))))</f>
        <v>0</v>
      </c>
      <c r="H206" s="169">
        <f ca="1">IF($C206-H$1&lt;År1,0,G205*(1-VLOOKUP($A206,[1]Hugst!$R$5:$W$9,MATCH(ROUNDUP((H$1)/10,0)*10,[1]Hugst!$R$4:$W$4,0))))</f>
        <v>0</v>
      </c>
      <c r="I206" s="169">
        <f ca="1">IF($C206-I$1&lt;År1,0,H205*(1-VLOOKUP($A206,[1]Hugst!$R$5:$W$9,MATCH(ROUNDUP((I$1)/10,0)*10,[1]Hugst!$R$4:$W$4,0))))</f>
        <v>0</v>
      </c>
      <c r="J206" s="169">
        <f ca="1">IF($C206-J$1&lt;År1,0,I205*(1-VLOOKUP($A206,[1]Hugst!$R$5:$W$9,MATCH(ROUNDUP((J$1)/10,0)*10,[1]Hugst!$R$4:$W$4,0))))</f>
        <v>0</v>
      </c>
      <c r="K206" s="169">
        <f ca="1">IF($C206-K$1&lt;År1,0,J205*(1-VLOOKUP($A206,[1]Hugst!$R$5:$W$9,MATCH(ROUNDUP((K$1)/10,0)*10,[1]Hugst!$R$4:$W$4,0))))</f>
        <v>0</v>
      </c>
      <c r="L206" s="169">
        <f ca="1">IF($C206-L$1&lt;År1,0,K205*(1-VLOOKUP($A206,[1]Hugst!$R$5:$W$9,MATCH(ROUNDUP((L$1)/10,0)*10,[1]Hugst!$R$4:$W$4,0))))</f>
        <v>0</v>
      </c>
      <c r="M206" s="169">
        <f ca="1">IF($C206-M$1&lt;År1,0,L205*(1-VLOOKUP($A206,[1]Hugst!$R$5:$W$9,MATCH(ROUNDUP((M$1)/10,0)*10,[1]Hugst!$R$4:$W$4,0))))</f>
        <v>0</v>
      </c>
      <c r="N206" s="169">
        <f ca="1">IF($C206-N$1&lt;År1,0,M205*(1-VLOOKUP($A206,[1]Hugst!$R$5:$W$9,MATCH(ROUNDUP((N$1)/10,0)*10,[1]Hugst!$R$4:$W$4,0))))</f>
        <v>0</v>
      </c>
      <c r="O206" s="169">
        <f ca="1">IF($C206-O$1&lt;År1,0,N205*(1-VLOOKUP($A206,[1]Hugst!$R$5:$W$9,MATCH(ROUNDUP((O$1)/10,0)*10,[1]Hugst!$R$4:$W$4,0))))</f>
        <v>0</v>
      </c>
      <c r="P206" s="169">
        <f ca="1">IF($C206-P$1&lt;År1,0,O205*(1-VLOOKUP($A206,[1]Hugst!$R$5:$W$9,MATCH(ROUNDUP((P$1)/10,0)*10,[1]Hugst!$R$4:$W$4,0))))</f>
        <v>0</v>
      </c>
      <c r="Q206" s="169">
        <f ca="1">IF($C206-Q$1&lt;År1,0,P205*(1-VLOOKUP($A206,[1]Hugst!$R$5:$W$9,MATCH(ROUNDUP((Q$1)/10,0)*10,[1]Hugst!$R$4:$W$4,0))))</f>
        <v>0</v>
      </c>
      <c r="R206" s="169">
        <f ca="1">IF($C206-R$1&lt;År1,0,Q205*(1-VLOOKUP($A206,[1]Hugst!$R$5:$W$9,MATCH(ROUNDUP((R$1)/10,0)*10,[1]Hugst!$R$4:$W$4,0))))</f>
        <v>0</v>
      </c>
      <c r="S206" s="169">
        <f ca="1">IF($C206-S$1&lt;År1,0,R205*(1-VLOOKUP($A206,[1]Hugst!$R$5:$W$9,MATCH(ROUNDUP((S$1)/10,0)*10,[1]Hugst!$R$4:$W$4,0))))</f>
        <v>0</v>
      </c>
      <c r="T206" s="169">
        <f ca="1">IF($C206-T$1&lt;År1,0,S205*(1-VLOOKUP($A206,[1]Hugst!$R$5:$W$9,MATCH(ROUNDUP((T$1)/10,0)*10,[1]Hugst!$R$4:$W$4,0))))</f>
        <v>0</v>
      </c>
      <c r="U206" s="169">
        <f ca="1">IF($C206-U$1&lt;År1,0,T205*(1-VLOOKUP($A206,[1]Hugst!$R$5:$W$9,MATCH(ROUNDUP((U$1)/10,0)*10,[1]Hugst!$R$4:$W$4,0))))</f>
        <v>0</v>
      </c>
      <c r="V206" s="169">
        <f ca="1">IF($C206-V$1&lt;År1,0,U205*(1-VLOOKUP($A206,[1]Hugst!$R$5:$W$9,MATCH(ROUNDUP((V$1)/10,0)*10,[1]Hugst!$R$4:$W$4,0))))</f>
        <v>0</v>
      </c>
      <c r="W206" s="169">
        <f ca="1">IF($C206-W$1&lt;År1,0,V205*(1-VLOOKUP($A206,[1]Hugst!$R$5:$W$9,MATCH(ROUNDUP((W$1)/10,0)*10,[1]Hugst!$R$4:$W$4,0))))</f>
        <v>0</v>
      </c>
      <c r="X206" s="169">
        <f ca="1"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ca="1" si="4"/>
        <v>0</v>
      </c>
      <c r="F207" s="169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 ca="1">IF($C207-G$1&lt;År1,0,F206*(1-VLOOKUP($A207,[1]Hugst!$R$5:$W$9,MATCH(ROUNDUP((G$1)/10,0)*10,[1]Hugst!$R$4:$W$4,0))))</f>
        <v>0</v>
      </c>
      <c r="H207" s="169">
        <f ca="1">IF($C207-H$1&lt;År1,0,G206*(1-VLOOKUP($A207,[1]Hugst!$R$5:$W$9,MATCH(ROUNDUP((H$1)/10,0)*10,[1]Hugst!$R$4:$W$4,0))))</f>
        <v>0</v>
      </c>
      <c r="I207" s="169">
        <f ca="1">IF($C207-I$1&lt;År1,0,H206*(1-VLOOKUP($A207,[1]Hugst!$R$5:$W$9,MATCH(ROUNDUP((I$1)/10,0)*10,[1]Hugst!$R$4:$W$4,0))))</f>
        <v>0</v>
      </c>
      <c r="J207" s="169">
        <f ca="1">IF($C207-J$1&lt;År1,0,I206*(1-VLOOKUP($A207,[1]Hugst!$R$5:$W$9,MATCH(ROUNDUP((J$1)/10,0)*10,[1]Hugst!$R$4:$W$4,0))))</f>
        <v>0</v>
      </c>
      <c r="K207" s="169">
        <f ca="1">IF($C207-K$1&lt;År1,0,J206*(1-VLOOKUP($A207,[1]Hugst!$R$5:$W$9,MATCH(ROUNDUP((K$1)/10,0)*10,[1]Hugst!$R$4:$W$4,0))))</f>
        <v>0</v>
      </c>
      <c r="L207" s="169">
        <f ca="1">IF($C207-L$1&lt;År1,0,K206*(1-VLOOKUP($A207,[1]Hugst!$R$5:$W$9,MATCH(ROUNDUP((L$1)/10,0)*10,[1]Hugst!$R$4:$W$4,0))))</f>
        <v>0</v>
      </c>
      <c r="M207" s="169">
        <f ca="1">IF($C207-M$1&lt;År1,0,L206*(1-VLOOKUP($A207,[1]Hugst!$R$5:$W$9,MATCH(ROUNDUP((M$1)/10,0)*10,[1]Hugst!$R$4:$W$4,0))))</f>
        <v>0</v>
      </c>
      <c r="N207" s="169">
        <f ca="1">IF($C207-N$1&lt;År1,0,M206*(1-VLOOKUP($A207,[1]Hugst!$R$5:$W$9,MATCH(ROUNDUP((N$1)/10,0)*10,[1]Hugst!$R$4:$W$4,0))))</f>
        <v>0</v>
      </c>
      <c r="O207" s="169">
        <f ca="1">IF($C207-O$1&lt;År1,0,N206*(1-VLOOKUP($A207,[1]Hugst!$R$5:$W$9,MATCH(ROUNDUP((O$1)/10,0)*10,[1]Hugst!$R$4:$W$4,0))))</f>
        <v>0</v>
      </c>
      <c r="P207" s="169">
        <f ca="1">IF($C207-P$1&lt;År1,0,O206*(1-VLOOKUP($A207,[1]Hugst!$R$5:$W$9,MATCH(ROUNDUP((P$1)/10,0)*10,[1]Hugst!$R$4:$W$4,0))))</f>
        <v>0</v>
      </c>
      <c r="Q207" s="169">
        <f ca="1">IF($C207-Q$1&lt;År1,0,P206*(1-VLOOKUP($A207,[1]Hugst!$R$5:$W$9,MATCH(ROUNDUP((Q$1)/10,0)*10,[1]Hugst!$R$4:$W$4,0))))</f>
        <v>0</v>
      </c>
      <c r="R207" s="169">
        <f ca="1">IF($C207-R$1&lt;År1,0,Q206*(1-VLOOKUP($A207,[1]Hugst!$R$5:$W$9,MATCH(ROUNDUP((R$1)/10,0)*10,[1]Hugst!$R$4:$W$4,0))))</f>
        <v>0</v>
      </c>
      <c r="S207" s="169">
        <f ca="1">IF($C207-S$1&lt;År1,0,R206*(1-VLOOKUP($A207,[1]Hugst!$R$5:$W$9,MATCH(ROUNDUP((S$1)/10,0)*10,[1]Hugst!$R$4:$W$4,0))))</f>
        <v>0</v>
      </c>
      <c r="T207" s="169">
        <f ca="1">IF($C207-T$1&lt;År1,0,S206*(1-VLOOKUP($A207,[1]Hugst!$R$5:$W$9,MATCH(ROUNDUP((T$1)/10,0)*10,[1]Hugst!$R$4:$W$4,0))))</f>
        <v>0</v>
      </c>
      <c r="U207" s="169">
        <f ca="1">IF($C207-U$1&lt;År1,0,T206*(1-VLOOKUP($A207,[1]Hugst!$R$5:$W$9,MATCH(ROUNDUP((U$1)/10,0)*10,[1]Hugst!$R$4:$W$4,0))))</f>
        <v>0</v>
      </c>
      <c r="V207" s="169">
        <f ca="1">IF($C207-V$1&lt;År1,0,U206*(1-VLOOKUP($A207,[1]Hugst!$R$5:$W$9,MATCH(ROUNDUP((V$1)/10,0)*10,[1]Hugst!$R$4:$W$4,0))))</f>
        <v>0</v>
      </c>
      <c r="W207" s="169">
        <f ca="1">IF($C207-W$1&lt;År1,0,V206*(1-VLOOKUP($A207,[1]Hugst!$R$5:$W$9,MATCH(ROUNDUP((W$1)/10,0)*10,[1]Hugst!$R$4:$W$4,0))))</f>
        <v>0</v>
      </c>
      <c r="X207" s="169">
        <f ca="1">IF($C207-X$1&lt;År1,0,W206*(1-VLOOKUP($A207,[1]Hugst!$R$5:$W$9,MATCH(ROUNDUP((X$1)/10,0)*10,[1]Hugst!$R$4:$W$4,0))))</f>
        <v>0</v>
      </c>
      <c r="Y207" s="169">
        <f ca="1"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ca="1" si="4"/>
        <v>0</v>
      </c>
      <c r="F208" s="169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 ca="1">IF($C208-G$1&lt;År1,0,F207*(1-VLOOKUP($A208,[1]Hugst!$R$5:$W$9,MATCH(ROUNDUP((G$1)/10,0)*10,[1]Hugst!$R$4:$W$4,0))))</f>
        <v>0</v>
      </c>
      <c r="H208" s="169">
        <f ca="1">IF($C208-H$1&lt;År1,0,G207*(1-VLOOKUP($A208,[1]Hugst!$R$5:$W$9,MATCH(ROUNDUP((H$1)/10,0)*10,[1]Hugst!$R$4:$W$4,0))))</f>
        <v>0</v>
      </c>
      <c r="I208" s="169">
        <f ca="1">IF($C208-I$1&lt;År1,0,H207*(1-VLOOKUP($A208,[1]Hugst!$R$5:$W$9,MATCH(ROUNDUP((I$1)/10,0)*10,[1]Hugst!$R$4:$W$4,0))))</f>
        <v>0</v>
      </c>
      <c r="J208" s="169">
        <f ca="1">IF($C208-J$1&lt;År1,0,I207*(1-VLOOKUP($A208,[1]Hugst!$R$5:$W$9,MATCH(ROUNDUP((J$1)/10,0)*10,[1]Hugst!$R$4:$W$4,0))))</f>
        <v>0</v>
      </c>
      <c r="K208" s="169">
        <f ca="1">IF($C208-K$1&lt;År1,0,J207*(1-VLOOKUP($A208,[1]Hugst!$R$5:$W$9,MATCH(ROUNDUP((K$1)/10,0)*10,[1]Hugst!$R$4:$W$4,0))))</f>
        <v>0</v>
      </c>
      <c r="L208" s="169">
        <f ca="1">IF($C208-L$1&lt;År1,0,K207*(1-VLOOKUP($A208,[1]Hugst!$R$5:$W$9,MATCH(ROUNDUP((L$1)/10,0)*10,[1]Hugst!$R$4:$W$4,0))))</f>
        <v>0</v>
      </c>
      <c r="M208" s="169">
        <f ca="1">IF($C208-M$1&lt;År1,0,L207*(1-VLOOKUP($A208,[1]Hugst!$R$5:$W$9,MATCH(ROUNDUP((M$1)/10,0)*10,[1]Hugst!$R$4:$W$4,0))))</f>
        <v>0</v>
      </c>
      <c r="N208" s="169">
        <f ca="1">IF($C208-N$1&lt;År1,0,M207*(1-VLOOKUP($A208,[1]Hugst!$R$5:$W$9,MATCH(ROUNDUP((N$1)/10,0)*10,[1]Hugst!$R$4:$W$4,0))))</f>
        <v>0</v>
      </c>
      <c r="O208" s="169">
        <f ca="1">IF($C208-O$1&lt;År1,0,N207*(1-VLOOKUP($A208,[1]Hugst!$R$5:$W$9,MATCH(ROUNDUP((O$1)/10,0)*10,[1]Hugst!$R$4:$W$4,0))))</f>
        <v>0</v>
      </c>
      <c r="P208" s="169">
        <f ca="1">IF($C208-P$1&lt;År1,0,O207*(1-VLOOKUP($A208,[1]Hugst!$R$5:$W$9,MATCH(ROUNDUP((P$1)/10,0)*10,[1]Hugst!$R$4:$W$4,0))))</f>
        <v>0</v>
      </c>
      <c r="Q208" s="169">
        <f ca="1">IF($C208-Q$1&lt;År1,0,P207*(1-VLOOKUP($A208,[1]Hugst!$R$5:$W$9,MATCH(ROUNDUP((Q$1)/10,0)*10,[1]Hugst!$R$4:$W$4,0))))</f>
        <v>0</v>
      </c>
      <c r="R208" s="169">
        <f ca="1">IF($C208-R$1&lt;År1,0,Q207*(1-VLOOKUP($A208,[1]Hugst!$R$5:$W$9,MATCH(ROUNDUP((R$1)/10,0)*10,[1]Hugst!$R$4:$W$4,0))))</f>
        <v>0</v>
      </c>
      <c r="S208" s="169">
        <f ca="1">IF($C208-S$1&lt;År1,0,R207*(1-VLOOKUP($A208,[1]Hugst!$R$5:$W$9,MATCH(ROUNDUP((S$1)/10,0)*10,[1]Hugst!$R$4:$W$4,0))))</f>
        <v>0</v>
      </c>
      <c r="T208" s="169">
        <f ca="1">IF($C208-T$1&lt;År1,0,S207*(1-VLOOKUP($A208,[1]Hugst!$R$5:$W$9,MATCH(ROUNDUP((T$1)/10,0)*10,[1]Hugst!$R$4:$W$4,0))))</f>
        <v>0</v>
      </c>
      <c r="U208" s="169">
        <f ca="1">IF($C208-U$1&lt;År1,0,T207*(1-VLOOKUP($A208,[1]Hugst!$R$5:$W$9,MATCH(ROUNDUP((U$1)/10,0)*10,[1]Hugst!$R$4:$W$4,0))))</f>
        <v>0</v>
      </c>
      <c r="V208" s="169">
        <f ca="1">IF($C208-V$1&lt;År1,0,U207*(1-VLOOKUP($A208,[1]Hugst!$R$5:$W$9,MATCH(ROUNDUP((V$1)/10,0)*10,[1]Hugst!$R$4:$W$4,0))))</f>
        <v>0</v>
      </c>
      <c r="W208" s="169">
        <f ca="1">IF($C208-W$1&lt;År1,0,V207*(1-VLOOKUP($A208,[1]Hugst!$R$5:$W$9,MATCH(ROUNDUP((W$1)/10,0)*10,[1]Hugst!$R$4:$W$4,0))))</f>
        <v>0</v>
      </c>
      <c r="X208" s="169">
        <f ca="1">IF($C208-X$1&lt;År1,0,W207*(1-VLOOKUP($A208,[1]Hugst!$R$5:$W$9,MATCH(ROUNDUP((X$1)/10,0)*10,[1]Hugst!$R$4:$W$4,0))))</f>
        <v>0</v>
      </c>
      <c r="Y208" s="169">
        <f ca="1">IF($C208-Y$1&lt;År1,0,X207*(1-VLOOKUP($A208,[1]Hugst!$R$5:$W$9,MATCH(ROUNDUP((Y$1)/10,0)*10,[1]Hugst!$R$4:$W$4,0))))</f>
        <v>0</v>
      </c>
      <c r="Z208" s="169">
        <f ca="1"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ca="1" si="4"/>
        <v>0</v>
      </c>
      <c r="F209" s="16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 ca="1">IF($C209-G$1&lt;År1,0,F208*(1-VLOOKUP($A209,[1]Hugst!$R$5:$W$9,MATCH(ROUNDUP((G$1)/10,0)*10,[1]Hugst!$R$4:$W$4,0))))</f>
        <v>0</v>
      </c>
      <c r="H209" s="169">
        <f ca="1">IF($C209-H$1&lt;År1,0,G208*(1-VLOOKUP($A209,[1]Hugst!$R$5:$W$9,MATCH(ROUNDUP((H$1)/10,0)*10,[1]Hugst!$R$4:$W$4,0))))</f>
        <v>0</v>
      </c>
      <c r="I209" s="169">
        <f ca="1">IF($C209-I$1&lt;År1,0,H208*(1-VLOOKUP($A209,[1]Hugst!$R$5:$W$9,MATCH(ROUNDUP((I$1)/10,0)*10,[1]Hugst!$R$4:$W$4,0))))</f>
        <v>0</v>
      </c>
      <c r="J209" s="169">
        <f ca="1">IF($C209-J$1&lt;År1,0,I208*(1-VLOOKUP($A209,[1]Hugst!$R$5:$W$9,MATCH(ROUNDUP((J$1)/10,0)*10,[1]Hugst!$R$4:$W$4,0))))</f>
        <v>0</v>
      </c>
      <c r="K209" s="169">
        <f ca="1">IF($C209-K$1&lt;År1,0,J208*(1-VLOOKUP($A209,[1]Hugst!$R$5:$W$9,MATCH(ROUNDUP((K$1)/10,0)*10,[1]Hugst!$R$4:$W$4,0))))</f>
        <v>0</v>
      </c>
      <c r="L209" s="169">
        <f ca="1">IF($C209-L$1&lt;År1,0,K208*(1-VLOOKUP($A209,[1]Hugst!$R$5:$W$9,MATCH(ROUNDUP((L$1)/10,0)*10,[1]Hugst!$R$4:$W$4,0))))</f>
        <v>0</v>
      </c>
      <c r="M209" s="169">
        <f ca="1">IF($C209-M$1&lt;År1,0,L208*(1-VLOOKUP($A209,[1]Hugst!$R$5:$W$9,MATCH(ROUNDUP((M$1)/10,0)*10,[1]Hugst!$R$4:$W$4,0))))</f>
        <v>0</v>
      </c>
      <c r="N209" s="169">
        <f ca="1">IF($C209-N$1&lt;År1,0,M208*(1-VLOOKUP($A209,[1]Hugst!$R$5:$W$9,MATCH(ROUNDUP((N$1)/10,0)*10,[1]Hugst!$R$4:$W$4,0))))</f>
        <v>0</v>
      </c>
      <c r="O209" s="169">
        <f ca="1">IF($C209-O$1&lt;År1,0,N208*(1-VLOOKUP($A209,[1]Hugst!$R$5:$W$9,MATCH(ROUNDUP((O$1)/10,0)*10,[1]Hugst!$R$4:$W$4,0))))</f>
        <v>0</v>
      </c>
      <c r="P209" s="169">
        <f ca="1">IF($C209-P$1&lt;År1,0,O208*(1-VLOOKUP($A209,[1]Hugst!$R$5:$W$9,MATCH(ROUNDUP((P$1)/10,0)*10,[1]Hugst!$R$4:$W$4,0))))</f>
        <v>0</v>
      </c>
      <c r="Q209" s="169">
        <f ca="1">IF($C209-Q$1&lt;År1,0,P208*(1-VLOOKUP($A209,[1]Hugst!$R$5:$W$9,MATCH(ROUNDUP((Q$1)/10,0)*10,[1]Hugst!$R$4:$W$4,0))))</f>
        <v>0</v>
      </c>
      <c r="R209" s="169">
        <f ca="1">IF($C209-R$1&lt;År1,0,Q208*(1-VLOOKUP($A209,[1]Hugst!$R$5:$W$9,MATCH(ROUNDUP((R$1)/10,0)*10,[1]Hugst!$R$4:$W$4,0))))</f>
        <v>0</v>
      </c>
      <c r="S209" s="169">
        <f ca="1">IF($C209-S$1&lt;År1,0,R208*(1-VLOOKUP($A209,[1]Hugst!$R$5:$W$9,MATCH(ROUNDUP((S$1)/10,0)*10,[1]Hugst!$R$4:$W$4,0))))</f>
        <v>0</v>
      </c>
      <c r="T209" s="169">
        <f ca="1">IF($C209-T$1&lt;År1,0,S208*(1-VLOOKUP($A209,[1]Hugst!$R$5:$W$9,MATCH(ROUNDUP((T$1)/10,0)*10,[1]Hugst!$R$4:$W$4,0))))</f>
        <v>0</v>
      </c>
      <c r="U209" s="169">
        <f ca="1">IF($C209-U$1&lt;År1,0,T208*(1-VLOOKUP($A209,[1]Hugst!$R$5:$W$9,MATCH(ROUNDUP((U$1)/10,0)*10,[1]Hugst!$R$4:$W$4,0))))</f>
        <v>0</v>
      </c>
      <c r="V209" s="169">
        <f ca="1">IF($C209-V$1&lt;År1,0,U208*(1-VLOOKUP($A209,[1]Hugst!$R$5:$W$9,MATCH(ROUNDUP((V$1)/10,0)*10,[1]Hugst!$R$4:$W$4,0))))</f>
        <v>0</v>
      </c>
      <c r="W209" s="169">
        <f ca="1">IF($C209-W$1&lt;År1,0,V208*(1-VLOOKUP($A209,[1]Hugst!$R$5:$W$9,MATCH(ROUNDUP((W$1)/10,0)*10,[1]Hugst!$R$4:$W$4,0))))</f>
        <v>0</v>
      </c>
      <c r="X209" s="169">
        <f ca="1">IF($C209-X$1&lt;År1,0,W208*(1-VLOOKUP($A209,[1]Hugst!$R$5:$W$9,MATCH(ROUNDUP((X$1)/10,0)*10,[1]Hugst!$R$4:$W$4,0))))</f>
        <v>0</v>
      </c>
      <c r="Y209" s="169">
        <f ca="1">IF($C209-Y$1&lt;År1,0,X208*(1-VLOOKUP($A209,[1]Hugst!$R$5:$W$9,MATCH(ROUNDUP((Y$1)/10,0)*10,[1]Hugst!$R$4:$W$4,0))))</f>
        <v>0</v>
      </c>
      <c r="Z209" s="169">
        <f ca="1">IF($C209-Z$1&lt;År1,0,Y208*(1-VLOOKUP($A209,[1]Hugst!$R$5:$W$9,MATCH(ROUNDUP((Z$1)/10,0)*10,[1]Hugst!$R$4:$W$4,0))))</f>
        <v>0</v>
      </c>
      <c r="AA209" s="169">
        <f ca="1"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ca="1" si="4"/>
        <v>0</v>
      </c>
      <c r="F210" s="169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 ca="1">IF($C210-G$1&lt;År1,0,F209*(1-VLOOKUP($A210,[1]Hugst!$R$5:$W$9,MATCH(ROUNDUP((G$1)/10,0)*10,[1]Hugst!$R$4:$W$4,0))))</f>
        <v>0</v>
      </c>
      <c r="H210" s="169">
        <f ca="1">IF($C210-H$1&lt;År1,0,G209*(1-VLOOKUP($A210,[1]Hugst!$R$5:$W$9,MATCH(ROUNDUP((H$1)/10,0)*10,[1]Hugst!$R$4:$W$4,0))))</f>
        <v>0</v>
      </c>
      <c r="I210" s="169">
        <f ca="1">IF($C210-I$1&lt;År1,0,H209*(1-VLOOKUP($A210,[1]Hugst!$R$5:$W$9,MATCH(ROUNDUP((I$1)/10,0)*10,[1]Hugst!$R$4:$W$4,0))))</f>
        <v>0</v>
      </c>
      <c r="J210" s="169">
        <f ca="1">IF($C210-J$1&lt;År1,0,I209*(1-VLOOKUP($A210,[1]Hugst!$R$5:$W$9,MATCH(ROUNDUP((J$1)/10,0)*10,[1]Hugst!$R$4:$W$4,0))))</f>
        <v>0</v>
      </c>
      <c r="K210" s="169">
        <f ca="1">IF($C210-K$1&lt;År1,0,J209*(1-VLOOKUP($A210,[1]Hugst!$R$5:$W$9,MATCH(ROUNDUP((K$1)/10,0)*10,[1]Hugst!$R$4:$W$4,0))))</f>
        <v>0</v>
      </c>
      <c r="L210" s="169">
        <f ca="1">IF($C210-L$1&lt;År1,0,K209*(1-VLOOKUP($A210,[1]Hugst!$R$5:$W$9,MATCH(ROUNDUP((L$1)/10,0)*10,[1]Hugst!$R$4:$W$4,0))))</f>
        <v>0</v>
      </c>
      <c r="M210" s="169">
        <f ca="1">IF($C210-M$1&lt;År1,0,L209*(1-VLOOKUP($A210,[1]Hugst!$R$5:$W$9,MATCH(ROUNDUP((M$1)/10,0)*10,[1]Hugst!$R$4:$W$4,0))))</f>
        <v>0</v>
      </c>
      <c r="N210" s="169">
        <f ca="1">IF($C210-N$1&lt;År1,0,M209*(1-VLOOKUP($A210,[1]Hugst!$R$5:$W$9,MATCH(ROUNDUP((N$1)/10,0)*10,[1]Hugst!$R$4:$W$4,0))))</f>
        <v>0</v>
      </c>
      <c r="O210" s="169">
        <f ca="1">IF($C210-O$1&lt;År1,0,N209*(1-VLOOKUP($A210,[1]Hugst!$R$5:$W$9,MATCH(ROUNDUP((O$1)/10,0)*10,[1]Hugst!$R$4:$W$4,0))))</f>
        <v>0</v>
      </c>
      <c r="P210" s="169">
        <f ca="1">IF($C210-P$1&lt;År1,0,O209*(1-VLOOKUP($A210,[1]Hugst!$R$5:$W$9,MATCH(ROUNDUP((P$1)/10,0)*10,[1]Hugst!$R$4:$W$4,0))))</f>
        <v>0</v>
      </c>
      <c r="Q210" s="169">
        <f ca="1">IF($C210-Q$1&lt;År1,0,P209*(1-VLOOKUP($A210,[1]Hugst!$R$5:$W$9,MATCH(ROUNDUP((Q$1)/10,0)*10,[1]Hugst!$R$4:$W$4,0))))</f>
        <v>0</v>
      </c>
      <c r="R210" s="169">
        <f ca="1">IF($C210-R$1&lt;År1,0,Q209*(1-VLOOKUP($A210,[1]Hugst!$R$5:$W$9,MATCH(ROUNDUP((R$1)/10,0)*10,[1]Hugst!$R$4:$W$4,0))))</f>
        <v>0</v>
      </c>
      <c r="S210" s="169">
        <f ca="1">IF($C210-S$1&lt;År1,0,R209*(1-VLOOKUP($A210,[1]Hugst!$R$5:$W$9,MATCH(ROUNDUP((S$1)/10,0)*10,[1]Hugst!$R$4:$W$4,0))))</f>
        <v>0</v>
      </c>
      <c r="T210" s="169">
        <f ca="1">IF($C210-T$1&lt;År1,0,S209*(1-VLOOKUP($A210,[1]Hugst!$R$5:$W$9,MATCH(ROUNDUP((T$1)/10,0)*10,[1]Hugst!$R$4:$W$4,0))))</f>
        <v>0</v>
      </c>
      <c r="U210" s="169">
        <f ca="1">IF($C210-U$1&lt;År1,0,T209*(1-VLOOKUP($A210,[1]Hugst!$R$5:$W$9,MATCH(ROUNDUP((U$1)/10,0)*10,[1]Hugst!$R$4:$W$4,0))))</f>
        <v>0</v>
      </c>
      <c r="V210" s="169">
        <f ca="1">IF($C210-V$1&lt;År1,0,U209*(1-VLOOKUP($A210,[1]Hugst!$R$5:$W$9,MATCH(ROUNDUP((V$1)/10,0)*10,[1]Hugst!$R$4:$W$4,0))))</f>
        <v>0</v>
      </c>
      <c r="W210" s="169">
        <f ca="1">IF($C210-W$1&lt;År1,0,V209*(1-VLOOKUP($A210,[1]Hugst!$R$5:$W$9,MATCH(ROUNDUP((W$1)/10,0)*10,[1]Hugst!$R$4:$W$4,0))))</f>
        <v>0</v>
      </c>
      <c r="X210" s="169">
        <f ca="1">IF($C210-X$1&lt;År1,0,W209*(1-VLOOKUP($A210,[1]Hugst!$R$5:$W$9,MATCH(ROUNDUP((X$1)/10,0)*10,[1]Hugst!$R$4:$W$4,0))))</f>
        <v>0</v>
      </c>
      <c r="Y210" s="169">
        <f ca="1">IF($C210-Y$1&lt;År1,0,X209*(1-VLOOKUP($A210,[1]Hugst!$R$5:$W$9,MATCH(ROUNDUP((Y$1)/10,0)*10,[1]Hugst!$R$4:$W$4,0))))</f>
        <v>0</v>
      </c>
      <c r="Z210" s="169">
        <f ca="1">IF($C210-Z$1&lt;År1,0,Y209*(1-VLOOKUP($A210,[1]Hugst!$R$5:$W$9,MATCH(ROUNDUP((Z$1)/10,0)*10,[1]Hugst!$R$4:$W$4,0))))</f>
        <v>0</v>
      </c>
      <c r="AA210" s="169">
        <f ca="1">IF($C210-AA$1&lt;År1,0,Z209*(1-VLOOKUP($A210,[1]Hugst!$R$5:$W$9,MATCH(ROUNDUP((AA$1)/10,0)*10,[1]Hugst!$R$4:$W$4,0))))</f>
        <v>0</v>
      </c>
      <c r="AB210" s="169">
        <f ca="1"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ca="1" si="4"/>
        <v>0</v>
      </c>
      <c r="F211" s="169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 ca="1">IF($C211-G$1&lt;År1,0,F210*(1-VLOOKUP($A211,[1]Hugst!$R$5:$W$9,MATCH(ROUNDUP((G$1)/10,0)*10,[1]Hugst!$R$4:$W$4,0))))</f>
        <v>0</v>
      </c>
      <c r="H211" s="169">
        <f ca="1">IF($C211-H$1&lt;År1,0,G210*(1-VLOOKUP($A211,[1]Hugst!$R$5:$W$9,MATCH(ROUNDUP((H$1)/10,0)*10,[1]Hugst!$R$4:$W$4,0))))</f>
        <v>0</v>
      </c>
      <c r="I211" s="169">
        <f ca="1">IF($C211-I$1&lt;År1,0,H210*(1-VLOOKUP($A211,[1]Hugst!$R$5:$W$9,MATCH(ROUNDUP((I$1)/10,0)*10,[1]Hugst!$R$4:$W$4,0))))</f>
        <v>0</v>
      </c>
      <c r="J211" s="169">
        <f ca="1">IF($C211-J$1&lt;År1,0,I210*(1-VLOOKUP($A211,[1]Hugst!$R$5:$W$9,MATCH(ROUNDUP((J$1)/10,0)*10,[1]Hugst!$R$4:$W$4,0))))</f>
        <v>0</v>
      </c>
      <c r="K211" s="169">
        <f ca="1">IF($C211-K$1&lt;År1,0,J210*(1-VLOOKUP($A211,[1]Hugst!$R$5:$W$9,MATCH(ROUNDUP((K$1)/10,0)*10,[1]Hugst!$R$4:$W$4,0))))</f>
        <v>0</v>
      </c>
      <c r="L211" s="169">
        <f ca="1">IF($C211-L$1&lt;År1,0,K210*(1-VLOOKUP($A211,[1]Hugst!$R$5:$W$9,MATCH(ROUNDUP((L$1)/10,0)*10,[1]Hugst!$R$4:$W$4,0))))</f>
        <v>0</v>
      </c>
      <c r="M211" s="169">
        <f ca="1">IF($C211-M$1&lt;År1,0,L210*(1-VLOOKUP($A211,[1]Hugst!$R$5:$W$9,MATCH(ROUNDUP((M$1)/10,0)*10,[1]Hugst!$R$4:$W$4,0))))</f>
        <v>0</v>
      </c>
      <c r="N211" s="169">
        <f ca="1">IF($C211-N$1&lt;År1,0,M210*(1-VLOOKUP($A211,[1]Hugst!$R$5:$W$9,MATCH(ROUNDUP((N$1)/10,0)*10,[1]Hugst!$R$4:$W$4,0))))</f>
        <v>0</v>
      </c>
      <c r="O211" s="169">
        <f ca="1">IF($C211-O$1&lt;År1,0,N210*(1-VLOOKUP($A211,[1]Hugst!$R$5:$W$9,MATCH(ROUNDUP((O$1)/10,0)*10,[1]Hugst!$R$4:$W$4,0))))</f>
        <v>0</v>
      </c>
      <c r="P211" s="169">
        <f ca="1">IF($C211-P$1&lt;År1,0,O210*(1-VLOOKUP($A211,[1]Hugst!$R$5:$W$9,MATCH(ROUNDUP((P$1)/10,0)*10,[1]Hugst!$R$4:$W$4,0))))</f>
        <v>0</v>
      </c>
      <c r="Q211" s="169">
        <f ca="1">IF($C211-Q$1&lt;År1,0,P210*(1-VLOOKUP($A211,[1]Hugst!$R$5:$W$9,MATCH(ROUNDUP((Q$1)/10,0)*10,[1]Hugst!$R$4:$W$4,0))))</f>
        <v>0</v>
      </c>
      <c r="R211" s="169">
        <f ca="1">IF($C211-R$1&lt;År1,0,Q210*(1-VLOOKUP($A211,[1]Hugst!$R$5:$W$9,MATCH(ROUNDUP((R$1)/10,0)*10,[1]Hugst!$R$4:$W$4,0))))</f>
        <v>0</v>
      </c>
      <c r="S211" s="169">
        <f ca="1">IF($C211-S$1&lt;År1,0,R210*(1-VLOOKUP($A211,[1]Hugst!$R$5:$W$9,MATCH(ROUNDUP((S$1)/10,0)*10,[1]Hugst!$R$4:$W$4,0))))</f>
        <v>0</v>
      </c>
      <c r="T211" s="169">
        <f ca="1">IF($C211-T$1&lt;År1,0,S210*(1-VLOOKUP($A211,[1]Hugst!$R$5:$W$9,MATCH(ROUNDUP((T$1)/10,0)*10,[1]Hugst!$R$4:$W$4,0))))</f>
        <v>0</v>
      </c>
      <c r="U211" s="169">
        <f ca="1">IF($C211-U$1&lt;År1,0,T210*(1-VLOOKUP($A211,[1]Hugst!$R$5:$W$9,MATCH(ROUNDUP((U$1)/10,0)*10,[1]Hugst!$R$4:$W$4,0))))</f>
        <v>0</v>
      </c>
      <c r="V211" s="169">
        <f ca="1">IF($C211-V$1&lt;År1,0,U210*(1-VLOOKUP($A211,[1]Hugst!$R$5:$W$9,MATCH(ROUNDUP((V$1)/10,0)*10,[1]Hugst!$R$4:$W$4,0))))</f>
        <v>0</v>
      </c>
      <c r="W211" s="169">
        <f ca="1">IF($C211-W$1&lt;År1,0,V210*(1-VLOOKUP($A211,[1]Hugst!$R$5:$W$9,MATCH(ROUNDUP((W$1)/10,0)*10,[1]Hugst!$R$4:$W$4,0))))</f>
        <v>0</v>
      </c>
      <c r="X211" s="169">
        <f ca="1">IF($C211-X$1&lt;År1,0,W210*(1-VLOOKUP($A211,[1]Hugst!$R$5:$W$9,MATCH(ROUNDUP((X$1)/10,0)*10,[1]Hugst!$R$4:$W$4,0))))</f>
        <v>0</v>
      </c>
      <c r="Y211" s="169">
        <f ca="1">IF($C211-Y$1&lt;År1,0,X210*(1-VLOOKUP($A211,[1]Hugst!$R$5:$W$9,MATCH(ROUNDUP((Y$1)/10,0)*10,[1]Hugst!$R$4:$W$4,0))))</f>
        <v>0</v>
      </c>
      <c r="Z211" s="169">
        <f ca="1">IF($C211-Z$1&lt;År1,0,Y210*(1-VLOOKUP($A211,[1]Hugst!$R$5:$W$9,MATCH(ROUNDUP((Z$1)/10,0)*10,[1]Hugst!$R$4:$W$4,0))))</f>
        <v>0</v>
      </c>
      <c r="AA211" s="169">
        <f ca="1">IF($C211-AA$1&lt;År1,0,Z210*(1-VLOOKUP($A211,[1]Hugst!$R$5:$W$9,MATCH(ROUNDUP((AA$1)/10,0)*10,[1]Hugst!$R$4:$W$4,0))))</f>
        <v>0</v>
      </c>
      <c r="AB211" s="169">
        <f ca="1">IF($C211-AB$1&lt;År1,0,AA210*(1-VLOOKUP($A211,[1]Hugst!$R$5:$W$9,MATCH(ROUNDUP((AB$1)/10,0)*10,[1]Hugst!$R$4:$W$4,0))))</f>
        <v>0</v>
      </c>
      <c r="AC211" s="169">
        <f ca="1"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ca="1" si="4"/>
        <v>0</v>
      </c>
      <c r="F212" s="169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 ca="1">IF($C212-G$1&lt;År1,0,F211*(1-VLOOKUP($A212,[1]Hugst!$R$5:$W$9,MATCH(ROUNDUP((G$1)/10,0)*10,[1]Hugst!$R$4:$W$4,0))))</f>
        <v>0</v>
      </c>
      <c r="H212" s="169">
        <f ca="1">IF($C212-H$1&lt;År1,0,G211*(1-VLOOKUP($A212,[1]Hugst!$R$5:$W$9,MATCH(ROUNDUP((H$1)/10,0)*10,[1]Hugst!$R$4:$W$4,0))))</f>
        <v>0</v>
      </c>
      <c r="I212" s="169">
        <f ca="1">IF($C212-I$1&lt;År1,0,H211*(1-VLOOKUP($A212,[1]Hugst!$R$5:$W$9,MATCH(ROUNDUP((I$1)/10,0)*10,[1]Hugst!$R$4:$W$4,0))))</f>
        <v>0</v>
      </c>
      <c r="J212" s="169">
        <f ca="1">IF($C212-J$1&lt;År1,0,I211*(1-VLOOKUP($A212,[1]Hugst!$R$5:$W$9,MATCH(ROUNDUP((J$1)/10,0)*10,[1]Hugst!$R$4:$W$4,0))))</f>
        <v>0</v>
      </c>
      <c r="K212" s="169">
        <f ca="1">IF($C212-K$1&lt;År1,0,J211*(1-VLOOKUP($A212,[1]Hugst!$R$5:$W$9,MATCH(ROUNDUP((K$1)/10,0)*10,[1]Hugst!$R$4:$W$4,0))))</f>
        <v>0</v>
      </c>
      <c r="L212" s="169">
        <f ca="1">IF($C212-L$1&lt;År1,0,K211*(1-VLOOKUP($A212,[1]Hugst!$R$5:$W$9,MATCH(ROUNDUP((L$1)/10,0)*10,[1]Hugst!$R$4:$W$4,0))))</f>
        <v>0</v>
      </c>
      <c r="M212" s="169">
        <f ca="1">IF($C212-M$1&lt;År1,0,L211*(1-VLOOKUP($A212,[1]Hugst!$R$5:$W$9,MATCH(ROUNDUP((M$1)/10,0)*10,[1]Hugst!$R$4:$W$4,0))))</f>
        <v>0</v>
      </c>
      <c r="N212" s="169">
        <f ca="1">IF($C212-N$1&lt;År1,0,M211*(1-VLOOKUP($A212,[1]Hugst!$R$5:$W$9,MATCH(ROUNDUP((N$1)/10,0)*10,[1]Hugst!$R$4:$W$4,0))))</f>
        <v>0</v>
      </c>
      <c r="O212" s="169">
        <f ca="1">IF($C212-O$1&lt;År1,0,N211*(1-VLOOKUP($A212,[1]Hugst!$R$5:$W$9,MATCH(ROUNDUP((O$1)/10,0)*10,[1]Hugst!$R$4:$W$4,0))))</f>
        <v>0</v>
      </c>
      <c r="P212" s="169">
        <f ca="1">IF($C212-P$1&lt;År1,0,O211*(1-VLOOKUP($A212,[1]Hugst!$R$5:$W$9,MATCH(ROUNDUP((P$1)/10,0)*10,[1]Hugst!$R$4:$W$4,0))))</f>
        <v>0</v>
      </c>
      <c r="Q212" s="169">
        <f ca="1">IF($C212-Q$1&lt;År1,0,P211*(1-VLOOKUP($A212,[1]Hugst!$R$5:$W$9,MATCH(ROUNDUP((Q$1)/10,0)*10,[1]Hugst!$R$4:$W$4,0))))</f>
        <v>0</v>
      </c>
      <c r="R212" s="169">
        <f ca="1">IF($C212-R$1&lt;År1,0,Q211*(1-VLOOKUP($A212,[1]Hugst!$R$5:$W$9,MATCH(ROUNDUP((R$1)/10,0)*10,[1]Hugst!$R$4:$W$4,0))))</f>
        <v>0</v>
      </c>
      <c r="S212" s="169">
        <f ca="1">IF($C212-S$1&lt;År1,0,R211*(1-VLOOKUP($A212,[1]Hugst!$R$5:$W$9,MATCH(ROUNDUP((S$1)/10,0)*10,[1]Hugst!$R$4:$W$4,0))))</f>
        <v>0</v>
      </c>
      <c r="T212" s="169">
        <f ca="1">IF($C212-T$1&lt;År1,0,S211*(1-VLOOKUP($A212,[1]Hugst!$R$5:$W$9,MATCH(ROUNDUP((T$1)/10,0)*10,[1]Hugst!$R$4:$W$4,0))))</f>
        <v>0</v>
      </c>
      <c r="U212" s="169">
        <f ca="1">IF($C212-U$1&lt;År1,0,T211*(1-VLOOKUP($A212,[1]Hugst!$R$5:$W$9,MATCH(ROUNDUP((U$1)/10,0)*10,[1]Hugst!$R$4:$W$4,0))))</f>
        <v>0</v>
      </c>
      <c r="V212" s="169">
        <f ca="1">IF($C212-V$1&lt;År1,0,U211*(1-VLOOKUP($A212,[1]Hugst!$R$5:$W$9,MATCH(ROUNDUP((V$1)/10,0)*10,[1]Hugst!$R$4:$W$4,0))))</f>
        <v>0</v>
      </c>
      <c r="W212" s="169">
        <f ca="1">IF($C212-W$1&lt;År1,0,V211*(1-VLOOKUP($A212,[1]Hugst!$R$5:$W$9,MATCH(ROUNDUP((W$1)/10,0)*10,[1]Hugst!$R$4:$W$4,0))))</f>
        <v>0</v>
      </c>
      <c r="X212" s="169">
        <f ca="1">IF($C212-X$1&lt;År1,0,W211*(1-VLOOKUP($A212,[1]Hugst!$R$5:$W$9,MATCH(ROUNDUP((X$1)/10,0)*10,[1]Hugst!$R$4:$W$4,0))))</f>
        <v>0</v>
      </c>
      <c r="Y212" s="169">
        <f ca="1">IF($C212-Y$1&lt;År1,0,X211*(1-VLOOKUP($A212,[1]Hugst!$R$5:$W$9,MATCH(ROUNDUP((Y$1)/10,0)*10,[1]Hugst!$R$4:$W$4,0))))</f>
        <v>0</v>
      </c>
      <c r="Z212" s="169">
        <f ca="1">IF($C212-Z$1&lt;År1,0,Y211*(1-VLOOKUP($A212,[1]Hugst!$R$5:$W$9,MATCH(ROUNDUP((Z$1)/10,0)*10,[1]Hugst!$R$4:$W$4,0))))</f>
        <v>0</v>
      </c>
      <c r="AA212" s="169">
        <f ca="1">IF($C212-AA$1&lt;År1,0,Z211*(1-VLOOKUP($A212,[1]Hugst!$R$5:$W$9,MATCH(ROUNDUP((AA$1)/10,0)*10,[1]Hugst!$R$4:$W$4,0))))</f>
        <v>0</v>
      </c>
      <c r="AB212" s="169">
        <f ca="1">IF($C212-AB$1&lt;År1,0,AA211*(1-VLOOKUP($A212,[1]Hugst!$R$5:$W$9,MATCH(ROUNDUP((AB$1)/10,0)*10,[1]Hugst!$R$4:$W$4,0))))</f>
        <v>0</v>
      </c>
      <c r="AC212" s="169">
        <f ca="1">IF($C212-AC$1&lt;År1,0,AB211*(1-VLOOKUP($A212,[1]Hugst!$R$5:$W$9,MATCH(ROUNDUP((AC$1)/10,0)*10,[1]Hugst!$R$4:$W$4,0))))</f>
        <v>0</v>
      </c>
      <c r="AD212" s="169">
        <f ca="1"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ca="1" si="4"/>
        <v>0</v>
      </c>
      <c r="F213" s="169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 ca="1">IF($C213-G$1&lt;År1,0,F212*(1-VLOOKUP($A213,[1]Hugst!$R$5:$W$9,MATCH(ROUNDUP((G$1)/10,0)*10,[1]Hugst!$R$4:$W$4,0))))</f>
        <v>0</v>
      </c>
      <c r="H213" s="169">
        <f ca="1">IF($C213-H$1&lt;År1,0,G212*(1-VLOOKUP($A213,[1]Hugst!$R$5:$W$9,MATCH(ROUNDUP((H$1)/10,0)*10,[1]Hugst!$R$4:$W$4,0))))</f>
        <v>0</v>
      </c>
      <c r="I213" s="169">
        <f ca="1">IF($C213-I$1&lt;År1,0,H212*(1-VLOOKUP($A213,[1]Hugst!$R$5:$W$9,MATCH(ROUNDUP((I$1)/10,0)*10,[1]Hugst!$R$4:$W$4,0))))</f>
        <v>0</v>
      </c>
      <c r="J213" s="169">
        <f ca="1">IF($C213-J$1&lt;År1,0,I212*(1-VLOOKUP($A213,[1]Hugst!$R$5:$W$9,MATCH(ROUNDUP((J$1)/10,0)*10,[1]Hugst!$R$4:$W$4,0))))</f>
        <v>0</v>
      </c>
      <c r="K213" s="169">
        <f ca="1">IF($C213-K$1&lt;År1,0,J212*(1-VLOOKUP($A213,[1]Hugst!$R$5:$W$9,MATCH(ROUNDUP((K$1)/10,0)*10,[1]Hugst!$R$4:$W$4,0))))</f>
        <v>0</v>
      </c>
      <c r="L213" s="169">
        <f ca="1">IF($C213-L$1&lt;År1,0,K212*(1-VLOOKUP($A213,[1]Hugst!$R$5:$W$9,MATCH(ROUNDUP((L$1)/10,0)*10,[1]Hugst!$R$4:$W$4,0))))</f>
        <v>0</v>
      </c>
      <c r="M213" s="169">
        <f ca="1">IF($C213-M$1&lt;År1,0,L212*(1-VLOOKUP($A213,[1]Hugst!$R$5:$W$9,MATCH(ROUNDUP((M$1)/10,0)*10,[1]Hugst!$R$4:$W$4,0))))</f>
        <v>0</v>
      </c>
      <c r="N213" s="169">
        <f ca="1">IF($C213-N$1&lt;År1,0,M212*(1-VLOOKUP($A213,[1]Hugst!$R$5:$W$9,MATCH(ROUNDUP((N$1)/10,0)*10,[1]Hugst!$R$4:$W$4,0))))</f>
        <v>0</v>
      </c>
      <c r="O213" s="169">
        <f ca="1">IF($C213-O$1&lt;År1,0,N212*(1-VLOOKUP($A213,[1]Hugst!$R$5:$W$9,MATCH(ROUNDUP((O$1)/10,0)*10,[1]Hugst!$R$4:$W$4,0))))</f>
        <v>0</v>
      </c>
      <c r="P213" s="169">
        <f ca="1">IF($C213-P$1&lt;År1,0,O212*(1-VLOOKUP($A213,[1]Hugst!$R$5:$W$9,MATCH(ROUNDUP((P$1)/10,0)*10,[1]Hugst!$R$4:$W$4,0))))</f>
        <v>0</v>
      </c>
      <c r="Q213" s="169">
        <f ca="1">IF($C213-Q$1&lt;År1,0,P212*(1-VLOOKUP($A213,[1]Hugst!$R$5:$W$9,MATCH(ROUNDUP((Q$1)/10,0)*10,[1]Hugst!$R$4:$W$4,0))))</f>
        <v>0</v>
      </c>
      <c r="R213" s="169">
        <f ca="1">IF($C213-R$1&lt;År1,0,Q212*(1-VLOOKUP($A213,[1]Hugst!$R$5:$W$9,MATCH(ROUNDUP((R$1)/10,0)*10,[1]Hugst!$R$4:$W$4,0))))</f>
        <v>0</v>
      </c>
      <c r="S213" s="169">
        <f ca="1">IF($C213-S$1&lt;År1,0,R212*(1-VLOOKUP($A213,[1]Hugst!$R$5:$W$9,MATCH(ROUNDUP((S$1)/10,0)*10,[1]Hugst!$R$4:$W$4,0))))</f>
        <v>0</v>
      </c>
      <c r="T213" s="169">
        <f ca="1">IF($C213-T$1&lt;År1,0,S212*(1-VLOOKUP($A213,[1]Hugst!$R$5:$W$9,MATCH(ROUNDUP((T$1)/10,0)*10,[1]Hugst!$R$4:$W$4,0))))</f>
        <v>0</v>
      </c>
      <c r="U213" s="169">
        <f ca="1">IF($C213-U$1&lt;År1,0,T212*(1-VLOOKUP($A213,[1]Hugst!$R$5:$W$9,MATCH(ROUNDUP((U$1)/10,0)*10,[1]Hugst!$R$4:$W$4,0))))</f>
        <v>0</v>
      </c>
      <c r="V213" s="169">
        <f ca="1">IF($C213-V$1&lt;År1,0,U212*(1-VLOOKUP($A213,[1]Hugst!$R$5:$W$9,MATCH(ROUNDUP((V$1)/10,0)*10,[1]Hugst!$R$4:$W$4,0))))</f>
        <v>0</v>
      </c>
      <c r="W213" s="169">
        <f ca="1">IF($C213-W$1&lt;År1,0,V212*(1-VLOOKUP($A213,[1]Hugst!$R$5:$W$9,MATCH(ROUNDUP((W$1)/10,0)*10,[1]Hugst!$R$4:$W$4,0))))</f>
        <v>0</v>
      </c>
      <c r="X213" s="169">
        <f ca="1">IF($C213-X$1&lt;År1,0,W212*(1-VLOOKUP($A213,[1]Hugst!$R$5:$W$9,MATCH(ROUNDUP((X$1)/10,0)*10,[1]Hugst!$R$4:$W$4,0))))</f>
        <v>0</v>
      </c>
      <c r="Y213" s="169">
        <f ca="1">IF($C213-Y$1&lt;År1,0,X212*(1-VLOOKUP($A213,[1]Hugst!$R$5:$W$9,MATCH(ROUNDUP((Y$1)/10,0)*10,[1]Hugst!$R$4:$W$4,0))))</f>
        <v>0</v>
      </c>
      <c r="Z213" s="169">
        <f ca="1">IF($C213-Z$1&lt;År1,0,Y212*(1-VLOOKUP($A213,[1]Hugst!$R$5:$W$9,MATCH(ROUNDUP((Z$1)/10,0)*10,[1]Hugst!$R$4:$W$4,0))))</f>
        <v>0</v>
      </c>
      <c r="AA213" s="169">
        <f ca="1">IF($C213-AA$1&lt;År1,0,Z212*(1-VLOOKUP($A213,[1]Hugst!$R$5:$W$9,MATCH(ROUNDUP((AA$1)/10,0)*10,[1]Hugst!$R$4:$W$4,0))))</f>
        <v>0</v>
      </c>
      <c r="AB213" s="169">
        <f ca="1">IF($C213-AB$1&lt;År1,0,AA212*(1-VLOOKUP($A213,[1]Hugst!$R$5:$W$9,MATCH(ROUNDUP((AB$1)/10,0)*10,[1]Hugst!$R$4:$W$4,0))))</f>
        <v>0</v>
      </c>
      <c r="AC213" s="169">
        <f ca="1">IF($C213-AC$1&lt;År1,0,AB212*(1-VLOOKUP($A213,[1]Hugst!$R$5:$W$9,MATCH(ROUNDUP((AC$1)/10,0)*10,[1]Hugst!$R$4:$W$4,0))))</f>
        <v>0</v>
      </c>
      <c r="AD213" s="169">
        <f ca="1">IF($C213-AD$1&lt;År1,0,AC212*(1-VLOOKUP($A213,[1]Hugst!$R$5:$W$9,MATCH(ROUNDUP((AD$1)/10,0)*10,[1]Hugst!$R$4:$W$4,0))))</f>
        <v>0</v>
      </c>
      <c r="AE213" s="169">
        <f ca="1"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ca="1" si="4"/>
        <v>0</v>
      </c>
      <c r="F214" s="169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 ca="1">IF($C214-G$1&lt;År1,0,F213*(1-VLOOKUP($A214,[1]Hugst!$R$5:$W$9,MATCH(ROUNDUP((G$1)/10,0)*10,[1]Hugst!$R$4:$W$4,0))))</f>
        <v>0</v>
      </c>
      <c r="H214" s="169">
        <f ca="1">IF($C214-H$1&lt;År1,0,G213*(1-VLOOKUP($A214,[1]Hugst!$R$5:$W$9,MATCH(ROUNDUP((H$1)/10,0)*10,[1]Hugst!$R$4:$W$4,0))))</f>
        <v>0</v>
      </c>
      <c r="I214" s="169">
        <f ca="1">IF($C214-I$1&lt;År1,0,H213*(1-VLOOKUP($A214,[1]Hugst!$R$5:$W$9,MATCH(ROUNDUP((I$1)/10,0)*10,[1]Hugst!$R$4:$W$4,0))))</f>
        <v>0</v>
      </c>
      <c r="J214" s="169">
        <f ca="1">IF($C214-J$1&lt;År1,0,I213*(1-VLOOKUP($A214,[1]Hugst!$R$5:$W$9,MATCH(ROUNDUP((J$1)/10,0)*10,[1]Hugst!$R$4:$W$4,0))))</f>
        <v>0</v>
      </c>
      <c r="K214" s="169">
        <f ca="1">IF($C214-K$1&lt;År1,0,J213*(1-VLOOKUP($A214,[1]Hugst!$R$5:$W$9,MATCH(ROUNDUP((K$1)/10,0)*10,[1]Hugst!$R$4:$W$4,0))))</f>
        <v>0</v>
      </c>
      <c r="L214" s="169">
        <f ca="1">IF($C214-L$1&lt;År1,0,K213*(1-VLOOKUP($A214,[1]Hugst!$R$5:$W$9,MATCH(ROUNDUP((L$1)/10,0)*10,[1]Hugst!$R$4:$W$4,0))))</f>
        <v>0</v>
      </c>
      <c r="M214" s="169">
        <f ca="1">IF($C214-M$1&lt;År1,0,L213*(1-VLOOKUP($A214,[1]Hugst!$R$5:$W$9,MATCH(ROUNDUP((M$1)/10,0)*10,[1]Hugst!$R$4:$W$4,0))))</f>
        <v>0</v>
      </c>
      <c r="N214" s="169">
        <f ca="1">IF($C214-N$1&lt;År1,0,M213*(1-VLOOKUP($A214,[1]Hugst!$R$5:$W$9,MATCH(ROUNDUP((N$1)/10,0)*10,[1]Hugst!$R$4:$W$4,0))))</f>
        <v>0</v>
      </c>
      <c r="O214" s="169">
        <f ca="1">IF($C214-O$1&lt;År1,0,N213*(1-VLOOKUP($A214,[1]Hugst!$R$5:$W$9,MATCH(ROUNDUP((O$1)/10,0)*10,[1]Hugst!$R$4:$W$4,0))))</f>
        <v>0</v>
      </c>
      <c r="P214" s="169">
        <f ca="1">IF($C214-P$1&lt;År1,0,O213*(1-VLOOKUP($A214,[1]Hugst!$R$5:$W$9,MATCH(ROUNDUP((P$1)/10,0)*10,[1]Hugst!$R$4:$W$4,0))))</f>
        <v>0</v>
      </c>
      <c r="Q214" s="169">
        <f ca="1">IF($C214-Q$1&lt;År1,0,P213*(1-VLOOKUP($A214,[1]Hugst!$R$5:$W$9,MATCH(ROUNDUP((Q$1)/10,0)*10,[1]Hugst!$R$4:$W$4,0))))</f>
        <v>0</v>
      </c>
      <c r="R214" s="169">
        <f ca="1">IF($C214-R$1&lt;År1,0,Q213*(1-VLOOKUP($A214,[1]Hugst!$R$5:$W$9,MATCH(ROUNDUP((R$1)/10,0)*10,[1]Hugst!$R$4:$W$4,0))))</f>
        <v>0</v>
      </c>
      <c r="S214" s="169">
        <f ca="1">IF($C214-S$1&lt;År1,0,R213*(1-VLOOKUP($A214,[1]Hugst!$R$5:$W$9,MATCH(ROUNDUP((S$1)/10,0)*10,[1]Hugst!$R$4:$W$4,0))))</f>
        <v>0</v>
      </c>
      <c r="T214" s="169">
        <f ca="1">IF($C214-T$1&lt;År1,0,S213*(1-VLOOKUP($A214,[1]Hugst!$R$5:$W$9,MATCH(ROUNDUP((T$1)/10,0)*10,[1]Hugst!$R$4:$W$4,0))))</f>
        <v>0</v>
      </c>
      <c r="U214" s="169">
        <f ca="1">IF($C214-U$1&lt;År1,0,T213*(1-VLOOKUP($A214,[1]Hugst!$R$5:$W$9,MATCH(ROUNDUP((U$1)/10,0)*10,[1]Hugst!$R$4:$W$4,0))))</f>
        <v>0</v>
      </c>
      <c r="V214" s="169">
        <f ca="1">IF($C214-V$1&lt;År1,0,U213*(1-VLOOKUP($A214,[1]Hugst!$R$5:$W$9,MATCH(ROUNDUP((V$1)/10,0)*10,[1]Hugst!$R$4:$W$4,0))))</f>
        <v>0</v>
      </c>
      <c r="W214" s="169">
        <f ca="1">IF($C214-W$1&lt;År1,0,V213*(1-VLOOKUP($A214,[1]Hugst!$R$5:$W$9,MATCH(ROUNDUP((W$1)/10,0)*10,[1]Hugst!$R$4:$W$4,0))))</f>
        <v>0</v>
      </c>
      <c r="X214" s="169">
        <f ca="1">IF($C214-X$1&lt;År1,0,W213*(1-VLOOKUP($A214,[1]Hugst!$R$5:$W$9,MATCH(ROUNDUP((X$1)/10,0)*10,[1]Hugst!$R$4:$W$4,0))))</f>
        <v>0</v>
      </c>
      <c r="Y214" s="169">
        <f ca="1">IF($C214-Y$1&lt;År1,0,X213*(1-VLOOKUP($A214,[1]Hugst!$R$5:$W$9,MATCH(ROUNDUP((Y$1)/10,0)*10,[1]Hugst!$R$4:$W$4,0))))</f>
        <v>0</v>
      </c>
      <c r="Z214" s="169">
        <f ca="1">IF($C214-Z$1&lt;År1,0,Y213*(1-VLOOKUP($A214,[1]Hugst!$R$5:$W$9,MATCH(ROUNDUP((Z$1)/10,0)*10,[1]Hugst!$R$4:$W$4,0))))</f>
        <v>0</v>
      </c>
      <c r="AA214" s="169">
        <f ca="1">IF($C214-AA$1&lt;År1,0,Z213*(1-VLOOKUP($A214,[1]Hugst!$R$5:$W$9,MATCH(ROUNDUP((AA$1)/10,0)*10,[1]Hugst!$R$4:$W$4,0))))</f>
        <v>0</v>
      </c>
      <c r="AB214" s="169">
        <f ca="1">IF($C214-AB$1&lt;År1,0,AA213*(1-VLOOKUP($A214,[1]Hugst!$R$5:$W$9,MATCH(ROUNDUP((AB$1)/10,0)*10,[1]Hugst!$R$4:$W$4,0))))</f>
        <v>0</v>
      </c>
      <c r="AC214" s="169">
        <f ca="1">IF($C214-AC$1&lt;År1,0,AB213*(1-VLOOKUP($A214,[1]Hugst!$R$5:$W$9,MATCH(ROUNDUP((AC$1)/10,0)*10,[1]Hugst!$R$4:$W$4,0))))</f>
        <v>0</v>
      </c>
      <c r="AD214" s="169">
        <f ca="1">IF($C214-AD$1&lt;År1,0,AC213*(1-VLOOKUP($A214,[1]Hugst!$R$5:$W$9,MATCH(ROUNDUP((AD$1)/10,0)*10,[1]Hugst!$R$4:$W$4,0))))</f>
        <v>0</v>
      </c>
      <c r="AE214" s="169">
        <f ca="1">IF($C214-AE$1&lt;År1,0,AD213*(1-VLOOKUP($A214,[1]Hugst!$R$5:$W$9,MATCH(ROUNDUP((AE$1)/10,0)*10,[1]Hugst!$R$4:$W$4,0))))</f>
        <v>0</v>
      </c>
      <c r="AF214" s="169">
        <f ca="1"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ca="1" si="4"/>
        <v>0</v>
      </c>
      <c r="F215" s="169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 ca="1">IF($C215-G$1&lt;År1,0,F214*(1-VLOOKUP($A215,[1]Hugst!$R$5:$W$9,MATCH(ROUNDUP((G$1)/10,0)*10,[1]Hugst!$R$4:$W$4,0))))</f>
        <v>0</v>
      </c>
      <c r="H215" s="169">
        <f ca="1">IF($C215-H$1&lt;År1,0,G214*(1-VLOOKUP($A215,[1]Hugst!$R$5:$W$9,MATCH(ROUNDUP((H$1)/10,0)*10,[1]Hugst!$R$4:$W$4,0))))</f>
        <v>0</v>
      </c>
      <c r="I215" s="169">
        <f ca="1">IF($C215-I$1&lt;År1,0,H214*(1-VLOOKUP($A215,[1]Hugst!$R$5:$W$9,MATCH(ROUNDUP((I$1)/10,0)*10,[1]Hugst!$R$4:$W$4,0))))</f>
        <v>0</v>
      </c>
      <c r="J215" s="169">
        <f ca="1">IF($C215-J$1&lt;År1,0,I214*(1-VLOOKUP($A215,[1]Hugst!$R$5:$W$9,MATCH(ROUNDUP((J$1)/10,0)*10,[1]Hugst!$R$4:$W$4,0))))</f>
        <v>0</v>
      </c>
      <c r="K215" s="169">
        <f ca="1">IF($C215-K$1&lt;År1,0,J214*(1-VLOOKUP($A215,[1]Hugst!$R$5:$W$9,MATCH(ROUNDUP((K$1)/10,0)*10,[1]Hugst!$R$4:$W$4,0))))</f>
        <v>0</v>
      </c>
      <c r="L215" s="169">
        <f ca="1">IF($C215-L$1&lt;År1,0,K214*(1-VLOOKUP($A215,[1]Hugst!$R$5:$W$9,MATCH(ROUNDUP((L$1)/10,0)*10,[1]Hugst!$R$4:$W$4,0))))</f>
        <v>0</v>
      </c>
      <c r="M215" s="169">
        <f ca="1">IF($C215-M$1&lt;År1,0,L214*(1-VLOOKUP($A215,[1]Hugst!$R$5:$W$9,MATCH(ROUNDUP((M$1)/10,0)*10,[1]Hugst!$R$4:$W$4,0))))</f>
        <v>0</v>
      </c>
      <c r="N215" s="169">
        <f ca="1">IF($C215-N$1&lt;År1,0,M214*(1-VLOOKUP($A215,[1]Hugst!$R$5:$W$9,MATCH(ROUNDUP((N$1)/10,0)*10,[1]Hugst!$R$4:$W$4,0))))</f>
        <v>0</v>
      </c>
      <c r="O215" s="169">
        <f ca="1">IF($C215-O$1&lt;År1,0,N214*(1-VLOOKUP($A215,[1]Hugst!$R$5:$W$9,MATCH(ROUNDUP((O$1)/10,0)*10,[1]Hugst!$R$4:$W$4,0))))</f>
        <v>0</v>
      </c>
      <c r="P215" s="169">
        <f ca="1">IF($C215-P$1&lt;År1,0,O214*(1-VLOOKUP($A215,[1]Hugst!$R$5:$W$9,MATCH(ROUNDUP((P$1)/10,0)*10,[1]Hugst!$R$4:$W$4,0))))</f>
        <v>0</v>
      </c>
      <c r="Q215" s="169">
        <f ca="1">IF($C215-Q$1&lt;År1,0,P214*(1-VLOOKUP($A215,[1]Hugst!$R$5:$W$9,MATCH(ROUNDUP((Q$1)/10,0)*10,[1]Hugst!$R$4:$W$4,0))))</f>
        <v>0</v>
      </c>
      <c r="R215" s="169">
        <f ca="1">IF($C215-R$1&lt;År1,0,Q214*(1-VLOOKUP($A215,[1]Hugst!$R$5:$W$9,MATCH(ROUNDUP((R$1)/10,0)*10,[1]Hugst!$R$4:$W$4,0))))</f>
        <v>0</v>
      </c>
      <c r="S215" s="169">
        <f ca="1">IF($C215-S$1&lt;År1,0,R214*(1-VLOOKUP($A215,[1]Hugst!$R$5:$W$9,MATCH(ROUNDUP((S$1)/10,0)*10,[1]Hugst!$R$4:$W$4,0))))</f>
        <v>0</v>
      </c>
      <c r="T215" s="169">
        <f ca="1">IF($C215-T$1&lt;År1,0,S214*(1-VLOOKUP($A215,[1]Hugst!$R$5:$W$9,MATCH(ROUNDUP((T$1)/10,0)*10,[1]Hugst!$R$4:$W$4,0))))</f>
        <v>0</v>
      </c>
      <c r="U215" s="169">
        <f ca="1">IF($C215-U$1&lt;År1,0,T214*(1-VLOOKUP($A215,[1]Hugst!$R$5:$W$9,MATCH(ROUNDUP((U$1)/10,0)*10,[1]Hugst!$R$4:$W$4,0))))</f>
        <v>0</v>
      </c>
      <c r="V215" s="169">
        <f ca="1">IF($C215-V$1&lt;År1,0,U214*(1-VLOOKUP($A215,[1]Hugst!$R$5:$W$9,MATCH(ROUNDUP((V$1)/10,0)*10,[1]Hugst!$R$4:$W$4,0))))</f>
        <v>0</v>
      </c>
      <c r="W215" s="169">
        <f ca="1">IF($C215-W$1&lt;År1,0,V214*(1-VLOOKUP($A215,[1]Hugst!$R$5:$W$9,MATCH(ROUNDUP((W$1)/10,0)*10,[1]Hugst!$R$4:$W$4,0))))</f>
        <v>0</v>
      </c>
      <c r="X215" s="169">
        <f ca="1">IF($C215-X$1&lt;År1,0,W214*(1-VLOOKUP($A215,[1]Hugst!$R$5:$W$9,MATCH(ROUNDUP((X$1)/10,0)*10,[1]Hugst!$R$4:$W$4,0))))</f>
        <v>0</v>
      </c>
      <c r="Y215" s="169">
        <f ca="1">IF($C215-Y$1&lt;År1,0,X214*(1-VLOOKUP($A215,[1]Hugst!$R$5:$W$9,MATCH(ROUNDUP((Y$1)/10,0)*10,[1]Hugst!$R$4:$W$4,0))))</f>
        <v>0</v>
      </c>
      <c r="Z215" s="169">
        <f ca="1">IF($C215-Z$1&lt;År1,0,Y214*(1-VLOOKUP($A215,[1]Hugst!$R$5:$W$9,MATCH(ROUNDUP((Z$1)/10,0)*10,[1]Hugst!$R$4:$W$4,0))))</f>
        <v>0</v>
      </c>
      <c r="AA215" s="169">
        <f ca="1">IF($C215-AA$1&lt;År1,0,Z214*(1-VLOOKUP($A215,[1]Hugst!$R$5:$W$9,MATCH(ROUNDUP((AA$1)/10,0)*10,[1]Hugst!$R$4:$W$4,0))))</f>
        <v>0</v>
      </c>
      <c r="AB215" s="169">
        <f ca="1">IF($C215-AB$1&lt;År1,0,AA214*(1-VLOOKUP($A215,[1]Hugst!$R$5:$W$9,MATCH(ROUNDUP((AB$1)/10,0)*10,[1]Hugst!$R$4:$W$4,0))))</f>
        <v>0</v>
      </c>
      <c r="AC215" s="169">
        <f ca="1">IF($C215-AC$1&lt;År1,0,AB214*(1-VLOOKUP($A215,[1]Hugst!$R$5:$W$9,MATCH(ROUNDUP((AC$1)/10,0)*10,[1]Hugst!$R$4:$W$4,0))))</f>
        <v>0</v>
      </c>
      <c r="AD215" s="169">
        <f ca="1">IF($C215-AD$1&lt;År1,0,AC214*(1-VLOOKUP($A215,[1]Hugst!$R$5:$W$9,MATCH(ROUNDUP((AD$1)/10,0)*10,[1]Hugst!$R$4:$W$4,0))))</f>
        <v>0</v>
      </c>
      <c r="AE215" s="169">
        <f ca="1">IF($C215-AE$1&lt;År1,0,AD214*(1-VLOOKUP($A215,[1]Hugst!$R$5:$W$9,MATCH(ROUNDUP((AE$1)/10,0)*10,[1]Hugst!$R$4:$W$4,0))))</f>
        <v>0</v>
      </c>
      <c r="AF215" s="169">
        <f ca="1">IF($C215-AF$1&lt;År1,0,AE214*(1-VLOOKUP($A215,[1]Hugst!$R$5:$W$9,MATCH(ROUNDUP((AF$1)/10,0)*10,[1]Hugst!$R$4:$W$4,0))))</f>
        <v>0</v>
      </c>
      <c r="AG215" s="169">
        <f ca="1"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ca="1" si="4"/>
        <v>0</v>
      </c>
      <c r="F216" s="169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 ca="1">IF($C216-G$1&lt;År1,0,F215*(1-VLOOKUP($A216,[1]Hugst!$R$5:$W$9,MATCH(ROUNDUP((G$1)/10,0)*10,[1]Hugst!$R$4:$W$4,0))))</f>
        <v>0</v>
      </c>
      <c r="H216" s="169">
        <f ca="1">IF($C216-H$1&lt;År1,0,G215*(1-VLOOKUP($A216,[1]Hugst!$R$5:$W$9,MATCH(ROUNDUP((H$1)/10,0)*10,[1]Hugst!$R$4:$W$4,0))))</f>
        <v>0</v>
      </c>
      <c r="I216" s="169">
        <f ca="1">IF($C216-I$1&lt;År1,0,H215*(1-VLOOKUP($A216,[1]Hugst!$R$5:$W$9,MATCH(ROUNDUP((I$1)/10,0)*10,[1]Hugst!$R$4:$W$4,0))))</f>
        <v>0</v>
      </c>
      <c r="J216" s="169">
        <f ca="1">IF($C216-J$1&lt;År1,0,I215*(1-VLOOKUP($A216,[1]Hugst!$R$5:$W$9,MATCH(ROUNDUP((J$1)/10,0)*10,[1]Hugst!$R$4:$W$4,0))))</f>
        <v>0</v>
      </c>
      <c r="K216" s="169">
        <f ca="1">IF($C216-K$1&lt;År1,0,J215*(1-VLOOKUP($A216,[1]Hugst!$R$5:$W$9,MATCH(ROUNDUP((K$1)/10,0)*10,[1]Hugst!$R$4:$W$4,0))))</f>
        <v>0</v>
      </c>
      <c r="L216" s="169">
        <f ca="1">IF($C216-L$1&lt;År1,0,K215*(1-VLOOKUP($A216,[1]Hugst!$R$5:$W$9,MATCH(ROUNDUP((L$1)/10,0)*10,[1]Hugst!$R$4:$W$4,0))))</f>
        <v>0</v>
      </c>
      <c r="M216" s="169">
        <f ca="1">IF($C216-M$1&lt;År1,0,L215*(1-VLOOKUP($A216,[1]Hugst!$R$5:$W$9,MATCH(ROUNDUP((M$1)/10,0)*10,[1]Hugst!$R$4:$W$4,0))))</f>
        <v>0</v>
      </c>
      <c r="N216" s="169">
        <f ca="1">IF($C216-N$1&lt;År1,0,M215*(1-VLOOKUP($A216,[1]Hugst!$R$5:$W$9,MATCH(ROUNDUP((N$1)/10,0)*10,[1]Hugst!$R$4:$W$4,0))))</f>
        <v>0</v>
      </c>
      <c r="O216" s="169">
        <f ca="1">IF($C216-O$1&lt;År1,0,N215*(1-VLOOKUP($A216,[1]Hugst!$R$5:$W$9,MATCH(ROUNDUP((O$1)/10,0)*10,[1]Hugst!$R$4:$W$4,0))))</f>
        <v>0</v>
      </c>
      <c r="P216" s="169">
        <f ca="1">IF($C216-P$1&lt;År1,0,O215*(1-VLOOKUP($A216,[1]Hugst!$R$5:$W$9,MATCH(ROUNDUP((P$1)/10,0)*10,[1]Hugst!$R$4:$W$4,0))))</f>
        <v>0</v>
      </c>
      <c r="Q216" s="169">
        <f ca="1">IF($C216-Q$1&lt;År1,0,P215*(1-VLOOKUP($A216,[1]Hugst!$R$5:$W$9,MATCH(ROUNDUP((Q$1)/10,0)*10,[1]Hugst!$R$4:$W$4,0))))</f>
        <v>0</v>
      </c>
      <c r="R216" s="169">
        <f ca="1">IF($C216-R$1&lt;År1,0,Q215*(1-VLOOKUP($A216,[1]Hugst!$R$5:$W$9,MATCH(ROUNDUP((R$1)/10,0)*10,[1]Hugst!$R$4:$W$4,0))))</f>
        <v>0</v>
      </c>
      <c r="S216" s="169">
        <f ca="1">IF($C216-S$1&lt;År1,0,R215*(1-VLOOKUP($A216,[1]Hugst!$R$5:$W$9,MATCH(ROUNDUP((S$1)/10,0)*10,[1]Hugst!$R$4:$W$4,0))))</f>
        <v>0</v>
      </c>
      <c r="T216" s="169">
        <f ca="1">IF($C216-T$1&lt;År1,0,S215*(1-VLOOKUP($A216,[1]Hugst!$R$5:$W$9,MATCH(ROUNDUP((T$1)/10,0)*10,[1]Hugst!$R$4:$W$4,0))))</f>
        <v>0</v>
      </c>
      <c r="U216" s="169">
        <f ca="1">IF($C216-U$1&lt;År1,0,T215*(1-VLOOKUP($A216,[1]Hugst!$R$5:$W$9,MATCH(ROUNDUP((U$1)/10,0)*10,[1]Hugst!$R$4:$W$4,0))))</f>
        <v>0</v>
      </c>
      <c r="V216" s="169">
        <f ca="1">IF($C216-V$1&lt;År1,0,U215*(1-VLOOKUP($A216,[1]Hugst!$R$5:$W$9,MATCH(ROUNDUP((V$1)/10,0)*10,[1]Hugst!$R$4:$W$4,0))))</f>
        <v>0</v>
      </c>
      <c r="W216" s="169">
        <f ca="1">IF($C216-W$1&lt;År1,0,V215*(1-VLOOKUP($A216,[1]Hugst!$R$5:$W$9,MATCH(ROUNDUP((W$1)/10,0)*10,[1]Hugst!$R$4:$W$4,0))))</f>
        <v>0</v>
      </c>
      <c r="X216" s="169">
        <f ca="1">IF($C216-X$1&lt;År1,0,W215*(1-VLOOKUP($A216,[1]Hugst!$R$5:$W$9,MATCH(ROUNDUP((X$1)/10,0)*10,[1]Hugst!$R$4:$W$4,0))))</f>
        <v>0</v>
      </c>
      <c r="Y216" s="169">
        <f ca="1">IF($C216-Y$1&lt;År1,0,X215*(1-VLOOKUP($A216,[1]Hugst!$R$5:$W$9,MATCH(ROUNDUP((Y$1)/10,0)*10,[1]Hugst!$R$4:$W$4,0))))</f>
        <v>0</v>
      </c>
      <c r="Z216" s="169">
        <f ca="1">IF($C216-Z$1&lt;År1,0,Y215*(1-VLOOKUP($A216,[1]Hugst!$R$5:$W$9,MATCH(ROUNDUP((Z$1)/10,0)*10,[1]Hugst!$R$4:$W$4,0))))</f>
        <v>0</v>
      </c>
      <c r="AA216" s="169">
        <f ca="1">IF($C216-AA$1&lt;År1,0,Z215*(1-VLOOKUP($A216,[1]Hugst!$R$5:$W$9,MATCH(ROUNDUP((AA$1)/10,0)*10,[1]Hugst!$R$4:$W$4,0))))</f>
        <v>0</v>
      </c>
      <c r="AB216" s="169">
        <f ca="1">IF($C216-AB$1&lt;År1,0,AA215*(1-VLOOKUP($A216,[1]Hugst!$R$5:$W$9,MATCH(ROUNDUP((AB$1)/10,0)*10,[1]Hugst!$R$4:$W$4,0))))</f>
        <v>0</v>
      </c>
      <c r="AC216" s="169">
        <f ca="1">IF($C216-AC$1&lt;År1,0,AB215*(1-VLOOKUP($A216,[1]Hugst!$R$5:$W$9,MATCH(ROUNDUP((AC$1)/10,0)*10,[1]Hugst!$R$4:$W$4,0))))</f>
        <v>0</v>
      </c>
      <c r="AD216" s="169">
        <f ca="1">IF($C216-AD$1&lt;År1,0,AC215*(1-VLOOKUP($A216,[1]Hugst!$R$5:$W$9,MATCH(ROUNDUP((AD$1)/10,0)*10,[1]Hugst!$R$4:$W$4,0))))</f>
        <v>0</v>
      </c>
      <c r="AE216" s="169">
        <f ca="1">IF($C216-AE$1&lt;År1,0,AD215*(1-VLOOKUP($A216,[1]Hugst!$R$5:$W$9,MATCH(ROUNDUP((AE$1)/10,0)*10,[1]Hugst!$R$4:$W$4,0))))</f>
        <v>0</v>
      </c>
      <c r="AF216" s="169">
        <f ca="1">IF($C216-AF$1&lt;År1,0,AE215*(1-VLOOKUP($A216,[1]Hugst!$R$5:$W$9,MATCH(ROUNDUP((AF$1)/10,0)*10,[1]Hugst!$R$4:$W$4,0))))</f>
        <v>0</v>
      </c>
      <c r="AG216" s="169">
        <f ca="1">IF($C216-AG$1&lt;År1,0,AF215*(1-VLOOKUP($A216,[1]Hugst!$R$5:$W$9,MATCH(ROUNDUP((AG$1)/10,0)*10,[1]Hugst!$R$4:$W$4,0))))</f>
        <v>0</v>
      </c>
      <c r="AH216" s="169">
        <f ca="1"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ca="1" si="4"/>
        <v>0</v>
      </c>
      <c r="F217" s="169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 ca="1">IF($C217-G$1&lt;År1,0,F216*(1-VLOOKUP($A217,[1]Hugst!$R$5:$W$9,MATCH(ROUNDUP((G$1)/10,0)*10,[1]Hugst!$R$4:$W$4,0))))</f>
        <v>0</v>
      </c>
      <c r="H217" s="169">
        <f ca="1">IF($C217-H$1&lt;År1,0,G216*(1-VLOOKUP($A217,[1]Hugst!$R$5:$W$9,MATCH(ROUNDUP((H$1)/10,0)*10,[1]Hugst!$R$4:$W$4,0))))</f>
        <v>0</v>
      </c>
      <c r="I217" s="169">
        <f ca="1">IF($C217-I$1&lt;År1,0,H216*(1-VLOOKUP($A217,[1]Hugst!$R$5:$W$9,MATCH(ROUNDUP((I$1)/10,0)*10,[1]Hugst!$R$4:$W$4,0))))</f>
        <v>0</v>
      </c>
      <c r="J217" s="169">
        <f ca="1">IF($C217-J$1&lt;År1,0,I216*(1-VLOOKUP($A217,[1]Hugst!$R$5:$W$9,MATCH(ROUNDUP((J$1)/10,0)*10,[1]Hugst!$R$4:$W$4,0))))</f>
        <v>0</v>
      </c>
      <c r="K217" s="169">
        <f ca="1">IF($C217-K$1&lt;År1,0,J216*(1-VLOOKUP($A217,[1]Hugst!$R$5:$W$9,MATCH(ROUNDUP((K$1)/10,0)*10,[1]Hugst!$R$4:$W$4,0))))</f>
        <v>0</v>
      </c>
      <c r="L217" s="169">
        <f ca="1">IF($C217-L$1&lt;År1,0,K216*(1-VLOOKUP($A217,[1]Hugst!$R$5:$W$9,MATCH(ROUNDUP((L$1)/10,0)*10,[1]Hugst!$R$4:$W$4,0))))</f>
        <v>0</v>
      </c>
      <c r="M217" s="169">
        <f ca="1">IF($C217-M$1&lt;År1,0,L216*(1-VLOOKUP($A217,[1]Hugst!$R$5:$W$9,MATCH(ROUNDUP((M$1)/10,0)*10,[1]Hugst!$R$4:$W$4,0))))</f>
        <v>0</v>
      </c>
      <c r="N217" s="169">
        <f ca="1">IF($C217-N$1&lt;År1,0,M216*(1-VLOOKUP($A217,[1]Hugst!$R$5:$W$9,MATCH(ROUNDUP((N$1)/10,0)*10,[1]Hugst!$R$4:$W$4,0))))</f>
        <v>0</v>
      </c>
      <c r="O217" s="169">
        <f ca="1">IF($C217-O$1&lt;År1,0,N216*(1-VLOOKUP($A217,[1]Hugst!$R$5:$W$9,MATCH(ROUNDUP((O$1)/10,0)*10,[1]Hugst!$R$4:$W$4,0))))</f>
        <v>0</v>
      </c>
      <c r="P217" s="169">
        <f ca="1">IF($C217-P$1&lt;År1,0,O216*(1-VLOOKUP($A217,[1]Hugst!$R$5:$W$9,MATCH(ROUNDUP((P$1)/10,0)*10,[1]Hugst!$R$4:$W$4,0))))</f>
        <v>0</v>
      </c>
      <c r="Q217" s="169">
        <f ca="1">IF($C217-Q$1&lt;År1,0,P216*(1-VLOOKUP($A217,[1]Hugst!$R$5:$W$9,MATCH(ROUNDUP((Q$1)/10,0)*10,[1]Hugst!$R$4:$W$4,0))))</f>
        <v>0</v>
      </c>
      <c r="R217" s="169">
        <f ca="1">IF($C217-R$1&lt;År1,0,Q216*(1-VLOOKUP($A217,[1]Hugst!$R$5:$W$9,MATCH(ROUNDUP((R$1)/10,0)*10,[1]Hugst!$R$4:$W$4,0))))</f>
        <v>0</v>
      </c>
      <c r="S217" s="169">
        <f ca="1">IF($C217-S$1&lt;År1,0,R216*(1-VLOOKUP($A217,[1]Hugst!$R$5:$W$9,MATCH(ROUNDUP((S$1)/10,0)*10,[1]Hugst!$R$4:$W$4,0))))</f>
        <v>0</v>
      </c>
      <c r="T217" s="169">
        <f ca="1">IF($C217-T$1&lt;År1,0,S216*(1-VLOOKUP($A217,[1]Hugst!$R$5:$W$9,MATCH(ROUNDUP((T$1)/10,0)*10,[1]Hugst!$R$4:$W$4,0))))</f>
        <v>0</v>
      </c>
      <c r="U217" s="169">
        <f ca="1">IF($C217-U$1&lt;År1,0,T216*(1-VLOOKUP($A217,[1]Hugst!$R$5:$W$9,MATCH(ROUNDUP((U$1)/10,0)*10,[1]Hugst!$R$4:$W$4,0))))</f>
        <v>0</v>
      </c>
      <c r="V217" s="169">
        <f ca="1">IF($C217-V$1&lt;År1,0,U216*(1-VLOOKUP($A217,[1]Hugst!$R$5:$W$9,MATCH(ROUNDUP((V$1)/10,0)*10,[1]Hugst!$R$4:$W$4,0))))</f>
        <v>0</v>
      </c>
      <c r="W217" s="169">
        <f ca="1">IF($C217-W$1&lt;År1,0,V216*(1-VLOOKUP($A217,[1]Hugst!$R$5:$W$9,MATCH(ROUNDUP((W$1)/10,0)*10,[1]Hugst!$R$4:$W$4,0))))</f>
        <v>0</v>
      </c>
      <c r="X217" s="169">
        <f ca="1">IF($C217-X$1&lt;År1,0,W216*(1-VLOOKUP($A217,[1]Hugst!$R$5:$W$9,MATCH(ROUNDUP((X$1)/10,0)*10,[1]Hugst!$R$4:$W$4,0))))</f>
        <v>0</v>
      </c>
      <c r="Y217" s="169">
        <f ca="1">IF($C217-Y$1&lt;År1,0,X216*(1-VLOOKUP($A217,[1]Hugst!$R$5:$W$9,MATCH(ROUNDUP((Y$1)/10,0)*10,[1]Hugst!$R$4:$W$4,0))))</f>
        <v>0</v>
      </c>
      <c r="Z217" s="169">
        <f ca="1">IF($C217-Z$1&lt;År1,0,Y216*(1-VLOOKUP($A217,[1]Hugst!$R$5:$W$9,MATCH(ROUNDUP((Z$1)/10,0)*10,[1]Hugst!$R$4:$W$4,0))))</f>
        <v>0</v>
      </c>
      <c r="AA217" s="169">
        <f ca="1">IF($C217-AA$1&lt;År1,0,Z216*(1-VLOOKUP($A217,[1]Hugst!$R$5:$W$9,MATCH(ROUNDUP((AA$1)/10,0)*10,[1]Hugst!$R$4:$W$4,0))))</f>
        <v>0</v>
      </c>
      <c r="AB217" s="169">
        <f ca="1">IF($C217-AB$1&lt;År1,0,AA216*(1-VLOOKUP($A217,[1]Hugst!$R$5:$W$9,MATCH(ROUNDUP((AB$1)/10,0)*10,[1]Hugst!$R$4:$W$4,0))))</f>
        <v>0</v>
      </c>
      <c r="AC217" s="169">
        <f ca="1">IF($C217-AC$1&lt;År1,0,AB216*(1-VLOOKUP($A217,[1]Hugst!$R$5:$W$9,MATCH(ROUNDUP((AC$1)/10,0)*10,[1]Hugst!$R$4:$W$4,0))))</f>
        <v>0</v>
      </c>
      <c r="AD217" s="169">
        <f ca="1">IF($C217-AD$1&lt;År1,0,AC216*(1-VLOOKUP($A217,[1]Hugst!$R$5:$W$9,MATCH(ROUNDUP((AD$1)/10,0)*10,[1]Hugst!$R$4:$W$4,0))))</f>
        <v>0</v>
      </c>
      <c r="AE217" s="169">
        <f ca="1">IF($C217-AE$1&lt;År1,0,AD216*(1-VLOOKUP($A217,[1]Hugst!$R$5:$W$9,MATCH(ROUNDUP((AE$1)/10,0)*10,[1]Hugst!$R$4:$W$4,0))))</f>
        <v>0</v>
      </c>
      <c r="AF217" s="169">
        <f ca="1">IF($C217-AF$1&lt;År1,0,AE216*(1-VLOOKUP($A217,[1]Hugst!$R$5:$W$9,MATCH(ROUNDUP((AF$1)/10,0)*10,[1]Hugst!$R$4:$W$4,0))))</f>
        <v>0</v>
      </c>
      <c r="AG217" s="169">
        <f ca="1">IF($C217-AG$1&lt;År1,0,AF216*(1-VLOOKUP($A217,[1]Hugst!$R$5:$W$9,MATCH(ROUNDUP((AG$1)/10,0)*10,[1]Hugst!$R$4:$W$4,0))))</f>
        <v>0</v>
      </c>
      <c r="AH217" s="169">
        <f ca="1">IF($C217-AH$1&lt;År1,0,AG216*(1-VLOOKUP($A217,[1]Hugst!$R$5:$W$9,MATCH(ROUNDUP((AH$1)/10,0)*10,[1]Hugst!$R$4:$W$4,0))))</f>
        <v>0</v>
      </c>
      <c r="AI217" s="169">
        <f ca="1"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ca="1" si="4"/>
        <v>0</v>
      </c>
      <c r="F218" s="169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 ca="1">IF($C218-G$1&lt;År1,0,F217*(1-VLOOKUP($A218,[1]Hugst!$R$5:$W$9,MATCH(ROUNDUP((G$1)/10,0)*10,[1]Hugst!$R$4:$W$4,0))))</f>
        <v>0</v>
      </c>
      <c r="H218" s="169">
        <f ca="1">IF($C218-H$1&lt;År1,0,G217*(1-VLOOKUP($A218,[1]Hugst!$R$5:$W$9,MATCH(ROUNDUP((H$1)/10,0)*10,[1]Hugst!$R$4:$W$4,0))))</f>
        <v>0</v>
      </c>
      <c r="I218" s="169">
        <f ca="1">IF($C218-I$1&lt;År1,0,H217*(1-VLOOKUP($A218,[1]Hugst!$R$5:$W$9,MATCH(ROUNDUP((I$1)/10,0)*10,[1]Hugst!$R$4:$W$4,0))))</f>
        <v>0</v>
      </c>
      <c r="J218" s="169">
        <f ca="1">IF($C218-J$1&lt;År1,0,I217*(1-VLOOKUP($A218,[1]Hugst!$R$5:$W$9,MATCH(ROUNDUP((J$1)/10,0)*10,[1]Hugst!$R$4:$W$4,0))))</f>
        <v>0</v>
      </c>
      <c r="K218" s="169">
        <f ca="1">IF($C218-K$1&lt;År1,0,J217*(1-VLOOKUP($A218,[1]Hugst!$R$5:$W$9,MATCH(ROUNDUP((K$1)/10,0)*10,[1]Hugst!$R$4:$W$4,0))))</f>
        <v>0</v>
      </c>
      <c r="L218" s="169">
        <f ca="1">IF($C218-L$1&lt;År1,0,K217*(1-VLOOKUP($A218,[1]Hugst!$R$5:$W$9,MATCH(ROUNDUP((L$1)/10,0)*10,[1]Hugst!$R$4:$W$4,0))))</f>
        <v>0</v>
      </c>
      <c r="M218" s="169">
        <f ca="1">IF($C218-M$1&lt;År1,0,L217*(1-VLOOKUP($A218,[1]Hugst!$R$5:$W$9,MATCH(ROUNDUP((M$1)/10,0)*10,[1]Hugst!$R$4:$W$4,0))))</f>
        <v>0</v>
      </c>
      <c r="N218" s="169">
        <f ca="1">IF($C218-N$1&lt;År1,0,M217*(1-VLOOKUP($A218,[1]Hugst!$R$5:$W$9,MATCH(ROUNDUP((N$1)/10,0)*10,[1]Hugst!$R$4:$W$4,0))))</f>
        <v>0</v>
      </c>
      <c r="O218" s="169">
        <f ca="1">IF($C218-O$1&lt;År1,0,N217*(1-VLOOKUP($A218,[1]Hugst!$R$5:$W$9,MATCH(ROUNDUP((O$1)/10,0)*10,[1]Hugst!$R$4:$W$4,0))))</f>
        <v>0</v>
      </c>
      <c r="P218" s="169">
        <f ca="1">IF($C218-P$1&lt;År1,0,O217*(1-VLOOKUP($A218,[1]Hugst!$R$5:$W$9,MATCH(ROUNDUP((P$1)/10,0)*10,[1]Hugst!$R$4:$W$4,0))))</f>
        <v>0</v>
      </c>
      <c r="Q218" s="169">
        <f ca="1">IF($C218-Q$1&lt;År1,0,P217*(1-VLOOKUP($A218,[1]Hugst!$R$5:$W$9,MATCH(ROUNDUP((Q$1)/10,0)*10,[1]Hugst!$R$4:$W$4,0))))</f>
        <v>0</v>
      </c>
      <c r="R218" s="169">
        <f ca="1">IF($C218-R$1&lt;År1,0,Q217*(1-VLOOKUP($A218,[1]Hugst!$R$5:$W$9,MATCH(ROUNDUP((R$1)/10,0)*10,[1]Hugst!$R$4:$W$4,0))))</f>
        <v>0</v>
      </c>
      <c r="S218" s="169">
        <f ca="1">IF($C218-S$1&lt;År1,0,R217*(1-VLOOKUP($A218,[1]Hugst!$R$5:$W$9,MATCH(ROUNDUP((S$1)/10,0)*10,[1]Hugst!$R$4:$W$4,0))))</f>
        <v>0</v>
      </c>
      <c r="T218" s="169">
        <f ca="1">IF($C218-T$1&lt;År1,0,S217*(1-VLOOKUP($A218,[1]Hugst!$R$5:$W$9,MATCH(ROUNDUP((T$1)/10,0)*10,[1]Hugst!$R$4:$W$4,0))))</f>
        <v>0</v>
      </c>
      <c r="U218" s="169">
        <f ca="1">IF($C218-U$1&lt;År1,0,T217*(1-VLOOKUP($A218,[1]Hugst!$R$5:$W$9,MATCH(ROUNDUP((U$1)/10,0)*10,[1]Hugst!$R$4:$W$4,0))))</f>
        <v>0</v>
      </c>
      <c r="V218" s="169">
        <f ca="1">IF($C218-V$1&lt;År1,0,U217*(1-VLOOKUP($A218,[1]Hugst!$R$5:$W$9,MATCH(ROUNDUP((V$1)/10,0)*10,[1]Hugst!$R$4:$W$4,0))))</f>
        <v>0</v>
      </c>
      <c r="W218" s="169">
        <f ca="1">IF($C218-W$1&lt;År1,0,V217*(1-VLOOKUP($A218,[1]Hugst!$R$5:$W$9,MATCH(ROUNDUP((W$1)/10,0)*10,[1]Hugst!$R$4:$W$4,0))))</f>
        <v>0</v>
      </c>
      <c r="X218" s="169">
        <f ca="1">IF($C218-X$1&lt;År1,0,W217*(1-VLOOKUP($A218,[1]Hugst!$R$5:$W$9,MATCH(ROUNDUP((X$1)/10,0)*10,[1]Hugst!$R$4:$W$4,0))))</f>
        <v>0</v>
      </c>
      <c r="Y218" s="169">
        <f ca="1">IF($C218-Y$1&lt;År1,0,X217*(1-VLOOKUP($A218,[1]Hugst!$R$5:$W$9,MATCH(ROUNDUP((Y$1)/10,0)*10,[1]Hugst!$R$4:$W$4,0))))</f>
        <v>0</v>
      </c>
      <c r="Z218" s="169">
        <f ca="1">IF($C218-Z$1&lt;År1,0,Y217*(1-VLOOKUP($A218,[1]Hugst!$R$5:$W$9,MATCH(ROUNDUP((Z$1)/10,0)*10,[1]Hugst!$R$4:$W$4,0))))</f>
        <v>0</v>
      </c>
      <c r="AA218" s="169">
        <f ca="1">IF($C218-AA$1&lt;År1,0,Z217*(1-VLOOKUP($A218,[1]Hugst!$R$5:$W$9,MATCH(ROUNDUP((AA$1)/10,0)*10,[1]Hugst!$R$4:$W$4,0))))</f>
        <v>0</v>
      </c>
      <c r="AB218" s="169">
        <f ca="1">IF($C218-AB$1&lt;År1,0,AA217*(1-VLOOKUP($A218,[1]Hugst!$R$5:$W$9,MATCH(ROUNDUP((AB$1)/10,0)*10,[1]Hugst!$R$4:$W$4,0))))</f>
        <v>0</v>
      </c>
      <c r="AC218" s="169">
        <f ca="1">IF($C218-AC$1&lt;År1,0,AB217*(1-VLOOKUP($A218,[1]Hugst!$R$5:$W$9,MATCH(ROUNDUP((AC$1)/10,0)*10,[1]Hugst!$R$4:$W$4,0))))</f>
        <v>0</v>
      </c>
      <c r="AD218" s="169">
        <f ca="1">IF($C218-AD$1&lt;År1,0,AC217*(1-VLOOKUP($A218,[1]Hugst!$R$5:$W$9,MATCH(ROUNDUP((AD$1)/10,0)*10,[1]Hugst!$R$4:$W$4,0))))</f>
        <v>0</v>
      </c>
      <c r="AE218" s="169">
        <f ca="1">IF($C218-AE$1&lt;År1,0,AD217*(1-VLOOKUP($A218,[1]Hugst!$R$5:$W$9,MATCH(ROUNDUP((AE$1)/10,0)*10,[1]Hugst!$R$4:$W$4,0))))</f>
        <v>0</v>
      </c>
      <c r="AF218" s="169">
        <f ca="1">IF($C218-AF$1&lt;År1,0,AE217*(1-VLOOKUP($A218,[1]Hugst!$R$5:$W$9,MATCH(ROUNDUP((AF$1)/10,0)*10,[1]Hugst!$R$4:$W$4,0))))</f>
        <v>0</v>
      </c>
      <c r="AG218" s="169">
        <f ca="1">IF($C218-AG$1&lt;År1,0,AF217*(1-VLOOKUP($A218,[1]Hugst!$R$5:$W$9,MATCH(ROUNDUP((AG$1)/10,0)*10,[1]Hugst!$R$4:$W$4,0))))</f>
        <v>0</v>
      </c>
      <c r="AH218" s="169">
        <f ca="1">IF($C218-AH$1&lt;År1,0,AG217*(1-VLOOKUP($A218,[1]Hugst!$R$5:$W$9,MATCH(ROUNDUP((AH$1)/10,0)*10,[1]Hugst!$R$4:$W$4,0))))</f>
        <v>0</v>
      </c>
      <c r="AI218" s="169">
        <f ca="1">IF($C218-AI$1&lt;År1,0,AH217*(1-VLOOKUP($A218,[1]Hugst!$R$5:$W$9,MATCH(ROUNDUP((AI$1)/10,0)*10,[1]Hugst!$R$4:$W$4,0))))</f>
        <v>0</v>
      </c>
      <c r="AJ218" s="169">
        <f ca="1"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ca="1" si="5">IF(C220=2020,SUM(G220:AJ220),SUM(F219:AJ219)-SUM(G220:AJ220))</f>
        <v>0</v>
      </c>
      <c r="F220" s="169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 ca="1"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ca="1" si="5"/>
        <v>0</v>
      </c>
      <c r="F221" s="169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 ca="1">IF($C221-G$1&lt;År1,0,F220*(1-VLOOKUP($A221,[1]Hugst!$R$5:$W$9,MATCH(ROUNDUP((G$1)/10,0)*10,[1]Hugst!$R$4:$W$4,0))))</f>
        <v>0</v>
      </c>
      <c r="H221" s="169">
        <f ca="1"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ca="1" si="5"/>
        <v>0</v>
      </c>
      <c r="F222" s="169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 ca="1">IF($C222-G$1&lt;År1,0,F221*(1-VLOOKUP($A222,[1]Hugst!$R$5:$W$9,MATCH(ROUNDUP((G$1)/10,0)*10,[1]Hugst!$R$4:$W$4,0))))</f>
        <v>0</v>
      </c>
      <c r="H222" s="169">
        <f ca="1">IF($C222-H$1&lt;År1,0,G221*(1-VLOOKUP($A222,[1]Hugst!$R$5:$W$9,MATCH(ROUNDUP((H$1)/10,0)*10,[1]Hugst!$R$4:$W$4,0))))</f>
        <v>0</v>
      </c>
      <c r="I222" s="169">
        <f ca="1"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ca="1" si="5"/>
        <v>0</v>
      </c>
      <c r="F223" s="169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 ca="1">IF($C223-G$1&lt;År1,0,F222*(1-VLOOKUP($A223,[1]Hugst!$R$5:$W$9,MATCH(ROUNDUP((G$1)/10,0)*10,[1]Hugst!$R$4:$W$4,0))))</f>
        <v>0</v>
      </c>
      <c r="H223" s="169">
        <f ca="1">IF($C223-H$1&lt;År1,0,G222*(1-VLOOKUP($A223,[1]Hugst!$R$5:$W$9,MATCH(ROUNDUP((H$1)/10,0)*10,[1]Hugst!$R$4:$W$4,0))))</f>
        <v>0</v>
      </c>
      <c r="I223" s="169">
        <f ca="1">IF($C223-I$1&lt;År1,0,H222*(1-VLOOKUP($A223,[1]Hugst!$R$5:$W$9,MATCH(ROUNDUP((I$1)/10,0)*10,[1]Hugst!$R$4:$W$4,0))))</f>
        <v>0</v>
      </c>
      <c r="J223" s="169">
        <f ca="1"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ca="1" si="5"/>
        <v>0</v>
      </c>
      <c r="F224" s="169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 ca="1">IF($C224-G$1&lt;År1,0,F223*(1-VLOOKUP($A224,[1]Hugst!$R$5:$W$9,MATCH(ROUNDUP((G$1)/10,0)*10,[1]Hugst!$R$4:$W$4,0))))</f>
        <v>0</v>
      </c>
      <c r="H224" s="169">
        <f ca="1">IF($C224-H$1&lt;År1,0,G223*(1-VLOOKUP($A224,[1]Hugst!$R$5:$W$9,MATCH(ROUNDUP((H$1)/10,0)*10,[1]Hugst!$R$4:$W$4,0))))</f>
        <v>0</v>
      </c>
      <c r="I224" s="169">
        <f ca="1">IF($C224-I$1&lt;År1,0,H223*(1-VLOOKUP($A224,[1]Hugst!$R$5:$W$9,MATCH(ROUNDUP((I$1)/10,0)*10,[1]Hugst!$R$4:$W$4,0))))</f>
        <v>0</v>
      </c>
      <c r="J224" s="169">
        <f ca="1">IF($C224-J$1&lt;År1,0,I223*(1-VLOOKUP($A224,[1]Hugst!$R$5:$W$9,MATCH(ROUNDUP((J$1)/10,0)*10,[1]Hugst!$R$4:$W$4,0))))</f>
        <v>0</v>
      </c>
      <c r="K224" s="169">
        <f ca="1"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ca="1" si="5"/>
        <v>0</v>
      </c>
      <c r="F225" s="169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 ca="1">IF($C225-G$1&lt;År1,0,F224*(1-VLOOKUP($A225,[1]Hugst!$R$5:$W$9,MATCH(ROUNDUP((G$1)/10,0)*10,[1]Hugst!$R$4:$W$4,0))))</f>
        <v>0</v>
      </c>
      <c r="H225" s="169">
        <f ca="1">IF($C225-H$1&lt;År1,0,G224*(1-VLOOKUP($A225,[1]Hugst!$R$5:$W$9,MATCH(ROUNDUP((H$1)/10,0)*10,[1]Hugst!$R$4:$W$4,0))))</f>
        <v>0</v>
      </c>
      <c r="I225" s="169">
        <f ca="1">IF($C225-I$1&lt;År1,0,H224*(1-VLOOKUP($A225,[1]Hugst!$R$5:$W$9,MATCH(ROUNDUP((I$1)/10,0)*10,[1]Hugst!$R$4:$W$4,0))))</f>
        <v>0</v>
      </c>
      <c r="J225" s="169">
        <f ca="1">IF($C225-J$1&lt;År1,0,I224*(1-VLOOKUP($A225,[1]Hugst!$R$5:$W$9,MATCH(ROUNDUP((J$1)/10,0)*10,[1]Hugst!$R$4:$W$4,0))))</f>
        <v>0</v>
      </c>
      <c r="K225" s="169">
        <f ca="1">IF($C225-K$1&lt;År1,0,J224*(1-VLOOKUP($A225,[1]Hugst!$R$5:$W$9,MATCH(ROUNDUP((K$1)/10,0)*10,[1]Hugst!$R$4:$W$4,0))))</f>
        <v>0</v>
      </c>
      <c r="L225" s="169">
        <f ca="1"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ca="1" si="5"/>
        <v>0</v>
      </c>
      <c r="F226" s="169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 ca="1">IF($C226-G$1&lt;År1,0,F225*(1-VLOOKUP($A226,[1]Hugst!$R$5:$W$9,MATCH(ROUNDUP((G$1)/10,0)*10,[1]Hugst!$R$4:$W$4,0))))</f>
        <v>0</v>
      </c>
      <c r="H226" s="169">
        <f ca="1">IF($C226-H$1&lt;År1,0,G225*(1-VLOOKUP($A226,[1]Hugst!$R$5:$W$9,MATCH(ROUNDUP((H$1)/10,0)*10,[1]Hugst!$R$4:$W$4,0))))</f>
        <v>0</v>
      </c>
      <c r="I226" s="169">
        <f ca="1">IF($C226-I$1&lt;År1,0,H225*(1-VLOOKUP($A226,[1]Hugst!$R$5:$W$9,MATCH(ROUNDUP((I$1)/10,0)*10,[1]Hugst!$R$4:$W$4,0))))</f>
        <v>0</v>
      </c>
      <c r="J226" s="169">
        <f ca="1">IF($C226-J$1&lt;År1,0,I225*(1-VLOOKUP($A226,[1]Hugst!$R$5:$W$9,MATCH(ROUNDUP((J$1)/10,0)*10,[1]Hugst!$R$4:$W$4,0))))</f>
        <v>0</v>
      </c>
      <c r="K226" s="169">
        <f ca="1">IF($C226-K$1&lt;År1,0,J225*(1-VLOOKUP($A226,[1]Hugst!$R$5:$W$9,MATCH(ROUNDUP((K$1)/10,0)*10,[1]Hugst!$R$4:$W$4,0))))</f>
        <v>0</v>
      </c>
      <c r="L226" s="169">
        <f ca="1">IF($C226-L$1&lt;År1,0,K225*(1-VLOOKUP($A226,[1]Hugst!$R$5:$W$9,MATCH(ROUNDUP((L$1)/10,0)*10,[1]Hugst!$R$4:$W$4,0))))</f>
        <v>0</v>
      </c>
      <c r="M226" s="169">
        <f ca="1"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ca="1" si="5"/>
        <v>0</v>
      </c>
      <c r="F227" s="169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 ca="1">IF($C227-G$1&lt;År1,0,F226*(1-VLOOKUP($A227,[1]Hugst!$R$5:$W$9,MATCH(ROUNDUP((G$1)/10,0)*10,[1]Hugst!$R$4:$W$4,0))))</f>
        <v>0</v>
      </c>
      <c r="H227" s="169">
        <f ca="1">IF($C227-H$1&lt;År1,0,G226*(1-VLOOKUP($A227,[1]Hugst!$R$5:$W$9,MATCH(ROUNDUP((H$1)/10,0)*10,[1]Hugst!$R$4:$W$4,0))))</f>
        <v>0</v>
      </c>
      <c r="I227" s="169">
        <f ca="1">IF($C227-I$1&lt;År1,0,H226*(1-VLOOKUP($A227,[1]Hugst!$R$5:$W$9,MATCH(ROUNDUP((I$1)/10,0)*10,[1]Hugst!$R$4:$W$4,0))))</f>
        <v>0</v>
      </c>
      <c r="J227" s="169">
        <f ca="1">IF($C227-J$1&lt;År1,0,I226*(1-VLOOKUP($A227,[1]Hugst!$R$5:$W$9,MATCH(ROUNDUP((J$1)/10,0)*10,[1]Hugst!$R$4:$W$4,0))))</f>
        <v>0</v>
      </c>
      <c r="K227" s="169">
        <f ca="1">IF($C227-K$1&lt;År1,0,J226*(1-VLOOKUP($A227,[1]Hugst!$R$5:$W$9,MATCH(ROUNDUP((K$1)/10,0)*10,[1]Hugst!$R$4:$W$4,0))))</f>
        <v>0</v>
      </c>
      <c r="L227" s="169">
        <f ca="1">IF($C227-L$1&lt;År1,0,K226*(1-VLOOKUP($A227,[1]Hugst!$R$5:$W$9,MATCH(ROUNDUP((L$1)/10,0)*10,[1]Hugst!$R$4:$W$4,0))))</f>
        <v>0</v>
      </c>
      <c r="M227" s="169">
        <f ca="1">IF($C227-M$1&lt;År1,0,L226*(1-VLOOKUP($A227,[1]Hugst!$R$5:$W$9,MATCH(ROUNDUP((M$1)/10,0)*10,[1]Hugst!$R$4:$W$4,0))))</f>
        <v>0</v>
      </c>
      <c r="N227" s="169">
        <f ca="1"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ca="1" si="5"/>
        <v>0</v>
      </c>
      <c r="F228" s="169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 ca="1">IF($C228-G$1&lt;År1,0,F227*(1-VLOOKUP($A228,[1]Hugst!$R$5:$W$9,MATCH(ROUNDUP((G$1)/10,0)*10,[1]Hugst!$R$4:$W$4,0))))</f>
        <v>0</v>
      </c>
      <c r="H228" s="169">
        <f ca="1">IF($C228-H$1&lt;År1,0,G227*(1-VLOOKUP($A228,[1]Hugst!$R$5:$W$9,MATCH(ROUNDUP((H$1)/10,0)*10,[1]Hugst!$R$4:$W$4,0))))</f>
        <v>0</v>
      </c>
      <c r="I228" s="169">
        <f ca="1">IF($C228-I$1&lt;År1,0,H227*(1-VLOOKUP($A228,[1]Hugst!$R$5:$W$9,MATCH(ROUNDUP((I$1)/10,0)*10,[1]Hugst!$R$4:$W$4,0))))</f>
        <v>0</v>
      </c>
      <c r="J228" s="169">
        <f ca="1">IF($C228-J$1&lt;År1,0,I227*(1-VLOOKUP($A228,[1]Hugst!$R$5:$W$9,MATCH(ROUNDUP((J$1)/10,0)*10,[1]Hugst!$R$4:$W$4,0))))</f>
        <v>0</v>
      </c>
      <c r="K228" s="169">
        <f ca="1">IF($C228-K$1&lt;År1,0,J227*(1-VLOOKUP($A228,[1]Hugst!$R$5:$W$9,MATCH(ROUNDUP((K$1)/10,0)*10,[1]Hugst!$R$4:$W$4,0))))</f>
        <v>0</v>
      </c>
      <c r="L228" s="169">
        <f ca="1">IF($C228-L$1&lt;År1,0,K227*(1-VLOOKUP($A228,[1]Hugst!$R$5:$W$9,MATCH(ROUNDUP((L$1)/10,0)*10,[1]Hugst!$R$4:$W$4,0))))</f>
        <v>0</v>
      </c>
      <c r="M228" s="169">
        <f ca="1">IF($C228-M$1&lt;År1,0,L227*(1-VLOOKUP($A228,[1]Hugst!$R$5:$W$9,MATCH(ROUNDUP((M$1)/10,0)*10,[1]Hugst!$R$4:$W$4,0))))</f>
        <v>0</v>
      </c>
      <c r="N228" s="169">
        <f ca="1">IF($C228-N$1&lt;År1,0,M227*(1-VLOOKUP($A228,[1]Hugst!$R$5:$W$9,MATCH(ROUNDUP((N$1)/10,0)*10,[1]Hugst!$R$4:$W$4,0))))</f>
        <v>0</v>
      </c>
      <c r="O228" s="169">
        <f ca="1"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ca="1" si="5"/>
        <v>0</v>
      </c>
      <c r="F229" s="16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 ca="1">IF($C229-G$1&lt;År1,0,F228*(1-VLOOKUP($A229,[1]Hugst!$R$5:$W$9,MATCH(ROUNDUP((G$1)/10,0)*10,[1]Hugst!$R$4:$W$4,0))))</f>
        <v>0</v>
      </c>
      <c r="H229" s="169">
        <f ca="1">IF($C229-H$1&lt;År1,0,G228*(1-VLOOKUP($A229,[1]Hugst!$R$5:$W$9,MATCH(ROUNDUP((H$1)/10,0)*10,[1]Hugst!$R$4:$W$4,0))))</f>
        <v>0</v>
      </c>
      <c r="I229" s="169">
        <f ca="1">IF($C229-I$1&lt;År1,0,H228*(1-VLOOKUP($A229,[1]Hugst!$R$5:$W$9,MATCH(ROUNDUP((I$1)/10,0)*10,[1]Hugst!$R$4:$W$4,0))))</f>
        <v>0</v>
      </c>
      <c r="J229" s="169">
        <f ca="1">IF($C229-J$1&lt;År1,0,I228*(1-VLOOKUP($A229,[1]Hugst!$R$5:$W$9,MATCH(ROUNDUP((J$1)/10,0)*10,[1]Hugst!$R$4:$W$4,0))))</f>
        <v>0</v>
      </c>
      <c r="K229" s="169">
        <f ca="1">IF($C229-K$1&lt;År1,0,J228*(1-VLOOKUP($A229,[1]Hugst!$R$5:$W$9,MATCH(ROUNDUP((K$1)/10,0)*10,[1]Hugst!$R$4:$W$4,0))))</f>
        <v>0</v>
      </c>
      <c r="L229" s="169">
        <f ca="1">IF($C229-L$1&lt;År1,0,K228*(1-VLOOKUP($A229,[1]Hugst!$R$5:$W$9,MATCH(ROUNDUP((L$1)/10,0)*10,[1]Hugst!$R$4:$W$4,0))))</f>
        <v>0</v>
      </c>
      <c r="M229" s="169">
        <f ca="1">IF($C229-M$1&lt;År1,0,L228*(1-VLOOKUP($A229,[1]Hugst!$R$5:$W$9,MATCH(ROUNDUP((M$1)/10,0)*10,[1]Hugst!$R$4:$W$4,0))))</f>
        <v>0</v>
      </c>
      <c r="N229" s="169">
        <f ca="1">IF($C229-N$1&lt;År1,0,M228*(1-VLOOKUP($A229,[1]Hugst!$R$5:$W$9,MATCH(ROUNDUP((N$1)/10,0)*10,[1]Hugst!$R$4:$W$4,0))))</f>
        <v>0</v>
      </c>
      <c r="O229" s="169">
        <f ca="1">IF($C229-O$1&lt;År1,0,N228*(1-VLOOKUP($A229,[1]Hugst!$R$5:$W$9,MATCH(ROUNDUP((O$1)/10,0)*10,[1]Hugst!$R$4:$W$4,0))))</f>
        <v>0</v>
      </c>
      <c r="P229" s="169">
        <f ca="1"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ca="1" si="5"/>
        <v>0</v>
      </c>
      <c r="F230" s="169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 ca="1">IF($C230-G$1&lt;År1,0,F229*(1-VLOOKUP($A230,[1]Hugst!$R$5:$W$9,MATCH(ROUNDUP((G$1)/10,0)*10,[1]Hugst!$R$4:$W$4,0))))</f>
        <v>0</v>
      </c>
      <c r="H230" s="169">
        <f ca="1">IF($C230-H$1&lt;År1,0,G229*(1-VLOOKUP($A230,[1]Hugst!$R$5:$W$9,MATCH(ROUNDUP((H$1)/10,0)*10,[1]Hugst!$R$4:$W$4,0))))</f>
        <v>0</v>
      </c>
      <c r="I230" s="169">
        <f ca="1">IF($C230-I$1&lt;År1,0,H229*(1-VLOOKUP($A230,[1]Hugst!$R$5:$W$9,MATCH(ROUNDUP((I$1)/10,0)*10,[1]Hugst!$R$4:$W$4,0))))</f>
        <v>0</v>
      </c>
      <c r="J230" s="169">
        <f ca="1">IF($C230-J$1&lt;År1,0,I229*(1-VLOOKUP($A230,[1]Hugst!$R$5:$W$9,MATCH(ROUNDUP((J$1)/10,0)*10,[1]Hugst!$R$4:$W$4,0))))</f>
        <v>0</v>
      </c>
      <c r="K230" s="169">
        <f ca="1">IF($C230-K$1&lt;År1,0,J229*(1-VLOOKUP($A230,[1]Hugst!$R$5:$W$9,MATCH(ROUNDUP((K$1)/10,0)*10,[1]Hugst!$R$4:$W$4,0))))</f>
        <v>0</v>
      </c>
      <c r="L230" s="169">
        <f ca="1">IF($C230-L$1&lt;År1,0,K229*(1-VLOOKUP($A230,[1]Hugst!$R$5:$W$9,MATCH(ROUNDUP((L$1)/10,0)*10,[1]Hugst!$R$4:$W$4,0))))</f>
        <v>0</v>
      </c>
      <c r="M230" s="169">
        <f ca="1">IF($C230-M$1&lt;År1,0,L229*(1-VLOOKUP($A230,[1]Hugst!$R$5:$W$9,MATCH(ROUNDUP((M$1)/10,0)*10,[1]Hugst!$R$4:$W$4,0))))</f>
        <v>0</v>
      </c>
      <c r="N230" s="169">
        <f ca="1">IF($C230-N$1&lt;År1,0,M229*(1-VLOOKUP($A230,[1]Hugst!$R$5:$W$9,MATCH(ROUNDUP((N$1)/10,0)*10,[1]Hugst!$R$4:$W$4,0))))</f>
        <v>0</v>
      </c>
      <c r="O230" s="169">
        <f ca="1">IF($C230-O$1&lt;År1,0,N229*(1-VLOOKUP($A230,[1]Hugst!$R$5:$W$9,MATCH(ROUNDUP((O$1)/10,0)*10,[1]Hugst!$R$4:$W$4,0))))</f>
        <v>0</v>
      </c>
      <c r="P230" s="169">
        <f ca="1">IF($C230-P$1&lt;År1,0,O229*(1-VLOOKUP($A230,[1]Hugst!$R$5:$W$9,MATCH(ROUNDUP((P$1)/10,0)*10,[1]Hugst!$R$4:$W$4,0))))</f>
        <v>0</v>
      </c>
      <c r="Q230" s="169">
        <f ca="1"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ca="1" si="5"/>
        <v>0</v>
      </c>
      <c r="F231" s="169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 ca="1">IF($C231-G$1&lt;År1,0,F230*(1-VLOOKUP($A231,[1]Hugst!$R$5:$W$9,MATCH(ROUNDUP((G$1)/10,0)*10,[1]Hugst!$R$4:$W$4,0))))</f>
        <v>0</v>
      </c>
      <c r="H231" s="169">
        <f ca="1">IF($C231-H$1&lt;År1,0,G230*(1-VLOOKUP($A231,[1]Hugst!$R$5:$W$9,MATCH(ROUNDUP((H$1)/10,0)*10,[1]Hugst!$R$4:$W$4,0))))</f>
        <v>0</v>
      </c>
      <c r="I231" s="169">
        <f ca="1">IF($C231-I$1&lt;År1,0,H230*(1-VLOOKUP($A231,[1]Hugst!$R$5:$W$9,MATCH(ROUNDUP((I$1)/10,0)*10,[1]Hugst!$R$4:$W$4,0))))</f>
        <v>0</v>
      </c>
      <c r="J231" s="169">
        <f ca="1">IF($C231-J$1&lt;År1,0,I230*(1-VLOOKUP($A231,[1]Hugst!$R$5:$W$9,MATCH(ROUNDUP((J$1)/10,0)*10,[1]Hugst!$R$4:$W$4,0))))</f>
        <v>0</v>
      </c>
      <c r="K231" s="169">
        <f ca="1">IF($C231-K$1&lt;År1,0,J230*(1-VLOOKUP($A231,[1]Hugst!$R$5:$W$9,MATCH(ROUNDUP((K$1)/10,0)*10,[1]Hugst!$R$4:$W$4,0))))</f>
        <v>0</v>
      </c>
      <c r="L231" s="169">
        <f ca="1">IF($C231-L$1&lt;År1,0,K230*(1-VLOOKUP($A231,[1]Hugst!$R$5:$W$9,MATCH(ROUNDUP((L$1)/10,0)*10,[1]Hugst!$R$4:$W$4,0))))</f>
        <v>0</v>
      </c>
      <c r="M231" s="169">
        <f ca="1">IF($C231-M$1&lt;År1,0,L230*(1-VLOOKUP($A231,[1]Hugst!$R$5:$W$9,MATCH(ROUNDUP((M$1)/10,0)*10,[1]Hugst!$R$4:$W$4,0))))</f>
        <v>0</v>
      </c>
      <c r="N231" s="169">
        <f ca="1">IF($C231-N$1&lt;År1,0,M230*(1-VLOOKUP($A231,[1]Hugst!$R$5:$W$9,MATCH(ROUNDUP((N$1)/10,0)*10,[1]Hugst!$R$4:$W$4,0))))</f>
        <v>0</v>
      </c>
      <c r="O231" s="169">
        <f ca="1">IF($C231-O$1&lt;År1,0,N230*(1-VLOOKUP($A231,[1]Hugst!$R$5:$W$9,MATCH(ROUNDUP((O$1)/10,0)*10,[1]Hugst!$R$4:$W$4,0))))</f>
        <v>0</v>
      </c>
      <c r="P231" s="169">
        <f ca="1">IF($C231-P$1&lt;År1,0,O230*(1-VLOOKUP($A231,[1]Hugst!$R$5:$W$9,MATCH(ROUNDUP((P$1)/10,0)*10,[1]Hugst!$R$4:$W$4,0))))</f>
        <v>0</v>
      </c>
      <c r="Q231" s="169">
        <f ca="1">IF($C231-Q$1&lt;År1,0,P230*(1-VLOOKUP($A231,[1]Hugst!$R$5:$W$9,MATCH(ROUNDUP((Q$1)/10,0)*10,[1]Hugst!$R$4:$W$4,0))))</f>
        <v>0</v>
      </c>
      <c r="R231" s="169">
        <f ca="1"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ca="1" si="5"/>
        <v>0</v>
      </c>
      <c r="F232" s="169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 ca="1">IF($C232-G$1&lt;År1,0,F231*(1-VLOOKUP($A232,[1]Hugst!$R$5:$W$9,MATCH(ROUNDUP((G$1)/10,0)*10,[1]Hugst!$R$4:$W$4,0))))</f>
        <v>0</v>
      </c>
      <c r="H232" s="169">
        <f ca="1">IF($C232-H$1&lt;År1,0,G231*(1-VLOOKUP($A232,[1]Hugst!$R$5:$W$9,MATCH(ROUNDUP((H$1)/10,0)*10,[1]Hugst!$R$4:$W$4,0))))</f>
        <v>0</v>
      </c>
      <c r="I232" s="169">
        <f ca="1">IF($C232-I$1&lt;År1,0,H231*(1-VLOOKUP($A232,[1]Hugst!$R$5:$W$9,MATCH(ROUNDUP((I$1)/10,0)*10,[1]Hugst!$R$4:$W$4,0))))</f>
        <v>0</v>
      </c>
      <c r="J232" s="169">
        <f ca="1">IF($C232-J$1&lt;År1,0,I231*(1-VLOOKUP($A232,[1]Hugst!$R$5:$W$9,MATCH(ROUNDUP((J$1)/10,0)*10,[1]Hugst!$R$4:$W$4,0))))</f>
        <v>0</v>
      </c>
      <c r="K232" s="169">
        <f ca="1">IF($C232-K$1&lt;År1,0,J231*(1-VLOOKUP($A232,[1]Hugst!$R$5:$W$9,MATCH(ROUNDUP((K$1)/10,0)*10,[1]Hugst!$R$4:$W$4,0))))</f>
        <v>0</v>
      </c>
      <c r="L232" s="169">
        <f ca="1">IF($C232-L$1&lt;År1,0,K231*(1-VLOOKUP($A232,[1]Hugst!$R$5:$W$9,MATCH(ROUNDUP((L$1)/10,0)*10,[1]Hugst!$R$4:$W$4,0))))</f>
        <v>0</v>
      </c>
      <c r="M232" s="169">
        <f ca="1">IF($C232-M$1&lt;År1,0,L231*(1-VLOOKUP($A232,[1]Hugst!$R$5:$W$9,MATCH(ROUNDUP((M$1)/10,0)*10,[1]Hugst!$R$4:$W$4,0))))</f>
        <v>0</v>
      </c>
      <c r="N232" s="169">
        <f ca="1">IF($C232-N$1&lt;År1,0,M231*(1-VLOOKUP($A232,[1]Hugst!$R$5:$W$9,MATCH(ROUNDUP((N$1)/10,0)*10,[1]Hugst!$R$4:$W$4,0))))</f>
        <v>0</v>
      </c>
      <c r="O232" s="169">
        <f ca="1">IF($C232-O$1&lt;År1,0,N231*(1-VLOOKUP($A232,[1]Hugst!$R$5:$W$9,MATCH(ROUNDUP((O$1)/10,0)*10,[1]Hugst!$R$4:$W$4,0))))</f>
        <v>0</v>
      </c>
      <c r="P232" s="169">
        <f ca="1">IF($C232-P$1&lt;År1,0,O231*(1-VLOOKUP($A232,[1]Hugst!$R$5:$W$9,MATCH(ROUNDUP((P$1)/10,0)*10,[1]Hugst!$R$4:$W$4,0))))</f>
        <v>0</v>
      </c>
      <c r="Q232" s="169">
        <f ca="1">IF($C232-Q$1&lt;År1,0,P231*(1-VLOOKUP($A232,[1]Hugst!$R$5:$W$9,MATCH(ROUNDUP((Q$1)/10,0)*10,[1]Hugst!$R$4:$W$4,0))))</f>
        <v>0</v>
      </c>
      <c r="R232" s="169">
        <f ca="1">IF($C232-R$1&lt;År1,0,Q231*(1-VLOOKUP($A232,[1]Hugst!$R$5:$W$9,MATCH(ROUNDUP((R$1)/10,0)*10,[1]Hugst!$R$4:$W$4,0))))</f>
        <v>0</v>
      </c>
      <c r="S232" s="169">
        <f ca="1"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ca="1" si="5"/>
        <v>0</v>
      </c>
      <c r="F233" s="169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 ca="1">IF($C233-G$1&lt;År1,0,F232*(1-VLOOKUP($A233,[1]Hugst!$R$5:$W$9,MATCH(ROUNDUP((G$1)/10,0)*10,[1]Hugst!$R$4:$W$4,0))))</f>
        <v>0</v>
      </c>
      <c r="H233" s="169">
        <f ca="1">IF($C233-H$1&lt;År1,0,G232*(1-VLOOKUP($A233,[1]Hugst!$R$5:$W$9,MATCH(ROUNDUP((H$1)/10,0)*10,[1]Hugst!$R$4:$W$4,0))))</f>
        <v>0</v>
      </c>
      <c r="I233" s="169">
        <f ca="1">IF($C233-I$1&lt;År1,0,H232*(1-VLOOKUP($A233,[1]Hugst!$R$5:$W$9,MATCH(ROUNDUP((I$1)/10,0)*10,[1]Hugst!$R$4:$W$4,0))))</f>
        <v>0</v>
      </c>
      <c r="J233" s="169">
        <f ca="1">IF($C233-J$1&lt;År1,0,I232*(1-VLOOKUP($A233,[1]Hugst!$R$5:$W$9,MATCH(ROUNDUP((J$1)/10,0)*10,[1]Hugst!$R$4:$W$4,0))))</f>
        <v>0</v>
      </c>
      <c r="K233" s="169">
        <f ca="1">IF($C233-K$1&lt;År1,0,J232*(1-VLOOKUP($A233,[1]Hugst!$R$5:$W$9,MATCH(ROUNDUP((K$1)/10,0)*10,[1]Hugst!$R$4:$W$4,0))))</f>
        <v>0</v>
      </c>
      <c r="L233" s="169">
        <f ca="1">IF($C233-L$1&lt;År1,0,K232*(1-VLOOKUP($A233,[1]Hugst!$R$5:$W$9,MATCH(ROUNDUP((L$1)/10,0)*10,[1]Hugst!$R$4:$W$4,0))))</f>
        <v>0</v>
      </c>
      <c r="M233" s="169">
        <f ca="1">IF($C233-M$1&lt;År1,0,L232*(1-VLOOKUP($A233,[1]Hugst!$R$5:$W$9,MATCH(ROUNDUP((M$1)/10,0)*10,[1]Hugst!$R$4:$W$4,0))))</f>
        <v>0</v>
      </c>
      <c r="N233" s="169">
        <f ca="1">IF($C233-N$1&lt;År1,0,M232*(1-VLOOKUP($A233,[1]Hugst!$R$5:$W$9,MATCH(ROUNDUP((N$1)/10,0)*10,[1]Hugst!$R$4:$W$4,0))))</f>
        <v>0</v>
      </c>
      <c r="O233" s="169">
        <f ca="1">IF($C233-O$1&lt;År1,0,N232*(1-VLOOKUP($A233,[1]Hugst!$R$5:$W$9,MATCH(ROUNDUP((O$1)/10,0)*10,[1]Hugst!$R$4:$W$4,0))))</f>
        <v>0</v>
      </c>
      <c r="P233" s="169">
        <f ca="1">IF($C233-P$1&lt;År1,0,O232*(1-VLOOKUP($A233,[1]Hugst!$R$5:$W$9,MATCH(ROUNDUP((P$1)/10,0)*10,[1]Hugst!$R$4:$W$4,0))))</f>
        <v>0</v>
      </c>
      <c r="Q233" s="169">
        <f ca="1">IF($C233-Q$1&lt;År1,0,P232*(1-VLOOKUP($A233,[1]Hugst!$R$5:$W$9,MATCH(ROUNDUP((Q$1)/10,0)*10,[1]Hugst!$R$4:$W$4,0))))</f>
        <v>0</v>
      </c>
      <c r="R233" s="169">
        <f ca="1">IF($C233-R$1&lt;År1,0,Q232*(1-VLOOKUP($A233,[1]Hugst!$R$5:$W$9,MATCH(ROUNDUP((R$1)/10,0)*10,[1]Hugst!$R$4:$W$4,0))))</f>
        <v>0</v>
      </c>
      <c r="S233" s="169">
        <f ca="1">IF($C233-S$1&lt;År1,0,R232*(1-VLOOKUP($A233,[1]Hugst!$R$5:$W$9,MATCH(ROUNDUP((S$1)/10,0)*10,[1]Hugst!$R$4:$W$4,0))))</f>
        <v>0</v>
      </c>
      <c r="T233" s="169">
        <f ca="1"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ca="1" si="5"/>
        <v>0</v>
      </c>
      <c r="F234" s="169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 ca="1">IF($C234-G$1&lt;År1,0,F233*(1-VLOOKUP($A234,[1]Hugst!$R$5:$W$9,MATCH(ROUNDUP((G$1)/10,0)*10,[1]Hugst!$R$4:$W$4,0))))</f>
        <v>0</v>
      </c>
      <c r="H234" s="169">
        <f ca="1">IF($C234-H$1&lt;År1,0,G233*(1-VLOOKUP($A234,[1]Hugst!$R$5:$W$9,MATCH(ROUNDUP((H$1)/10,0)*10,[1]Hugst!$R$4:$W$4,0))))</f>
        <v>0</v>
      </c>
      <c r="I234" s="169">
        <f ca="1">IF($C234-I$1&lt;År1,0,H233*(1-VLOOKUP($A234,[1]Hugst!$R$5:$W$9,MATCH(ROUNDUP((I$1)/10,0)*10,[1]Hugst!$R$4:$W$4,0))))</f>
        <v>0</v>
      </c>
      <c r="J234" s="169">
        <f ca="1">IF($C234-J$1&lt;År1,0,I233*(1-VLOOKUP($A234,[1]Hugst!$R$5:$W$9,MATCH(ROUNDUP((J$1)/10,0)*10,[1]Hugst!$R$4:$W$4,0))))</f>
        <v>0</v>
      </c>
      <c r="K234" s="169">
        <f ca="1">IF($C234-K$1&lt;År1,0,J233*(1-VLOOKUP($A234,[1]Hugst!$R$5:$W$9,MATCH(ROUNDUP((K$1)/10,0)*10,[1]Hugst!$R$4:$W$4,0))))</f>
        <v>0</v>
      </c>
      <c r="L234" s="169">
        <f ca="1">IF($C234-L$1&lt;År1,0,K233*(1-VLOOKUP($A234,[1]Hugst!$R$5:$W$9,MATCH(ROUNDUP((L$1)/10,0)*10,[1]Hugst!$R$4:$W$4,0))))</f>
        <v>0</v>
      </c>
      <c r="M234" s="169">
        <f ca="1">IF($C234-M$1&lt;År1,0,L233*(1-VLOOKUP($A234,[1]Hugst!$R$5:$W$9,MATCH(ROUNDUP((M$1)/10,0)*10,[1]Hugst!$R$4:$W$4,0))))</f>
        <v>0</v>
      </c>
      <c r="N234" s="169">
        <f ca="1">IF($C234-N$1&lt;År1,0,M233*(1-VLOOKUP($A234,[1]Hugst!$R$5:$W$9,MATCH(ROUNDUP((N$1)/10,0)*10,[1]Hugst!$R$4:$W$4,0))))</f>
        <v>0</v>
      </c>
      <c r="O234" s="169">
        <f ca="1">IF($C234-O$1&lt;År1,0,N233*(1-VLOOKUP($A234,[1]Hugst!$R$5:$W$9,MATCH(ROUNDUP((O$1)/10,0)*10,[1]Hugst!$R$4:$W$4,0))))</f>
        <v>0</v>
      </c>
      <c r="P234" s="169">
        <f ca="1">IF($C234-P$1&lt;År1,0,O233*(1-VLOOKUP($A234,[1]Hugst!$R$5:$W$9,MATCH(ROUNDUP((P$1)/10,0)*10,[1]Hugst!$R$4:$W$4,0))))</f>
        <v>0</v>
      </c>
      <c r="Q234" s="169">
        <f ca="1">IF($C234-Q$1&lt;År1,0,P233*(1-VLOOKUP($A234,[1]Hugst!$R$5:$W$9,MATCH(ROUNDUP((Q$1)/10,0)*10,[1]Hugst!$R$4:$W$4,0))))</f>
        <v>0</v>
      </c>
      <c r="R234" s="169">
        <f ca="1">IF($C234-R$1&lt;År1,0,Q233*(1-VLOOKUP($A234,[1]Hugst!$R$5:$W$9,MATCH(ROUNDUP((R$1)/10,0)*10,[1]Hugst!$R$4:$W$4,0))))</f>
        <v>0</v>
      </c>
      <c r="S234" s="169">
        <f ca="1">IF($C234-S$1&lt;År1,0,R233*(1-VLOOKUP($A234,[1]Hugst!$R$5:$W$9,MATCH(ROUNDUP((S$1)/10,0)*10,[1]Hugst!$R$4:$W$4,0))))</f>
        <v>0</v>
      </c>
      <c r="T234" s="169">
        <f ca="1">IF($C234-T$1&lt;År1,0,S233*(1-VLOOKUP($A234,[1]Hugst!$R$5:$W$9,MATCH(ROUNDUP((T$1)/10,0)*10,[1]Hugst!$R$4:$W$4,0))))</f>
        <v>0</v>
      </c>
      <c r="U234" s="169">
        <f ca="1"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ca="1" si="5"/>
        <v>0</v>
      </c>
      <c r="F235" s="169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 ca="1">IF($C235-G$1&lt;År1,0,F234*(1-VLOOKUP($A235,[1]Hugst!$R$5:$W$9,MATCH(ROUNDUP((G$1)/10,0)*10,[1]Hugst!$R$4:$W$4,0))))</f>
        <v>0</v>
      </c>
      <c r="H235" s="169">
        <f ca="1">IF($C235-H$1&lt;År1,0,G234*(1-VLOOKUP($A235,[1]Hugst!$R$5:$W$9,MATCH(ROUNDUP((H$1)/10,0)*10,[1]Hugst!$R$4:$W$4,0))))</f>
        <v>0</v>
      </c>
      <c r="I235" s="169">
        <f ca="1">IF($C235-I$1&lt;År1,0,H234*(1-VLOOKUP($A235,[1]Hugst!$R$5:$W$9,MATCH(ROUNDUP((I$1)/10,0)*10,[1]Hugst!$R$4:$W$4,0))))</f>
        <v>0</v>
      </c>
      <c r="J235" s="169">
        <f ca="1">IF($C235-J$1&lt;År1,0,I234*(1-VLOOKUP($A235,[1]Hugst!$R$5:$W$9,MATCH(ROUNDUP((J$1)/10,0)*10,[1]Hugst!$R$4:$W$4,0))))</f>
        <v>0</v>
      </c>
      <c r="K235" s="169">
        <f ca="1">IF($C235-K$1&lt;År1,0,J234*(1-VLOOKUP($A235,[1]Hugst!$R$5:$W$9,MATCH(ROUNDUP((K$1)/10,0)*10,[1]Hugst!$R$4:$W$4,0))))</f>
        <v>0</v>
      </c>
      <c r="L235" s="169">
        <f ca="1">IF($C235-L$1&lt;År1,0,K234*(1-VLOOKUP($A235,[1]Hugst!$R$5:$W$9,MATCH(ROUNDUP((L$1)/10,0)*10,[1]Hugst!$R$4:$W$4,0))))</f>
        <v>0</v>
      </c>
      <c r="M235" s="169">
        <f ca="1">IF($C235-M$1&lt;År1,0,L234*(1-VLOOKUP($A235,[1]Hugst!$R$5:$W$9,MATCH(ROUNDUP((M$1)/10,0)*10,[1]Hugst!$R$4:$W$4,0))))</f>
        <v>0</v>
      </c>
      <c r="N235" s="169">
        <f ca="1">IF($C235-N$1&lt;År1,0,M234*(1-VLOOKUP($A235,[1]Hugst!$R$5:$W$9,MATCH(ROUNDUP((N$1)/10,0)*10,[1]Hugst!$R$4:$W$4,0))))</f>
        <v>0</v>
      </c>
      <c r="O235" s="169">
        <f ca="1">IF($C235-O$1&lt;År1,0,N234*(1-VLOOKUP($A235,[1]Hugst!$R$5:$W$9,MATCH(ROUNDUP((O$1)/10,0)*10,[1]Hugst!$R$4:$W$4,0))))</f>
        <v>0</v>
      </c>
      <c r="P235" s="169">
        <f ca="1">IF($C235-P$1&lt;År1,0,O234*(1-VLOOKUP($A235,[1]Hugst!$R$5:$W$9,MATCH(ROUNDUP((P$1)/10,0)*10,[1]Hugst!$R$4:$W$4,0))))</f>
        <v>0</v>
      </c>
      <c r="Q235" s="169">
        <f ca="1">IF($C235-Q$1&lt;År1,0,P234*(1-VLOOKUP($A235,[1]Hugst!$R$5:$W$9,MATCH(ROUNDUP((Q$1)/10,0)*10,[1]Hugst!$R$4:$W$4,0))))</f>
        <v>0</v>
      </c>
      <c r="R235" s="169">
        <f ca="1">IF($C235-R$1&lt;År1,0,Q234*(1-VLOOKUP($A235,[1]Hugst!$R$5:$W$9,MATCH(ROUNDUP((R$1)/10,0)*10,[1]Hugst!$R$4:$W$4,0))))</f>
        <v>0</v>
      </c>
      <c r="S235" s="169">
        <f ca="1">IF($C235-S$1&lt;År1,0,R234*(1-VLOOKUP($A235,[1]Hugst!$R$5:$W$9,MATCH(ROUNDUP((S$1)/10,0)*10,[1]Hugst!$R$4:$W$4,0))))</f>
        <v>0</v>
      </c>
      <c r="T235" s="169">
        <f ca="1">IF($C235-T$1&lt;År1,0,S234*(1-VLOOKUP($A235,[1]Hugst!$R$5:$W$9,MATCH(ROUNDUP((T$1)/10,0)*10,[1]Hugst!$R$4:$W$4,0))))</f>
        <v>0</v>
      </c>
      <c r="U235" s="169">
        <f ca="1">IF($C235-U$1&lt;År1,0,T234*(1-VLOOKUP($A235,[1]Hugst!$R$5:$W$9,MATCH(ROUNDUP((U$1)/10,0)*10,[1]Hugst!$R$4:$W$4,0))))</f>
        <v>0</v>
      </c>
      <c r="V235" s="169">
        <f ca="1"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ca="1" si="5"/>
        <v>0</v>
      </c>
      <c r="F236" s="169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 ca="1">IF($C236-G$1&lt;År1,0,F235*(1-VLOOKUP($A236,[1]Hugst!$R$5:$W$9,MATCH(ROUNDUP((G$1)/10,0)*10,[1]Hugst!$R$4:$W$4,0))))</f>
        <v>0</v>
      </c>
      <c r="H236" s="169">
        <f ca="1">IF($C236-H$1&lt;År1,0,G235*(1-VLOOKUP($A236,[1]Hugst!$R$5:$W$9,MATCH(ROUNDUP((H$1)/10,0)*10,[1]Hugst!$R$4:$W$4,0))))</f>
        <v>0</v>
      </c>
      <c r="I236" s="169">
        <f ca="1">IF($C236-I$1&lt;År1,0,H235*(1-VLOOKUP($A236,[1]Hugst!$R$5:$W$9,MATCH(ROUNDUP((I$1)/10,0)*10,[1]Hugst!$R$4:$W$4,0))))</f>
        <v>0</v>
      </c>
      <c r="J236" s="169">
        <f ca="1">IF($C236-J$1&lt;År1,0,I235*(1-VLOOKUP($A236,[1]Hugst!$R$5:$W$9,MATCH(ROUNDUP((J$1)/10,0)*10,[1]Hugst!$R$4:$W$4,0))))</f>
        <v>0</v>
      </c>
      <c r="K236" s="169">
        <f ca="1">IF($C236-K$1&lt;År1,0,J235*(1-VLOOKUP($A236,[1]Hugst!$R$5:$W$9,MATCH(ROUNDUP((K$1)/10,0)*10,[1]Hugst!$R$4:$W$4,0))))</f>
        <v>0</v>
      </c>
      <c r="L236" s="169">
        <f ca="1">IF($C236-L$1&lt;År1,0,K235*(1-VLOOKUP($A236,[1]Hugst!$R$5:$W$9,MATCH(ROUNDUP((L$1)/10,0)*10,[1]Hugst!$R$4:$W$4,0))))</f>
        <v>0</v>
      </c>
      <c r="M236" s="169">
        <f ca="1">IF($C236-M$1&lt;År1,0,L235*(1-VLOOKUP($A236,[1]Hugst!$R$5:$W$9,MATCH(ROUNDUP((M$1)/10,0)*10,[1]Hugst!$R$4:$W$4,0))))</f>
        <v>0</v>
      </c>
      <c r="N236" s="169">
        <f ca="1">IF($C236-N$1&lt;År1,0,M235*(1-VLOOKUP($A236,[1]Hugst!$R$5:$W$9,MATCH(ROUNDUP((N$1)/10,0)*10,[1]Hugst!$R$4:$W$4,0))))</f>
        <v>0</v>
      </c>
      <c r="O236" s="169">
        <f ca="1">IF($C236-O$1&lt;År1,0,N235*(1-VLOOKUP($A236,[1]Hugst!$R$5:$W$9,MATCH(ROUNDUP((O$1)/10,0)*10,[1]Hugst!$R$4:$W$4,0))))</f>
        <v>0</v>
      </c>
      <c r="P236" s="169">
        <f ca="1">IF($C236-P$1&lt;År1,0,O235*(1-VLOOKUP($A236,[1]Hugst!$R$5:$W$9,MATCH(ROUNDUP((P$1)/10,0)*10,[1]Hugst!$R$4:$W$4,0))))</f>
        <v>0</v>
      </c>
      <c r="Q236" s="169">
        <f ca="1">IF($C236-Q$1&lt;År1,0,P235*(1-VLOOKUP($A236,[1]Hugst!$R$5:$W$9,MATCH(ROUNDUP((Q$1)/10,0)*10,[1]Hugst!$R$4:$W$4,0))))</f>
        <v>0</v>
      </c>
      <c r="R236" s="169">
        <f ca="1">IF($C236-R$1&lt;År1,0,Q235*(1-VLOOKUP($A236,[1]Hugst!$R$5:$W$9,MATCH(ROUNDUP((R$1)/10,0)*10,[1]Hugst!$R$4:$W$4,0))))</f>
        <v>0</v>
      </c>
      <c r="S236" s="169">
        <f ca="1">IF($C236-S$1&lt;År1,0,R235*(1-VLOOKUP($A236,[1]Hugst!$R$5:$W$9,MATCH(ROUNDUP((S$1)/10,0)*10,[1]Hugst!$R$4:$W$4,0))))</f>
        <v>0</v>
      </c>
      <c r="T236" s="169">
        <f ca="1">IF($C236-T$1&lt;År1,0,S235*(1-VLOOKUP($A236,[1]Hugst!$R$5:$W$9,MATCH(ROUNDUP((T$1)/10,0)*10,[1]Hugst!$R$4:$W$4,0))))</f>
        <v>0</v>
      </c>
      <c r="U236" s="169">
        <f ca="1">IF($C236-U$1&lt;År1,0,T235*(1-VLOOKUP($A236,[1]Hugst!$R$5:$W$9,MATCH(ROUNDUP((U$1)/10,0)*10,[1]Hugst!$R$4:$W$4,0))))</f>
        <v>0</v>
      </c>
      <c r="V236" s="169">
        <f ca="1">IF($C236-V$1&lt;År1,0,U235*(1-VLOOKUP($A236,[1]Hugst!$R$5:$W$9,MATCH(ROUNDUP((V$1)/10,0)*10,[1]Hugst!$R$4:$W$4,0))))</f>
        <v>0</v>
      </c>
      <c r="W236" s="169">
        <f ca="1"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ca="1" si="5"/>
        <v>0</v>
      </c>
      <c r="F237" s="169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 ca="1">IF($C237-G$1&lt;År1,0,F236*(1-VLOOKUP($A237,[1]Hugst!$R$5:$W$9,MATCH(ROUNDUP((G$1)/10,0)*10,[1]Hugst!$R$4:$W$4,0))))</f>
        <v>0</v>
      </c>
      <c r="H237" s="169">
        <f ca="1">IF($C237-H$1&lt;År1,0,G236*(1-VLOOKUP($A237,[1]Hugst!$R$5:$W$9,MATCH(ROUNDUP((H$1)/10,0)*10,[1]Hugst!$R$4:$W$4,0))))</f>
        <v>0</v>
      </c>
      <c r="I237" s="169">
        <f ca="1">IF($C237-I$1&lt;År1,0,H236*(1-VLOOKUP($A237,[1]Hugst!$R$5:$W$9,MATCH(ROUNDUP((I$1)/10,0)*10,[1]Hugst!$R$4:$W$4,0))))</f>
        <v>0</v>
      </c>
      <c r="J237" s="169">
        <f ca="1">IF($C237-J$1&lt;År1,0,I236*(1-VLOOKUP($A237,[1]Hugst!$R$5:$W$9,MATCH(ROUNDUP((J$1)/10,0)*10,[1]Hugst!$R$4:$W$4,0))))</f>
        <v>0</v>
      </c>
      <c r="K237" s="169">
        <f ca="1">IF($C237-K$1&lt;År1,0,J236*(1-VLOOKUP($A237,[1]Hugst!$R$5:$W$9,MATCH(ROUNDUP((K$1)/10,0)*10,[1]Hugst!$R$4:$W$4,0))))</f>
        <v>0</v>
      </c>
      <c r="L237" s="169">
        <f ca="1">IF($C237-L$1&lt;År1,0,K236*(1-VLOOKUP($A237,[1]Hugst!$R$5:$W$9,MATCH(ROUNDUP((L$1)/10,0)*10,[1]Hugst!$R$4:$W$4,0))))</f>
        <v>0</v>
      </c>
      <c r="M237" s="169">
        <f ca="1">IF($C237-M$1&lt;År1,0,L236*(1-VLOOKUP($A237,[1]Hugst!$R$5:$W$9,MATCH(ROUNDUP((M$1)/10,0)*10,[1]Hugst!$R$4:$W$4,0))))</f>
        <v>0</v>
      </c>
      <c r="N237" s="169">
        <f ca="1">IF($C237-N$1&lt;År1,0,M236*(1-VLOOKUP($A237,[1]Hugst!$R$5:$W$9,MATCH(ROUNDUP((N$1)/10,0)*10,[1]Hugst!$R$4:$W$4,0))))</f>
        <v>0</v>
      </c>
      <c r="O237" s="169">
        <f ca="1">IF($C237-O$1&lt;År1,0,N236*(1-VLOOKUP($A237,[1]Hugst!$R$5:$W$9,MATCH(ROUNDUP((O$1)/10,0)*10,[1]Hugst!$R$4:$W$4,0))))</f>
        <v>0</v>
      </c>
      <c r="P237" s="169">
        <f ca="1">IF($C237-P$1&lt;År1,0,O236*(1-VLOOKUP($A237,[1]Hugst!$R$5:$W$9,MATCH(ROUNDUP((P$1)/10,0)*10,[1]Hugst!$R$4:$W$4,0))))</f>
        <v>0</v>
      </c>
      <c r="Q237" s="169">
        <f ca="1">IF($C237-Q$1&lt;År1,0,P236*(1-VLOOKUP($A237,[1]Hugst!$R$5:$W$9,MATCH(ROUNDUP((Q$1)/10,0)*10,[1]Hugst!$R$4:$W$4,0))))</f>
        <v>0</v>
      </c>
      <c r="R237" s="169">
        <f ca="1">IF($C237-R$1&lt;År1,0,Q236*(1-VLOOKUP($A237,[1]Hugst!$R$5:$W$9,MATCH(ROUNDUP((R$1)/10,0)*10,[1]Hugst!$R$4:$W$4,0))))</f>
        <v>0</v>
      </c>
      <c r="S237" s="169">
        <f ca="1">IF($C237-S$1&lt;År1,0,R236*(1-VLOOKUP($A237,[1]Hugst!$R$5:$W$9,MATCH(ROUNDUP((S$1)/10,0)*10,[1]Hugst!$R$4:$W$4,0))))</f>
        <v>0</v>
      </c>
      <c r="T237" s="169">
        <f ca="1">IF($C237-T$1&lt;År1,0,S236*(1-VLOOKUP($A237,[1]Hugst!$R$5:$W$9,MATCH(ROUNDUP((T$1)/10,0)*10,[1]Hugst!$R$4:$W$4,0))))</f>
        <v>0</v>
      </c>
      <c r="U237" s="169">
        <f ca="1">IF($C237-U$1&lt;År1,0,T236*(1-VLOOKUP($A237,[1]Hugst!$R$5:$W$9,MATCH(ROUNDUP((U$1)/10,0)*10,[1]Hugst!$R$4:$W$4,0))))</f>
        <v>0</v>
      </c>
      <c r="V237" s="169">
        <f ca="1">IF($C237-V$1&lt;År1,0,U236*(1-VLOOKUP($A237,[1]Hugst!$R$5:$W$9,MATCH(ROUNDUP((V$1)/10,0)*10,[1]Hugst!$R$4:$W$4,0))))</f>
        <v>0</v>
      </c>
      <c r="W237" s="169">
        <f ca="1">IF($C237-W$1&lt;År1,0,V236*(1-VLOOKUP($A237,[1]Hugst!$R$5:$W$9,MATCH(ROUNDUP((W$1)/10,0)*10,[1]Hugst!$R$4:$W$4,0))))</f>
        <v>0</v>
      </c>
      <c r="X237" s="169">
        <f ca="1"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ca="1" si="5"/>
        <v>0</v>
      </c>
      <c r="F238" s="169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 ca="1">IF($C238-G$1&lt;År1,0,F237*(1-VLOOKUP($A238,[1]Hugst!$R$5:$W$9,MATCH(ROUNDUP((G$1)/10,0)*10,[1]Hugst!$R$4:$W$4,0))))</f>
        <v>0</v>
      </c>
      <c r="H238" s="169">
        <f ca="1">IF($C238-H$1&lt;År1,0,G237*(1-VLOOKUP($A238,[1]Hugst!$R$5:$W$9,MATCH(ROUNDUP((H$1)/10,0)*10,[1]Hugst!$R$4:$W$4,0))))</f>
        <v>0</v>
      </c>
      <c r="I238" s="169">
        <f ca="1">IF($C238-I$1&lt;År1,0,H237*(1-VLOOKUP($A238,[1]Hugst!$R$5:$W$9,MATCH(ROUNDUP((I$1)/10,0)*10,[1]Hugst!$R$4:$W$4,0))))</f>
        <v>0</v>
      </c>
      <c r="J238" s="169">
        <f ca="1">IF($C238-J$1&lt;År1,0,I237*(1-VLOOKUP($A238,[1]Hugst!$R$5:$W$9,MATCH(ROUNDUP((J$1)/10,0)*10,[1]Hugst!$R$4:$W$4,0))))</f>
        <v>0</v>
      </c>
      <c r="K238" s="169">
        <f ca="1">IF($C238-K$1&lt;År1,0,J237*(1-VLOOKUP($A238,[1]Hugst!$R$5:$W$9,MATCH(ROUNDUP((K$1)/10,0)*10,[1]Hugst!$R$4:$W$4,0))))</f>
        <v>0</v>
      </c>
      <c r="L238" s="169">
        <f ca="1">IF($C238-L$1&lt;År1,0,K237*(1-VLOOKUP($A238,[1]Hugst!$R$5:$W$9,MATCH(ROUNDUP((L$1)/10,0)*10,[1]Hugst!$R$4:$W$4,0))))</f>
        <v>0</v>
      </c>
      <c r="M238" s="169">
        <f ca="1">IF($C238-M$1&lt;År1,0,L237*(1-VLOOKUP($A238,[1]Hugst!$R$5:$W$9,MATCH(ROUNDUP((M$1)/10,0)*10,[1]Hugst!$R$4:$W$4,0))))</f>
        <v>0</v>
      </c>
      <c r="N238" s="169">
        <f ca="1">IF($C238-N$1&lt;År1,0,M237*(1-VLOOKUP($A238,[1]Hugst!$R$5:$W$9,MATCH(ROUNDUP((N$1)/10,0)*10,[1]Hugst!$R$4:$W$4,0))))</f>
        <v>0</v>
      </c>
      <c r="O238" s="169">
        <f ca="1">IF($C238-O$1&lt;År1,0,N237*(1-VLOOKUP($A238,[1]Hugst!$R$5:$W$9,MATCH(ROUNDUP((O$1)/10,0)*10,[1]Hugst!$R$4:$W$4,0))))</f>
        <v>0</v>
      </c>
      <c r="P238" s="169">
        <f ca="1">IF($C238-P$1&lt;År1,0,O237*(1-VLOOKUP($A238,[1]Hugst!$R$5:$W$9,MATCH(ROUNDUP((P$1)/10,0)*10,[1]Hugst!$R$4:$W$4,0))))</f>
        <v>0</v>
      </c>
      <c r="Q238" s="169">
        <f ca="1">IF($C238-Q$1&lt;År1,0,P237*(1-VLOOKUP($A238,[1]Hugst!$R$5:$W$9,MATCH(ROUNDUP((Q$1)/10,0)*10,[1]Hugst!$R$4:$W$4,0))))</f>
        <v>0</v>
      </c>
      <c r="R238" s="169">
        <f ca="1">IF($C238-R$1&lt;År1,0,Q237*(1-VLOOKUP($A238,[1]Hugst!$R$5:$W$9,MATCH(ROUNDUP((R$1)/10,0)*10,[1]Hugst!$R$4:$W$4,0))))</f>
        <v>0</v>
      </c>
      <c r="S238" s="169">
        <f ca="1">IF($C238-S$1&lt;År1,0,R237*(1-VLOOKUP($A238,[1]Hugst!$R$5:$W$9,MATCH(ROUNDUP((S$1)/10,0)*10,[1]Hugst!$R$4:$W$4,0))))</f>
        <v>0</v>
      </c>
      <c r="T238" s="169">
        <f ca="1">IF($C238-T$1&lt;År1,0,S237*(1-VLOOKUP($A238,[1]Hugst!$R$5:$W$9,MATCH(ROUNDUP((T$1)/10,0)*10,[1]Hugst!$R$4:$W$4,0))))</f>
        <v>0</v>
      </c>
      <c r="U238" s="169">
        <f ca="1">IF($C238-U$1&lt;År1,0,T237*(1-VLOOKUP($A238,[1]Hugst!$R$5:$W$9,MATCH(ROUNDUP((U$1)/10,0)*10,[1]Hugst!$R$4:$W$4,0))))</f>
        <v>0</v>
      </c>
      <c r="V238" s="169">
        <f ca="1">IF($C238-V$1&lt;År1,0,U237*(1-VLOOKUP($A238,[1]Hugst!$R$5:$W$9,MATCH(ROUNDUP((V$1)/10,0)*10,[1]Hugst!$R$4:$W$4,0))))</f>
        <v>0</v>
      </c>
      <c r="W238" s="169">
        <f ca="1">IF($C238-W$1&lt;År1,0,V237*(1-VLOOKUP($A238,[1]Hugst!$R$5:$W$9,MATCH(ROUNDUP((W$1)/10,0)*10,[1]Hugst!$R$4:$W$4,0))))</f>
        <v>0</v>
      </c>
      <c r="X238" s="169">
        <f ca="1">IF($C238-X$1&lt;År1,0,W237*(1-VLOOKUP($A238,[1]Hugst!$R$5:$W$9,MATCH(ROUNDUP((X$1)/10,0)*10,[1]Hugst!$R$4:$W$4,0))))</f>
        <v>0</v>
      </c>
      <c r="Y238" s="169">
        <f ca="1"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ca="1" si="5"/>
        <v>0</v>
      </c>
      <c r="F239" s="16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 ca="1">IF($C239-G$1&lt;År1,0,F238*(1-VLOOKUP($A239,[1]Hugst!$R$5:$W$9,MATCH(ROUNDUP((G$1)/10,0)*10,[1]Hugst!$R$4:$W$4,0))))</f>
        <v>0</v>
      </c>
      <c r="H239" s="169">
        <f ca="1">IF($C239-H$1&lt;År1,0,G238*(1-VLOOKUP($A239,[1]Hugst!$R$5:$W$9,MATCH(ROUNDUP((H$1)/10,0)*10,[1]Hugst!$R$4:$W$4,0))))</f>
        <v>0</v>
      </c>
      <c r="I239" s="169">
        <f ca="1">IF($C239-I$1&lt;År1,0,H238*(1-VLOOKUP($A239,[1]Hugst!$R$5:$W$9,MATCH(ROUNDUP((I$1)/10,0)*10,[1]Hugst!$R$4:$W$4,0))))</f>
        <v>0</v>
      </c>
      <c r="J239" s="169">
        <f ca="1">IF($C239-J$1&lt;År1,0,I238*(1-VLOOKUP($A239,[1]Hugst!$R$5:$W$9,MATCH(ROUNDUP((J$1)/10,0)*10,[1]Hugst!$R$4:$W$4,0))))</f>
        <v>0</v>
      </c>
      <c r="K239" s="169">
        <f ca="1">IF($C239-K$1&lt;År1,0,J238*(1-VLOOKUP($A239,[1]Hugst!$R$5:$W$9,MATCH(ROUNDUP((K$1)/10,0)*10,[1]Hugst!$R$4:$W$4,0))))</f>
        <v>0</v>
      </c>
      <c r="L239" s="169">
        <f ca="1">IF($C239-L$1&lt;År1,0,K238*(1-VLOOKUP($A239,[1]Hugst!$R$5:$W$9,MATCH(ROUNDUP((L$1)/10,0)*10,[1]Hugst!$R$4:$W$4,0))))</f>
        <v>0</v>
      </c>
      <c r="M239" s="169">
        <f ca="1">IF($C239-M$1&lt;År1,0,L238*(1-VLOOKUP($A239,[1]Hugst!$R$5:$W$9,MATCH(ROUNDUP((M$1)/10,0)*10,[1]Hugst!$R$4:$W$4,0))))</f>
        <v>0</v>
      </c>
      <c r="N239" s="169">
        <f ca="1">IF($C239-N$1&lt;År1,0,M238*(1-VLOOKUP($A239,[1]Hugst!$R$5:$W$9,MATCH(ROUNDUP((N$1)/10,0)*10,[1]Hugst!$R$4:$W$4,0))))</f>
        <v>0</v>
      </c>
      <c r="O239" s="169">
        <f ca="1">IF($C239-O$1&lt;År1,0,N238*(1-VLOOKUP($A239,[1]Hugst!$R$5:$W$9,MATCH(ROUNDUP((O$1)/10,0)*10,[1]Hugst!$R$4:$W$4,0))))</f>
        <v>0</v>
      </c>
      <c r="P239" s="169">
        <f ca="1">IF($C239-P$1&lt;År1,0,O238*(1-VLOOKUP($A239,[1]Hugst!$R$5:$W$9,MATCH(ROUNDUP((P$1)/10,0)*10,[1]Hugst!$R$4:$W$4,0))))</f>
        <v>0</v>
      </c>
      <c r="Q239" s="169">
        <f ca="1">IF($C239-Q$1&lt;År1,0,P238*(1-VLOOKUP($A239,[1]Hugst!$R$5:$W$9,MATCH(ROUNDUP((Q$1)/10,0)*10,[1]Hugst!$R$4:$W$4,0))))</f>
        <v>0</v>
      </c>
      <c r="R239" s="169">
        <f ca="1">IF($C239-R$1&lt;År1,0,Q238*(1-VLOOKUP($A239,[1]Hugst!$R$5:$W$9,MATCH(ROUNDUP((R$1)/10,0)*10,[1]Hugst!$R$4:$W$4,0))))</f>
        <v>0</v>
      </c>
      <c r="S239" s="169">
        <f ca="1">IF($C239-S$1&lt;År1,0,R238*(1-VLOOKUP($A239,[1]Hugst!$R$5:$W$9,MATCH(ROUNDUP((S$1)/10,0)*10,[1]Hugst!$R$4:$W$4,0))))</f>
        <v>0</v>
      </c>
      <c r="T239" s="169">
        <f ca="1">IF($C239-T$1&lt;År1,0,S238*(1-VLOOKUP($A239,[1]Hugst!$R$5:$W$9,MATCH(ROUNDUP((T$1)/10,0)*10,[1]Hugst!$R$4:$W$4,0))))</f>
        <v>0</v>
      </c>
      <c r="U239" s="169">
        <f ca="1">IF($C239-U$1&lt;År1,0,T238*(1-VLOOKUP($A239,[1]Hugst!$R$5:$W$9,MATCH(ROUNDUP((U$1)/10,0)*10,[1]Hugst!$R$4:$W$4,0))))</f>
        <v>0</v>
      </c>
      <c r="V239" s="169">
        <f ca="1">IF($C239-V$1&lt;År1,0,U238*(1-VLOOKUP($A239,[1]Hugst!$R$5:$W$9,MATCH(ROUNDUP((V$1)/10,0)*10,[1]Hugst!$R$4:$W$4,0))))</f>
        <v>0</v>
      </c>
      <c r="W239" s="169">
        <f ca="1">IF($C239-W$1&lt;År1,0,V238*(1-VLOOKUP($A239,[1]Hugst!$R$5:$W$9,MATCH(ROUNDUP((W$1)/10,0)*10,[1]Hugst!$R$4:$W$4,0))))</f>
        <v>0</v>
      </c>
      <c r="X239" s="169">
        <f ca="1">IF($C239-X$1&lt;År1,0,W238*(1-VLOOKUP($A239,[1]Hugst!$R$5:$W$9,MATCH(ROUNDUP((X$1)/10,0)*10,[1]Hugst!$R$4:$W$4,0))))</f>
        <v>0</v>
      </c>
      <c r="Y239" s="169">
        <f ca="1">IF($C239-Y$1&lt;År1,0,X238*(1-VLOOKUP($A239,[1]Hugst!$R$5:$W$9,MATCH(ROUNDUP((Y$1)/10,0)*10,[1]Hugst!$R$4:$W$4,0))))</f>
        <v>0</v>
      </c>
      <c r="Z239" s="169">
        <f ca="1"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ca="1" si="5"/>
        <v>0</v>
      </c>
      <c r="F240" s="169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 ca="1">IF($C240-G$1&lt;År1,0,F239*(1-VLOOKUP($A240,[1]Hugst!$R$5:$W$9,MATCH(ROUNDUP((G$1)/10,0)*10,[1]Hugst!$R$4:$W$4,0))))</f>
        <v>0</v>
      </c>
      <c r="H240" s="169">
        <f ca="1">IF($C240-H$1&lt;År1,0,G239*(1-VLOOKUP($A240,[1]Hugst!$R$5:$W$9,MATCH(ROUNDUP((H$1)/10,0)*10,[1]Hugst!$R$4:$W$4,0))))</f>
        <v>0</v>
      </c>
      <c r="I240" s="169">
        <f ca="1">IF($C240-I$1&lt;År1,0,H239*(1-VLOOKUP($A240,[1]Hugst!$R$5:$W$9,MATCH(ROUNDUP((I$1)/10,0)*10,[1]Hugst!$R$4:$W$4,0))))</f>
        <v>0</v>
      </c>
      <c r="J240" s="169">
        <f ca="1">IF($C240-J$1&lt;År1,0,I239*(1-VLOOKUP($A240,[1]Hugst!$R$5:$W$9,MATCH(ROUNDUP((J$1)/10,0)*10,[1]Hugst!$R$4:$W$4,0))))</f>
        <v>0</v>
      </c>
      <c r="K240" s="169">
        <f ca="1">IF($C240-K$1&lt;År1,0,J239*(1-VLOOKUP($A240,[1]Hugst!$R$5:$W$9,MATCH(ROUNDUP((K$1)/10,0)*10,[1]Hugst!$R$4:$W$4,0))))</f>
        <v>0</v>
      </c>
      <c r="L240" s="169">
        <f ca="1">IF($C240-L$1&lt;År1,0,K239*(1-VLOOKUP($A240,[1]Hugst!$R$5:$W$9,MATCH(ROUNDUP((L$1)/10,0)*10,[1]Hugst!$R$4:$W$4,0))))</f>
        <v>0</v>
      </c>
      <c r="M240" s="169">
        <f ca="1">IF($C240-M$1&lt;År1,0,L239*(1-VLOOKUP($A240,[1]Hugst!$R$5:$W$9,MATCH(ROUNDUP((M$1)/10,0)*10,[1]Hugst!$R$4:$W$4,0))))</f>
        <v>0</v>
      </c>
      <c r="N240" s="169">
        <f ca="1">IF($C240-N$1&lt;År1,0,M239*(1-VLOOKUP($A240,[1]Hugst!$R$5:$W$9,MATCH(ROUNDUP((N$1)/10,0)*10,[1]Hugst!$R$4:$W$4,0))))</f>
        <v>0</v>
      </c>
      <c r="O240" s="169">
        <f ca="1">IF($C240-O$1&lt;År1,0,N239*(1-VLOOKUP($A240,[1]Hugst!$R$5:$W$9,MATCH(ROUNDUP((O$1)/10,0)*10,[1]Hugst!$R$4:$W$4,0))))</f>
        <v>0</v>
      </c>
      <c r="P240" s="169">
        <f ca="1">IF($C240-P$1&lt;År1,0,O239*(1-VLOOKUP($A240,[1]Hugst!$R$5:$W$9,MATCH(ROUNDUP((P$1)/10,0)*10,[1]Hugst!$R$4:$W$4,0))))</f>
        <v>0</v>
      </c>
      <c r="Q240" s="169">
        <f ca="1">IF($C240-Q$1&lt;År1,0,P239*(1-VLOOKUP($A240,[1]Hugst!$R$5:$W$9,MATCH(ROUNDUP((Q$1)/10,0)*10,[1]Hugst!$R$4:$W$4,0))))</f>
        <v>0</v>
      </c>
      <c r="R240" s="169">
        <f ca="1">IF($C240-R$1&lt;År1,0,Q239*(1-VLOOKUP($A240,[1]Hugst!$R$5:$W$9,MATCH(ROUNDUP((R$1)/10,0)*10,[1]Hugst!$R$4:$W$4,0))))</f>
        <v>0</v>
      </c>
      <c r="S240" s="169">
        <f ca="1">IF($C240-S$1&lt;År1,0,R239*(1-VLOOKUP($A240,[1]Hugst!$R$5:$W$9,MATCH(ROUNDUP((S$1)/10,0)*10,[1]Hugst!$R$4:$W$4,0))))</f>
        <v>0</v>
      </c>
      <c r="T240" s="169">
        <f ca="1">IF($C240-T$1&lt;År1,0,S239*(1-VLOOKUP($A240,[1]Hugst!$R$5:$W$9,MATCH(ROUNDUP((T$1)/10,0)*10,[1]Hugst!$R$4:$W$4,0))))</f>
        <v>0</v>
      </c>
      <c r="U240" s="169">
        <f ca="1">IF($C240-U$1&lt;År1,0,T239*(1-VLOOKUP($A240,[1]Hugst!$R$5:$W$9,MATCH(ROUNDUP((U$1)/10,0)*10,[1]Hugst!$R$4:$W$4,0))))</f>
        <v>0</v>
      </c>
      <c r="V240" s="169">
        <f ca="1">IF($C240-V$1&lt;År1,0,U239*(1-VLOOKUP($A240,[1]Hugst!$R$5:$W$9,MATCH(ROUNDUP((V$1)/10,0)*10,[1]Hugst!$R$4:$W$4,0))))</f>
        <v>0</v>
      </c>
      <c r="W240" s="169">
        <f ca="1">IF($C240-W$1&lt;År1,0,V239*(1-VLOOKUP($A240,[1]Hugst!$R$5:$W$9,MATCH(ROUNDUP((W$1)/10,0)*10,[1]Hugst!$R$4:$W$4,0))))</f>
        <v>0</v>
      </c>
      <c r="X240" s="169">
        <f ca="1">IF($C240-X$1&lt;År1,0,W239*(1-VLOOKUP($A240,[1]Hugst!$R$5:$W$9,MATCH(ROUNDUP((X$1)/10,0)*10,[1]Hugst!$R$4:$W$4,0))))</f>
        <v>0</v>
      </c>
      <c r="Y240" s="169">
        <f ca="1">IF($C240-Y$1&lt;År1,0,X239*(1-VLOOKUP($A240,[1]Hugst!$R$5:$W$9,MATCH(ROUNDUP((Y$1)/10,0)*10,[1]Hugst!$R$4:$W$4,0))))</f>
        <v>0</v>
      </c>
      <c r="Z240" s="169">
        <f ca="1">IF($C240-Z$1&lt;År1,0,Y239*(1-VLOOKUP($A240,[1]Hugst!$R$5:$W$9,MATCH(ROUNDUP((Z$1)/10,0)*10,[1]Hugst!$R$4:$W$4,0))))</f>
        <v>0</v>
      </c>
      <c r="AA240" s="169">
        <f ca="1"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ca="1" si="5"/>
        <v>0</v>
      </c>
      <c r="F241" s="169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 ca="1">IF($C241-G$1&lt;År1,0,F240*(1-VLOOKUP($A241,[1]Hugst!$R$5:$W$9,MATCH(ROUNDUP((G$1)/10,0)*10,[1]Hugst!$R$4:$W$4,0))))</f>
        <v>0</v>
      </c>
      <c r="H241" s="169">
        <f ca="1">IF($C241-H$1&lt;År1,0,G240*(1-VLOOKUP($A241,[1]Hugst!$R$5:$W$9,MATCH(ROUNDUP((H$1)/10,0)*10,[1]Hugst!$R$4:$W$4,0))))</f>
        <v>0</v>
      </c>
      <c r="I241" s="169">
        <f ca="1">IF($C241-I$1&lt;År1,0,H240*(1-VLOOKUP($A241,[1]Hugst!$R$5:$W$9,MATCH(ROUNDUP((I$1)/10,0)*10,[1]Hugst!$R$4:$W$4,0))))</f>
        <v>0</v>
      </c>
      <c r="J241" s="169">
        <f ca="1">IF($C241-J$1&lt;År1,0,I240*(1-VLOOKUP($A241,[1]Hugst!$R$5:$W$9,MATCH(ROUNDUP((J$1)/10,0)*10,[1]Hugst!$R$4:$W$4,0))))</f>
        <v>0</v>
      </c>
      <c r="K241" s="169">
        <f ca="1">IF($C241-K$1&lt;År1,0,J240*(1-VLOOKUP($A241,[1]Hugst!$R$5:$W$9,MATCH(ROUNDUP((K$1)/10,0)*10,[1]Hugst!$R$4:$W$4,0))))</f>
        <v>0</v>
      </c>
      <c r="L241" s="169">
        <f ca="1">IF($C241-L$1&lt;År1,0,K240*(1-VLOOKUP($A241,[1]Hugst!$R$5:$W$9,MATCH(ROUNDUP((L$1)/10,0)*10,[1]Hugst!$R$4:$W$4,0))))</f>
        <v>0</v>
      </c>
      <c r="M241" s="169">
        <f ca="1">IF($C241-M$1&lt;År1,0,L240*(1-VLOOKUP($A241,[1]Hugst!$R$5:$W$9,MATCH(ROUNDUP((M$1)/10,0)*10,[1]Hugst!$R$4:$W$4,0))))</f>
        <v>0</v>
      </c>
      <c r="N241" s="169">
        <f ca="1">IF($C241-N$1&lt;År1,0,M240*(1-VLOOKUP($A241,[1]Hugst!$R$5:$W$9,MATCH(ROUNDUP((N$1)/10,0)*10,[1]Hugst!$R$4:$W$4,0))))</f>
        <v>0</v>
      </c>
      <c r="O241" s="169">
        <f ca="1">IF($C241-O$1&lt;År1,0,N240*(1-VLOOKUP($A241,[1]Hugst!$R$5:$W$9,MATCH(ROUNDUP((O$1)/10,0)*10,[1]Hugst!$R$4:$W$4,0))))</f>
        <v>0</v>
      </c>
      <c r="P241" s="169">
        <f ca="1">IF($C241-P$1&lt;År1,0,O240*(1-VLOOKUP($A241,[1]Hugst!$R$5:$W$9,MATCH(ROUNDUP((P$1)/10,0)*10,[1]Hugst!$R$4:$W$4,0))))</f>
        <v>0</v>
      </c>
      <c r="Q241" s="169">
        <f ca="1">IF($C241-Q$1&lt;År1,0,P240*(1-VLOOKUP($A241,[1]Hugst!$R$5:$W$9,MATCH(ROUNDUP((Q$1)/10,0)*10,[1]Hugst!$R$4:$W$4,0))))</f>
        <v>0</v>
      </c>
      <c r="R241" s="169">
        <f ca="1">IF($C241-R$1&lt;År1,0,Q240*(1-VLOOKUP($A241,[1]Hugst!$R$5:$W$9,MATCH(ROUNDUP((R$1)/10,0)*10,[1]Hugst!$R$4:$W$4,0))))</f>
        <v>0</v>
      </c>
      <c r="S241" s="169">
        <f ca="1">IF($C241-S$1&lt;År1,0,R240*(1-VLOOKUP($A241,[1]Hugst!$R$5:$W$9,MATCH(ROUNDUP((S$1)/10,0)*10,[1]Hugst!$R$4:$W$4,0))))</f>
        <v>0</v>
      </c>
      <c r="T241" s="169">
        <f ca="1">IF($C241-T$1&lt;År1,0,S240*(1-VLOOKUP($A241,[1]Hugst!$R$5:$W$9,MATCH(ROUNDUP((T$1)/10,0)*10,[1]Hugst!$R$4:$W$4,0))))</f>
        <v>0</v>
      </c>
      <c r="U241" s="169">
        <f ca="1">IF($C241-U$1&lt;År1,0,T240*(1-VLOOKUP($A241,[1]Hugst!$R$5:$W$9,MATCH(ROUNDUP((U$1)/10,0)*10,[1]Hugst!$R$4:$W$4,0))))</f>
        <v>0</v>
      </c>
      <c r="V241" s="169">
        <f ca="1">IF($C241-V$1&lt;År1,0,U240*(1-VLOOKUP($A241,[1]Hugst!$R$5:$W$9,MATCH(ROUNDUP((V$1)/10,0)*10,[1]Hugst!$R$4:$W$4,0))))</f>
        <v>0</v>
      </c>
      <c r="W241" s="169">
        <f ca="1">IF($C241-W$1&lt;År1,0,V240*(1-VLOOKUP($A241,[1]Hugst!$R$5:$W$9,MATCH(ROUNDUP((W$1)/10,0)*10,[1]Hugst!$R$4:$W$4,0))))</f>
        <v>0</v>
      </c>
      <c r="X241" s="169">
        <f ca="1">IF($C241-X$1&lt;År1,0,W240*(1-VLOOKUP($A241,[1]Hugst!$R$5:$W$9,MATCH(ROUNDUP((X$1)/10,0)*10,[1]Hugst!$R$4:$W$4,0))))</f>
        <v>0</v>
      </c>
      <c r="Y241" s="169">
        <f ca="1">IF($C241-Y$1&lt;År1,0,X240*(1-VLOOKUP($A241,[1]Hugst!$R$5:$W$9,MATCH(ROUNDUP((Y$1)/10,0)*10,[1]Hugst!$R$4:$W$4,0))))</f>
        <v>0</v>
      </c>
      <c r="Z241" s="169">
        <f ca="1">IF($C241-Z$1&lt;År1,0,Y240*(1-VLOOKUP($A241,[1]Hugst!$R$5:$W$9,MATCH(ROUNDUP((Z$1)/10,0)*10,[1]Hugst!$R$4:$W$4,0))))</f>
        <v>0</v>
      </c>
      <c r="AA241" s="169">
        <f ca="1">IF($C241-AA$1&lt;År1,0,Z240*(1-VLOOKUP($A241,[1]Hugst!$R$5:$W$9,MATCH(ROUNDUP((AA$1)/10,0)*10,[1]Hugst!$R$4:$W$4,0))))</f>
        <v>0</v>
      </c>
      <c r="AB241" s="169">
        <f ca="1"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ca="1" si="5"/>
        <v>0</v>
      </c>
      <c r="F242" s="169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 ca="1">IF($C242-G$1&lt;År1,0,F241*(1-VLOOKUP($A242,[1]Hugst!$R$5:$W$9,MATCH(ROUNDUP((G$1)/10,0)*10,[1]Hugst!$R$4:$W$4,0))))</f>
        <v>0</v>
      </c>
      <c r="H242" s="169">
        <f ca="1">IF($C242-H$1&lt;År1,0,G241*(1-VLOOKUP($A242,[1]Hugst!$R$5:$W$9,MATCH(ROUNDUP((H$1)/10,0)*10,[1]Hugst!$R$4:$W$4,0))))</f>
        <v>0</v>
      </c>
      <c r="I242" s="169">
        <f ca="1">IF($C242-I$1&lt;År1,0,H241*(1-VLOOKUP($A242,[1]Hugst!$R$5:$W$9,MATCH(ROUNDUP((I$1)/10,0)*10,[1]Hugst!$R$4:$W$4,0))))</f>
        <v>0</v>
      </c>
      <c r="J242" s="169">
        <f ca="1">IF($C242-J$1&lt;År1,0,I241*(1-VLOOKUP($A242,[1]Hugst!$R$5:$W$9,MATCH(ROUNDUP((J$1)/10,0)*10,[1]Hugst!$R$4:$W$4,0))))</f>
        <v>0</v>
      </c>
      <c r="K242" s="169">
        <f ca="1">IF($C242-K$1&lt;År1,0,J241*(1-VLOOKUP($A242,[1]Hugst!$R$5:$W$9,MATCH(ROUNDUP((K$1)/10,0)*10,[1]Hugst!$R$4:$W$4,0))))</f>
        <v>0</v>
      </c>
      <c r="L242" s="169">
        <f ca="1">IF($C242-L$1&lt;År1,0,K241*(1-VLOOKUP($A242,[1]Hugst!$R$5:$W$9,MATCH(ROUNDUP((L$1)/10,0)*10,[1]Hugst!$R$4:$W$4,0))))</f>
        <v>0</v>
      </c>
      <c r="M242" s="169">
        <f ca="1">IF($C242-M$1&lt;År1,0,L241*(1-VLOOKUP($A242,[1]Hugst!$R$5:$W$9,MATCH(ROUNDUP((M$1)/10,0)*10,[1]Hugst!$R$4:$W$4,0))))</f>
        <v>0</v>
      </c>
      <c r="N242" s="169">
        <f ca="1">IF($C242-N$1&lt;År1,0,M241*(1-VLOOKUP($A242,[1]Hugst!$R$5:$W$9,MATCH(ROUNDUP((N$1)/10,0)*10,[1]Hugst!$R$4:$W$4,0))))</f>
        <v>0</v>
      </c>
      <c r="O242" s="169">
        <f ca="1">IF($C242-O$1&lt;År1,0,N241*(1-VLOOKUP($A242,[1]Hugst!$R$5:$W$9,MATCH(ROUNDUP((O$1)/10,0)*10,[1]Hugst!$R$4:$W$4,0))))</f>
        <v>0</v>
      </c>
      <c r="P242" s="169">
        <f ca="1">IF($C242-P$1&lt;År1,0,O241*(1-VLOOKUP($A242,[1]Hugst!$R$5:$W$9,MATCH(ROUNDUP((P$1)/10,0)*10,[1]Hugst!$R$4:$W$4,0))))</f>
        <v>0</v>
      </c>
      <c r="Q242" s="169">
        <f ca="1">IF($C242-Q$1&lt;År1,0,P241*(1-VLOOKUP($A242,[1]Hugst!$R$5:$W$9,MATCH(ROUNDUP((Q$1)/10,0)*10,[1]Hugst!$R$4:$W$4,0))))</f>
        <v>0</v>
      </c>
      <c r="R242" s="169">
        <f ca="1">IF($C242-R$1&lt;År1,0,Q241*(1-VLOOKUP($A242,[1]Hugst!$R$5:$W$9,MATCH(ROUNDUP((R$1)/10,0)*10,[1]Hugst!$R$4:$W$4,0))))</f>
        <v>0</v>
      </c>
      <c r="S242" s="169">
        <f ca="1">IF($C242-S$1&lt;År1,0,R241*(1-VLOOKUP($A242,[1]Hugst!$R$5:$W$9,MATCH(ROUNDUP((S$1)/10,0)*10,[1]Hugst!$R$4:$W$4,0))))</f>
        <v>0</v>
      </c>
      <c r="T242" s="169">
        <f ca="1">IF($C242-T$1&lt;År1,0,S241*(1-VLOOKUP($A242,[1]Hugst!$R$5:$W$9,MATCH(ROUNDUP((T$1)/10,0)*10,[1]Hugst!$R$4:$W$4,0))))</f>
        <v>0</v>
      </c>
      <c r="U242" s="169">
        <f ca="1">IF($C242-U$1&lt;År1,0,T241*(1-VLOOKUP($A242,[1]Hugst!$R$5:$W$9,MATCH(ROUNDUP((U$1)/10,0)*10,[1]Hugst!$R$4:$W$4,0))))</f>
        <v>0</v>
      </c>
      <c r="V242" s="169">
        <f ca="1">IF($C242-V$1&lt;År1,0,U241*(1-VLOOKUP($A242,[1]Hugst!$R$5:$W$9,MATCH(ROUNDUP((V$1)/10,0)*10,[1]Hugst!$R$4:$W$4,0))))</f>
        <v>0</v>
      </c>
      <c r="W242" s="169">
        <f ca="1">IF($C242-W$1&lt;År1,0,V241*(1-VLOOKUP($A242,[1]Hugst!$R$5:$W$9,MATCH(ROUNDUP((W$1)/10,0)*10,[1]Hugst!$R$4:$W$4,0))))</f>
        <v>0</v>
      </c>
      <c r="X242" s="169">
        <f ca="1">IF($C242-X$1&lt;År1,0,W241*(1-VLOOKUP($A242,[1]Hugst!$R$5:$W$9,MATCH(ROUNDUP((X$1)/10,0)*10,[1]Hugst!$R$4:$W$4,0))))</f>
        <v>0</v>
      </c>
      <c r="Y242" s="169">
        <f ca="1">IF($C242-Y$1&lt;År1,0,X241*(1-VLOOKUP($A242,[1]Hugst!$R$5:$W$9,MATCH(ROUNDUP((Y$1)/10,0)*10,[1]Hugst!$R$4:$W$4,0))))</f>
        <v>0</v>
      </c>
      <c r="Z242" s="169">
        <f ca="1">IF($C242-Z$1&lt;År1,0,Y241*(1-VLOOKUP($A242,[1]Hugst!$R$5:$W$9,MATCH(ROUNDUP((Z$1)/10,0)*10,[1]Hugst!$R$4:$W$4,0))))</f>
        <v>0</v>
      </c>
      <c r="AA242" s="169">
        <f ca="1">IF($C242-AA$1&lt;År1,0,Z241*(1-VLOOKUP($A242,[1]Hugst!$R$5:$W$9,MATCH(ROUNDUP((AA$1)/10,0)*10,[1]Hugst!$R$4:$W$4,0))))</f>
        <v>0</v>
      </c>
      <c r="AB242" s="169">
        <f ca="1">IF($C242-AB$1&lt;År1,0,AA241*(1-VLOOKUP($A242,[1]Hugst!$R$5:$W$9,MATCH(ROUNDUP((AB$1)/10,0)*10,[1]Hugst!$R$4:$W$4,0))))</f>
        <v>0</v>
      </c>
      <c r="AC242" s="169">
        <f ca="1"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ca="1" si="5"/>
        <v>0</v>
      </c>
      <c r="F243" s="169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 ca="1">IF($C243-G$1&lt;År1,0,F242*(1-VLOOKUP($A243,[1]Hugst!$R$5:$W$9,MATCH(ROUNDUP((G$1)/10,0)*10,[1]Hugst!$R$4:$W$4,0))))</f>
        <v>0</v>
      </c>
      <c r="H243" s="169">
        <f ca="1">IF($C243-H$1&lt;År1,0,G242*(1-VLOOKUP($A243,[1]Hugst!$R$5:$W$9,MATCH(ROUNDUP((H$1)/10,0)*10,[1]Hugst!$R$4:$W$4,0))))</f>
        <v>0</v>
      </c>
      <c r="I243" s="169">
        <f ca="1">IF($C243-I$1&lt;År1,0,H242*(1-VLOOKUP($A243,[1]Hugst!$R$5:$W$9,MATCH(ROUNDUP((I$1)/10,0)*10,[1]Hugst!$R$4:$W$4,0))))</f>
        <v>0</v>
      </c>
      <c r="J243" s="169">
        <f ca="1">IF($C243-J$1&lt;År1,0,I242*(1-VLOOKUP($A243,[1]Hugst!$R$5:$W$9,MATCH(ROUNDUP((J$1)/10,0)*10,[1]Hugst!$R$4:$W$4,0))))</f>
        <v>0</v>
      </c>
      <c r="K243" s="169">
        <f ca="1">IF($C243-K$1&lt;År1,0,J242*(1-VLOOKUP($A243,[1]Hugst!$R$5:$W$9,MATCH(ROUNDUP((K$1)/10,0)*10,[1]Hugst!$R$4:$W$4,0))))</f>
        <v>0</v>
      </c>
      <c r="L243" s="169">
        <f ca="1">IF($C243-L$1&lt;År1,0,K242*(1-VLOOKUP($A243,[1]Hugst!$R$5:$W$9,MATCH(ROUNDUP((L$1)/10,0)*10,[1]Hugst!$R$4:$W$4,0))))</f>
        <v>0</v>
      </c>
      <c r="M243" s="169">
        <f ca="1">IF($C243-M$1&lt;År1,0,L242*(1-VLOOKUP($A243,[1]Hugst!$R$5:$W$9,MATCH(ROUNDUP((M$1)/10,0)*10,[1]Hugst!$R$4:$W$4,0))))</f>
        <v>0</v>
      </c>
      <c r="N243" s="169">
        <f ca="1">IF($C243-N$1&lt;År1,0,M242*(1-VLOOKUP($A243,[1]Hugst!$R$5:$W$9,MATCH(ROUNDUP((N$1)/10,0)*10,[1]Hugst!$R$4:$W$4,0))))</f>
        <v>0</v>
      </c>
      <c r="O243" s="169">
        <f ca="1">IF($C243-O$1&lt;År1,0,N242*(1-VLOOKUP($A243,[1]Hugst!$R$5:$W$9,MATCH(ROUNDUP((O$1)/10,0)*10,[1]Hugst!$R$4:$W$4,0))))</f>
        <v>0</v>
      </c>
      <c r="P243" s="169">
        <f ca="1">IF($C243-P$1&lt;År1,0,O242*(1-VLOOKUP($A243,[1]Hugst!$R$5:$W$9,MATCH(ROUNDUP((P$1)/10,0)*10,[1]Hugst!$R$4:$W$4,0))))</f>
        <v>0</v>
      </c>
      <c r="Q243" s="169">
        <f ca="1">IF($C243-Q$1&lt;År1,0,P242*(1-VLOOKUP($A243,[1]Hugst!$R$5:$W$9,MATCH(ROUNDUP((Q$1)/10,0)*10,[1]Hugst!$R$4:$W$4,0))))</f>
        <v>0</v>
      </c>
      <c r="R243" s="169">
        <f ca="1">IF($C243-R$1&lt;År1,0,Q242*(1-VLOOKUP($A243,[1]Hugst!$R$5:$W$9,MATCH(ROUNDUP((R$1)/10,0)*10,[1]Hugst!$R$4:$W$4,0))))</f>
        <v>0</v>
      </c>
      <c r="S243" s="169">
        <f ca="1">IF($C243-S$1&lt;År1,0,R242*(1-VLOOKUP($A243,[1]Hugst!$R$5:$W$9,MATCH(ROUNDUP((S$1)/10,0)*10,[1]Hugst!$R$4:$W$4,0))))</f>
        <v>0</v>
      </c>
      <c r="T243" s="169">
        <f ca="1">IF($C243-T$1&lt;År1,0,S242*(1-VLOOKUP($A243,[1]Hugst!$R$5:$W$9,MATCH(ROUNDUP((T$1)/10,0)*10,[1]Hugst!$R$4:$W$4,0))))</f>
        <v>0</v>
      </c>
      <c r="U243" s="169">
        <f ca="1">IF($C243-U$1&lt;År1,0,T242*(1-VLOOKUP($A243,[1]Hugst!$R$5:$W$9,MATCH(ROUNDUP((U$1)/10,0)*10,[1]Hugst!$R$4:$W$4,0))))</f>
        <v>0</v>
      </c>
      <c r="V243" s="169">
        <f ca="1">IF($C243-V$1&lt;År1,0,U242*(1-VLOOKUP($A243,[1]Hugst!$R$5:$W$9,MATCH(ROUNDUP((V$1)/10,0)*10,[1]Hugst!$R$4:$W$4,0))))</f>
        <v>0</v>
      </c>
      <c r="W243" s="169">
        <f ca="1">IF($C243-W$1&lt;År1,0,V242*(1-VLOOKUP($A243,[1]Hugst!$R$5:$W$9,MATCH(ROUNDUP((W$1)/10,0)*10,[1]Hugst!$R$4:$W$4,0))))</f>
        <v>0</v>
      </c>
      <c r="X243" s="169">
        <f ca="1">IF($C243-X$1&lt;År1,0,W242*(1-VLOOKUP($A243,[1]Hugst!$R$5:$W$9,MATCH(ROUNDUP((X$1)/10,0)*10,[1]Hugst!$R$4:$W$4,0))))</f>
        <v>0</v>
      </c>
      <c r="Y243" s="169">
        <f ca="1">IF($C243-Y$1&lt;År1,0,X242*(1-VLOOKUP($A243,[1]Hugst!$R$5:$W$9,MATCH(ROUNDUP((Y$1)/10,0)*10,[1]Hugst!$R$4:$W$4,0))))</f>
        <v>0</v>
      </c>
      <c r="Z243" s="169">
        <f ca="1">IF($C243-Z$1&lt;År1,0,Y242*(1-VLOOKUP($A243,[1]Hugst!$R$5:$W$9,MATCH(ROUNDUP((Z$1)/10,0)*10,[1]Hugst!$R$4:$W$4,0))))</f>
        <v>0</v>
      </c>
      <c r="AA243" s="169">
        <f ca="1">IF($C243-AA$1&lt;År1,0,Z242*(1-VLOOKUP($A243,[1]Hugst!$R$5:$W$9,MATCH(ROUNDUP((AA$1)/10,0)*10,[1]Hugst!$R$4:$W$4,0))))</f>
        <v>0</v>
      </c>
      <c r="AB243" s="169">
        <f ca="1">IF($C243-AB$1&lt;År1,0,AA242*(1-VLOOKUP($A243,[1]Hugst!$R$5:$W$9,MATCH(ROUNDUP((AB$1)/10,0)*10,[1]Hugst!$R$4:$W$4,0))))</f>
        <v>0</v>
      </c>
      <c r="AC243" s="169">
        <f ca="1">IF($C243-AC$1&lt;År1,0,AB242*(1-VLOOKUP($A243,[1]Hugst!$R$5:$W$9,MATCH(ROUNDUP((AC$1)/10,0)*10,[1]Hugst!$R$4:$W$4,0))))</f>
        <v>0</v>
      </c>
      <c r="AD243" s="169">
        <f ca="1"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ca="1" si="5"/>
        <v>0</v>
      </c>
      <c r="F244" s="169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 ca="1">IF($C244-G$1&lt;År1,0,F243*(1-VLOOKUP($A244,[1]Hugst!$R$5:$W$9,MATCH(ROUNDUP((G$1)/10,0)*10,[1]Hugst!$R$4:$W$4,0))))</f>
        <v>0</v>
      </c>
      <c r="H244" s="169">
        <f ca="1">IF($C244-H$1&lt;År1,0,G243*(1-VLOOKUP($A244,[1]Hugst!$R$5:$W$9,MATCH(ROUNDUP((H$1)/10,0)*10,[1]Hugst!$R$4:$W$4,0))))</f>
        <v>0</v>
      </c>
      <c r="I244" s="169">
        <f ca="1">IF($C244-I$1&lt;År1,0,H243*(1-VLOOKUP($A244,[1]Hugst!$R$5:$W$9,MATCH(ROUNDUP((I$1)/10,0)*10,[1]Hugst!$R$4:$W$4,0))))</f>
        <v>0</v>
      </c>
      <c r="J244" s="169">
        <f ca="1">IF($C244-J$1&lt;År1,0,I243*(1-VLOOKUP($A244,[1]Hugst!$R$5:$W$9,MATCH(ROUNDUP((J$1)/10,0)*10,[1]Hugst!$R$4:$W$4,0))))</f>
        <v>0</v>
      </c>
      <c r="K244" s="169">
        <f ca="1">IF($C244-K$1&lt;År1,0,J243*(1-VLOOKUP($A244,[1]Hugst!$R$5:$W$9,MATCH(ROUNDUP((K$1)/10,0)*10,[1]Hugst!$R$4:$W$4,0))))</f>
        <v>0</v>
      </c>
      <c r="L244" s="169">
        <f ca="1">IF($C244-L$1&lt;År1,0,K243*(1-VLOOKUP($A244,[1]Hugst!$R$5:$W$9,MATCH(ROUNDUP((L$1)/10,0)*10,[1]Hugst!$R$4:$W$4,0))))</f>
        <v>0</v>
      </c>
      <c r="M244" s="169">
        <f ca="1">IF($C244-M$1&lt;År1,0,L243*(1-VLOOKUP($A244,[1]Hugst!$R$5:$W$9,MATCH(ROUNDUP((M$1)/10,0)*10,[1]Hugst!$R$4:$W$4,0))))</f>
        <v>0</v>
      </c>
      <c r="N244" s="169">
        <f ca="1">IF($C244-N$1&lt;År1,0,M243*(1-VLOOKUP($A244,[1]Hugst!$R$5:$W$9,MATCH(ROUNDUP((N$1)/10,0)*10,[1]Hugst!$R$4:$W$4,0))))</f>
        <v>0</v>
      </c>
      <c r="O244" s="169">
        <f ca="1">IF($C244-O$1&lt;År1,0,N243*(1-VLOOKUP($A244,[1]Hugst!$R$5:$W$9,MATCH(ROUNDUP((O$1)/10,0)*10,[1]Hugst!$R$4:$W$4,0))))</f>
        <v>0</v>
      </c>
      <c r="P244" s="169">
        <f ca="1">IF($C244-P$1&lt;År1,0,O243*(1-VLOOKUP($A244,[1]Hugst!$R$5:$W$9,MATCH(ROUNDUP((P$1)/10,0)*10,[1]Hugst!$R$4:$W$4,0))))</f>
        <v>0</v>
      </c>
      <c r="Q244" s="169">
        <f ca="1">IF($C244-Q$1&lt;År1,0,P243*(1-VLOOKUP($A244,[1]Hugst!$R$5:$W$9,MATCH(ROUNDUP((Q$1)/10,0)*10,[1]Hugst!$R$4:$W$4,0))))</f>
        <v>0</v>
      </c>
      <c r="R244" s="169">
        <f ca="1">IF($C244-R$1&lt;År1,0,Q243*(1-VLOOKUP($A244,[1]Hugst!$R$5:$W$9,MATCH(ROUNDUP((R$1)/10,0)*10,[1]Hugst!$R$4:$W$4,0))))</f>
        <v>0</v>
      </c>
      <c r="S244" s="169">
        <f ca="1">IF($C244-S$1&lt;År1,0,R243*(1-VLOOKUP($A244,[1]Hugst!$R$5:$W$9,MATCH(ROUNDUP((S$1)/10,0)*10,[1]Hugst!$R$4:$W$4,0))))</f>
        <v>0</v>
      </c>
      <c r="T244" s="169">
        <f ca="1">IF($C244-T$1&lt;År1,0,S243*(1-VLOOKUP($A244,[1]Hugst!$R$5:$W$9,MATCH(ROUNDUP((T$1)/10,0)*10,[1]Hugst!$R$4:$W$4,0))))</f>
        <v>0</v>
      </c>
      <c r="U244" s="169">
        <f ca="1">IF($C244-U$1&lt;År1,0,T243*(1-VLOOKUP($A244,[1]Hugst!$R$5:$W$9,MATCH(ROUNDUP((U$1)/10,0)*10,[1]Hugst!$R$4:$W$4,0))))</f>
        <v>0</v>
      </c>
      <c r="V244" s="169">
        <f ca="1">IF($C244-V$1&lt;År1,0,U243*(1-VLOOKUP($A244,[1]Hugst!$R$5:$W$9,MATCH(ROUNDUP((V$1)/10,0)*10,[1]Hugst!$R$4:$W$4,0))))</f>
        <v>0</v>
      </c>
      <c r="W244" s="169">
        <f ca="1">IF($C244-W$1&lt;År1,0,V243*(1-VLOOKUP($A244,[1]Hugst!$R$5:$W$9,MATCH(ROUNDUP((W$1)/10,0)*10,[1]Hugst!$R$4:$W$4,0))))</f>
        <v>0</v>
      </c>
      <c r="X244" s="169">
        <f ca="1">IF($C244-X$1&lt;År1,0,W243*(1-VLOOKUP($A244,[1]Hugst!$R$5:$W$9,MATCH(ROUNDUP((X$1)/10,0)*10,[1]Hugst!$R$4:$W$4,0))))</f>
        <v>0</v>
      </c>
      <c r="Y244" s="169">
        <f ca="1">IF($C244-Y$1&lt;År1,0,X243*(1-VLOOKUP($A244,[1]Hugst!$R$5:$W$9,MATCH(ROUNDUP((Y$1)/10,0)*10,[1]Hugst!$R$4:$W$4,0))))</f>
        <v>0</v>
      </c>
      <c r="Z244" s="169">
        <f ca="1">IF($C244-Z$1&lt;År1,0,Y243*(1-VLOOKUP($A244,[1]Hugst!$R$5:$W$9,MATCH(ROUNDUP((Z$1)/10,0)*10,[1]Hugst!$R$4:$W$4,0))))</f>
        <v>0</v>
      </c>
      <c r="AA244" s="169">
        <f ca="1">IF($C244-AA$1&lt;År1,0,Z243*(1-VLOOKUP($A244,[1]Hugst!$R$5:$W$9,MATCH(ROUNDUP((AA$1)/10,0)*10,[1]Hugst!$R$4:$W$4,0))))</f>
        <v>0</v>
      </c>
      <c r="AB244" s="169">
        <f ca="1">IF($C244-AB$1&lt;År1,0,AA243*(1-VLOOKUP($A244,[1]Hugst!$R$5:$W$9,MATCH(ROUNDUP((AB$1)/10,0)*10,[1]Hugst!$R$4:$W$4,0))))</f>
        <v>0</v>
      </c>
      <c r="AC244" s="169">
        <f ca="1">IF($C244-AC$1&lt;År1,0,AB243*(1-VLOOKUP($A244,[1]Hugst!$R$5:$W$9,MATCH(ROUNDUP((AC$1)/10,0)*10,[1]Hugst!$R$4:$W$4,0))))</f>
        <v>0</v>
      </c>
      <c r="AD244" s="169">
        <f ca="1">IF($C244-AD$1&lt;År1,0,AC243*(1-VLOOKUP($A244,[1]Hugst!$R$5:$W$9,MATCH(ROUNDUP((AD$1)/10,0)*10,[1]Hugst!$R$4:$W$4,0))))</f>
        <v>0</v>
      </c>
      <c r="AE244" s="169">
        <f ca="1"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ca="1" si="5"/>
        <v>0</v>
      </c>
      <c r="F245" s="169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 ca="1">IF($C245-G$1&lt;År1,0,F244*(1-VLOOKUP($A245,[1]Hugst!$R$5:$W$9,MATCH(ROUNDUP((G$1)/10,0)*10,[1]Hugst!$R$4:$W$4,0))))</f>
        <v>0</v>
      </c>
      <c r="H245" s="169">
        <f ca="1">IF($C245-H$1&lt;År1,0,G244*(1-VLOOKUP($A245,[1]Hugst!$R$5:$W$9,MATCH(ROUNDUP((H$1)/10,0)*10,[1]Hugst!$R$4:$W$4,0))))</f>
        <v>0</v>
      </c>
      <c r="I245" s="169">
        <f ca="1">IF($C245-I$1&lt;År1,0,H244*(1-VLOOKUP($A245,[1]Hugst!$R$5:$W$9,MATCH(ROUNDUP((I$1)/10,0)*10,[1]Hugst!$R$4:$W$4,0))))</f>
        <v>0</v>
      </c>
      <c r="J245" s="169">
        <f ca="1">IF($C245-J$1&lt;År1,0,I244*(1-VLOOKUP($A245,[1]Hugst!$R$5:$W$9,MATCH(ROUNDUP((J$1)/10,0)*10,[1]Hugst!$R$4:$W$4,0))))</f>
        <v>0</v>
      </c>
      <c r="K245" s="169">
        <f ca="1">IF($C245-K$1&lt;År1,0,J244*(1-VLOOKUP($A245,[1]Hugst!$R$5:$W$9,MATCH(ROUNDUP((K$1)/10,0)*10,[1]Hugst!$R$4:$W$4,0))))</f>
        <v>0</v>
      </c>
      <c r="L245" s="169">
        <f ca="1">IF($C245-L$1&lt;År1,0,K244*(1-VLOOKUP($A245,[1]Hugst!$R$5:$W$9,MATCH(ROUNDUP((L$1)/10,0)*10,[1]Hugst!$R$4:$W$4,0))))</f>
        <v>0</v>
      </c>
      <c r="M245" s="169">
        <f ca="1">IF($C245-M$1&lt;År1,0,L244*(1-VLOOKUP($A245,[1]Hugst!$R$5:$W$9,MATCH(ROUNDUP((M$1)/10,0)*10,[1]Hugst!$R$4:$W$4,0))))</f>
        <v>0</v>
      </c>
      <c r="N245" s="169">
        <f ca="1">IF($C245-N$1&lt;År1,0,M244*(1-VLOOKUP($A245,[1]Hugst!$R$5:$W$9,MATCH(ROUNDUP((N$1)/10,0)*10,[1]Hugst!$R$4:$W$4,0))))</f>
        <v>0</v>
      </c>
      <c r="O245" s="169">
        <f ca="1">IF($C245-O$1&lt;År1,0,N244*(1-VLOOKUP($A245,[1]Hugst!$R$5:$W$9,MATCH(ROUNDUP((O$1)/10,0)*10,[1]Hugst!$R$4:$W$4,0))))</f>
        <v>0</v>
      </c>
      <c r="P245" s="169">
        <f ca="1">IF($C245-P$1&lt;År1,0,O244*(1-VLOOKUP($A245,[1]Hugst!$R$5:$W$9,MATCH(ROUNDUP((P$1)/10,0)*10,[1]Hugst!$R$4:$W$4,0))))</f>
        <v>0</v>
      </c>
      <c r="Q245" s="169">
        <f ca="1">IF($C245-Q$1&lt;År1,0,P244*(1-VLOOKUP($A245,[1]Hugst!$R$5:$W$9,MATCH(ROUNDUP((Q$1)/10,0)*10,[1]Hugst!$R$4:$W$4,0))))</f>
        <v>0</v>
      </c>
      <c r="R245" s="169">
        <f ca="1">IF($C245-R$1&lt;År1,0,Q244*(1-VLOOKUP($A245,[1]Hugst!$R$5:$W$9,MATCH(ROUNDUP((R$1)/10,0)*10,[1]Hugst!$R$4:$W$4,0))))</f>
        <v>0</v>
      </c>
      <c r="S245" s="169">
        <f ca="1">IF($C245-S$1&lt;År1,0,R244*(1-VLOOKUP($A245,[1]Hugst!$R$5:$W$9,MATCH(ROUNDUP((S$1)/10,0)*10,[1]Hugst!$R$4:$W$4,0))))</f>
        <v>0</v>
      </c>
      <c r="T245" s="169">
        <f ca="1">IF($C245-T$1&lt;År1,0,S244*(1-VLOOKUP($A245,[1]Hugst!$R$5:$W$9,MATCH(ROUNDUP((T$1)/10,0)*10,[1]Hugst!$R$4:$W$4,0))))</f>
        <v>0</v>
      </c>
      <c r="U245" s="169">
        <f ca="1">IF($C245-U$1&lt;År1,0,T244*(1-VLOOKUP($A245,[1]Hugst!$R$5:$W$9,MATCH(ROUNDUP((U$1)/10,0)*10,[1]Hugst!$R$4:$W$4,0))))</f>
        <v>0</v>
      </c>
      <c r="V245" s="169">
        <f ca="1">IF($C245-V$1&lt;År1,0,U244*(1-VLOOKUP($A245,[1]Hugst!$R$5:$W$9,MATCH(ROUNDUP((V$1)/10,0)*10,[1]Hugst!$R$4:$W$4,0))))</f>
        <v>0</v>
      </c>
      <c r="W245" s="169">
        <f ca="1">IF($C245-W$1&lt;År1,0,V244*(1-VLOOKUP($A245,[1]Hugst!$R$5:$W$9,MATCH(ROUNDUP((W$1)/10,0)*10,[1]Hugst!$R$4:$W$4,0))))</f>
        <v>0</v>
      </c>
      <c r="X245" s="169">
        <f ca="1">IF($C245-X$1&lt;År1,0,W244*(1-VLOOKUP($A245,[1]Hugst!$R$5:$W$9,MATCH(ROUNDUP((X$1)/10,0)*10,[1]Hugst!$R$4:$W$4,0))))</f>
        <v>0</v>
      </c>
      <c r="Y245" s="169">
        <f ca="1">IF($C245-Y$1&lt;År1,0,X244*(1-VLOOKUP($A245,[1]Hugst!$R$5:$W$9,MATCH(ROUNDUP((Y$1)/10,0)*10,[1]Hugst!$R$4:$W$4,0))))</f>
        <v>0</v>
      </c>
      <c r="Z245" s="169">
        <f ca="1">IF($C245-Z$1&lt;År1,0,Y244*(1-VLOOKUP($A245,[1]Hugst!$R$5:$W$9,MATCH(ROUNDUP((Z$1)/10,0)*10,[1]Hugst!$R$4:$W$4,0))))</f>
        <v>0</v>
      </c>
      <c r="AA245" s="169">
        <f ca="1">IF($C245-AA$1&lt;År1,0,Z244*(1-VLOOKUP($A245,[1]Hugst!$R$5:$W$9,MATCH(ROUNDUP((AA$1)/10,0)*10,[1]Hugst!$R$4:$W$4,0))))</f>
        <v>0</v>
      </c>
      <c r="AB245" s="169">
        <f ca="1">IF($C245-AB$1&lt;År1,0,AA244*(1-VLOOKUP($A245,[1]Hugst!$R$5:$W$9,MATCH(ROUNDUP((AB$1)/10,0)*10,[1]Hugst!$R$4:$W$4,0))))</f>
        <v>0</v>
      </c>
      <c r="AC245" s="169">
        <f ca="1">IF($C245-AC$1&lt;År1,0,AB244*(1-VLOOKUP($A245,[1]Hugst!$R$5:$W$9,MATCH(ROUNDUP((AC$1)/10,0)*10,[1]Hugst!$R$4:$W$4,0))))</f>
        <v>0</v>
      </c>
      <c r="AD245" s="169">
        <f ca="1">IF($C245-AD$1&lt;År1,0,AC244*(1-VLOOKUP($A245,[1]Hugst!$R$5:$W$9,MATCH(ROUNDUP((AD$1)/10,0)*10,[1]Hugst!$R$4:$W$4,0))))</f>
        <v>0</v>
      </c>
      <c r="AE245" s="169">
        <f ca="1">IF($C245-AE$1&lt;År1,0,AD244*(1-VLOOKUP($A245,[1]Hugst!$R$5:$W$9,MATCH(ROUNDUP((AE$1)/10,0)*10,[1]Hugst!$R$4:$W$4,0))))</f>
        <v>0</v>
      </c>
      <c r="AF245" s="169">
        <f ca="1"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ca="1" si="5"/>
        <v>0</v>
      </c>
      <c r="F246" s="169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 ca="1">IF($C246-G$1&lt;År1,0,F245*(1-VLOOKUP($A246,[1]Hugst!$R$5:$W$9,MATCH(ROUNDUP((G$1)/10,0)*10,[1]Hugst!$R$4:$W$4,0))))</f>
        <v>0</v>
      </c>
      <c r="H246" s="169">
        <f ca="1">IF($C246-H$1&lt;År1,0,G245*(1-VLOOKUP($A246,[1]Hugst!$R$5:$W$9,MATCH(ROUNDUP((H$1)/10,0)*10,[1]Hugst!$R$4:$W$4,0))))</f>
        <v>0</v>
      </c>
      <c r="I246" s="169">
        <f ca="1">IF($C246-I$1&lt;År1,0,H245*(1-VLOOKUP($A246,[1]Hugst!$R$5:$W$9,MATCH(ROUNDUP((I$1)/10,0)*10,[1]Hugst!$R$4:$W$4,0))))</f>
        <v>0</v>
      </c>
      <c r="J246" s="169">
        <f ca="1">IF($C246-J$1&lt;År1,0,I245*(1-VLOOKUP($A246,[1]Hugst!$R$5:$W$9,MATCH(ROUNDUP((J$1)/10,0)*10,[1]Hugst!$R$4:$W$4,0))))</f>
        <v>0</v>
      </c>
      <c r="K246" s="169">
        <f ca="1">IF($C246-K$1&lt;År1,0,J245*(1-VLOOKUP($A246,[1]Hugst!$R$5:$W$9,MATCH(ROUNDUP((K$1)/10,0)*10,[1]Hugst!$R$4:$W$4,0))))</f>
        <v>0</v>
      </c>
      <c r="L246" s="169">
        <f ca="1">IF($C246-L$1&lt;År1,0,K245*(1-VLOOKUP($A246,[1]Hugst!$R$5:$W$9,MATCH(ROUNDUP((L$1)/10,0)*10,[1]Hugst!$R$4:$W$4,0))))</f>
        <v>0</v>
      </c>
      <c r="M246" s="169">
        <f ca="1">IF($C246-M$1&lt;År1,0,L245*(1-VLOOKUP($A246,[1]Hugst!$R$5:$W$9,MATCH(ROUNDUP((M$1)/10,0)*10,[1]Hugst!$R$4:$W$4,0))))</f>
        <v>0</v>
      </c>
      <c r="N246" s="169">
        <f ca="1">IF($C246-N$1&lt;År1,0,M245*(1-VLOOKUP($A246,[1]Hugst!$R$5:$W$9,MATCH(ROUNDUP((N$1)/10,0)*10,[1]Hugst!$R$4:$W$4,0))))</f>
        <v>0</v>
      </c>
      <c r="O246" s="169">
        <f ca="1">IF($C246-O$1&lt;År1,0,N245*(1-VLOOKUP($A246,[1]Hugst!$R$5:$W$9,MATCH(ROUNDUP((O$1)/10,0)*10,[1]Hugst!$R$4:$W$4,0))))</f>
        <v>0</v>
      </c>
      <c r="P246" s="169">
        <f ca="1">IF($C246-P$1&lt;År1,0,O245*(1-VLOOKUP($A246,[1]Hugst!$R$5:$W$9,MATCH(ROUNDUP((P$1)/10,0)*10,[1]Hugst!$R$4:$W$4,0))))</f>
        <v>0</v>
      </c>
      <c r="Q246" s="169">
        <f ca="1">IF($C246-Q$1&lt;År1,0,P245*(1-VLOOKUP($A246,[1]Hugst!$R$5:$W$9,MATCH(ROUNDUP((Q$1)/10,0)*10,[1]Hugst!$R$4:$W$4,0))))</f>
        <v>0</v>
      </c>
      <c r="R246" s="169">
        <f ca="1">IF($C246-R$1&lt;År1,0,Q245*(1-VLOOKUP($A246,[1]Hugst!$R$5:$W$9,MATCH(ROUNDUP((R$1)/10,0)*10,[1]Hugst!$R$4:$W$4,0))))</f>
        <v>0</v>
      </c>
      <c r="S246" s="169">
        <f ca="1">IF($C246-S$1&lt;År1,0,R245*(1-VLOOKUP($A246,[1]Hugst!$R$5:$W$9,MATCH(ROUNDUP((S$1)/10,0)*10,[1]Hugst!$R$4:$W$4,0))))</f>
        <v>0</v>
      </c>
      <c r="T246" s="169">
        <f ca="1">IF($C246-T$1&lt;År1,0,S245*(1-VLOOKUP($A246,[1]Hugst!$R$5:$W$9,MATCH(ROUNDUP((T$1)/10,0)*10,[1]Hugst!$R$4:$W$4,0))))</f>
        <v>0</v>
      </c>
      <c r="U246" s="169">
        <f ca="1">IF($C246-U$1&lt;År1,0,T245*(1-VLOOKUP($A246,[1]Hugst!$R$5:$W$9,MATCH(ROUNDUP((U$1)/10,0)*10,[1]Hugst!$R$4:$W$4,0))))</f>
        <v>0</v>
      </c>
      <c r="V246" s="169">
        <f ca="1">IF($C246-V$1&lt;År1,0,U245*(1-VLOOKUP($A246,[1]Hugst!$R$5:$W$9,MATCH(ROUNDUP((V$1)/10,0)*10,[1]Hugst!$R$4:$W$4,0))))</f>
        <v>0</v>
      </c>
      <c r="W246" s="169">
        <f ca="1">IF($C246-W$1&lt;År1,0,V245*(1-VLOOKUP($A246,[1]Hugst!$R$5:$W$9,MATCH(ROUNDUP((W$1)/10,0)*10,[1]Hugst!$R$4:$W$4,0))))</f>
        <v>0</v>
      </c>
      <c r="X246" s="169">
        <f ca="1">IF($C246-X$1&lt;År1,0,W245*(1-VLOOKUP($A246,[1]Hugst!$R$5:$W$9,MATCH(ROUNDUP((X$1)/10,0)*10,[1]Hugst!$R$4:$W$4,0))))</f>
        <v>0</v>
      </c>
      <c r="Y246" s="169">
        <f ca="1">IF($C246-Y$1&lt;År1,0,X245*(1-VLOOKUP($A246,[1]Hugst!$R$5:$W$9,MATCH(ROUNDUP((Y$1)/10,0)*10,[1]Hugst!$R$4:$W$4,0))))</f>
        <v>0</v>
      </c>
      <c r="Z246" s="169">
        <f ca="1">IF($C246-Z$1&lt;År1,0,Y245*(1-VLOOKUP($A246,[1]Hugst!$R$5:$W$9,MATCH(ROUNDUP((Z$1)/10,0)*10,[1]Hugst!$R$4:$W$4,0))))</f>
        <v>0</v>
      </c>
      <c r="AA246" s="169">
        <f ca="1">IF($C246-AA$1&lt;År1,0,Z245*(1-VLOOKUP($A246,[1]Hugst!$R$5:$W$9,MATCH(ROUNDUP((AA$1)/10,0)*10,[1]Hugst!$R$4:$W$4,0))))</f>
        <v>0</v>
      </c>
      <c r="AB246" s="169">
        <f ca="1">IF($C246-AB$1&lt;År1,0,AA245*(1-VLOOKUP($A246,[1]Hugst!$R$5:$W$9,MATCH(ROUNDUP((AB$1)/10,0)*10,[1]Hugst!$R$4:$W$4,0))))</f>
        <v>0</v>
      </c>
      <c r="AC246" s="169">
        <f ca="1">IF($C246-AC$1&lt;År1,0,AB245*(1-VLOOKUP($A246,[1]Hugst!$R$5:$W$9,MATCH(ROUNDUP((AC$1)/10,0)*10,[1]Hugst!$R$4:$W$4,0))))</f>
        <v>0</v>
      </c>
      <c r="AD246" s="169">
        <f ca="1">IF($C246-AD$1&lt;År1,0,AC245*(1-VLOOKUP($A246,[1]Hugst!$R$5:$W$9,MATCH(ROUNDUP((AD$1)/10,0)*10,[1]Hugst!$R$4:$W$4,0))))</f>
        <v>0</v>
      </c>
      <c r="AE246" s="169">
        <f ca="1">IF($C246-AE$1&lt;År1,0,AD245*(1-VLOOKUP($A246,[1]Hugst!$R$5:$W$9,MATCH(ROUNDUP((AE$1)/10,0)*10,[1]Hugst!$R$4:$W$4,0))))</f>
        <v>0</v>
      </c>
      <c r="AF246" s="169">
        <f ca="1">IF($C246-AF$1&lt;År1,0,AE245*(1-VLOOKUP($A246,[1]Hugst!$R$5:$W$9,MATCH(ROUNDUP((AF$1)/10,0)*10,[1]Hugst!$R$4:$W$4,0))))</f>
        <v>0</v>
      </c>
      <c r="AG246" s="169">
        <f ca="1"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ca="1" si="5"/>
        <v>0</v>
      </c>
      <c r="F247" s="169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 ca="1">IF($C247-G$1&lt;År1,0,F246*(1-VLOOKUP($A247,[1]Hugst!$R$5:$W$9,MATCH(ROUNDUP((G$1)/10,0)*10,[1]Hugst!$R$4:$W$4,0))))</f>
        <v>0</v>
      </c>
      <c r="H247" s="169">
        <f ca="1">IF($C247-H$1&lt;År1,0,G246*(1-VLOOKUP($A247,[1]Hugst!$R$5:$W$9,MATCH(ROUNDUP((H$1)/10,0)*10,[1]Hugst!$R$4:$W$4,0))))</f>
        <v>0</v>
      </c>
      <c r="I247" s="169">
        <f ca="1">IF($C247-I$1&lt;År1,0,H246*(1-VLOOKUP($A247,[1]Hugst!$R$5:$W$9,MATCH(ROUNDUP((I$1)/10,0)*10,[1]Hugst!$R$4:$W$4,0))))</f>
        <v>0</v>
      </c>
      <c r="J247" s="169">
        <f ca="1">IF($C247-J$1&lt;År1,0,I246*(1-VLOOKUP($A247,[1]Hugst!$R$5:$W$9,MATCH(ROUNDUP((J$1)/10,0)*10,[1]Hugst!$R$4:$W$4,0))))</f>
        <v>0</v>
      </c>
      <c r="K247" s="169">
        <f ca="1">IF($C247-K$1&lt;År1,0,J246*(1-VLOOKUP($A247,[1]Hugst!$R$5:$W$9,MATCH(ROUNDUP((K$1)/10,0)*10,[1]Hugst!$R$4:$W$4,0))))</f>
        <v>0</v>
      </c>
      <c r="L247" s="169">
        <f ca="1">IF($C247-L$1&lt;År1,0,K246*(1-VLOOKUP($A247,[1]Hugst!$R$5:$W$9,MATCH(ROUNDUP((L$1)/10,0)*10,[1]Hugst!$R$4:$W$4,0))))</f>
        <v>0</v>
      </c>
      <c r="M247" s="169">
        <f ca="1">IF($C247-M$1&lt;År1,0,L246*(1-VLOOKUP($A247,[1]Hugst!$R$5:$W$9,MATCH(ROUNDUP((M$1)/10,0)*10,[1]Hugst!$R$4:$W$4,0))))</f>
        <v>0</v>
      </c>
      <c r="N247" s="169">
        <f ca="1">IF($C247-N$1&lt;År1,0,M246*(1-VLOOKUP($A247,[1]Hugst!$R$5:$W$9,MATCH(ROUNDUP((N$1)/10,0)*10,[1]Hugst!$R$4:$W$4,0))))</f>
        <v>0</v>
      </c>
      <c r="O247" s="169">
        <f ca="1">IF($C247-O$1&lt;År1,0,N246*(1-VLOOKUP($A247,[1]Hugst!$R$5:$W$9,MATCH(ROUNDUP((O$1)/10,0)*10,[1]Hugst!$R$4:$W$4,0))))</f>
        <v>0</v>
      </c>
      <c r="P247" s="169">
        <f ca="1">IF($C247-P$1&lt;År1,0,O246*(1-VLOOKUP($A247,[1]Hugst!$R$5:$W$9,MATCH(ROUNDUP((P$1)/10,0)*10,[1]Hugst!$R$4:$W$4,0))))</f>
        <v>0</v>
      </c>
      <c r="Q247" s="169">
        <f ca="1">IF($C247-Q$1&lt;År1,0,P246*(1-VLOOKUP($A247,[1]Hugst!$R$5:$W$9,MATCH(ROUNDUP((Q$1)/10,0)*10,[1]Hugst!$R$4:$W$4,0))))</f>
        <v>0</v>
      </c>
      <c r="R247" s="169">
        <f ca="1">IF($C247-R$1&lt;År1,0,Q246*(1-VLOOKUP($A247,[1]Hugst!$R$5:$W$9,MATCH(ROUNDUP((R$1)/10,0)*10,[1]Hugst!$R$4:$W$4,0))))</f>
        <v>0</v>
      </c>
      <c r="S247" s="169">
        <f ca="1">IF($C247-S$1&lt;År1,0,R246*(1-VLOOKUP($A247,[1]Hugst!$R$5:$W$9,MATCH(ROUNDUP((S$1)/10,0)*10,[1]Hugst!$R$4:$W$4,0))))</f>
        <v>0</v>
      </c>
      <c r="T247" s="169">
        <f ca="1">IF($C247-T$1&lt;År1,0,S246*(1-VLOOKUP($A247,[1]Hugst!$R$5:$W$9,MATCH(ROUNDUP((T$1)/10,0)*10,[1]Hugst!$R$4:$W$4,0))))</f>
        <v>0</v>
      </c>
      <c r="U247" s="169">
        <f ca="1">IF($C247-U$1&lt;År1,0,T246*(1-VLOOKUP($A247,[1]Hugst!$R$5:$W$9,MATCH(ROUNDUP((U$1)/10,0)*10,[1]Hugst!$R$4:$W$4,0))))</f>
        <v>0</v>
      </c>
      <c r="V247" s="169">
        <f ca="1">IF($C247-V$1&lt;År1,0,U246*(1-VLOOKUP($A247,[1]Hugst!$R$5:$W$9,MATCH(ROUNDUP((V$1)/10,0)*10,[1]Hugst!$R$4:$W$4,0))))</f>
        <v>0</v>
      </c>
      <c r="W247" s="169">
        <f ca="1">IF($C247-W$1&lt;År1,0,V246*(1-VLOOKUP($A247,[1]Hugst!$R$5:$W$9,MATCH(ROUNDUP((W$1)/10,0)*10,[1]Hugst!$R$4:$W$4,0))))</f>
        <v>0</v>
      </c>
      <c r="X247" s="169">
        <f ca="1">IF($C247-X$1&lt;År1,0,W246*(1-VLOOKUP($A247,[1]Hugst!$R$5:$W$9,MATCH(ROUNDUP((X$1)/10,0)*10,[1]Hugst!$R$4:$W$4,0))))</f>
        <v>0</v>
      </c>
      <c r="Y247" s="169">
        <f ca="1">IF($C247-Y$1&lt;År1,0,X246*(1-VLOOKUP($A247,[1]Hugst!$R$5:$W$9,MATCH(ROUNDUP((Y$1)/10,0)*10,[1]Hugst!$R$4:$W$4,0))))</f>
        <v>0</v>
      </c>
      <c r="Z247" s="169">
        <f ca="1">IF($C247-Z$1&lt;År1,0,Y246*(1-VLOOKUP($A247,[1]Hugst!$R$5:$W$9,MATCH(ROUNDUP((Z$1)/10,0)*10,[1]Hugst!$R$4:$W$4,0))))</f>
        <v>0</v>
      </c>
      <c r="AA247" s="169">
        <f ca="1">IF($C247-AA$1&lt;År1,0,Z246*(1-VLOOKUP($A247,[1]Hugst!$R$5:$W$9,MATCH(ROUNDUP((AA$1)/10,0)*10,[1]Hugst!$R$4:$W$4,0))))</f>
        <v>0</v>
      </c>
      <c r="AB247" s="169">
        <f ca="1">IF($C247-AB$1&lt;År1,0,AA246*(1-VLOOKUP($A247,[1]Hugst!$R$5:$W$9,MATCH(ROUNDUP((AB$1)/10,0)*10,[1]Hugst!$R$4:$W$4,0))))</f>
        <v>0</v>
      </c>
      <c r="AC247" s="169">
        <f ca="1">IF($C247-AC$1&lt;År1,0,AB246*(1-VLOOKUP($A247,[1]Hugst!$R$5:$W$9,MATCH(ROUNDUP((AC$1)/10,0)*10,[1]Hugst!$R$4:$W$4,0))))</f>
        <v>0</v>
      </c>
      <c r="AD247" s="169">
        <f ca="1">IF($C247-AD$1&lt;År1,0,AC246*(1-VLOOKUP($A247,[1]Hugst!$R$5:$W$9,MATCH(ROUNDUP((AD$1)/10,0)*10,[1]Hugst!$R$4:$W$4,0))))</f>
        <v>0</v>
      </c>
      <c r="AE247" s="169">
        <f ca="1">IF($C247-AE$1&lt;År1,0,AD246*(1-VLOOKUP($A247,[1]Hugst!$R$5:$W$9,MATCH(ROUNDUP((AE$1)/10,0)*10,[1]Hugst!$R$4:$W$4,0))))</f>
        <v>0</v>
      </c>
      <c r="AF247" s="169">
        <f ca="1">IF($C247-AF$1&lt;År1,0,AE246*(1-VLOOKUP($A247,[1]Hugst!$R$5:$W$9,MATCH(ROUNDUP((AF$1)/10,0)*10,[1]Hugst!$R$4:$W$4,0))))</f>
        <v>0</v>
      </c>
      <c r="AG247" s="169">
        <f ca="1">IF($C247-AG$1&lt;År1,0,AF246*(1-VLOOKUP($A247,[1]Hugst!$R$5:$W$9,MATCH(ROUNDUP((AG$1)/10,0)*10,[1]Hugst!$R$4:$W$4,0))))</f>
        <v>0</v>
      </c>
      <c r="AH247" s="169">
        <f ca="1"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ca="1" si="5"/>
        <v>0</v>
      </c>
      <c r="F248" s="169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 ca="1">IF($C248-G$1&lt;År1,0,F247*(1-VLOOKUP($A248,[1]Hugst!$R$5:$W$9,MATCH(ROUNDUP((G$1)/10,0)*10,[1]Hugst!$R$4:$W$4,0))))</f>
        <v>0</v>
      </c>
      <c r="H248" s="169">
        <f ca="1">IF($C248-H$1&lt;År1,0,G247*(1-VLOOKUP($A248,[1]Hugst!$R$5:$W$9,MATCH(ROUNDUP((H$1)/10,0)*10,[1]Hugst!$R$4:$W$4,0))))</f>
        <v>0</v>
      </c>
      <c r="I248" s="169">
        <f ca="1">IF($C248-I$1&lt;År1,0,H247*(1-VLOOKUP($A248,[1]Hugst!$R$5:$W$9,MATCH(ROUNDUP((I$1)/10,0)*10,[1]Hugst!$R$4:$W$4,0))))</f>
        <v>0</v>
      </c>
      <c r="J248" s="169">
        <f ca="1">IF($C248-J$1&lt;År1,0,I247*(1-VLOOKUP($A248,[1]Hugst!$R$5:$W$9,MATCH(ROUNDUP((J$1)/10,0)*10,[1]Hugst!$R$4:$W$4,0))))</f>
        <v>0</v>
      </c>
      <c r="K248" s="169">
        <f ca="1">IF($C248-K$1&lt;År1,0,J247*(1-VLOOKUP($A248,[1]Hugst!$R$5:$W$9,MATCH(ROUNDUP((K$1)/10,0)*10,[1]Hugst!$R$4:$W$4,0))))</f>
        <v>0</v>
      </c>
      <c r="L248" s="169">
        <f ca="1">IF($C248-L$1&lt;År1,0,K247*(1-VLOOKUP($A248,[1]Hugst!$R$5:$W$9,MATCH(ROUNDUP((L$1)/10,0)*10,[1]Hugst!$R$4:$W$4,0))))</f>
        <v>0</v>
      </c>
      <c r="M248" s="169">
        <f ca="1">IF($C248-M$1&lt;År1,0,L247*(1-VLOOKUP($A248,[1]Hugst!$R$5:$W$9,MATCH(ROUNDUP((M$1)/10,0)*10,[1]Hugst!$R$4:$W$4,0))))</f>
        <v>0</v>
      </c>
      <c r="N248" s="169">
        <f ca="1">IF($C248-N$1&lt;År1,0,M247*(1-VLOOKUP($A248,[1]Hugst!$R$5:$W$9,MATCH(ROUNDUP((N$1)/10,0)*10,[1]Hugst!$R$4:$W$4,0))))</f>
        <v>0</v>
      </c>
      <c r="O248" s="169">
        <f ca="1">IF($C248-O$1&lt;År1,0,N247*(1-VLOOKUP($A248,[1]Hugst!$R$5:$W$9,MATCH(ROUNDUP((O$1)/10,0)*10,[1]Hugst!$R$4:$W$4,0))))</f>
        <v>0</v>
      </c>
      <c r="P248" s="169">
        <f ca="1">IF($C248-P$1&lt;År1,0,O247*(1-VLOOKUP($A248,[1]Hugst!$R$5:$W$9,MATCH(ROUNDUP((P$1)/10,0)*10,[1]Hugst!$R$4:$W$4,0))))</f>
        <v>0</v>
      </c>
      <c r="Q248" s="169">
        <f ca="1">IF($C248-Q$1&lt;År1,0,P247*(1-VLOOKUP($A248,[1]Hugst!$R$5:$W$9,MATCH(ROUNDUP((Q$1)/10,0)*10,[1]Hugst!$R$4:$W$4,0))))</f>
        <v>0</v>
      </c>
      <c r="R248" s="169">
        <f ca="1">IF($C248-R$1&lt;År1,0,Q247*(1-VLOOKUP($A248,[1]Hugst!$R$5:$W$9,MATCH(ROUNDUP((R$1)/10,0)*10,[1]Hugst!$R$4:$W$4,0))))</f>
        <v>0</v>
      </c>
      <c r="S248" s="169">
        <f ca="1">IF($C248-S$1&lt;År1,0,R247*(1-VLOOKUP($A248,[1]Hugst!$R$5:$W$9,MATCH(ROUNDUP((S$1)/10,0)*10,[1]Hugst!$R$4:$W$4,0))))</f>
        <v>0</v>
      </c>
      <c r="T248" s="169">
        <f ca="1">IF($C248-T$1&lt;År1,0,S247*(1-VLOOKUP($A248,[1]Hugst!$R$5:$W$9,MATCH(ROUNDUP((T$1)/10,0)*10,[1]Hugst!$R$4:$W$4,0))))</f>
        <v>0</v>
      </c>
      <c r="U248" s="169">
        <f ca="1">IF($C248-U$1&lt;År1,0,T247*(1-VLOOKUP($A248,[1]Hugst!$R$5:$W$9,MATCH(ROUNDUP((U$1)/10,0)*10,[1]Hugst!$R$4:$W$4,0))))</f>
        <v>0</v>
      </c>
      <c r="V248" s="169">
        <f ca="1">IF($C248-V$1&lt;År1,0,U247*(1-VLOOKUP($A248,[1]Hugst!$R$5:$W$9,MATCH(ROUNDUP((V$1)/10,0)*10,[1]Hugst!$R$4:$W$4,0))))</f>
        <v>0</v>
      </c>
      <c r="W248" s="169">
        <f ca="1">IF($C248-W$1&lt;År1,0,V247*(1-VLOOKUP($A248,[1]Hugst!$R$5:$W$9,MATCH(ROUNDUP((W$1)/10,0)*10,[1]Hugst!$R$4:$W$4,0))))</f>
        <v>0</v>
      </c>
      <c r="X248" s="169">
        <f ca="1">IF($C248-X$1&lt;År1,0,W247*(1-VLOOKUP($A248,[1]Hugst!$R$5:$W$9,MATCH(ROUNDUP((X$1)/10,0)*10,[1]Hugst!$R$4:$W$4,0))))</f>
        <v>0</v>
      </c>
      <c r="Y248" s="169">
        <f ca="1">IF($C248-Y$1&lt;År1,0,X247*(1-VLOOKUP($A248,[1]Hugst!$R$5:$W$9,MATCH(ROUNDUP((Y$1)/10,0)*10,[1]Hugst!$R$4:$W$4,0))))</f>
        <v>0</v>
      </c>
      <c r="Z248" s="169">
        <f ca="1">IF($C248-Z$1&lt;År1,0,Y247*(1-VLOOKUP($A248,[1]Hugst!$R$5:$W$9,MATCH(ROUNDUP((Z$1)/10,0)*10,[1]Hugst!$R$4:$W$4,0))))</f>
        <v>0</v>
      </c>
      <c r="AA248" s="169">
        <f ca="1">IF($C248-AA$1&lt;År1,0,Z247*(1-VLOOKUP($A248,[1]Hugst!$R$5:$W$9,MATCH(ROUNDUP((AA$1)/10,0)*10,[1]Hugst!$R$4:$W$4,0))))</f>
        <v>0</v>
      </c>
      <c r="AB248" s="169">
        <f ca="1">IF($C248-AB$1&lt;År1,0,AA247*(1-VLOOKUP($A248,[1]Hugst!$R$5:$W$9,MATCH(ROUNDUP((AB$1)/10,0)*10,[1]Hugst!$R$4:$W$4,0))))</f>
        <v>0</v>
      </c>
      <c r="AC248" s="169">
        <f ca="1">IF($C248-AC$1&lt;År1,0,AB247*(1-VLOOKUP($A248,[1]Hugst!$R$5:$W$9,MATCH(ROUNDUP((AC$1)/10,0)*10,[1]Hugst!$R$4:$W$4,0))))</f>
        <v>0</v>
      </c>
      <c r="AD248" s="169">
        <f ca="1">IF($C248-AD$1&lt;År1,0,AC247*(1-VLOOKUP($A248,[1]Hugst!$R$5:$W$9,MATCH(ROUNDUP((AD$1)/10,0)*10,[1]Hugst!$R$4:$W$4,0))))</f>
        <v>0</v>
      </c>
      <c r="AE248" s="169">
        <f ca="1">IF($C248-AE$1&lt;År1,0,AD247*(1-VLOOKUP($A248,[1]Hugst!$R$5:$W$9,MATCH(ROUNDUP((AE$1)/10,0)*10,[1]Hugst!$R$4:$W$4,0))))</f>
        <v>0</v>
      </c>
      <c r="AF248" s="169">
        <f ca="1">IF($C248-AF$1&lt;År1,0,AE247*(1-VLOOKUP($A248,[1]Hugst!$R$5:$W$9,MATCH(ROUNDUP((AF$1)/10,0)*10,[1]Hugst!$R$4:$W$4,0))))</f>
        <v>0</v>
      </c>
      <c r="AG248" s="169">
        <f ca="1">IF($C248-AG$1&lt;År1,0,AF247*(1-VLOOKUP($A248,[1]Hugst!$R$5:$W$9,MATCH(ROUNDUP((AG$1)/10,0)*10,[1]Hugst!$R$4:$W$4,0))))</f>
        <v>0</v>
      </c>
      <c r="AH248" s="169">
        <f ca="1">IF($C248-AH$1&lt;År1,0,AG247*(1-VLOOKUP($A248,[1]Hugst!$R$5:$W$9,MATCH(ROUNDUP((AH$1)/10,0)*10,[1]Hugst!$R$4:$W$4,0))))</f>
        <v>0</v>
      </c>
      <c r="AI248" s="169">
        <f ca="1"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 ca="1">IF(C249=2020,SUM(G249:AJ249),SUM(F248:AJ248)-SUM(G249:AJ249))</f>
        <v>0</v>
      </c>
      <c r="F249" s="16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 ca="1">IF($C249-G$1&lt;År1,0,F248*(1-VLOOKUP($A249,[1]Hugst!$R$5:$W$9,MATCH(ROUNDUP((G$1)/10,0)*10,[1]Hugst!$R$4:$W$4,0))))</f>
        <v>0</v>
      </c>
      <c r="H249" s="169">
        <f ca="1">IF($C249-H$1&lt;År1,0,G248*(1-VLOOKUP($A249,[1]Hugst!$R$5:$W$9,MATCH(ROUNDUP((H$1)/10,0)*10,[1]Hugst!$R$4:$W$4,0))))</f>
        <v>0</v>
      </c>
      <c r="I249" s="169">
        <f ca="1">IF($C249-I$1&lt;År1,0,H248*(1-VLOOKUP($A249,[1]Hugst!$R$5:$W$9,MATCH(ROUNDUP((I$1)/10,0)*10,[1]Hugst!$R$4:$W$4,0))))</f>
        <v>0</v>
      </c>
      <c r="J249" s="169">
        <f ca="1">IF($C249-J$1&lt;År1,0,I248*(1-VLOOKUP($A249,[1]Hugst!$R$5:$W$9,MATCH(ROUNDUP((J$1)/10,0)*10,[1]Hugst!$R$4:$W$4,0))))</f>
        <v>0</v>
      </c>
      <c r="K249" s="169">
        <f ca="1">IF($C249-K$1&lt;År1,0,J248*(1-VLOOKUP($A249,[1]Hugst!$R$5:$W$9,MATCH(ROUNDUP((K$1)/10,0)*10,[1]Hugst!$R$4:$W$4,0))))</f>
        <v>0</v>
      </c>
      <c r="L249" s="169">
        <f ca="1">IF($C249-L$1&lt;År1,0,K248*(1-VLOOKUP($A249,[1]Hugst!$R$5:$W$9,MATCH(ROUNDUP((L$1)/10,0)*10,[1]Hugst!$R$4:$W$4,0))))</f>
        <v>0</v>
      </c>
      <c r="M249" s="169">
        <f ca="1">IF($C249-M$1&lt;År1,0,L248*(1-VLOOKUP($A249,[1]Hugst!$R$5:$W$9,MATCH(ROUNDUP((M$1)/10,0)*10,[1]Hugst!$R$4:$W$4,0))))</f>
        <v>0</v>
      </c>
      <c r="N249" s="169">
        <f ca="1">IF($C249-N$1&lt;År1,0,M248*(1-VLOOKUP($A249,[1]Hugst!$R$5:$W$9,MATCH(ROUNDUP((N$1)/10,0)*10,[1]Hugst!$R$4:$W$4,0))))</f>
        <v>0</v>
      </c>
      <c r="O249" s="169">
        <f ca="1">IF($C249-O$1&lt;År1,0,N248*(1-VLOOKUP($A249,[1]Hugst!$R$5:$W$9,MATCH(ROUNDUP((O$1)/10,0)*10,[1]Hugst!$R$4:$W$4,0))))</f>
        <v>0</v>
      </c>
      <c r="P249" s="169">
        <f ca="1">IF($C249-P$1&lt;År1,0,O248*(1-VLOOKUP($A249,[1]Hugst!$R$5:$W$9,MATCH(ROUNDUP((P$1)/10,0)*10,[1]Hugst!$R$4:$W$4,0))))</f>
        <v>0</v>
      </c>
      <c r="Q249" s="169">
        <f ca="1">IF($C249-Q$1&lt;År1,0,P248*(1-VLOOKUP($A249,[1]Hugst!$R$5:$W$9,MATCH(ROUNDUP((Q$1)/10,0)*10,[1]Hugst!$R$4:$W$4,0))))</f>
        <v>0</v>
      </c>
      <c r="R249" s="169">
        <f ca="1">IF($C249-R$1&lt;År1,0,Q248*(1-VLOOKUP($A249,[1]Hugst!$R$5:$W$9,MATCH(ROUNDUP((R$1)/10,0)*10,[1]Hugst!$R$4:$W$4,0))))</f>
        <v>0</v>
      </c>
      <c r="S249" s="169">
        <f ca="1">IF($C249-S$1&lt;År1,0,R248*(1-VLOOKUP($A249,[1]Hugst!$R$5:$W$9,MATCH(ROUNDUP((S$1)/10,0)*10,[1]Hugst!$R$4:$W$4,0))))</f>
        <v>0</v>
      </c>
      <c r="T249" s="169">
        <f ca="1">IF($C249-T$1&lt;År1,0,S248*(1-VLOOKUP($A249,[1]Hugst!$R$5:$W$9,MATCH(ROUNDUP((T$1)/10,0)*10,[1]Hugst!$R$4:$W$4,0))))</f>
        <v>0</v>
      </c>
      <c r="U249" s="169">
        <f ca="1">IF($C249-U$1&lt;År1,0,T248*(1-VLOOKUP($A249,[1]Hugst!$R$5:$W$9,MATCH(ROUNDUP((U$1)/10,0)*10,[1]Hugst!$R$4:$W$4,0))))</f>
        <v>0</v>
      </c>
      <c r="V249" s="169">
        <f ca="1">IF($C249-V$1&lt;År1,0,U248*(1-VLOOKUP($A249,[1]Hugst!$R$5:$W$9,MATCH(ROUNDUP((V$1)/10,0)*10,[1]Hugst!$R$4:$W$4,0))))</f>
        <v>0</v>
      </c>
      <c r="W249" s="169">
        <f ca="1">IF($C249-W$1&lt;År1,0,V248*(1-VLOOKUP($A249,[1]Hugst!$R$5:$W$9,MATCH(ROUNDUP((W$1)/10,0)*10,[1]Hugst!$R$4:$W$4,0))))</f>
        <v>0</v>
      </c>
      <c r="X249" s="169">
        <f ca="1">IF($C249-X$1&lt;År1,0,W248*(1-VLOOKUP($A249,[1]Hugst!$R$5:$W$9,MATCH(ROUNDUP((X$1)/10,0)*10,[1]Hugst!$R$4:$W$4,0))))</f>
        <v>0</v>
      </c>
      <c r="Y249" s="169">
        <f ca="1">IF($C249-Y$1&lt;År1,0,X248*(1-VLOOKUP($A249,[1]Hugst!$R$5:$W$9,MATCH(ROUNDUP((Y$1)/10,0)*10,[1]Hugst!$R$4:$W$4,0))))</f>
        <v>0</v>
      </c>
      <c r="Z249" s="169">
        <f ca="1">IF($C249-Z$1&lt;År1,0,Y248*(1-VLOOKUP($A249,[1]Hugst!$R$5:$W$9,MATCH(ROUNDUP((Z$1)/10,0)*10,[1]Hugst!$R$4:$W$4,0))))</f>
        <v>0</v>
      </c>
      <c r="AA249" s="169">
        <f ca="1">IF($C249-AA$1&lt;År1,0,Z248*(1-VLOOKUP($A249,[1]Hugst!$R$5:$W$9,MATCH(ROUNDUP((AA$1)/10,0)*10,[1]Hugst!$R$4:$W$4,0))))</f>
        <v>0</v>
      </c>
      <c r="AB249" s="169">
        <f ca="1">IF($C249-AB$1&lt;År1,0,AA248*(1-VLOOKUP($A249,[1]Hugst!$R$5:$W$9,MATCH(ROUNDUP((AB$1)/10,0)*10,[1]Hugst!$R$4:$W$4,0))))</f>
        <v>0</v>
      </c>
      <c r="AC249" s="169">
        <f ca="1">IF($C249-AC$1&lt;År1,0,AB248*(1-VLOOKUP($A249,[1]Hugst!$R$5:$W$9,MATCH(ROUNDUP((AC$1)/10,0)*10,[1]Hugst!$R$4:$W$4,0))))</f>
        <v>0</v>
      </c>
      <c r="AD249" s="169">
        <f ca="1">IF($C249-AD$1&lt;År1,0,AC248*(1-VLOOKUP($A249,[1]Hugst!$R$5:$W$9,MATCH(ROUNDUP((AD$1)/10,0)*10,[1]Hugst!$R$4:$W$4,0))))</f>
        <v>0</v>
      </c>
      <c r="AE249" s="169">
        <f ca="1">IF($C249-AE$1&lt;År1,0,AD248*(1-VLOOKUP($A249,[1]Hugst!$R$5:$W$9,MATCH(ROUNDUP((AE$1)/10,0)*10,[1]Hugst!$R$4:$W$4,0))))</f>
        <v>0</v>
      </c>
      <c r="AF249" s="169">
        <f ca="1">IF($C249-AF$1&lt;År1,0,AE248*(1-VLOOKUP($A249,[1]Hugst!$R$5:$W$9,MATCH(ROUNDUP((AF$1)/10,0)*10,[1]Hugst!$R$4:$W$4,0))))</f>
        <v>0</v>
      </c>
      <c r="AG249" s="169">
        <f ca="1">IF($C249-AG$1&lt;År1,0,AF248*(1-VLOOKUP($A249,[1]Hugst!$R$5:$W$9,MATCH(ROUNDUP((AG$1)/10,0)*10,[1]Hugst!$R$4:$W$4,0))))</f>
        <v>0</v>
      </c>
      <c r="AH249" s="169">
        <f ca="1">IF($C249-AH$1&lt;År1,0,AG248*(1-VLOOKUP($A249,[1]Hugst!$R$5:$W$9,MATCH(ROUNDUP((AH$1)/10,0)*10,[1]Hugst!$R$4:$W$4,0))))</f>
        <v>0</v>
      </c>
      <c r="AI249" s="169">
        <f ca="1">IF($C249-AI$1&lt;År1,0,AH248*(1-VLOOKUP($A249,[1]Hugst!$R$5:$W$9,MATCH(ROUNDUP((AI$1)/10,0)*10,[1]Hugst!$R$4:$W$4,0))))</f>
        <v>0</v>
      </c>
      <c r="AJ249" s="169">
        <f ca="1"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ca="1" si="6">IF(C251=2020,SUM(G251:AJ251),SUM(F250:AJ250)-SUM(G251:AJ251))</f>
        <v>0</v>
      </c>
      <c r="F251" s="169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 ca="1"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ca="1" si="6"/>
        <v>0</v>
      </c>
      <c r="F252" s="169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 ca="1">IF($C252-G$1&lt;År1,0,F251*(1-VLOOKUP($A252,[1]Hugst!$R$5:$W$9,MATCH(ROUNDUP((G$1)/10,0)*10,[1]Hugst!$R$4:$W$4,0))))</f>
        <v>0</v>
      </c>
      <c r="H252" s="169">
        <f ca="1"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ca="1" si="6"/>
        <v>0</v>
      </c>
      <c r="F253" s="169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 ca="1">IF($C253-G$1&lt;År1,0,F252*(1-VLOOKUP($A253,[1]Hugst!$R$5:$W$9,MATCH(ROUNDUP((G$1)/10,0)*10,[1]Hugst!$R$4:$W$4,0))))</f>
        <v>0</v>
      </c>
      <c r="H253" s="169">
        <f ca="1">IF($C253-H$1&lt;År1,0,G252*(1-VLOOKUP($A253,[1]Hugst!$R$5:$W$9,MATCH(ROUNDUP((H$1)/10,0)*10,[1]Hugst!$R$4:$W$4,0))))</f>
        <v>0</v>
      </c>
      <c r="I253" s="169">
        <f ca="1"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ca="1" si="6"/>
        <v>0</v>
      </c>
      <c r="F254" s="169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 ca="1">IF($C254-G$1&lt;År1,0,F253*(1-VLOOKUP($A254,[1]Hugst!$R$5:$W$9,MATCH(ROUNDUP((G$1)/10,0)*10,[1]Hugst!$R$4:$W$4,0))))</f>
        <v>0</v>
      </c>
      <c r="H254" s="169">
        <f ca="1">IF($C254-H$1&lt;År1,0,G253*(1-VLOOKUP($A254,[1]Hugst!$R$5:$W$9,MATCH(ROUNDUP((H$1)/10,0)*10,[1]Hugst!$R$4:$W$4,0))))</f>
        <v>0</v>
      </c>
      <c r="I254" s="169">
        <f ca="1">IF($C254-I$1&lt;År1,0,H253*(1-VLOOKUP($A254,[1]Hugst!$R$5:$W$9,MATCH(ROUNDUP((I$1)/10,0)*10,[1]Hugst!$R$4:$W$4,0))))</f>
        <v>0</v>
      </c>
      <c r="J254" s="169">
        <f ca="1"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ca="1" si="6"/>
        <v>0</v>
      </c>
      <c r="F255" s="169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 ca="1">IF($C255-G$1&lt;År1,0,F254*(1-VLOOKUP($A255,[1]Hugst!$R$5:$W$9,MATCH(ROUNDUP((G$1)/10,0)*10,[1]Hugst!$R$4:$W$4,0))))</f>
        <v>0</v>
      </c>
      <c r="H255" s="169">
        <f ca="1">IF($C255-H$1&lt;År1,0,G254*(1-VLOOKUP($A255,[1]Hugst!$R$5:$W$9,MATCH(ROUNDUP((H$1)/10,0)*10,[1]Hugst!$R$4:$W$4,0))))</f>
        <v>0</v>
      </c>
      <c r="I255" s="169">
        <f ca="1">IF($C255-I$1&lt;År1,0,H254*(1-VLOOKUP($A255,[1]Hugst!$R$5:$W$9,MATCH(ROUNDUP((I$1)/10,0)*10,[1]Hugst!$R$4:$W$4,0))))</f>
        <v>0</v>
      </c>
      <c r="J255" s="169">
        <f ca="1">IF($C255-J$1&lt;År1,0,I254*(1-VLOOKUP($A255,[1]Hugst!$R$5:$W$9,MATCH(ROUNDUP((J$1)/10,0)*10,[1]Hugst!$R$4:$W$4,0))))</f>
        <v>0</v>
      </c>
      <c r="K255" s="169">
        <f ca="1"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ca="1" si="6"/>
        <v>0</v>
      </c>
      <c r="F256" s="169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 ca="1">IF($C256-G$1&lt;År1,0,F255*(1-VLOOKUP($A256,[1]Hugst!$R$5:$W$9,MATCH(ROUNDUP((G$1)/10,0)*10,[1]Hugst!$R$4:$W$4,0))))</f>
        <v>0</v>
      </c>
      <c r="H256" s="169">
        <f ca="1">IF($C256-H$1&lt;År1,0,G255*(1-VLOOKUP($A256,[1]Hugst!$R$5:$W$9,MATCH(ROUNDUP((H$1)/10,0)*10,[1]Hugst!$R$4:$W$4,0))))</f>
        <v>0</v>
      </c>
      <c r="I256" s="169">
        <f ca="1">IF($C256-I$1&lt;År1,0,H255*(1-VLOOKUP($A256,[1]Hugst!$R$5:$W$9,MATCH(ROUNDUP((I$1)/10,0)*10,[1]Hugst!$R$4:$W$4,0))))</f>
        <v>0</v>
      </c>
      <c r="J256" s="169">
        <f ca="1">IF($C256-J$1&lt;År1,0,I255*(1-VLOOKUP($A256,[1]Hugst!$R$5:$W$9,MATCH(ROUNDUP((J$1)/10,0)*10,[1]Hugst!$R$4:$W$4,0))))</f>
        <v>0</v>
      </c>
      <c r="K256" s="169">
        <f ca="1">IF($C256-K$1&lt;År1,0,J255*(1-VLOOKUP($A256,[1]Hugst!$R$5:$W$9,MATCH(ROUNDUP((K$1)/10,0)*10,[1]Hugst!$R$4:$W$4,0))))</f>
        <v>0</v>
      </c>
      <c r="L256" s="169">
        <f ca="1"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ca="1" si="6"/>
        <v>0</v>
      </c>
      <c r="F257" s="169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 ca="1">IF($C257-G$1&lt;År1,0,F256*(1-VLOOKUP($A257,[1]Hugst!$R$5:$W$9,MATCH(ROUNDUP((G$1)/10,0)*10,[1]Hugst!$R$4:$W$4,0))))</f>
        <v>0</v>
      </c>
      <c r="H257" s="169">
        <f ca="1">IF($C257-H$1&lt;År1,0,G256*(1-VLOOKUP($A257,[1]Hugst!$R$5:$W$9,MATCH(ROUNDUP((H$1)/10,0)*10,[1]Hugst!$R$4:$W$4,0))))</f>
        <v>0</v>
      </c>
      <c r="I257" s="169">
        <f ca="1">IF($C257-I$1&lt;År1,0,H256*(1-VLOOKUP($A257,[1]Hugst!$R$5:$W$9,MATCH(ROUNDUP((I$1)/10,0)*10,[1]Hugst!$R$4:$W$4,0))))</f>
        <v>0</v>
      </c>
      <c r="J257" s="169">
        <f ca="1">IF($C257-J$1&lt;År1,0,I256*(1-VLOOKUP($A257,[1]Hugst!$R$5:$W$9,MATCH(ROUNDUP((J$1)/10,0)*10,[1]Hugst!$R$4:$W$4,0))))</f>
        <v>0</v>
      </c>
      <c r="K257" s="169">
        <f ca="1">IF($C257-K$1&lt;År1,0,J256*(1-VLOOKUP($A257,[1]Hugst!$R$5:$W$9,MATCH(ROUNDUP((K$1)/10,0)*10,[1]Hugst!$R$4:$W$4,0))))</f>
        <v>0</v>
      </c>
      <c r="L257" s="169">
        <f ca="1">IF($C257-L$1&lt;År1,0,K256*(1-VLOOKUP($A257,[1]Hugst!$R$5:$W$9,MATCH(ROUNDUP((L$1)/10,0)*10,[1]Hugst!$R$4:$W$4,0))))</f>
        <v>0</v>
      </c>
      <c r="M257" s="169">
        <f ca="1"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ca="1" si="6"/>
        <v>0</v>
      </c>
      <c r="F258" s="169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 ca="1">IF($C258-G$1&lt;År1,0,F257*(1-VLOOKUP($A258,[1]Hugst!$R$5:$W$9,MATCH(ROUNDUP((G$1)/10,0)*10,[1]Hugst!$R$4:$W$4,0))))</f>
        <v>0</v>
      </c>
      <c r="H258" s="169">
        <f ca="1">IF($C258-H$1&lt;År1,0,G257*(1-VLOOKUP($A258,[1]Hugst!$R$5:$W$9,MATCH(ROUNDUP((H$1)/10,0)*10,[1]Hugst!$R$4:$W$4,0))))</f>
        <v>0</v>
      </c>
      <c r="I258" s="169">
        <f ca="1">IF($C258-I$1&lt;År1,0,H257*(1-VLOOKUP($A258,[1]Hugst!$R$5:$W$9,MATCH(ROUNDUP((I$1)/10,0)*10,[1]Hugst!$R$4:$W$4,0))))</f>
        <v>0</v>
      </c>
      <c r="J258" s="169">
        <f ca="1">IF($C258-J$1&lt;År1,0,I257*(1-VLOOKUP($A258,[1]Hugst!$R$5:$W$9,MATCH(ROUNDUP((J$1)/10,0)*10,[1]Hugst!$R$4:$W$4,0))))</f>
        <v>0</v>
      </c>
      <c r="K258" s="169">
        <f ca="1">IF($C258-K$1&lt;År1,0,J257*(1-VLOOKUP($A258,[1]Hugst!$R$5:$W$9,MATCH(ROUNDUP((K$1)/10,0)*10,[1]Hugst!$R$4:$W$4,0))))</f>
        <v>0</v>
      </c>
      <c r="L258" s="169">
        <f ca="1">IF($C258-L$1&lt;År1,0,K257*(1-VLOOKUP($A258,[1]Hugst!$R$5:$W$9,MATCH(ROUNDUP((L$1)/10,0)*10,[1]Hugst!$R$4:$W$4,0))))</f>
        <v>0</v>
      </c>
      <c r="M258" s="169">
        <f ca="1">IF($C258-M$1&lt;År1,0,L257*(1-VLOOKUP($A258,[1]Hugst!$R$5:$W$9,MATCH(ROUNDUP((M$1)/10,0)*10,[1]Hugst!$R$4:$W$4,0))))</f>
        <v>0</v>
      </c>
      <c r="N258" s="169">
        <f ca="1"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ca="1" si="6"/>
        <v>0</v>
      </c>
      <c r="F259" s="16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 ca="1">IF($C259-G$1&lt;År1,0,F258*(1-VLOOKUP($A259,[1]Hugst!$R$5:$W$9,MATCH(ROUNDUP((G$1)/10,0)*10,[1]Hugst!$R$4:$W$4,0))))</f>
        <v>0</v>
      </c>
      <c r="H259" s="169">
        <f ca="1">IF($C259-H$1&lt;År1,0,G258*(1-VLOOKUP($A259,[1]Hugst!$R$5:$W$9,MATCH(ROUNDUP((H$1)/10,0)*10,[1]Hugst!$R$4:$W$4,0))))</f>
        <v>0</v>
      </c>
      <c r="I259" s="169">
        <f ca="1">IF($C259-I$1&lt;År1,0,H258*(1-VLOOKUP($A259,[1]Hugst!$R$5:$W$9,MATCH(ROUNDUP((I$1)/10,0)*10,[1]Hugst!$R$4:$W$4,0))))</f>
        <v>0</v>
      </c>
      <c r="J259" s="169">
        <f ca="1">IF($C259-J$1&lt;År1,0,I258*(1-VLOOKUP($A259,[1]Hugst!$R$5:$W$9,MATCH(ROUNDUP((J$1)/10,0)*10,[1]Hugst!$R$4:$W$4,0))))</f>
        <v>0</v>
      </c>
      <c r="K259" s="169">
        <f ca="1">IF($C259-K$1&lt;År1,0,J258*(1-VLOOKUP($A259,[1]Hugst!$R$5:$W$9,MATCH(ROUNDUP((K$1)/10,0)*10,[1]Hugst!$R$4:$W$4,0))))</f>
        <v>0</v>
      </c>
      <c r="L259" s="169">
        <f ca="1">IF($C259-L$1&lt;År1,0,K258*(1-VLOOKUP($A259,[1]Hugst!$R$5:$W$9,MATCH(ROUNDUP((L$1)/10,0)*10,[1]Hugst!$R$4:$W$4,0))))</f>
        <v>0</v>
      </c>
      <c r="M259" s="169">
        <f ca="1">IF($C259-M$1&lt;År1,0,L258*(1-VLOOKUP($A259,[1]Hugst!$R$5:$W$9,MATCH(ROUNDUP((M$1)/10,0)*10,[1]Hugst!$R$4:$W$4,0))))</f>
        <v>0</v>
      </c>
      <c r="N259" s="169">
        <f ca="1">IF($C259-N$1&lt;År1,0,M258*(1-VLOOKUP($A259,[1]Hugst!$R$5:$W$9,MATCH(ROUNDUP((N$1)/10,0)*10,[1]Hugst!$R$4:$W$4,0))))</f>
        <v>0</v>
      </c>
      <c r="O259" s="169">
        <f ca="1"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ca="1" si="6"/>
        <v>0</v>
      </c>
      <c r="F260" s="169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 ca="1">IF($C260-G$1&lt;År1,0,F259*(1-VLOOKUP($A260,[1]Hugst!$R$5:$W$9,MATCH(ROUNDUP((G$1)/10,0)*10,[1]Hugst!$R$4:$W$4,0))))</f>
        <v>0</v>
      </c>
      <c r="H260" s="169">
        <f ca="1">IF($C260-H$1&lt;År1,0,G259*(1-VLOOKUP($A260,[1]Hugst!$R$5:$W$9,MATCH(ROUNDUP((H$1)/10,0)*10,[1]Hugst!$R$4:$W$4,0))))</f>
        <v>0</v>
      </c>
      <c r="I260" s="169">
        <f ca="1">IF($C260-I$1&lt;År1,0,H259*(1-VLOOKUP($A260,[1]Hugst!$R$5:$W$9,MATCH(ROUNDUP((I$1)/10,0)*10,[1]Hugst!$R$4:$W$4,0))))</f>
        <v>0</v>
      </c>
      <c r="J260" s="169">
        <f ca="1">IF($C260-J$1&lt;År1,0,I259*(1-VLOOKUP($A260,[1]Hugst!$R$5:$W$9,MATCH(ROUNDUP((J$1)/10,0)*10,[1]Hugst!$R$4:$W$4,0))))</f>
        <v>0</v>
      </c>
      <c r="K260" s="169">
        <f ca="1">IF($C260-K$1&lt;År1,0,J259*(1-VLOOKUP($A260,[1]Hugst!$R$5:$W$9,MATCH(ROUNDUP((K$1)/10,0)*10,[1]Hugst!$R$4:$W$4,0))))</f>
        <v>0</v>
      </c>
      <c r="L260" s="169">
        <f ca="1">IF($C260-L$1&lt;År1,0,K259*(1-VLOOKUP($A260,[1]Hugst!$R$5:$W$9,MATCH(ROUNDUP((L$1)/10,0)*10,[1]Hugst!$R$4:$W$4,0))))</f>
        <v>0</v>
      </c>
      <c r="M260" s="169">
        <f ca="1">IF($C260-M$1&lt;År1,0,L259*(1-VLOOKUP($A260,[1]Hugst!$R$5:$W$9,MATCH(ROUNDUP((M$1)/10,0)*10,[1]Hugst!$R$4:$W$4,0))))</f>
        <v>0</v>
      </c>
      <c r="N260" s="169">
        <f ca="1">IF($C260-N$1&lt;År1,0,M259*(1-VLOOKUP($A260,[1]Hugst!$R$5:$W$9,MATCH(ROUNDUP((N$1)/10,0)*10,[1]Hugst!$R$4:$W$4,0))))</f>
        <v>0</v>
      </c>
      <c r="O260" s="169">
        <f ca="1">IF($C260-O$1&lt;År1,0,N259*(1-VLOOKUP($A260,[1]Hugst!$R$5:$W$9,MATCH(ROUNDUP((O$1)/10,0)*10,[1]Hugst!$R$4:$W$4,0))))</f>
        <v>0</v>
      </c>
      <c r="P260" s="169">
        <f ca="1"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ca="1" si="6"/>
        <v>0</v>
      </c>
      <c r="F261" s="169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 ca="1">IF($C261-G$1&lt;År1,0,F260*(1-VLOOKUP($A261,[1]Hugst!$R$5:$W$9,MATCH(ROUNDUP((G$1)/10,0)*10,[1]Hugst!$R$4:$W$4,0))))</f>
        <v>0</v>
      </c>
      <c r="H261" s="169">
        <f ca="1">IF($C261-H$1&lt;År1,0,G260*(1-VLOOKUP($A261,[1]Hugst!$R$5:$W$9,MATCH(ROUNDUP((H$1)/10,0)*10,[1]Hugst!$R$4:$W$4,0))))</f>
        <v>0</v>
      </c>
      <c r="I261" s="169">
        <f ca="1">IF($C261-I$1&lt;År1,0,H260*(1-VLOOKUP($A261,[1]Hugst!$R$5:$W$9,MATCH(ROUNDUP((I$1)/10,0)*10,[1]Hugst!$R$4:$W$4,0))))</f>
        <v>0</v>
      </c>
      <c r="J261" s="169">
        <f ca="1">IF($C261-J$1&lt;År1,0,I260*(1-VLOOKUP($A261,[1]Hugst!$R$5:$W$9,MATCH(ROUNDUP((J$1)/10,0)*10,[1]Hugst!$R$4:$W$4,0))))</f>
        <v>0</v>
      </c>
      <c r="K261" s="169">
        <f ca="1">IF($C261-K$1&lt;År1,0,J260*(1-VLOOKUP($A261,[1]Hugst!$R$5:$W$9,MATCH(ROUNDUP((K$1)/10,0)*10,[1]Hugst!$R$4:$W$4,0))))</f>
        <v>0</v>
      </c>
      <c r="L261" s="169">
        <f ca="1">IF($C261-L$1&lt;År1,0,K260*(1-VLOOKUP($A261,[1]Hugst!$R$5:$W$9,MATCH(ROUNDUP((L$1)/10,0)*10,[1]Hugst!$R$4:$W$4,0))))</f>
        <v>0</v>
      </c>
      <c r="M261" s="169">
        <f ca="1">IF($C261-M$1&lt;År1,0,L260*(1-VLOOKUP($A261,[1]Hugst!$R$5:$W$9,MATCH(ROUNDUP((M$1)/10,0)*10,[1]Hugst!$R$4:$W$4,0))))</f>
        <v>0</v>
      </c>
      <c r="N261" s="169">
        <f ca="1">IF($C261-N$1&lt;År1,0,M260*(1-VLOOKUP($A261,[1]Hugst!$R$5:$W$9,MATCH(ROUNDUP((N$1)/10,0)*10,[1]Hugst!$R$4:$W$4,0))))</f>
        <v>0</v>
      </c>
      <c r="O261" s="169">
        <f ca="1">IF($C261-O$1&lt;År1,0,N260*(1-VLOOKUP($A261,[1]Hugst!$R$5:$W$9,MATCH(ROUNDUP((O$1)/10,0)*10,[1]Hugst!$R$4:$W$4,0))))</f>
        <v>0</v>
      </c>
      <c r="P261" s="169">
        <f ca="1">IF($C261-P$1&lt;År1,0,O260*(1-VLOOKUP($A261,[1]Hugst!$R$5:$W$9,MATCH(ROUNDUP((P$1)/10,0)*10,[1]Hugst!$R$4:$W$4,0))))</f>
        <v>0</v>
      </c>
      <c r="Q261" s="169">
        <f ca="1"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ca="1" si="6"/>
        <v>0</v>
      </c>
      <c r="F262" s="169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 ca="1">IF($C262-G$1&lt;År1,0,F261*(1-VLOOKUP($A262,[1]Hugst!$R$5:$W$9,MATCH(ROUNDUP((G$1)/10,0)*10,[1]Hugst!$R$4:$W$4,0))))</f>
        <v>0</v>
      </c>
      <c r="H262" s="169">
        <f ca="1">IF($C262-H$1&lt;År1,0,G261*(1-VLOOKUP($A262,[1]Hugst!$R$5:$W$9,MATCH(ROUNDUP((H$1)/10,0)*10,[1]Hugst!$R$4:$W$4,0))))</f>
        <v>0</v>
      </c>
      <c r="I262" s="169">
        <f ca="1">IF($C262-I$1&lt;År1,0,H261*(1-VLOOKUP($A262,[1]Hugst!$R$5:$W$9,MATCH(ROUNDUP((I$1)/10,0)*10,[1]Hugst!$R$4:$W$4,0))))</f>
        <v>0</v>
      </c>
      <c r="J262" s="169">
        <f ca="1">IF($C262-J$1&lt;År1,0,I261*(1-VLOOKUP($A262,[1]Hugst!$R$5:$W$9,MATCH(ROUNDUP((J$1)/10,0)*10,[1]Hugst!$R$4:$W$4,0))))</f>
        <v>0</v>
      </c>
      <c r="K262" s="169">
        <f ca="1">IF($C262-K$1&lt;År1,0,J261*(1-VLOOKUP($A262,[1]Hugst!$R$5:$W$9,MATCH(ROUNDUP((K$1)/10,0)*10,[1]Hugst!$R$4:$W$4,0))))</f>
        <v>0</v>
      </c>
      <c r="L262" s="169">
        <f ca="1">IF($C262-L$1&lt;År1,0,K261*(1-VLOOKUP($A262,[1]Hugst!$R$5:$W$9,MATCH(ROUNDUP((L$1)/10,0)*10,[1]Hugst!$R$4:$W$4,0))))</f>
        <v>0</v>
      </c>
      <c r="M262" s="169">
        <f ca="1">IF($C262-M$1&lt;År1,0,L261*(1-VLOOKUP($A262,[1]Hugst!$R$5:$W$9,MATCH(ROUNDUP((M$1)/10,0)*10,[1]Hugst!$R$4:$W$4,0))))</f>
        <v>0</v>
      </c>
      <c r="N262" s="169">
        <f ca="1">IF($C262-N$1&lt;År1,0,M261*(1-VLOOKUP($A262,[1]Hugst!$R$5:$W$9,MATCH(ROUNDUP((N$1)/10,0)*10,[1]Hugst!$R$4:$W$4,0))))</f>
        <v>0</v>
      </c>
      <c r="O262" s="169">
        <f ca="1">IF($C262-O$1&lt;År1,0,N261*(1-VLOOKUP($A262,[1]Hugst!$R$5:$W$9,MATCH(ROUNDUP((O$1)/10,0)*10,[1]Hugst!$R$4:$W$4,0))))</f>
        <v>0</v>
      </c>
      <c r="P262" s="169">
        <f ca="1">IF($C262-P$1&lt;År1,0,O261*(1-VLOOKUP($A262,[1]Hugst!$R$5:$W$9,MATCH(ROUNDUP((P$1)/10,0)*10,[1]Hugst!$R$4:$W$4,0))))</f>
        <v>0</v>
      </c>
      <c r="Q262" s="169">
        <f ca="1">IF($C262-Q$1&lt;År1,0,P261*(1-VLOOKUP($A262,[1]Hugst!$R$5:$W$9,MATCH(ROUNDUP((Q$1)/10,0)*10,[1]Hugst!$R$4:$W$4,0))))</f>
        <v>0</v>
      </c>
      <c r="R262" s="169">
        <f ca="1"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ca="1" si="6"/>
        <v>0</v>
      </c>
      <c r="F263" s="169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 ca="1">IF($C263-G$1&lt;År1,0,F262*(1-VLOOKUP($A263,[1]Hugst!$R$5:$W$9,MATCH(ROUNDUP((G$1)/10,0)*10,[1]Hugst!$R$4:$W$4,0))))</f>
        <v>0</v>
      </c>
      <c r="H263" s="169">
        <f ca="1">IF($C263-H$1&lt;År1,0,G262*(1-VLOOKUP($A263,[1]Hugst!$R$5:$W$9,MATCH(ROUNDUP((H$1)/10,0)*10,[1]Hugst!$R$4:$W$4,0))))</f>
        <v>0</v>
      </c>
      <c r="I263" s="169">
        <f ca="1">IF($C263-I$1&lt;År1,0,H262*(1-VLOOKUP($A263,[1]Hugst!$R$5:$W$9,MATCH(ROUNDUP((I$1)/10,0)*10,[1]Hugst!$R$4:$W$4,0))))</f>
        <v>0</v>
      </c>
      <c r="J263" s="169">
        <f ca="1">IF($C263-J$1&lt;År1,0,I262*(1-VLOOKUP($A263,[1]Hugst!$R$5:$W$9,MATCH(ROUNDUP((J$1)/10,0)*10,[1]Hugst!$R$4:$W$4,0))))</f>
        <v>0</v>
      </c>
      <c r="K263" s="169">
        <f ca="1">IF($C263-K$1&lt;År1,0,J262*(1-VLOOKUP($A263,[1]Hugst!$R$5:$W$9,MATCH(ROUNDUP((K$1)/10,0)*10,[1]Hugst!$R$4:$W$4,0))))</f>
        <v>0</v>
      </c>
      <c r="L263" s="169">
        <f ca="1">IF($C263-L$1&lt;År1,0,K262*(1-VLOOKUP($A263,[1]Hugst!$R$5:$W$9,MATCH(ROUNDUP((L$1)/10,0)*10,[1]Hugst!$R$4:$W$4,0))))</f>
        <v>0</v>
      </c>
      <c r="M263" s="169">
        <f ca="1">IF($C263-M$1&lt;År1,0,L262*(1-VLOOKUP($A263,[1]Hugst!$R$5:$W$9,MATCH(ROUNDUP((M$1)/10,0)*10,[1]Hugst!$R$4:$W$4,0))))</f>
        <v>0</v>
      </c>
      <c r="N263" s="169">
        <f ca="1">IF($C263-N$1&lt;År1,0,M262*(1-VLOOKUP($A263,[1]Hugst!$R$5:$W$9,MATCH(ROUNDUP((N$1)/10,0)*10,[1]Hugst!$R$4:$W$4,0))))</f>
        <v>0</v>
      </c>
      <c r="O263" s="169">
        <f ca="1">IF($C263-O$1&lt;År1,0,N262*(1-VLOOKUP($A263,[1]Hugst!$R$5:$W$9,MATCH(ROUNDUP((O$1)/10,0)*10,[1]Hugst!$R$4:$W$4,0))))</f>
        <v>0</v>
      </c>
      <c r="P263" s="169">
        <f ca="1">IF($C263-P$1&lt;År1,0,O262*(1-VLOOKUP($A263,[1]Hugst!$R$5:$W$9,MATCH(ROUNDUP((P$1)/10,0)*10,[1]Hugst!$R$4:$W$4,0))))</f>
        <v>0</v>
      </c>
      <c r="Q263" s="169">
        <f ca="1">IF($C263-Q$1&lt;År1,0,P262*(1-VLOOKUP($A263,[1]Hugst!$R$5:$W$9,MATCH(ROUNDUP((Q$1)/10,0)*10,[1]Hugst!$R$4:$W$4,0))))</f>
        <v>0</v>
      </c>
      <c r="R263" s="169">
        <f ca="1">IF($C263-R$1&lt;År1,0,Q262*(1-VLOOKUP($A263,[1]Hugst!$R$5:$W$9,MATCH(ROUNDUP((R$1)/10,0)*10,[1]Hugst!$R$4:$W$4,0))))</f>
        <v>0</v>
      </c>
      <c r="S263" s="169">
        <f ca="1"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ca="1" si="6"/>
        <v>0</v>
      </c>
      <c r="F264" s="169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 ca="1">IF($C264-G$1&lt;År1,0,F263*(1-VLOOKUP($A264,[1]Hugst!$R$5:$W$9,MATCH(ROUNDUP((G$1)/10,0)*10,[1]Hugst!$R$4:$W$4,0))))</f>
        <v>0</v>
      </c>
      <c r="H264" s="169">
        <f ca="1">IF($C264-H$1&lt;År1,0,G263*(1-VLOOKUP($A264,[1]Hugst!$R$5:$W$9,MATCH(ROUNDUP((H$1)/10,0)*10,[1]Hugst!$R$4:$W$4,0))))</f>
        <v>0</v>
      </c>
      <c r="I264" s="169">
        <f ca="1">IF($C264-I$1&lt;År1,0,H263*(1-VLOOKUP($A264,[1]Hugst!$R$5:$W$9,MATCH(ROUNDUP((I$1)/10,0)*10,[1]Hugst!$R$4:$W$4,0))))</f>
        <v>0</v>
      </c>
      <c r="J264" s="169">
        <f ca="1">IF($C264-J$1&lt;År1,0,I263*(1-VLOOKUP($A264,[1]Hugst!$R$5:$W$9,MATCH(ROUNDUP((J$1)/10,0)*10,[1]Hugst!$R$4:$W$4,0))))</f>
        <v>0</v>
      </c>
      <c r="K264" s="169">
        <f ca="1">IF($C264-K$1&lt;År1,0,J263*(1-VLOOKUP($A264,[1]Hugst!$R$5:$W$9,MATCH(ROUNDUP((K$1)/10,0)*10,[1]Hugst!$R$4:$W$4,0))))</f>
        <v>0</v>
      </c>
      <c r="L264" s="169">
        <f ca="1">IF($C264-L$1&lt;År1,0,K263*(1-VLOOKUP($A264,[1]Hugst!$R$5:$W$9,MATCH(ROUNDUP((L$1)/10,0)*10,[1]Hugst!$R$4:$W$4,0))))</f>
        <v>0</v>
      </c>
      <c r="M264" s="169">
        <f ca="1">IF($C264-M$1&lt;År1,0,L263*(1-VLOOKUP($A264,[1]Hugst!$R$5:$W$9,MATCH(ROUNDUP((M$1)/10,0)*10,[1]Hugst!$R$4:$W$4,0))))</f>
        <v>0</v>
      </c>
      <c r="N264" s="169">
        <f ca="1">IF($C264-N$1&lt;År1,0,M263*(1-VLOOKUP($A264,[1]Hugst!$R$5:$W$9,MATCH(ROUNDUP((N$1)/10,0)*10,[1]Hugst!$R$4:$W$4,0))))</f>
        <v>0</v>
      </c>
      <c r="O264" s="169">
        <f ca="1">IF($C264-O$1&lt;År1,0,N263*(1-VLOOKUP($A264,[1]Hugst!$R$5:$W$9,MATCH(ROUNDUP((O$1)/10,0)*10,[1]Hugst!$R$4:$W$4,0))))</f>
        <v>0</v>
      </c>
      <c r="P264" s="169">
        <f ca="1">IF($C264-P$1&lt;År1,0,O263*(1-VLOOKUP($A264,[1]Hugst!$R$5:$W$9,MATCH(ROUNDUP((P$1)/10,0)*10,[1]Hugst!$R$4:$W$4,0))))</f>
        <v>0</v>
      </c>
      <c r="Q264" s="169">
        <f ca="1">IF($C264-Q$1&lt;År1,0,P263*(1-VLOOKUP($A264,[1]Hugst!$R$5:$W$9,MATCH(ROUNDUP((Q$1)/10,0)*10,[1]Hugst!$R$4:$W$4,0))))</f>
        <v>0</v>
      </c>
      <c r="R264" s="169">
        <f ca="1">IF($C264-R$1&lt;År1,0,Q263*(1-VLOOKUP($A264,[1]Hugst!$R$5:$W$9,MATCH(ROUNDUP((R$1)/10,0)*10,[1]Hugst!$R$4:$W$4,0))))</f>
        <v>0</v>
      </c>
      <c r="S264" s="169">
        <f ca="1">IF($C264-S$1&lt;År1,0,R263*(1-VLOOKUP($A264,[1]Hugst!$R$5:$W$9,MATCH(ROUNDUP((S$1)/10,0)*10,[1]Hugst!$R$4:$W$4,0))))</f>
        <v>0</v>
      </c>
      <c r="T264" s="169">
        <f ca="1"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ca="1" si="6"/>
        <v>0</v>
      </c>
      <c r="F265" s="169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 ca="1">IF($C265-G$1&lt;År1,0,F264*(1-VLOOKUP($A265,[1]Hugst!$R$5:$W$9,MATCH(ROUNDUP((G$1)/10,0)*10,[1]Hugst!$R$4:$W$4,0))))</f>
        <v>0</v>
      </c>
      <c r="H265" s="169">
        <f ca="1">IF($C265-H$1&lt;År1,0,G264*(1-VLOOKUP($A265,[1]Hugst!$R$5:$W$9,MATCH(ROUNDUP((H$1)/10,0)*10,[1]Hugst!$R$4:$W$4,0))))</f>
        <v>0</v>
      </c>
      <c r="I265" s="169">
        <f ca="1">IF($C265-I$1&lt;År1,0,H264*(1-VLOOKUP($A265,[1]Hugst!$R$5:$W$9,MATCH(ROUNDUP((I$1)/10,0)*10,[1]Hugst!$R$4:$W$4,0))))</f>
        <v>0</v>
      </c>
      <c r="J265" s="169">
        <f ca="1">IF($C265-J$1&lt;År1,0,I264*(1-VLOOKUP($A265,[1]Hugst!$R$5:$W$9,MATCH(ROUNDUP((J$1)/10,0)*10,[1]Hugst!$R$4:$W$4,0))))</f>
        <v>0</v>
      </c>
      <c r="K265" s="169">
        <f ca="1">IF($C265-K$1&lt;År1,0,J264*(1-VLOOKUP($A265,[1]Hugst!$R$5:$W$9,MATCH(ROUNDUP((K$1)/10,0)*10,[1]Hugst!$R$4:$W$4,0))))</f>
        <v>0</v>
      </c>
      <c r="L265" s="169">
        <f ca="1">IF($C265-L$1&lt;År1,0,K264*(1-VLOOKUP($A265,[1]Hugst!$R$5:$W$9,MATCH(ROUNDUP((L$1)/10,0)*10,[1]Hugst!$R$4:$W$4,0))))</f>
        <v>0</v>
      </c>
      <c r="M265" s="169">
        <f ca="1">IF($C265-M$1&lt;År1,0,L264*(1-VLOOKUP($A265,[1]Hugst!$R$5:$W$9,MATCH(ROUNDUP((M$1)/10,0)*10,[1]Hugst!$R$4:$W$4,0))))</f>
        <v>0</v>
      </c>
      <c r="N265" s="169">
        <f ca="1">IF($C265-N$1&lt;År1,0,M264*(1-VLOOKUP($A265,[1]Hugst!$R$5:$W$9,MATCH(ROUNDUP((N$1)/10,0)*10,[1]Hugst!$R$4:$W$4,0))))</f>
        <v>0</v>
      </c>
      <c r="O265" s="169">
        <f ca="1">IF($C265-O$1&lt;År1,0,N264*(1-VLOOKUP($A265,[1]Hugst!$R$5:$W$9,MATCH(ROUNDUP((O$1)/10,0)*10,[1]Hugst!$R$4:$W$4,0))))</f>
        <v>0</v>
      </c>
      <c r="P265" s="169">
        <f ca="1">IF($C265-P$1&lt;År1,0,O264*(1-VLOOKUP($A265,[1]Hugst!$R$5:$W$9,MATCH(ROUNDUP((P$1)/10,0)*10,[1]Hugst!$R$4:$W$4,0))))</f>
        <v>0</v>
      </c>
      <c r="Q265" s="169">
        <f ca="1">IF($C265-Q$1&lt;År1,0,P264*(1-VLOOKUP($A265,[1]Hugst!$R$5:$W$9,MATCH(ROUNDUP((Q$1)/10,0)*10,[1]Hugst!$R$4:$W$4,0))))</f>
        <v>0</v>
      </c>
      <c r="R265" s="169">
        <f ca="1">IF($C265-R$1&lt;År1,0,Q264*(1-VLOOKUP($A265,[1]Hugst!$R$5:$W$9,MATCH(ROUNDUP((R$1)/10,0)*10,[1]Hugst!$R$4:$W$4,0))))</f>
        <v>0</v>
      </c>
      <c r="S265" s="169">
        <f ca="1">IF($C265-S$1&lt;År1,0,R264*(1-VLOOKUP($A265,[1]Hugst!$R$5:$W$9,MATCH(ROUNDUP((S$1)/10,0)*10,[1]Hugst!$R$4:$W$4,0))))</f>
        <v>0</v>
      </c>
      <c r="T265" s="169">
        <f ca="1">IF($C265-T$1&lt;År1,0,S264*(1-VLOOKUP($A265,[1]Hugst!$R$5:$W$9,MATCH(ROUNDUP((T$1)/10,0)*10,[1]Hugst!$R$4:$W$4,0))))</f>
        <v>0</v>
      </c>
      <c r="U265" s="169">
        <f ca="1"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ca="1" si="6"/>
        <v>0</v>
      </c>
      <c r="F266" s="169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 ca="1">IF($C266-G$1&lt;År1,0,F265*(1-VLOOKUP($A266,[1]Hugst!$R$5:$W$9,MATCH(ROUNDUP((G$1)/10,0)*10,[1]Hugst!$R$4:$W$4,0))))</f>
        <v>0</v>
      </c>
      <c r="H266" s="169">
        <f ca="1">IF($C266-H$1&lt;År1,0,G265*(1-VLOOKUP($A266,[1]Hugst!$R$5:$W$9,MATCH(ROUNDUP((H$1)/10,0)*10,[1]Hugst!$R$4:$W$4,0))))</f>
        <v>0</v>
      </c>
      <c r="I266" s="169">
        <f ca="1">IF($C266-I$1&lt;År1,0,H265*(1-VLOOKUP($A266,[1]Hugst!$R$5:$W$9,MATCH(ROUNDUP((I$1)/10,0)*10,[1]Hugst!$R$4:$W$4,0))))</f>
        <v>0</v>
      </c>
      <c r="J266" s="169">
        <f ca="1">IF($C266-J$1&lt;År1,0,I265*(1-VLOOKUP($A266,[1]Hugst!$R$5:$W$9,MATCH(ROUNDUP((J$1)/10,0)*10,[1]Hugst!$R$4:$W$4,0))))</f>
        <v>0</v>
      </c>
      <c r="K266" s="169">
        <f ca="1">IF($C266-K$1&lt;År1,0,J265*(1-VLOOKUP($A266,[1]Hugst!$R$5:$W$9,MATCH(ROUNDUP((K$1)/10,0)*10,[1]Hugst!$R$4:$W$4,0))))</f>
        <v>0</v>
      </c>
      <c r="L266" s="169">
        <f ca="1">IF($C266-L$1&lt;År1,0,K265*(1-VLOOKUP($A266,[1]Hugst!$R$5:$W$9,MATCH(ROUNDUP((L$1)/10,0)*10,[1]Hugst!$R$4:$W$4,0))))</f>
        <v>0</v>
      </c>
      <c r="M266" s="169">
        <f ca="1">IF($C266-M$1&lt;År1,0,L265*(1-VLOOKUP($A266,[1]Hugst!$R$5:$W$9,MATCH(ROUNDUP((M$1)/10,0)*10,[1]Hugst!$R$4:$W$4,0))))</f>
        <v>0</v>
      </c>
      <c r="N266" s="169">
        <f ca="1">IF($C266-N$1&lt;År1,0,M265*(1-VLOOKUP($A266,[1]Hugst!$R$5:$W$9,MATCH(ROUNDUP((N$1)/10,0)*10,[1]Hugst!$R$4:$W$4,0))))</f>
        <v>0</v>
      </c>
      <c r="O266" s="169">
        <f ca="1">IF($C266-O$1&lt;År1,0,N265*(1-VLOOKUP($A266,[1]Hugst!$R$5:$W$9,MATCH(ROUNDUP((O$1)/10,0)*10,[1]Hugst!$R$4:$W$4,0))))</f>
        <v>0</v>
      </c>
      <c r="P266" s="169">
        <f ca="1">IF($C266-P$1&lt;År1,0,O265*(1-VLOOKUP($A266,[1]Hugst!$R$5:$W$9,MATCH(ROUNDUP((P$1)/10,0)*10,[1]Hugst!$R$4:$W$4,0))))</f>
        <v>0</v>
      </c>
      <c r="Q266" s="169">
        <f ca="1">IF($C266-Q$1&lt;År1,0,P265*(1-VLOOKUP($A266,[1]Hugst!$R$5:$W$9,MATCH(ROUNDUP((Q$1)/10,0)*10,[1]Hugst!$R$4:$W$4,0))))</f>
        <v>0</v>
      </c>
      <c r="R266" s="169">
        <f ca="1">IF($C266-R$1&lt;År1,0,Q265*(1-VLOOKUP($A266,[1]Hugst!$R$5:$W$9,MATCH(ROUNDUP((R$1)/10,0)*10,[1]Hugst!$R$4:$W$4,0))))</f>
        <v>0</v>
      </c>
      <c r="S266" s="169">
        <f ca="1">IF($C266-S$1&lt;År1,0,R265*(1-VLOOKUP($A266,[1]Hugst!$R$5:$W$9,MATCH(ROUNDUP((S$1)/10,0)*10,[1]Hugst!$R$4:$W$4,0))))</f>
        <v>0</v>
      </c>
      <c r="T266" s="169">
        <f ca="1">IF($C266-T$1&lt;År1,0,S265*(1-VLOOKUP($A266,[1]Hugst!$R$5:$W$9,MATCH(ROUNDUP((T$1)/10,0)*10,[1]Hugst!$R$4:$W$4,0))))</f>
        <v>0</v>
      </c>
      <c r="U266" s="169">
        <f ca="1">IF($C266-U$1&lt;År1,0,T265*(1-VLOOKUP($A266,[1]Hugst!$R$5:$W$9,MATCH(ROUNDUP((U$1)/10,0)*10,[1]Hugst!$R$4:$W$4,0))))</f>
        <v>0</v>
      </c>
      <c r="V266" s="169">
        <f ca="1"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ca="1" si="6"/>
        <v>0</v>
      </c>
      <c r="F267" s="169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 ca="1">IF($C267-G$1&lt;År1,0,F266*(1-VLOOKUP($A267,[1]Hugst!$R$5:$W$9,MATCH(ROUNDUP((G$1)/10,0)*10,[1]Hugst!$R$4:$W$4,0))))</f>
        <v>0</v>
      </c>
      <c r="H267" s="169">
        <f ca="1">IF($C267-H$1&lt;År1,0,G266*(1-VLOOKUP($A267,[1]Hugst!$R$5:$W$9,MATCH(ROUNDUP((H$1)/10,0)*10,[1]Hugst!$R$4:$W$4,0))))</f>
        <v>0</v>
      </c>
      <c r="I267" s="169">
        <f ca="1">IF($C267-I$1&lt;År1,0,H266*(1-VLOOKUP($A267,[1]Hugst!$R$5:$W$9,MATCH(ROUNDUP((I$1)/10,0)*10,[1]Hugst!$R$4:$W$4,0))))</f>
        <v>0</v>
      </c>
      <c r="J267" s="169">
        <f ca="1">IF($C267-J$1&lt;År1,0,I266*(1-VLOOKUP($A267,[1]Hugst!$R$5:$W$9,MATCH(ROUNDUP((J$1)/10,0)*10,[1]Hugst!$R$4:$W$4,0))))</f>
        <v>0</v>
      </c>
      <c r="K267" s="169">
        <f ca="1">IF($C267-K$1&lt;År1,0,J266*(1-VLOOKUP($A267,[1]Hugst!$R$5:$W$9,MATCH(ROUNDUP((K$1)/10,0)*10,[1]Hugst!$R$4:$W$4,0))))</f>
        <v>0</v>
      </c>
      <c r="L267" s="169">
        <f ca="1">IF($C267-L$1&lt;År1,0,K266*(1-VLOOKUP($A267,[1]Hugst!$R$5:$W$9,MATCH(ROUNDUP((L$1)/10,0)*10,[1]Hugst!$R$4:$W$4,0))))</f>
        <v>0</v>
      </c>
      <c r="M267" s="169">
        <f ca="1">IF($C267-M$1&lt;År1,0,L266*(1-VLOOKUP($A267,[1]Hugst!$R$5:$W$9,MATCH(ROUNDUP((M$1)/10,0)*10,[1]Hugst!$R$4:$W$4,0))))</f>
        <v>0</v>
      </c>
      <c r="N267" s="169">
        <f ca="1">IF($C267-N$1&lt;År1,0,M266*(1-VLOOKUP($A267,[1]Hugst!$R$5:$W$9,MATCH(ROUNDUP((N$1)/10,0)*10,[1]Hugst!$R$4:$W$4,0))))</f>
        <v>0</v>
      </c>
      <c r="O267" s="169">
        <f ca="1">IF($C267-O$1&lt;År1,0,N266*(1-VLOOKUP($A267,[1]Hugst!$R$5:$W$9,MATCH(ROUNDUP((O$1)/10,0)*10,[1]Hugst!$R$4:$W$4,0))))</f>
        <v>0</v>
      </c>
      <c r="P267" s="169">
        <f ca="1">IF($C267-P$1&lt;År1,0,O266*(1-VLOOKUP($A267,[1]Hugst!$R$5:$W$9,MATCH(ROUNDUP((P$1)/10,0)*10,[1]Hugst!$R$4:$W$4,0))))</f>
        <v>0</v>
      </c>
      <c r="Q267" s="169">
        <f ca="1">IF($C267-Q$1&lt;År1,0,P266*(1-VLOOKUP($A267,[1]Hugst!$R$5:$W$9,MATCH(ROUNDUP((Q$1)/10,0)*10,[1]Hugst!$R$4:$W$4,0))))</f>
        <v>0</v>
      </c>
      <c r="R267" s="169">
        <f ca="1">IF($C267-R$1&lt;År1,0,Q266*(1-VLOOKUP($A267,[1]Hugst!$R$5:$W$9,MATCH(ROUNDUP((R$1)/10,0)*10,[1]Hugst!$R$4:$W$4,0))))</f>
        <v>0</v>
      </c>
      <c r="S267" s="169">
        <f ca="1">IF($C267-S$1&lt;År1,0,R266*(1-VLOOKUP($A267,[1]Hugst!$R$5:$W$9,MATCH(ROUNDUP((S$1)/10,0)*10,[1]Hugst!$R$4:$W$4,0))))</f>
        <v>0</v>
      </c>
      <c r="T267" s="169">
        <f ca="1">IF($C267-T$1&lt;År1,0,S266*(1-VLOOKUP($A267,[1]Hugst!$R$5:$W$9,MATCH(ROUNDUP((T$1)/10,0)*10,[1]Hugst!$R$4:$W$4,0))))</f>
        <v>0</v>
      </c>
      <c r="U267" s="169">
        <f ca="1">IF($C267-U$1&lt;År1,0,T266*(1-VLOOKUP($A267,[1]Hugst!$R$5:$W$9,MATCH(ROUNDUP((U$1)/10,0)*10,[1]Hugst!$R$4:$W$4,0))))</f>
        <v>0</v>
      </c>
      <c r="V267" s="169">
        <f ca="1">IF($C267-V$1&lt;År1,0,U266*(1-VLOOKUP($A267,[1]Hugst!$R$5:$W$9,MATCH(ROUNDUP((V$1)/10,0)*10,[1]Hugst!$R$4:$W$4,0))))</f>
        <v>0</v>
      </c>
      <c r="W267" s="169">
        <f ca="1"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ca="1" si="6"/>
        <v>0</v>
      </c>
      <c r="F268" s="169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 ca="1">IF($C268-G$1&lt;År1,0,F267*(1-VLOOKUP($A268,[1]Hugst!$R$5:$W$9,MATCH(ROUNDUP((G$1)/10,0)*10,[1]Hugst!$R$4:$W$4,0))))</f>
        <v>0</v>
      </c>
      <c r="H268" s="169">
        <f ca="1">IF($C268-H$1&lt;År1,0,G267*(1-VLOOKUP($A268,[1]Hugst!$R$5:$W$9,MATCH(ROUNDUP((H$1)/10,0)*10,[1]Hugst!$R$4:$W$4,0))))</f>
        <v>0</v>
      </c>
      <c r="I268" s="169">
        <f ca="1">IF($C268-I$1&lt;År1,0,H267*(1-VLOOKUP($A268,[1]Hugst!$R$5:$W$9,MATCH(ROUNDUP((I$1)/10,0)*10,[1]Hugst!$R$4:$W$4,0))))</f>
        <v>0</v>
      </c>
      <c r="J268" s="169">
        <f ca="1">IF($C268-J$1&lt;År1,0,I267*(1-VLOOKUP($A268,[1]Hugst!$R$5:$W$9,MATCH(ROUNDUP((J$1)/10,0)*10,[1]Hugst!$R$4:$W$4,0))))</f>
        <v>0</v>
      </c>
      <c r="K268" s="169">
        <f ca="1">IF($C268-K$1&lt;År1,0,J267*(1-VLOOKUP($A268,[1]Hugst!$R$5:$W$9,MATCH(ROUNDUP((K$1)/10,0)*10,[1]Hugst!$R$4:$W$4,0))))</f>
        <v>0</v>
      </c>
      <c r="L268" s="169">
        <f ca="1">IF($C268-L$1&lt;År1,0,K267*(1-VLOOKUP($A268,[1]Hugst!$R$5:$W$9,MATCH(ROUNDUP((L$1)/10,0)*10,[1]Hugst!$R$4:$W$4,0))))</f>
        <v>0</v>
      </c>
      <c r="M268" s="169">
        <f ca="1">IF($C268-M$1&lt;År1,0,L267*(1-VLOOKUP($A268,[1]Hugst!$R$5:$W$9,MATCH(ROUNDUP((M$1)/10,0)*10,[1]Hugst!$R$4:$W$4,0))))</f>
        <v>0</v>
      </c>
      <c r="N268" s="169">
        <f ca="1">IF($C268-N$1&lt;År1,0,M267*(1-VLOOKUP($A268,[1]Hugst!$R$5:$W$9,MATCH(ROUNDUP((N$1)/10,0)*10,[1]Hugst!$R$4:$W$4,0))))</f>
        <v>0</v>
      </c>
      <c r="O268" s="169">
        <f ca="1">IF($C268-O$1&lt;År1,0,N267*(1-VLOOKUP($A268,[1]Hugst!$R$5:$W$9,MATCH(ROUNDUP((O$1)/10,0)*10,[1]Hugst!$R$4:$W$4,0))))</f>
        <v>0</v>
      </c>
      <c r="P268" s="169">
        <f ca="1">IF($C268-P$1&lt;År1,0,O267*(1-VLOOKUP($A268,[1]Hugst!$R$5:$W$9,MATCH(ROUNDUP((P$1)/10,0)*10,[1]Hugst!$R$4:$W$4,0))))</f>
        <v>0</v>
      </c>
      <c r="Q268" s="169">
        <f ca="1">IF($C268-Q$1&lt;År1,0,P267*(1-VLOOKUP($A268,[1]Hugst!$R$5:$W$9,MATCH(ROUNDUP((Q$1)/10,0)*10,[1]Hugst!$R$4:$W$4,0))))</f>
        <v>0</v>
      </c>
      <c r="R268" s="169">
        <f ca="1">IF($C268-R$1&lt;År1,0,Q267*(1-VLOOKUP($A268,[1]Hugst!$R$5:$W$9,MATCH(ROUNDUP((R$1)/10,0)*10,[1]Hugst!$R$4:$W$4,0))))</f>
        <v>0</v>
      </c>
      <c r="S268" s="169">
        <f ca="1">IF($C268-S$1&lt;År1,0,R267*(1-VLOOKUP($A268,[1]Hugst!$R$5:$W$9,MATCH(ROUNDUP((S$1)/10,0)*10,[1]Hugst!$R$4:$W$4,0))))</f>
        <v>0</v>
      </c>
      <c r="T268" s="169">
        <f ca="1">IF($C268-T$1&lt;År1,0,S267*(1-VLOOKUP($A268,[1]Hugst!$R$5:$W$9,MATCH(ROUNDUP((T$1)/10,0)*10,[1]Hugst!$R$4:$W$4,0))))</f>
        <v>0</v>
      </c>
      <c r="U268" s="169">
        <f ca="1">IF($C268-U$1&lt;År1,0,T267*(1-VLOOKUP($A268,[1]Hugst!$R$5:$W$9,MATCH(ROUNDUP((U$1)/10,0)*10,[1]Hugst!$R$4:$W$4,0))))</f>
        <v>0</v>
      </c>
      <c r="V268" s="169">
        <f ca="1">IF($C268-V$1&lt;År1,0,U267*(1-VLOOKUP($A268,[1]Hugst!$R$5:$W$9,MATCH(ROUNDUP((V$1)/10,0)*10,[1]Hugst!$R$4:$W$4,0))))</f>
        <v>0</v>
      </c>
      <c r="W268" s="169">
        <f ca="1">IF($C268-W$1&lt;År1,0,V267*(1-VLOOKUP($A268,[1]Hugst!$R$5:$W$9,MATCH(ROUNDUP((W$1)/10,0)*10,[1]Hugst!$R$4:$W$4,0))))</f>
        <v>0</v>
      </c>
      <c r="X268" s="169">
        <f ca="1"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ca="1" si="6"/>
        <v>0</v>
      </c>
      <c r="F269" s="1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 ca="1">IF($C269-G$1&lt;År1,0,F268*(1-VLOOKUP($A269,[1]Hugst!$R$5:$W$9,MATCH(ROUNDUP((G$1)/10,0)*10,[1]Hugst!$R$4:$W$4,0))))</f>
        <v>0</v>
      </c>
      <c r="H269" s="169">
        <f ca="1">IF($C269-H$1&lt;År1,0,G268*(1-VLOOKUP($A269,[1]Hugst!$R$5:$W$9,MATCH(ROUNDUP((H$1)/10,0)*10,[1]Hugst!$R$4:$W$4,0))))</f>
        <v>0</v>
      </c>
      <c r="I269" s="169">
        <f ca="1">IF($C269-I$1&lt;År1,0,H268*(1-VLOOKUP($A269,[1]Hugst!$R$5:$W$9,MATCH(ROUNDUP((I$1)/10,0)*10,[1]Hugst!$R$4:$W$4,0))))</f>
        <v>0</v>
      </c>
      <c r="J269" s="169">
        <f ca="1">IF($C269-J$1&lt;År1,0,I268*(1-VLOOKUP($A269,[1]Hugst!$R$5:$W$9,MATCH(ROUNDUP((J$1)/10,0)*10,[1]Hugst!$R$4:$W$4,0))))</f>
        <v>0</v>
      </c>
      <c r="K269" s="169">
        <f ca="1">IF($C269-K$1&lt;År1,0,J268*(1-VLOOKUP($A269,[1]Hugst!$R$5:$W$9,MATCH(ROUNDUP((K$1)/10,0)*10,[1]Hugst!$R$4:$W$4,0))))</f>
        <v>0</v>
      </c>
      <c r="L269" s="169">
        <f ca="1">IF($C269-L$1&lt;År1,0,K268*(1-VLOOKUP($A269,[1]Hugst!$R$5:$W$9,MATCH(ROUNDUP((L$1)/10,0)*10,[1]Hugst!$R$4:$W$4,0))))</f>
        <v>0</v>
      </c>
      <c r="M269" s="169">
        <f ca="1">IF($C269-M$1&lt;År1,0,L268*(1-VLOOKUP($A269,[1]Hugst!$R$5:$W$9,MATCH(ROUNDUP((M$1)/10,0)*10,[1]Hugst!$R$4:$W$4,0))))</f>
        <v>0</v>
      </c>
      <c r="N269" s="169">
        <f ca="1">IF($C269-N$1&lt;År1,0,M268*(1-VLOOKUP($A269,[1]Hugst!$R$5:$W$9,MATCH(ROUNDUP((N$1)/10,0)*10,[1]Hugst!$R$4:$W$4,0))))</f>
        <v>0</v>
      </c>
      <c r="O269" s="169">
        <f ca="1">IF($C269-O$1&lt;År1,0,N268*(1-VLOOKUP($A269,[1]Hugst!$R$5:$W$9,MATCH(ROUNDUP((O$1)/10,0)*10,[1]Hugst!$R$4:$W$4,0))))</f>
        <v>0</v>
      </c>
      <c r="P269" s="169">
        <f ca="1">IF($C269-P$1&lt;År1,0,O268*(1-VLOOKUP($A269,[1]Hugst!$R$5:$W$9,MATCH(ROUNDUP((P$1)/10,0)*10,[1]Hugst!$R$4:$W$4,0))))</f>
        <v>0</v>
      </c>
      <c r="Q269" s="169">
        <f ca="1">IF($C269-Q$1&lt;År1,0,P268*(1-VLOOKUP($A269,[1]Hugst!$R$5:$W$9,MATCH(ROUNDUP((Q$1)/10,0)*10,[1]Hugst!$R$4:$W$4,0))))</f>
        <v>0</v>
      </c>
      <c r="R269" s="169">
        <f ca="1">IF($C269-R$1&lt;År1,0,Q268*(1-VLOOKUP($A269,[1]Hugst!$R$5:$W$9,MATCH(ROUNDUP((R$1)/10,0)*10,[1]Hugst!$R$4:$W$4,0))))</f>
        <v>0</v>
      </c>
      <c r="S269" s="169">
        <f ca="1">IF($C269-S$1&lt;År1,0,R268*(1-VLOOKUP($A269,[1]Hugst!$R$5:$W$9,MATCH(ROUNDUP((S$1)/10,0)*10,[1]Hugst!$R$4:$W$4,0))))</f>
        <v>0</v>
      </c>
      <c r="T269" s="169">
        <f ca="1">IF($C269-T$1&lt;År1,0,S268*(1-VLOOKUP($A269,[1]Hugst!$R$5:$W$9,MATCH(ROUNDUP((T$1)/10,0)*10,[1]Hugst!$R$4:$W$4,0))))</f>
        <v>0</v>
      </c>
      <c r="U269" s="169">
        <f ca="1">IF($C269-U$1&lt;År1,0,T268*(1-VLOOKUP($A269,[1]Hugst!$R$5:$W$9,MATCH(ROUNDUP((U$1)/10,0)*10,[1]Hugst!$R$4:$W$4,0))))</f>
        <v>0</v>
      </c>
      <c r="V269" s="169">
        <f ca="1">IF($C269-V$1&lt;År1,0,U268*(1-VLOOKUP($A269,[1]Hugst!$R$5:$W$9,MATCH(ROUNDUP((V$1)/10,0)*10,[1]Hugst!$R$4:$W$4,0))))</f>
        <v>0</v>
      </c>
      <c r="W269" s="169">
        <f ca="1">IF($C269-W$1&lt;År1,0,V268*(1-VLOOKUP($A269,[1]Hugst!$R$5:$W$9,MATCH(ROUNDUP((W$1)/10,0)*10,[1]Hugst!$R$4:$W$4,0))))</f>
        <v>0</v>
      </c>
      <c r="X269" s="169">
        <f ca="1">IF($C269-X$1&lt;År1,0,W268*(1-VLOOKUP($A269,[1]Hugst!$R$5:$W$9,MATCH(ROUNDUP((X$1)/10,0)*10,[1]Hugst!$R$4:$W$4,0))))</f>
        <v>0</v>
      </c>
      <c r="Y269" s="169">
        <f ca="1"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ca="1" si="6"/>
        <v>0</v>
      </c>
      <c r="F270" s="169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 ca="1">IF($C270-G$1&lt;År1,0,F269*(1-VLOOKUP($A270,[1]Hugst!$R$5:$W$9,MATCH(ROUNDUP((G$1)/10,0)*10,[1]Hugst!$R$4:$W$4,0))))</f>
        <v>0</v>
      </c>
      <c r="H270" s="169">
        <f ca="1">IF($C270-H$1&lt;År1,0,G269*(1-VLOOKUP($A270,[1]Hugst!$R$5:$W$9,MATCH(ROUNDUP((H$1)/10,0)*10,[1]Hugst!$R$4:$W$4,0))))</f>
        <v>0</v>
      </c>
      <c r="I270" s="169">
        <f ca="1">IF($C270-I$1&lt;År1,0,H269*(1-VLOOKUP($A270,[1]Hugst!$R$5:$W$9,MATCH(ROUNDUP((I$1)/10,0)*10,[1]Hugst!$R$4:$W$4,0))))</f>
        <v>0</v>
      </c>
      <c r="J270" s="169">
        <f ca="1">IF($C270-J$1&lt;År1,0,I269*(1-VLOOKUP($A270,[1]Hugst!$R$5:$W$9,MATCH(ROUNDUP((J$1)/10,0)*10,[1]Hugst!$R$4:$W$4,0))))</f>
        <v>0</v>
      </c>
      <c r="K270" s="169">
        <f ca="1">IF($C270-K$1&lt;År1,0,J269*(1-VLOOKUP($A270,[1]Hugst!$R$5:$W$9,MATCH(ROUNDUP((K$1)/10,0)*10,[1]Hugst!$R$4:$W$4,0))))</f>
        <v>0</v>
      </c>
      <c r="L270" s="169">
        <f ca="1">IF($C270-L$1&lt;År1,0,K269*(1-VLOOKUP($A270,[1]Hugst!$R$5:$W$9,MATCH(ROUNDUP((L$1)/10,0)*10,[1]Hugst!$R$4:$W$4,0))))</f>
        <v>0</v>
      </c>
      <c r="M270" s="169">
        <f ca="1">IF($C270-M$1&lt;År1,0,L269*(1-VLOOKUP($A270,[1]Hugst!$R$5:$W$9,MATCH(ROUNDUP((M$1)/10,0)*10,[1]Hugst!$R$4:$W$4,0))))</f>
        <v>0</v>
      </c>
      <c r="N270" s="169">
        <f ca="1">IF($C270-N$1&lt;År1,0,M269*(1-VLOOKUP($A270,[1]Hugst!$R$5:$W$9,MATCH(ROUNDUP((N$1)/10,0)*10,[1]Hugst!$R$4:$W$4,0))))</f>
        <v>0</v>
      </c>
      <c r="O270" s="169">
        <f ca="1">IF($C270-O$1&lt;År1,0,N269*(1-VLOOKUP($A270,[1]Hugst!$R$5:$W$9,MATCH(ROUNDUP((O$1)/10,0)*10,[1]Hugst!$R$4:$W$4,0))))</f>
        <v>0</v>
      </c>
      <c r="P270" s="169">
        <f ca="1">IF($C270-P$1&lt;År1,0,O269*(1-VLOOKUP($A270,[1]Hugst!$R$5:$W$9,MATCH(ROUNDUP((P$1)/10,0)*10,[1]Hugst!$R$4:$W$4,0))))</f>
        <v>0</v>
      </c>
      <c r="Q270" s="169">
        <f ca="1">IF($C270-Q$1&lt;År1,0,P269*(1-VLOOKUP($A270,[1]Hugst!$R$5:$W$9,MATCH(ROUNDUP((Q$1)/10,0)*10,[1]Hugst!$R$4:$W$4,0))))</f>
        <v>0</v>
      </c>
      <c r="R270" s="169">
        <f ca="1">IF($C270-R$1&lt;År1,0,Q269*(1-VLOOKUP($A270,[1]Hugst!$R$5:$W$9,MATCH(ROUNDUP((R$1)/10,0)*10,[1]Hugst!$R$4:$W$4,0))))</f>
        <v>0</v>
      </c>
      <c r="S270" s="169">
        <f ca="1">IF($C270-S$1&lt;År1,0,R269*(1-VLOOKUP($A270,[1]Hugst!$R$5:$W$9,MATCH(ROUNDUP((S$1)/10,0)*10,[1]Hugst!$R$4:$W$4,0))))</f>
        <v>0</v>
      </c>
      <c r="T270" s="169">
        <f ca="1">IF($C270-T$1&lt;År1,0,S269*(1-VLOOKUP($A270,[1]Hugst!$R$5:$W$9,MATCH(ROUNDUP((T$1)/10,0)*10,[1]Hugst!$R$4:$W$4,0))))</f>
        <v>0</v>
      </c>
      <c r="U270" s="169">
        <f ca="1">IF($C270-U$1&lt;År1,0,T269*(1-VLOOKUP($A270,[1]Hugst!$R$5:$W$9,MATCH(ROUNDUP((U$1)/10,0)*10,[1]Hugst!$R$4:$W$4,0))))</f>
        <v>0</v>
      </c>
      <c r="V270" s="169">
        <f ca="1">IF($C270-V$1&lt;År1,0,U269*(1-VLOOKUP($A270,[1]Hugst!$R$5:$W$9,MATCH(ROUNDUP((V$1)/10,0)*10,[1]Hugst!$R$4:$W$4,0))))</f>
        <v>0</v>
      </c>
      <c r="W270" s="169">
        <f ca="1">IF($C270-W$1&lt;År1,0,V269*(1-VLOOKUP($A270,[1]Hugst!$R$5:$W$9,MATCH(ROUNDUP((W$1)/10,0)*10,[1]Hugst!$R$4:$W$4,0))))</f>
        <v>0</v>
      </c>
      <c r="X270" s="169">
        <f ca="1">IF($C270-X$1&lt;År1,0,W269*(1-VLOOKUP($A270,[1]Hugst!$R$5:$W$9,MATCH(ROUNDUP((X$1)/10,0)*10,[1]Hugst!$R$4:$W$4,0))))</f>
        <v>0</v>
      </c>
      <c r="Y270" s="169">
        <f ca="1">IF($C270-Y$1&lt;År1,0,X269*(1-VLOOKUP($A270,[1]Hugst!$R$5:$W$9,MATCH(ROUNDUP((Y$1)/10,0)*10,[1]Hugst!$R$4:$W$4,0))))</f>
        <v>0</v>
      </c>
      <c r="Z270" s="169">
        <f ca="1"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ca="1" si="6"/>
        <v>0</v>
      </c>
      <c r="F271" s="169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 ca="1">IF($C271-G$1&lt;År1,0,F270*(1-VLOOKUP($A271,[1]Hugst!$R$5:$W$9,MATCH(ROUNDUP((G$1)/10,0)*10,[1]Hugst!$R$4:$W$4,0))))</f>
        <v>0</v>
      </c>
      <c r="H271" s="169">
        <f ca="1">IF($C271-H$1&lt;År1,0,G270*(1-VLOOKUP($A271,[1]Hugst!$R$5:$W$9,MATCH(ROUNDUP((H$1)/10,0)*10,[1]Hugst!$R$4:$W$4,0))))</f>
        <v>0</v>
      </c>
      <c r="I271" s="169">
        <f ca="1">IF($C271-I$1&lt;År1,0,H270*(1-VLOOKUP($A271,[1]Hugst!$R$5:$W$9,MATCH(ROUNDUP((I$1)/10,0)*10,[1]Hugst!$R$4:$W$4,0))))</f>
        <v>0</v>
      </c>
      <c r="J271" s="169">
        <f ca="1">IF($C271-J$1&lt;År1,0,I270*(1-VLOOKUP($A271,[1]Hugst!$R$5:$W$9,MATCH(ROUNDUP((J$1)/10,0)*10,[1]Hugst!$R$4:$W$4,0))))</f>
        <v>0</v>
      </c>
      <c r="K271" s="169">
        <f ca="1">IF($C271-K$1&lt;År1,0,J270*(1-VLOOKUP($A271,[1]Hugst!$R$5:$W$9,MATCH(ROUNDUP((K$1)/10,0)*10,[1]Hugst!$R$4:$W$4,0))))</f>
        <v>0</v>
      </c>
      <c r="L271" s="169">
        <f ca="1">IF($C271-L$1&lt;År1,0,K270*(1-VLOOKUP($A271,[1]Hugst!$R$5:$W$9,MATCH(ROUNDUP((L$1)/10,0)*10,[1]Hugst!$R$4:$W$4,0))))</f>
        <v>0</v>
      </c>
      <c r="M271" s="169">
        <f ca="1">IF($C271-M$1&lt;År1,0,L270*(1-VLOOKUP($A271,[1]Hugst!$R$5:$W$9,MATCH(ROUNDUP((M$1)/10,0)*10,[1]Hugst!$R$4:$W$4,0))))</f>
        <v>0</v>
      </c>
      <c r="N271" s="169">
        <f ca="1">IF($C271-N$1&lt;År1,0,M270*(1-VLOOKUP($A271,[1]Hugst!$R$5:$W$9,MATCH(ROUNDUP((N$1)/10,0)*10,[1]Hugst!$R$4:$W$4,0))))</f>
        <v>0</v>
      </c>
      <c r="O271" s="169">
        <f ca="1">IF($C271-O$1&lt;År1,0,N270*(1-VLOOKUP($A271,[1]Hugst!$R$5:$W$9,MATCH(ROUNDUP((O$1)/10,0)*10,[1]Hugst!$R$4:$W$4,0))))</f>
        <v>0</v>
      </c>
      <c r="P271" s="169">
        <f ca="1">IF($C271-P$1&lt;År1,0,O270*(1-VLOOKUP($A271,[1]Hugst!$R$5:$W$9,MATCH(ROUNDUP((P$1)/10,0)*10,[1]Hugst!$R$4:$W$4,0))))</f>
        <v>0</v>
      </c>
      <c r="Q271" s="169">
        <f ca="1">IF($C271-Q$1&lt;År1,0,P270*(1-VLOOKUP($A271,[1]Hugst!$R$5:$W$9,MATCH(ROUNDUP((Q$1)/10,0)*10,[1]Hugst!$R$4:$W$4,0))))</f>
        <v>0</v>
      </c>
      <c r="R271" s="169">
        <f ca="1">IF($C271-R$1&lt;År1,0,Q270*(1-VLOOKUP($A271,[1]Hugst!$R$5:$W$9,MATCH(ROUNDUP((R$1)/10,0)*10,[1]Hugst!$R$4:$W$4,0))))</f>
        <v>0</v>
      </c>
      <c r="S271" s="169">
        <f ca="1">IF($C271-S$1&lt;År1,0,R270*(1-VLOOKUP($A271,[1]Hugst!$R$5:$W$9,MATCH(ROUNDUP((S$1)/10,0)*10,[1]Hugst!$R$4:$W$4,0))))</f>
        <v>0</v>
      </c>
      <c r="T271" s="169">
        <f ca="1">IF($C271-T$1&lt;År1,0,S270*(1-VLOOKUP($A271,[1]Hugst!$R$5:$W$9,MATCH(ROUNDUP((T$1)/10,0)*10,[1]Hugst!$R$4:$W$4,0))))</f>
        <v>0</v>
      </c>
      <c r="U271" s="169">
        <f ca="1">IF($C271-U$1&lt;År1,0,T270*(1-VLOOKUP($A271,[1]Hugst!$R$5:$W$9,MATCH(ROUNDUP((U$1)/10,0)*10,[1]Hugst!$R$4:$W$4,0))))</f>
        <v>0</v>
      </c>
      <c r="V271" s="169">
        <f ca="1">IF($C271-V$1&lt;År1,0,U270*(1-VLOOKUP($A271,[1]Hugst!$R$5:$W$9,MATCH(ROUNDUP((V$1)/10,0)*10,[1]Hugst!$R$4:$W$4,0))))</f>
        <v>0</v>
      </c>
      <c r="W271" s="169">
        <f ca="1">IF($C271-W$1&lt;År1,0,V270*(1-VLOOKUP($A271,[1]Hugst!$R$5:$W$9,MATCH(ROUNDUP((W$1)/10,0)*10,[1]Hugst!$R$4:$W$4,0))))</f>
        <v>0</v>
      </c>
      <c r="X271" s="169">
        <f ca="1">IF($C271-X$1&lt;År1,0,W270*(1-VLOOKUP($A271,[1]Hugst!$R$5:$W$9,MATCH(ROUNDUP((X$1)/10,0)*10,[1]Hugst!$R$4:$W$4,0))))</f>
        <v>0</v>
      </c>
      <c r="Y271" s="169">
        <f ca="1">IF($C271-Y$1&lt;År1,0,X270*(1-VLOOKUP($A271,[1]Hugst!$R$5:$W$9,MATCH(ROUNDUP((Y$1)/10,0)*10,[1]Hugst!$R$4:$W$4,0))))</f>
        <v>0</v>
      </c>
      <c r="Z271" s="169">
        <f ca="1">IF($C271-Z$1&lt;År1,0,Y270*(1-VLOOKUP($A271,[1]Hugst!$R$5:$W$9,MATCH(ROUNDUP((Z$1)/10,0)*10,[1]Hugst!$R$4:$W$4,0))))</f>
        <v>0</v>
      </c>
      <c r="AA271" s="169">
        <f ca="1"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ca="1" si="6"/>
        <v>0</v>
      </c>
      <c r="F272" s="169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 ca="1">IF($C272-G$1&lt;År1,0,F271*(1-VLOOKUP($A272,[1]Hugst!$R$5:$W$9,MATCH(ROUNDUP((G$1)/10,0)*10,[1]Hugst!$R$4:$W$4,0))))</f>
        <v>0</v>
      </c>
      <c r="H272" s="169">
        <f ca="1">IF($C272-H$1&lt;År1,0,G271*(1-VLOOKUP($A272,[1]Hugst!$R$5:$W$9,MATCH(ROUNDUP((H$1)/10,0)*10,[1]Hugst!$R$4:$W$4,0))))</f>
        <v>0</v>
      </c>
      <c r="I272" s="169">
        <f ca="1">IF($C272-I$1&lt;År1,0,H271*(1-VLOOKUP($A272,[1]Hugst!$R$5:$W$9,MATCH(ROUNDUP((I$1)/10,0)*10,[1]Hugst!$R$4:$W$4,0))))</f>
        <v>0</v>
      </c>
      <c r="J272" s="169">
        <f ca="1">IF($C272-J$1&lt;År1,0,I271*(1-VLOOKUP($A272,[1]Hugst!$R$5:$W$9,MATCH(ROUNDUP((J$1)/10,0)*10,[1]Hugst!$R$4:$W$4,0))))</f>
        <v>0</v>
      </c>
      <c r="K272" s="169">
        <f ca="1">IF($C272-K$1&lt;År1,0,J271*(1-VLOOKUP($A272,[1]Hugst!$R$5:$W$9,MATCH(ROUNDUP((K$1)/10,0)*10,[1]Hugst!$R$4:$W$4,0))))</f>
        <v>0</v>
      </c>
      <c r="L272" s="169">
        <f ca="1">IF($C272-L$1&lt;År1,0,K271*(1-VLOOKUP($A272,[1]Hugst!$R$5:$W$9,MATCH(ROUNDUP((L$1)/10,0)*10,[1]Hugst!$R$4:$W$4,0))))</f>
        <v>0</v>
      </c>
      <c r="M272" s="169">
        <f ca="1">IF($C272-M$1&lt;År1,0,L271*(1-VLOOKUP($A272,[1]Hugst!$R$5:$W$9,MATCH(ROUNDUP((M$1)/10,0)*10,[1]Hugst!$R$4:$W$4,0))))</f>
        <v>0</v>
      </c>
      <c r="N272" s="169">
        <f ca="1">IF($C272-N$1&lt;År1,0,M271*(1-VLOOKUP($A272,[1]Hugst!$R$5:$W$9,MATCH(ROUNDUP((N$1)/10,0)*10,[1]Hugst!$R$4:$W$4,0))))</f>
        <v>0</v>
      </c>
      <c r="O272" s="169">
        <f ca="1">IF($C272-O$1&lt;År1,0,N271*(1-VLOOKUP($A272,[1]Hugst!$R$5:$W$9,MATCH(ROUNDUP((O$1)/10,0)*10,[1]Hugst!$R$4:$W$4,0))))</f>
        <v>0</v>
      </c>
      <c r="P272" s="169">
        <f ca="1">IF($C272-P$1&lt;År1,0,O271*(1-VLOOKUP($A272,[1]Hugst!$R$5:$W$9,MATCH(ROUNDUP((P$1)/10,0)*10,[1]Hugst!$R$4:$W$4,0))))</f>
        <v>0</v>
      </c>
      <c r="Q272" s="169">
        <f ca="1">IF($C272-Q$1&lt;År1,0,P271*(1-VLOOKUP($A272,[1]Hugst!$R$5:$W$9,MATCH(ROUNDUP((Q$1)/10,0)*10,[1]Hugst!$R$4:$W$4,0))))</f>
        <v>0</v>
      </c>
      <c r="R272" s="169">
        <f ca="1">IF($C272-R$1&lt;År1,0,Q271*(1-VLOOKUP($A272,[1]Hugst!$R$5:$W$9,MATCH(ROUNDUP((R$1)/10,0)*10,[1]Hugst!$R$4:$W$4,0))))</f>
        <v>0</v>
      </c>
      <c r="S272" s="169">
        <f ca="1">IF($C272-S$1&lt;År1,0,R271*(1-VLOOKUP($A272,[1]Hugst!$R$5:$W$9,MATCH(ROUNDUP((S$1)/10,0)*10,[1]Hugst!$R$4:$W$4,0))))</f>
        <v>0</v>
      </c>
      <c r="T272" s="169">
        <f ca="1">IF($C272-T$1&lt;År1,0,S271*(1-VLOOKUP($A272,[1]Hugst!$R$5:$W$9,MATCH(ROUNDUP((T$1)/10,0)*10,[1]Hugst!$R$4:$W$4,0))))</f>
        <v>0</v>
      </c>
      <c r="U272" s="169">
        <f ca="1">IF($C272-U$1&lt;År1,0,T271*(1-VLOOKUP($A272,[1]Hugst!$R$5:$W$9,MATCH(ROUNDUP((U$1)/10,0)*10,[1]Hugst!$R$4:$W$4,0))))</f>
        <v>0</v>
      </c>
      <c r="V272" s="169">
        <f ca="1">IF($C272-V$1&lt;År1,0,U271*(1-VLOOKUP($A272,[1]Hugst!$R$5:$W$9,MATCH(ROUNDUP((V$1)/10,0)*10,[1]Hugst!$R$4:$W$4,0))))</f>
        <v>0</v>
      </c>
      <c r="W272" s="169">
        <f ca="1">IF($C272-W$1&lt;År1,0,V271*(1-VLOOKUP($A272,[1]Hugst!$R$5:$W$9,MATCH(ROUNDUP((W$1)/10,0)*10,[1]Hugst!$R$4:$W$4,0))))</f>
        <v>0</v>
      </c>
      <c r="X272" s="169">
        <f ca="1">IF($C272-X$1&lt;År1,0,W271*(1-VLOOKUP($A272,[1]Hugst!$R$5:$W$9,MATCH(ROUNDUP((X$1)/10,0)*10,[1]Hugst!$R$4:$W$4,0))))</f>
        <v>0</v>
      </c>
      <c r="Y272" s="169">
        <f ca="1">IF($C272-Y$1&lt;År1,0,X271*(1-VLOOKUP($A272,[1]Hugst!$R$5:$W$9,MATCH(ROUNDUP((Y$1)/10,0)*10,[1]Hugst!$R$4:$W$4,0))))</f>
        <v>0</v>
      </c>
      <c r="Z272" s="169">
        <f ca="1">IF($C272-Z$1&lt;År1,0,Y271*(1-VLOOKUP($A272,[1]Hugst!$R$5:$W$9,MATCH(ROUNDUP((Z$1)/10,0)*10,[1]Hugst!$R$4:$W$4,0))))</f>
        <v>0</v>
      </c>
      <c r="AA272" s="169">
        <f ca="1">IF($C272-AA$1&lt;År1,0,Z271*(1-VLOOKUP($A272,[1]Hugst!$R$5:$W$9,MATCH(ROUNDUP((AA$1)/10,0)*10,[1]Hugst!$R$4:$W$4,0))))</f>
        <v>0</v>
      </c>
      <c r="AB272" s="169">
        <f ca="1"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ca="1" si="6"/>
        <v>0</v>
      </c>
      <c r="F273" s="169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 ca="1">IF($C273-G$1&lt;År1,0,F272*(1-VLOOKUP($A273,[1]Hugst!$R$5:$W$9,MATCH(ROUNDUP((G$1)/10,0)*10,[1]Hugst!$R$4:$W$4,0))))</f>
        <v>0</v>
      </c>
      <c r="H273" s="169">
        <f ca="1">IF($C273-H$1&lt;År1,0,G272*(1-VLOOKUP($A273,[1]Hugst!$R$5:$W$9,MATCH(ROUNDUP((H$1)/10,0)*10,[1]Hugst!$R$4:$W$4,0))))</f>
        <v>0</v>
      </c>
      <c r="I273" s="169">
        <f ca="1">IF($C273-I$1&lt;År1,0,H272*(1-VLOOKUP($A273,[1]Hugst!$R$5:$W$9,MATCH(ROUNDUP((I$1)/10,0)*10,[1]Hugst!$R$4:$W$4,0))))</f>
        <v>0</v>
      </c>
      <c r="J273" s="169">
        <f ca="1">IF($C273-J$1&lt;År1,0,I272*(1-VLOOKUP($A273,[1]Hugst!$R$5:$W$9,MATCH(ROUNDUP((J$1)/10,0)*10,[1]Hugst!$R$4:$W$4,0))))</f>
        <v>0</v>
      </c>
      <c r="K273" s="169">
        <f ca="1">IF($C273-K$1&lt;År1,0,J272*(1-VLOOKUP($A273,[1]Hugst!$R$5:$W$9,MATCH(ROUNDUP((K$1)/10,0)*10,[1]Hugst!$R$4:$W$4,0))))</f>
        <v>0</v>
      </c>
      <c r="L273" s="169">
        <f ca="1">IF($C273-L$1&lt;År1,0,K272*(1-VLOOKUP($A273,[1]Hugst!$R$5:$W$9,MATCH(ROUNDUP((L$1)/10,0)*10,[1]Hugst!$R$4:$W$4,0))))</f>
        <v>0</v>
      </c>
      <c r="M273" s="169">
        <f ca="1">IF($C273-M$1&lt;År1,0,L272*(1-VLOOKUP($A273,[1]Hugst!$R$5:$W$9,MATCH(ROUNDUP((M$1)/10,0)*10,[1]Hugst!$R$4:$W$4,0))))</f>
        <v>0</v>
      </c>
      <c r="N273" s="169">
        <f ca="1">IF($C273-N$1&lt;År1,0,M272*(1-VLOOKUP($A273,[1]Hugst!$R$5:$W$9,MATCH(ROUNDUP((N$1)/10,0)*10,[1]Hugst!$R$4:$W$4,0))))</f>
        <v>0</v>
      </c>
      <c r="O273" s="169">
        <f ca="1">IF($C273-O$1&lt;År1,0,N272*(1-VLOOKUP($A273,[1]Hugst!$R$5:$W$9,MATCH(ROUNDUP((O$1)/10,0)*10,[1]Hugst!$R$4:$W$4,0))))</f>
        <v>0</v>
      </c>
      <c r="P273" s="169">
        <f ca="1">IF($C273-P$1&lt;År1,0,O272*(1-VLOOKUP($A273,[1]Hugst!$R$5:$W$9,MATCH(ROUNDUP((P$1)/10,0)*10,[1]Hugst!$R$4:$W$4,0))))</f>
        <v>0</v>
      </c>
      <c r="Q273" s="169">
        <f ca="1">IF($C273-Q$1&lt;År1,0,P272*(1-VLOOKUP($A273,[1]Hugst!$R$5:$W$9,MATCH(ROUNDUP((Q$1)/10,0)*10,[1]Hugst!$R$4:$W$4,0))))</f>
        <v>0</v>
      </c>
      <c r="R273" s="169">
        <f ca="1">IF($C273-R$1&lt;År1,0,Q272*(1-VLOOKUP($A273,[1]Hugst!$R$5:$W$9,MATCH(ROUNDUP((R$1)/10,0)*10,[1]Hugst!$R$4:$W$4,0))))</f>
        <v>0</v>
      </c>
      <c r="S273" s="169">
        <f ca="1">IF($C273-S$1&lt;År1,0,R272*(1-VLOOKUP($A273,[1]Hugst!$R$5:$W$9,MATCH(ROUNDUP((S$1)/10,0)*10,[1]Hugst!$R$4:$W$4,0))))</f>
        <v>0</v>
      </c>
      <c r="T273" s="169">
        <f ca="1">IF($C273-T$1&lt;År1,0,S272*(1-VLOOKUP($A273,[1]Hugst!$R$5:$W$9,MATCH(ROUNDUP((T$1)/10,0)*10,[1]Hugst!$R$4:$W$4,0))))</f>
        <v>0</v>
      </c>
      <c r="U273" s="169">
        <f ca="1">IF($C273-U$1&lt;År1,0,T272*(1-VLOOKUP($A273,[1]Hugst!$R$5:$W$9,MATCH(ROUNDUP((U$1)/10,0)*10,[1]Hugst!$R$4:$W$4,0))))</f>
        <v>0</v>
      </c>
      <c r="V273" s="169">
        <f ca="1">IF($C273-V$1&lt;År1,0,U272*(1-VLOOKUP($A273,[1]Hugst!$R$5:$W$9,MATCH(ROUNDUP((V$1)/10,0)*10,[1]Hugst!$R$4:$W$4,0))))</f>
        <v>0</v>
      </c>
      <c r="W273" s="169">
        <f ca="1">IF($C273-W$1&lt;År1,0,V272*(1-VLOOKUP($A273,[1]Hugst!$R$5:$W$9,MATCH(ROUNDUP((W$1)/10,0)*10,[1]Hugst!$R$4:$W$4,0))))</f>
        <v>0</v>
      </c>
      <c r="X273" s="169">
        <f ca="1">IF($C273-X$1&lt;År1,0,W272*(1-VLOOKUP($A273,[1]Hugst!$R$5:$W$9,MATCH(ROUNDUP((X$1)/10,0)*10,[1]Hugst!$R$4:$W$4,0))))</f>
        <v>0</v>
      </c>
      <c r="Y273" s="169">
        <f ca="1">IF($C273-Y$1&lt;År1,0,X272*(1-VLOOKUP($A273,[1]Hugst!$R$5:$W$9,MATCH(ROUNDUP((Y$1)/10,0)*10,[1]Hugst!$R$4:$W$4,0))))</f>
        <v>0</v>
      </c>
      <c r="Z273" s="169">
        <f ca="1">IF($C273-Z$1&lt;År1,0,Y272*(1-VLOOKUP($A273,[1]Hugst!$R$5:$W$9,MATCH(ROUNDUP((Z$1)/10,0)*10,[1]Hugst!$R$4:$W$4,0))))</f>
        <v>0</v>
      </c>
      <c r="AA273" s="169">
        <f ca="1">IF($C273-AA$1&lt;År1,0,Z272*(1-VLOOKUP($A273,[1]Hugst!$R$5:$W$9,MATCH(ROUNDUP((AA$1)/10,0)*10,[1]Hugst!$R$4:$W$4,0))))</f>
        <v>0</v>
      </c>
      <c r="AB273" s="169">
        <f ca="1">IF($C273-AB$1&lt;År1,0,AA272*(1-VLOOKUP($A273,[1]Hugst!$R$5:$W$9,MATCH(ROUNDUP((AB$1)/10,0)*10,[1]Hugst!$R$4:$W$4,0))))</f>
        <v>0</v>
      </c>
      <c r="AC273" s="169">
        <f ca="1"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ca="1" si="6"/>
        <v>0</v>
      </c>
      <c r="F274" s="169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 ca="1">IF($C274-G$1&lt;År1,0,F273*(1-VLOOKUP($A274,[1]Hugst!$R$5:$W$9,MATCH(ROUNDUP((G$1)/10,0)*10,[1]Hugst!$R$4:$W$4,0))))</f>
        <v>0</v>
      </c>
      <c r="H274" s="169">
        <f ca="1">IF($C274-H$1&lt;År1,0,G273*(1-VLOOKUP($A274,[1]Hugst!$R$5:$W$9,MATCH(ROUNDUP((H$1)/10,0)*10,[1]Hugst!$R$4:$W$4,0))))</f>
        <v>0</v>
      </c>
      <c r="I274" s="169">
        <f ca="1">IF($C274-I$1&lt;År1,0,H273*(1-VLOOKUP($A274,[1]Hugst!$R$5:$W$9,MATCH(ROUNDUP((I$1)/10,0)*10,[1]Hugst!$R$4:$W$4,0))))</f>
        <v>0</v>
      </c>
      <c r="J274" s="169">
        <f ca="1">IF($C274-J$1&lt;År1,0,I273*(1-VLOOKUP($A274,[1]Hugst!$R$5:$W$9,MATCH(ROUNDUP((J$1)/10,0)*10,[1]Hugst!$R$4:$W$4,0))))</f>
        <v>0</v>
      </c>
      <c r="K274" s="169">
        <f ca="1">IF($C274-K$1&lt;År1,0,J273*(1-VLOOKUP($A274,[1]Hugst!$R$5:$W$9,MATCH(ROUNDUP((K$1)/10,0)*10,[1]Hugst!$R$4:$W$4,0))))</f>
        <v>0</v>
      </c>
      <c r="L274" s="169">
        <f ca="1">IF($C274-L$1&lt;År1,0,K273*(1-VLOOKUP($A274,[1]Hugst!$R$5:$W$9,MATCH(ROUNDUP((L$1)/10,0)*10,[1]Hugst!$R$4:$W$4,0))))</f>
        <v>0</v>
      </c>
      <c r="M274" s="169">
        <f ca="1">IF($C274-M$1&lt;År1,0,L273*(1-VLOOKUP($A274,[1]Hugst!$R$5:$W$9,MATCH(ROUNDUP((M$1)/10,0)*10,[1]Hugst!$R$4:$W$4,0))))</f>
        <v>0</v>
      </c>
      <c r="N274" s="169">
        <f ca="1">IF($C274-N$1&lt;År1,0,M273*(1-VLOOKUP($A274,[1]Hugst!$R$5:$W$9,MATCH(ROUNDUP((N$1)/10,0)*10,[1]Hugst!$R$4:$W$4,0))))</f>
        <v>0</v>
      </c>
      <c r="O274" s="169">
        <f ca="1">IF($C274-O$1&lt;År1,0,N273*(1-VLOOKUP($A274,[1]Hugst!$R$5:$W$9,MATCH(ROUNDUP((O$1)/10,0)*10,[1]Hugst!$R$4:$W$4,0))))</f>
        <v>0</v>
      </c>
      <c r="P274" s="169">
        <f ca="1">IF($C274-P$1&lt;År1,0,O273*(1-VLOOKUP($A274,[1]Hugst!$R$5:$W$9,MATCH(ROUNDUP((P$1)/10,0)*10,[1]Hugst!$R$4:$W$4,0))))</f>
        <v>0</v>
      </c>
      <c r="Q274" s="169">
        <f ca="1">IF($C274-Q$1&lt;År1,0,P273*(1-VLOOKUP($A274,[1]Hugst!$R$5:$W$9,MATCH(ROUNDUP((Q$1)/10,0)*10,[1]Hugst!$R$4:$W$4,0))))</f>
        <v>0</v>
      </c>
      <c r="R274" s="169">
        <f ca="1">IF($C274-R$1&lt;År1,0,Q273*(1-VLOOKUP($A274,[1]Hugst!$R$5:$W$9,MATCH(ROUNDUP((R$1)/10,0)*10,[1]Hugst!$R$4:$W$4,0))))</f>
        <v>0</v>
      </c>
      <c r="S274" s="169">
        <f ca="1">IF($C274-S$1&lt;År1,0,R273*(1-VLOOKUP($A274,[1]Hugst!$R$5:$W$9,MATCH(ROUNDUP((S$1)/10,0)*10,[1]Hugst!$R$4:$W$4,0))))</f>
        <v>0</v>
      </c>
      <c r="T274" s="169">
        <f ca="1">IF($C274-T$1&lt;År1,0,S273*(1-VLOOKUP($A274,[1]Hugst!$R$5:$W$9,MATCH(ROUNDUP((T$1)/10,0)*10,[1]Hugst!$R$4:$W$4,0))))</f>
        <v>0</v>
      </c>
      <c r="U274" s="169">
        <f ca="1">IF($C274-U$1&lt;År1,0,T273*(1-VLOOKUP($A274,[1]Hugst!$R$5:$W$9,MATCH(ROUNDUP((U$1)/10,0)*10,[1]Hugst!$R$4:$W$4,0))))</f>
        <v>0</v>
      </c>
      <c r="V274" s="169">
        <f ca="1">IF($C274-V$1&lt;År1,0,U273*(1-VLOOKUP($A274,[1]Hugst!$R$5:$W$9,MATCH(ROUNDUP((V$1)/10,0)*10,[1]Hugst!$R$4:$W$4,0))))</f>
        <v>0</v>
      </c>
      <c r="W274" s="169">
        <f ca="1">IF($C274-W$1&lt;År1,0,V273*(1-VLOOKUP($A274,[1]Hugst!$R$5:$W$9,MATCH(ROUNDUP((W$1)/10,0)*10,[1]Hugst!$R$4:$W$4,0))))</f>
        <v>0</v>
      </c>
      <c r="X274" s="169">
        <f ca="1">IF($C274-X$1&lt;År1,0,W273*(1-VLOOKUP($A274,[1]Hugst!$R$5:$W$9,MATCH(ROUNDUP((X$1)/10,0)*10,[1]Hugst!$R$4:$W$4,0))))</f>
        <v>0</v>
      </c>
      <c r="Y274" s="169">
        <f ca="1">IF($C274-Y$1&lt;År1,0,X273*(1-VLOOKUP($A274,[1]Hugst!$R$5:$W$9,MATCH(ROUNDUP((Y$1)/10,0)*10,[1]Hugst!$R$4:$W$4,0))))</f>
        <v>0</v>
      </c>
      <c r="Z274" s="169">
        <f ca="1">IF($C274-Z$1&lt;År1,0,Y273*(1-VLOOKUP($A274,[1]Hugst!$R$5:$W$9,MATCH(ROUNDUP((Z$1)/10,0)*10,[1]Hugst!$R$4:$W$4,0))))</f>
        <v>0</v>
      </c>
      <c r="AA274" s="169">
        <f ca="1">IF($C274-AA$1&lt;År1,0,Z273*(1-VLOOKUP($A274,[1]Hugst!$R$5:$W$9,MATCH(ROUNDUP((AA$1)/10,0)*10,[1]Hugst!$R$4:$W$4,0))))</f>
        <v>0</v>
      </c>
      <c r="AB274" s="169">
        <f ca="1">IF($C274-AB$1&lt;År1,0,AA273*(1-VLOOKUP($A274,[1]Hugst!$R$5:$W$9,MATCH(ROUNDUP((AB$1)/10,0)*10,[1]Hugst!$R$4:$W$4,0))))</f>
        <v>0</v>
      </c>
      <c r="AC274" s="169">
        <f ca="1">IF($C274-AC$1&lt;År1,0,AB273*(1-VLOOKUP($A274,[1]Hugst!$R$5:$W$9,MATCH(ROUNDUP((AC$1)/10,0)*10,[1]Hugst!$R$4:$W$4,0))))</f>
        <v>0</v>
      </c>
      <c r="AD274" s="169">
        <f ca="1"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ca="1" si="6"/>
        <v>0</v>
      </c>
      <c r="F275" s="169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 ca="1">IF($C275-G$1&lt;År1,0,F274*(1-VLOOKUP($A275,[1]Hugst!$R$5:$W$9,MATCH(ROUNDUP((G$1)/10,0)*10,[1]Hugst!$R$4:$W$4,0))))</f>
        <v>0</v>
      </c>
      <c r="H275" s="169">
        <f ca="1">IF($C275-H$1&lt;År1,0,G274*(1-VLOOKUP($A275,[1]Hugst!$R$5:$W$9,MATCH(ROUNDUP((H$1)/10,0)*10,[1]Hugst!$R$4:$W$4,0))))</f>
        <v>0</v>
      </c>
      <c r="I275" s="169">
        <f ca="1">IF($C275-I$1&lt;År1,0,H274*(1-VLOOKUP($A275,[1]Hugst!$R$5:$W$9,MATCH(ROUNDUP((I$1)/10,0)*10,[1]Hugst!$R$4:$W$4,0))))</f>
        <v>0</v>
      </c>
      <c r="J275" s="169">
        <f ca="1">IF($C275-J$1&lt;År1,0,I274*(1-VLOOKUP($A275,[1]Hugst!$R$5:$W$9,MATCH(ROUNDUP((J$1)/10,0)*10,[1]Hugst!$R$4:$W$4,0))))</f>
        <v>0</v>
      </c>
      <c r="K275" s="169">
        <f ca="1">IF($C275-K$1&lt;År1,0,J274*(1-VLOOKUP($A275,[1]Hugst!$R$5:$W$9,MATCH(ROUNDUP((K$1)/10,0)*10,[1]Hugst!$R$4:$W$4,0))))</f>
        <v>0</v>
      </c>
      <c r="L275" s="169">
        <f ca="1">IF($C275-L$1&lt;År1,0,K274*(1-VLOOKUP($A275,[1]Hugst!$R$5:$W$9,MATCH(ROUNDUP((L$1)/10,0)*10,[1]Hugst!$R$4:$W$4,0))))</f>
        <v>0</v>
      </c>
      <c r="M275" s="169">
        <f ca="1">IF($C275-M$1&lt;År1,0,L274*(1-VLOOKUP($A275,[1]Hugst!$R$5:$W$9,MATCH(ROUNDUP((M$1)/10,0)*10,[1]Hugst!$R$4:$W$4,0))))</f>
        <v>0</v>
      </c>
      <c r="N275" s="169">
        <f ca="1">IF($C275-N$1&lt;År1,0,M274*(1-VLOOKUP($A275,[1]Hugst!$R$5:$W$9,MATCH(ROUNDUP((N$1)/10,0)*10,[1]Hugst!$R$4:$W$4,0))))</f>
        <v>0</v>
      </c>
      <c r="O275" s="169">
        <f ca="1">IF($C275-O$1&lt;År1,0,N274*(1-VLOOKUP($A275,[1]Hugst!$R$5:$W$9,MATCH(ROUNDUP((O$1)/10,0)*10,[1]Hugst!$R$4:$W$4,0))))</f>
        <v>0</v>
      </c>
      <c r="P275" s="169">
        <f ca="1">IF($C275-P$1&lt;År1,0,O274*(1-VLOOKUP($A275,[1]Hugst!$R$5:$W$9,MATCH(ROUNDUP((P$1)/10,0)*10,[1]Hugst!$R$4:$W$4,0))))</f>
        <v>0</v>
      </c>
      <c r="Q275" s="169">
        <f ca="1">IF($C275-Q$1&lt;År1,0,P274*(1-VLOOKUP($A275,[1]Hugst!$R$5:$W$9,MATCH(ROUNDUP((Q$1)/10,0)*10,[1]Hugst!$R$4:$W$4,0))))</f>
        <v>0</v>
      </c>
      <c r="R275" s="169">
        <f ca="1">IF($C275-R$1&lt;År1,0,Q274*(1-VLOOKUP($A275,[1]Hugst!$R$5:$W$9,MATCH(ROUNDUP((R$1)/10,0)*10,[1]Hugst!$R$4:$W$4,0))))</f>
        <v>0</v>
      </c>
      <c r="S275" s="169">
        <f ca="1">IF($C275-S$1&lt;År1,0,R274*(1-VLOOKUP($A275,[1]Hugst!$R$5:$W$9,MATCH(ROUNDUP((S$1)/10,0)*10,[1]Hugst!$R$4:$W$4,0))))</f>
        <v>0</v>
      </c>
      <c r="T275" s="169">
        <f ca="1">IF($C275-T$1&lt;År1,0,S274*(1-VLOOKUP($A275,[1]Hugst!$R$5:$W$9,MATCH(ROUNDUP((T$1)/10,0)*10,[1]Hugst!$R$4:$W$4,0))))</f>
        <v>0</v>
      </c>
      <c r="U275" s="169">
        <f ca="1">IF($C275-U$1&lt;År1,0,T274*(1-VLOOKUP($A275,[1]Hugst!$R$5:$W$9,MATCH(ROUNDUP((U$1)/10,0)*10,[1]Hugst!$R$4:$W$4,0))))</f>
        <v>0</v>
      </c>
      <c r="V275" s="169">
        <f ca="1">IF($C275-V$1&lt;År1,0,U274*(1-VLOOKUP($A275,[1]Hugst!$R$5:$W$9,MATCH(ROUNDUP((V$1)/10,0)*10,[1]Hugst!$R$4:$W$4,0))))</f>
        <v>0</v>
      </c>
      <c r="W275" s="169">
        <f ca="1">IF($C275-W$1&lt;År1,0,V274*(1-VLOOKUP($A275,[1]Hugst!$R$5:$W$9,MATCH(ROUNDUP((W$1)/10,0)*10,[1]Hugst!$R$4:$W$4,0))))</f>
        <v>0</v>
      </c>
      <c r="X275" s="169">
        <f ca="1">IF($C275-X$1&lt;År1,0,W274*(1-VLOOKUP($A275,[1]Hugst!$R$5:$W$9,MATCH(ROUNDUP((X$1)/10,0)*10,[1]Hugst!$R$4:$W$4,0))))</f>
        <v>0</v>
      </c>
      <c r="Y275" s="169">
        <f ca="1">IF($C275-Y$1&lt;År1,0,X274*(1-VLOOKUP($A275,[1]Hugst!$R$5:$W$9,MATCH(ROUNDUP((Y$1)/10,0)*10,[1]Hugst!$R$4:$W$4,0))))</f>
        <v>0</v>
      </c>
      <c r="Z275" s="169">
        <f ca="1">IF($C275-Z$1&lt;År1,0,Y274*(1-VLOOKUP($A275,[1]Hugst!$R$5:$W$9,MATCH(ROUNDUP((Z$1)/10,0)*10,[1]Hugst!$R$4:$W$4,0))))</f>
        <v>0</v>
      </c>
      <c r="AA275" s="169">
        <f ca="1">IF($C275-AA$1&lt;År1,0,Z274*(1-VLOOKUP($A275,[1]Hugst!$R$5:$W$9,MATCH(ROUNDUP((AA$1)/10,0)*10,[1]Hugst!$R$4:$W$4,0))))</f>
        <v>0</v>
      </c>
      <c r="AB275" s="169">
        <f ca="1">IF($C275-AB$1&lt;År1,0,AA274*(1-VLOOKUP($A275,[1]Hugst!$R$5:$W$9,MATCH(ROUNDUP((AB$1)/10,0)*10,[1]Hugst!$R$4:$W$4,0))))</f>
        <v>0</v>
      </c>
      <c r="AC275" s="169">
        <f ca="1">IF($C275-AC$1&lt;År1,0,AB274*(1-VLOOKUP($A275,[1]Hugst!$R$5:$W$9,MATCH(ROUNDUP((AC$1)/10,0)*10,[1]Hugst!$R$4:$W$4,0))))</f>
        <v>0</v>
      </c>
      <c r="AD275" s="169">
        <f ca="1">IF($C275-AD$1&lt;År1,0,AC274*(1-VLOOKUP($A275,[1]Hugst!$R$5:$W$9,MATCH(ROUNDUP((AD$1)/10,0)*10,[1]Hugst!$R$4:$W$4,0))))</f>
        <v>0</v>
      </c>
      <c r="AE275" s="169">
        <f ca="1"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ca="1" si="6"/>
        <v>0</v>
      </c>
      <c r="F276" s="169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 ca="1">IF($C276-G$1&lt;År1,0,F275*(1-VLOOKUP($A276,[1]Hugst!$R$5:$W$9,MATCH(ROUNDUP((G$1)/10,0)*10,[1]Hugst!$R$4:$W$4,0))))</f>
        <v>0</v>
      </c>
      <c r="H276" s="169">
        <f ca="1">IF($C276-H$1&lt;År1,0,G275*(1-VLOOKUP($A276,[1]Hugst!$R$5:$W$9,MATCH(ROUNDUP((H$1)/10,0)*10,[1]Hugst!$R$4:$W$4,0))))</f>
        <v>0</v>
      </c>
      <c r="I276" s="169">
        <f ca="1">IF($C276-I$1&lt;År1,0,H275*(1-VLOOKUP($A276,[1]Hugst!$R$5:$W$9,MATCH(ROUNDUP((I$1)/10,0)*10,[1]Hugst!$R$4:$W$4,0))))</f>
        <v>0</v>
      </c>
      <c r="J276" s="169">
        <f ca="1">IF($C276-J$1&lt;År1,0,I275*(1-VLOOKUP($A276,[1]Hugst!$R$5:$W$9,MATCH(ROUNDUP((J$1)/10,0)*10,[1]Hugst!$R$4:$W$4,0))))</f>
        <v>0</v>
      </c>
      <c r="K276" s="169">
        <f ca="1">IF($C276-K$1&lt;År1,0,J275*(1-VLOOKUP($A276,[1]Hugst!$R$5:$W$9,MATCH(ROUNDUP((K$1)/10,0)*10,[1]Hugst!$R$4:$W$4,0))))</f>
        <v>0</v>
      </c>
      <c r="L276" s="169">
        <f ca="1">IF($C276-L$1&lt;År1,0,K275*(1-VLOOKUP($A276,[1]Hugst!$R$5:$W$9,MATCH(ROUNDUP((L$1)/10,0)*10,[1]Hugst!$R$4:$W$4,0))))</f>
        <v>0</v>
      </c>
      <c r="M276" s="169">
        <f ca="1">IF($C276-M$1&lt;År1,0,L275*(1-VLOOKUP($A276,[1]Hugst!$R$5:$W$9,MATCH(ROUNDUP((M$1)/10,0)*10,[1]Hugst!$R$4:$W$4,0))))</f>
        <v>0</v>
      </c>
      <c r="N276" s="169">
        <f ca="1">IF($C276-N$1&lt;År1,0,M275*(1-VLOOKUP($A276,[1]Hugst!$R$5:$W$9,MATCH(ROUNDUP((N$1)/10,0)*10,[1]Hugst!$R$4:$W$4,0))))</f>
        <v>0</v>
      </c>
      <c r="O276" s="169">
        <f ca="1">IF($C276-O$1&lt;År1,0,N275*(1-VLOOKUP($A276,[1]Hugst!$R$5:$W$9,MATCH(ROUNDUP((O$1)/10,0)*10,[1]Hugst!$R$4:$W$4,0))))</f>
        <v>0</v>
      </c>
      <c r="P276" s="169">
        <f ca="1">IF($C276-P$1&lt;År1,0,O275*(1-VLOOKUP($A276,[1]Hugst!$R$5:$W$9,MATCH(ROUNDUP((P$1)/10,0)*10,[1]Hugst!$R$4:$W$4,0))))</f>
        <v>0</v>
      </c>
      <c r="Q276" s="169">
        <f ca="1">IF($C276-Q$1&lt;År1,0,P275*(1-VLOOKUP($A276,[1]Hugst!$R$5:$W$9,MATCH(ROUNDUP((Q$1)/10,0)*10,[1]Hugst!$R$4:$W$4,0))))</f>
        <v>0</v>
      </c>
      <c r="R276" s="169">
        <f ca="1">IF($C276-R$1&lt;År1,0,Q275*(1-VLOOKUP($A276,[1]Hugst!$R$5:$W$9,MATCH(ROUNDUP((R$1)/10,0)*10,[1]Hugst!$R$4:$W$4,0))))</f>
        <v>0</v>
      </c>
      <c r="S276" s="169">
        <f ca="1">IF($C276-S$1&lt;År1,0,R275*(1-VLOOKUP($A276,[1]Hugst!$R$5:$W$9,MATCH(ROUNDUP((S$1)/10,0)*10,[1]Hugst!$R$4:$W$4,0))))</f>
        <v>0</v>
      </c>
      <c r="T276" s="169">
        <f ca="1">IF($C276-T$1&lt;År1,0,S275*(1-VLOOKUP($A276,[1]Hugst!$R$5:$W$9,MATCH(ROUNDUP((T$1)/10,0)*10,[1]Hugst!$R$4:$W$4,0))))</f>
        <v>0</v>
      </c>
      <c r="U276" s="169">
        <f ca="1">IF($C276-U$1&lt;År1,0,T275*(1-VLOOKUP($A276,[1]Hugst!$R$5:$W$9,MATCH(ROUNDUP((U$1)/10,0)*10,[1]Hugst!$R$4:$W$4,0))))</f>
        <v>0</v>
      </c>
      <c r="V276" s="169">
        <f ca="1">IF($C276-V$1&lt;År1,0,U275*(1-VLOOKUP($A276,[1]Hugst!$R$5:$W$9,MATCH(ROUNDUP((V$1)/10,0)*10,[1]Hugst!$R$4:$W$4,0))))</f>
        <v>0</v>
      </c>
      <c r="W276" s="169">
        <f ca="1">IF($C276-W$1&lt;År1,0,V275*(1-VLOOKUP($A276,[1]Hugst!$R$5:$W$9,MATCH(ROUNDUP((W$1)/10,0)*10,[1]Hugst!$R$4:$W$4,0))))</f>
        <v>0</v>
      </c>
      <c r="X276" s="169">
        <f ca="1">IF($C276-X$1&lt;År1,0,W275*(1-VLOOKUP($A276,[1]Hugst!$R$5:$W$9,MATCH(ROUNDUP((X$1)/10,0)*10,[1]Hugst!$R$4:$W$4,0))))</f>
        <v>0</v>
      </c>
      <c r="Y276" s="169">
        <f ca="1">IF($C276-Y$1&lt;År1,0,X275*(1-VLOOKUP($A276,[1]Hugst!$R$5:$W$9,MATCH(ROUNDUP((Y$1)/10,0)*10,[1]Hugst!$R$4:$W$4,0))))</f>
        <v>0</v>
      </c>
      <c r="Z276" s="169">
        <f ca="1">IF($C276-Z$1&lt;År1,0,Y275*(1-VLOOKUP($A276,[1]Hugst!$R$5:$W$9,MATCH(ROUNDUP((Z$1)/10,0)*10,[1]Hugst!$R$4:$W$4,0))))</f>
        <v>0</v>
      </c>
      <c r="AA276" s="169">
        <f ca="1">IF($C276-AA$1&lt;År1,0,Z275*(1-VLOOKUP($A276,[1]Hugst!$R$5:$W$9,MATCH(ROUNDUP((AA$1)/10,0)*10,[1]Hugst!$R$4:$W$4,0))))</f>
        <v>0</v>
      </c>
      <c r="AB276" s="169">
        <f ca="1">IF($C276-AB$1&lt;År1,0,AA275*(1-VLOOKUP($A276,[1]Hugst!$R$5:$W$9,MATCH(ROUNDUP((AB$1)/10,0)*10,[1]Hugst!$R$4:$W$4,0))))</f>
        <v>0</v>
      </c>
      <c r="AC276" s="169">
        <f ca="1">IF($C276-AC$1&lt;År1,0,AB275*(1-VLOOKUP($A276,[1]Hugst!$R$5:$W$9,MATCH(ROUNDUP((AC$1)/10,0)*10,[1]Hugst!$R$4:$W$4,0))))</f>
        <v>0</v>
      </c>
      <c r="AD276" s="169">
        <f ca="1">IF($C276-AD$1&lt;År1,0,AC275*(1-VLOOKUP($A276,[1]Hugst!$R$5:$W$9,MATCH(ROUNDUP((AD$1)/10,0)*10,[1]Hugst!$R$4:$W$4,0))))</f>
        <v>0</v>
      </c>
      <c r="AE276" s="169">
        <f ca="1">IF($C276-AE$1&lt;År1,0,AD275*(1-VLOOKUP($A276,[1]Hugst!$R$5:$W$9,MATCH(ROUNDUP((AE$1)/10,0)*10,[1]Hugst!$R$4:$W$4,0))))</f>
        <v>0</v>
      </c>
      <c r="AF276" s="169">
        <f ca="1"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ca="1" si="6"/>
        <v>0</v>
      </c>
      <c r="F277" s="169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 ca="1">IF($C277-G$1&lt;År1,0,F276*(1-VLOOKUP($A277,[1]Hugst!$R$5:$W$9,MATCH(ROUNDUP((G$1)/10,0)*10,[1]Hugst!$R$4:$W$4,0))))</f>
        <v>0</v>
      </c>
      <c r="H277" s="169">
        <f ca="1">IF($C277-H$1&lt;År1,0,G276*(1-VLOOKUP($A277,[1]Hugst!$R$5:$W$9,MATCH(ROUNDUP((H$1)/10,0)*10,[1]Hugst!$R$4:$W$4,0))))</f>
        <v>0</v>
      </c>
      <c r="I277" s="169">
        <f ca="1">IF($C277-I$1&lt;År1,0,H276*(1-VLOOKUP($A277,[1]Hugst!$R$5:$W$9,MATCH(ROUNDUP((I$1)/10,0)*10,[1]Hugst!$R$4:$W$4,0))))</f>
        <v>0</v>
      </c>
      <c r="J277" s="169">
        <f ca="1">IF($C277-J$1&lt;År1,0,I276*(1-VLOOKUP($A277,[1]Hugst!$R$5:$W$9,MATCH(ROUNDUP((J$1)/10,0)*10,[1]Hugst!$R$4:$W$4,0))))</f>
        <v>0</v>
      </c>
      <c r="K277" s="169">
        <f ca="1">IF($C277-K$1&lt;År1,0,J276*(1-VLOOKUP($A277,[1]Hugst!$R$5:$W$9,MATCH(ROUNDUP((K$1)/10,0)*10,[1]Hugst!$R$4:$W$4,0))))</f>
        <v>0</v>
      </c>
      <c r="L277" s="169">
        <f ca="1">IF($C277-L$1&lt;År1,0,K276*(1-VLOOKUP($A277,[1]Hugst!$R$5:$W$9,MATCH(ROUNDUP((L$1)/10,0)*10,[1]Hugst!$R$4:$W$4,0))))</f>
        <v>0</v>
      </c>
      <c r="M277" s="169">
        <f ca="1">IF($C277-M$1&lt;År1,0,L276*(1-VLOOKUP($A277,[1]Hugst!$R$5:$W$9,MATCH(ROUNDUP((M$1)/10,0)*10,[1]Hugst!$R$4:$W$4,0))))</f>
        <v>0</v>
      </c>
      <c r="N277" s="169">
        <f ca="1">IF($C277-N$1&lt;År1,0,M276*(1-VLOOKUP($A277,[1]Hugst!$R$5:$W$9,MATCH(ROUNDUP((N$1)/10,0)*10,[1]Hugst!$R$4:$W$4,0))))</f>
        <v>0</v>
      </c>
      <c r="O277" s="169">
        <f ca="1">IF($C277-O$1&lt;År1,0,N276*(1-VLOOKUP($A277,[1]Hugst!$R$5:$W$9,MATCH(ROUNDUP((O$1)/10,0)*10,[1]Hugst!$R$4:$W$4,0))))</f>
        <v>0</v>
      </c>
      <c r="P277" s="169">
        <f ca="1">IF($C277-P$1&lt;År1,0,O276*(1-VLOOKUP($A277,[1]Hugst!$R$5:$W$9,MATCH(ROUNDUP((P$1)/10,0)*10,[1]Hugst!$R$4:$W$4,0))))</f>
        <v>0</v>
      </c>
      <c r="Q277" s="169">
        <f ca="1">IF($C277-Q$1&lt;År1,0,P276*(1-VLOOKUP($A277,[1]Hugst!$R$5:$W$9,MATCH(ROUNDUP((Q$1)/10,0)*10,[1]Hugst!$R$4:$W$4,0))))</f>
        <v>0</v>
      </c>
      <c r="R277" s="169">
        <f ca="1">IF($C277-R$1&lt;År1,0,Q276*(1-VLOOKUP($A277,[1]Hugst!$R$5:$W$9,MATCH(ROUNDUP((R$1)/10,0)*10,[1]Hugst!$R$4:$W$4,0))))</f>
        <v>0</v>
      </c>
      <c r="S277" s="169">
        <f ca="1">IF($C277-S$1&lt;År1,0,R276*(1-VLOOKUP($A277,[1]Hugst!$R$5:$W$9,MATCH(ROUNDUP((S$1)/10,0)*10,[1]Hugst!$R$4:$W$4,0))))</f>
        <v>0</v>
      </c>
      <c r="T277" s="169">
        <f ca="1">IF($C277-T$1&lt;År1,0,S276*(1-VLOOKUP($A277,[1]Hugst!$R$5:$W$9,MATCH(ROUNDUP((T$1)/10,0)*10,[1]Hugst!$R$4:$W$4,0))))</f>
        <v>0</v>
      </c>
      <c r="U277" s="169">
        <f ca="1">IF($C277-U$1&lt;År1,0,T276*(1-VLOOKUP($A277,[1]Hugst!$R$5:$W$9,MATCH(ROUNDUP((U$1)/10,0)*10,[1]Hugst!$R$4:$W$4,0))))</f>
        <v>0</v>
      </c>
      <c r="V277" s="169">
        <f ca="1">IF($C277-V$1&lt;År1,0,U276*(1-VLOOKUP($A277,[1]Hugst!$R$5:$W$9,MATCH(ROUNDUP((V$1)/10,0)*10,[1]Hugst!$R$4:$W$4,0))))</f>
        <v>0</v>
      </c>
      <c r="W277" s="169">
        <f ca="1">IF($C277-W$1&lt;År1,0,V276*(1-VLOOKUP($A277,[1]Hugst!$R$5:$W$9,MATCH(ROUNDUP((W$1)/10,0)*10,[1]Hugst!$R$4:$W$4,0))))</f>
        <v>0</v>
      </c>
      <c r="X277" s="169">
        <f ca="1">IF($C277-X$1&lt;År1,0,W276*(1-VLOOKUP($A277,[1]Hugst!$R$5:$W$9,MATCH(ROUNDUP((X$1)/10,0)*10,[1]Hugst!$R$4:$W$4,0))))</f>
        <v>0</v>
      </c>
      <c r="Y277" s="169">
        <f ca="1">IF($C277-Y$1&lt;År1,0,X276*(1-VLOOKUP($A277,[1]Hugst!$R$5:$W$9,MATCH(ROUNDUP((Y$1)/10,0)*10,[1]Hugst!$R$4:$W$4,0))))</f>
        <v>0</v>
      </c>
      <c r="Z277" s="169">
        <f ca="1">IF($C277-Z$1&lt;År1,0,Y276*(1-VLOOKUP($A277,[1]Hugst!$R$5:$W$9,MATCH(ROUNDUP((Z$1)/10,0)*10,[1]Hugst!$R$4:$W$4,0))))</f>
        <v>0</v>
      </c>
      <c r="AA277" s="169">
        <f ca="1">IF($C277-AA$1&lt;År1,0,Z276*(1-VLOOKUP($A277,[1]Hugst!$R$5:$W$9,MATCH(ROUNDUP((AA$1)/10,0)*10,[1]Hugst!$R$4:$W$4,0))))</f>
        <v>0</v>
      </c>
      <c r="AB277" s="169">
        <f ca="1">IF($C277-AB$1&lt;År1,0,AA276*(1-VLOOKUP($A277,[1]Hugst!$R$5:$W$9,MATCH(ROUNDUP((AB$1)/10,0)*10,[1]Hugst!$R$4:$W$4,0))))</f>
        <v>0</v>
      </c>
      <c r="AC277" s="169">
        <f ca="1">IF($C277-AC$1&lt;År1,0,AB276*(1-VLOOKUP($A277,[1]Hugst!$R$5:$W$9,MATCH(ROUNDUP((AC$1)/10,0)*10,[1]Hugst!$R$4:$W$4,0))))</f>
        <v>0</v>
      </c>
      <c r="AD277" s="169">
        <f ca="1">IF($C277-AD$1&lt;År1,0,AC276*(1-VLOOKUP($A277,[1]Hugst!$R$5:$W$9,MATCH(ROUNDUP((AD$1)/10,0)*10,[1]Hugst!$R$4:$W$4,0))))</f>
        <v>0</v>
      </c>
      <c r="AE277" s="169">
        <f ca="1">IF($C277-AE$1&lt;År1,0,AD276*(1-VLOOKUP($A277,[1]Hugst!$R$5:$W$9,MATCH(ROUNDUP((AE$1)/10,0)*10,[1]Hugst!$R$4:$W$4,0))))</f>
        <v>0</v>
      </c>
      <c r="AF277" s="169">
        <f ca="1">IF($C277-AF$1&lt;År1,0,AE276*(1-VLOOKUP($A277,[1]Hugst!$R$5:$W$9,MATCH(ROUNDUP((AF$1)/10,0)*10,[1]Hugst!$R$4:$W$4,0))))</f>
        <v>0</v>
      </c>
      <c r="AG277" s="169">
        <f ca="1"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ca="1" si="6"/>
        <v>0</v>
      </c>
      <c r="F278" s="169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 ca="1">IF($C278-G$1&lt;År1,0,F277*(1-VLOOKUP($A278,[1]Hugst!$R$5:$W$9,MATCH(ROUNDUP((G$1)/10,0)*10,[1]Hugst!$R$4:$W$4,0))))</f>
        <v>0</v>
      </c>
      <c r="H278" s="169">
        <f ca="1">IF($C278-H$1&lt;År1,0,G277*(1-VLOOKUP($A278,[1]Hugst!$R$5:$W$9,MATCH(ROUNDUP((H$1)/10,0)*10,[1]Hugst!$R$4:$W$4,0))))</f>
        <v>0</v>
      </c>
      <c r="I278" s="169">
        <f ca="1">IF($C278-I$1&lt;År1,0,H277*(1-VLOOKUP($A278,[1]Hugst!$R$5:$W$9,MATCH(ROUNDUP((I$1)/10,0)*10,[1]Hugst!$R$4:$W$4,0))))</f>
        <v>0</v>
      </c>
      <c r="J278" s="169">
        <f ca="1">IF($C278-J$1&lt;År1,0,I277*(1-VLOOKUP($A278,[1]Hugst!$R$5:$W$9,MATCH(ROUNDUP((J$1)/10,0)*10,[1]Hugst!$R$4:$W$4,0))))</f>
        <v>0</v>
      </c>
      <c r="K278" s="169">
        <f ca="1">IF($C278-K$1&lt;År1,0,J277*(1-VLOOKUP($A278,[1]Hugst!$R$5:$W$9,MATCH(ROUNDUP((K$1)/10,0)*10,[1]Hugst!$R$4:$W$4,0))))</f>
        <v>0</v>
      </c>
      <c r="L278" s="169">
        <f ca="1">IF($C278-L$1&lt;År1,0,K277*(1-VLOOKUP($A278,[1]Hugst!$R$5:$W$9,MATCH(ROUNDUP((L$1)/10,0)*10,[1]Hugst!$R$4:$W$4,0))))</f>
        <v>0</v>
      </c>
      <c r="M278" s="169">
        <f ca="1">IF($C278-M$1&lt;År1,0,L277*(1-VLOOKUP($A278,[1]Hugst!$R$5:$W$9,MATCH(ROUNDUP((M$1)/10,0)*10,[1]Hugst!$R$4:$W$4,0))))</f>
        <v>0</v>
      </c>
      <c r="N278" s="169">
        <f ca="1">IF($C278-N$1&lt;År1,0,M277*(1-VLOOKUP($A278,[1]Hugst!$R$5:$W$9,MATCH(ROUNDUP((N$1)/10,0)*10,[1]Hugst!$R$4:$W$4,0))))</f>
        <v>0</v>
      </c>
      <c r="O278" s="169">
        <f ca="1">IF($C278-O$1&lt;År1,0,N277*(1-VLOOKUP($A278,[1]Hugst!$R$5:$W$9,MATCH(ROUNDUP((O$1)/10,0)*10,[1]Hugst!$R$4:$W$4,0))))</f>
        <v>0</v>
      </c>
      <c r="P278" s="169">
        <f ca="1">IF($C278-P$1&lt;År1,0,O277*(1-VLOOKUP($A278,[1]Hugst!$R$5:$W$9,MATCH(ROUNDUP((P$1)/10,0)*10,[1]Hugst!$R$4:$W$4,0))))</f>
        <v>0</v>
      </c>
      <c r="Q278" s="169">
        <f ca="1">IF($C278-Q$1&lt;År1,0,P277*(1-VLOOKUP($A278,[1]Hugst!$R$5:$W$9,MATCH(ROUNDUP((Q$1)/10,0)*10,[1]Hugst!$R$4:$W$4,0))))</f>
        <v>0</v>
      </c>
      <c r="R278" s="169">
        <f ca="1">IF($C278-R$1&lt;År1,0,Q277*(1-VLOOKUP($A278,[1]Hugst!$R$5:$W$9,MATCH(ROUNDUP((R$1)/10,0)*10,[1]Hugst!$R$4:$W$4,0))))</f>
        <v>0</v>
      </c>
      <c r="S278" s="169">
        <f ca="1">IF($C278-S$1&lt;År1,0,R277*(1-VLOOKUP($A278,[1]Hugst!$R$5:$W$9,MATCH(ROUNDUP((S$1)/10,0)*10,[1]Hugst!$R$4:$W$4,0))))</f>
        <v>0</v>
      </c>
      <c r="T278" s="169">
        <f ca="1">IF($C278-T$1&lt;År1,0,S277*(1-VLOOKUP($A278,[1]Hugst!$R$5:$W$9,MATCH(ROUNDUP((T$1)/10,0)*10,[1]Hugst!$R$4:$W$4,0))))</f>
        <v>0</v>
      </c>
      <c r="U278" s="169">
        <f ca="1">IF($C278-U$1&lt;År1,0,T277*(1-VLOOKUP($A278,[1]Hugst!$R$5:$W$9,MATCH(ROUNDUP((U$1)/10,0)*10,[1]Hugst!$R$4:$W$4,0))))</f>
        <v>0</v>
      </c>
      <c r="V278" s="169">
        <f ca="1">IF($C278-V$1&lt;År1,0,U277*(1-VLOOKUP($A278,[1]Hugst!$R$5:$W$9,MATCH(ROUNDUP((V$1)/10,0)*10,[1]Hugst!$R$4:$W$4,0))))</f>
        <v>0</v>
      </c>
      <c r="W278" s="169">
        <f ca="1">IF($C278-W$1&lt;År1,0,V277*(1-VLOOKUP($A278,[1]Hugst!$R$5:$W$9,MATCH(ROUNDUP((W$1)/10,0)*10,[1]Hugst!$R$4:$W$4,0))))</f>
        <v>0</v>
      </c>
      <c r="X278" s="169">
        <f ca="1">IF($C278-X$1&lt;År1,0,W277*(1-VLOOKUP($A278,[1]Hugst!$R$5:$W$9,MATCH(ROUNDUP((X$1)/10,0)*10,[1]Hugst!$R$4:$W$4,0))))</f>
        <v>0</v>
      </c>
      <c r="Y278" s="169">
        <f ca="1">IF($C278-Y$1&lt;År1,0,X277*(1-VLOOKUP($A278,[1]Hugst!$R$5:$W$9,MATCH(ROUNDUP((Y$1)/10,0)*10,[1]Hugst!$R$4:$W$4,0))))</f>
        <v>0</v>
      </c>
      <c r="Z278" s="169">
        <f ca="1">IF($C278-Z$1&lt;År1,0,Y277*(1-VLOOKUP($A278,[1]Hugst!$R$5:$W$9,MATCH(ROUNDUP((Z$1)/10,0)*10,[1]Hugst!$R$4:$W$4,0))))</f>
        <v>0</v>
      </c>
      <c r="AA278" s="169">
        <f ca="1">IF($C278-AA$1&lt;År1,0,Z277*(1-VLOOKUP($A278,[1]Hugst!$R$5:$W$9,MATCH(ROUNDUP((AA$1)/10,0)*10,[1]Hugst!$R$4:$W$4,0))))</f>
        <v>0</v>
      </c>
      <c r="AB278" s="169">
        <f ca="1">IF($C278-AB$1&lt;År1,0,AA277*(1-VLOOKUP($A278,[1]Hugst!$R$5:$W$9,MATCH(ROUNDUP((AB$1)/10,0)*10,[1]Hugst!$R$4:$W$4,0))))</f>
        <v>0</v>
      </c>
      <c r="AC278" s="169">
        <f ca="1">IF($C278-AC$1&lt;År1,0,AB277*(1-VLOOKUP($A278,[1]Hugst!$R$5:$W$9,MATCH(ROUNDUP((AC$1)/10,0)*10,[1]Hugst!$R$4:$W$4,0))))</f>
        <v>0</v>
      </c>
      <c r="AD278" s="169">
        <f ca="1">IF($C278-AD$1&lt;År1,0,AC277*(1-VLOOKUP($A278,[1]Hugst!$R$5:$W$9,MATCH(ROUNDUP((AD$1)/10,0)*10,[1]Hugst!$R$4:$W$4,0))))</f>
        <v>0</v>
      </c>
      <c r="AE278" s="169">
        <f ca="1">IF($C278-AE$1&lt;År1,0,AD277*(1-VLOOKUP($A278,[1]Hugst!$R$5:$W$9,MATCH(ROUNDUP((AE$1)/10,0)*10,[1]Hugst!$R$4:$W$4,0))))</f>
        <v>0</v>
      </c>
      <c r="AF278" s="169">
        <f ca="1">IF($C278-AF$1&lt;År1,0,AE277*(1-VLOOKUP($A278,[1]Hugst!$R$5:$W$9,MATCH(ROUNDUP((AF$1)/10,0)*10,[1]Hugst!$R$4:$W$4,0))))</f>
        <v>0</v>
      </c>
      <c r="AG278" s="169">
        <f ca="1">IF($C278-AG$1&lt;År1,0,AF277*(1-VLOOKUP($A278,[1]Hugst!$R$5:$W$9,MATCH(ROUNDUP((AG$1)/10,0)*10,[1]Hugst!$R$4:$W$4,0))))</f>
        <v>0</v>
      </c>
      <c r="AH278" s="169">
        <f ca="1"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ca="1" si="6"/>
        <v>0</v>
      </c>
      <c r="F279" s="16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 ca="1">IF($C279-G$1&lt;År1,0,F278*(1-VLOOKUP($A279,[1]Hugst!$R$5:$W$9,MATCH(ROUNDUP((G$1)/10,0)*10,[1]Hugst!$R$4:$W$4,0))))</f>
        <v>0</v>
      </c>
      <c r="H279" s="169">
        <f ca="1">IF($C279-H$1&lt;År1,0,G278*(1-VLOOKUP($A279,[1]Hugst!$R$5:$W$9,MATCH(ROUNDUP((H$1)/10,0)*10,[1]Hugst!$R$4:$W$4,0))))</f>
        <v>0</v>
      </c>
      <c r="I279" s="169">
        <f ca="1">IF($C279-I$1&lt;År1,0,H278*(1-VLOOKUP($A279,[1]Hugst!$R$5:$W$9,MATCH(ROUNDUP((I$1)/10,0)*10,[1]Hugst!$R$4:$W$4,0))))</f>
        <v>0</v>
      </c>
      <c r="J279" s="169">
        <f ca="1">IF($C279-J$1&lt;År1,0,I278*(1-VLOOKUP($A279,[1]Hugst!$R$5:$W$9,MATCH(ROUNDUP((J$1)/10,0)*10,[1]Hugst!$R$4:$W$4,0))))</f>
        <v>0</v>
      </c>
      <c r="K279" s="169">
        <f ca="1">IF($C279-K$1&lt;År1,0,J278*(1-VLOOKUP($A279,[1]Hugst!$R$5:$W$9,MATCH(ROUNDUP((K$1)/10,0)*10,[1]Hugst!$R$4:$W$4,0))))</f>
        <v>0</v>
      </c>
      <c r="L279" s="169">
        <f ca="1">IF($C279-L$1&lt;År1,0,K278*(1-VLOOKUP($A279,[1]Hugst!$R$5:$W$9,MATCH(ROUNDUP((L$1)/10,0)*10,[1]Hugst!$R$4:$W$4,0))))</f>
        <v>0</v>
      </c>
      <c r="M279" s="169">
        <f ca="1">IF($C279-M$1&lt;År1,0,L278*(1-VLOOKUP($A279,[1]Hugst!$R$5:$W$9,MATCH(ROUNDUP((M$1)/10,0)*10,[1]Hugst!$R$4:$W$4,0))))</f>
        <v>0</v>
      </c>
      <c r="N279" s="169">
        <f ca="1">IF($C279-N$1&lt;År1,0,M278*(1-VLOOKUP($A279,[1]Hugst!$R$5:$W$9,MATCH(ROUNDUP((N$1)/10,0)*10,[1]Hugst!$R$4:$W$4,0))))</f>
        <v>0</v>
      </c>
      <c r="O279" s="169">
        <f ca="1">IF($C279-O$1&lt;År1,0,N278*(1-VLOOKUP($A279,[1]Hugst!$R$5:$W$9,MATCH(ROUNDUP((O$1)/10,0)*10,[1]Hugst!$R$4:$W$4,0))))</f>
        <v>0</v>
      </c>
      <c r="P279" s="169">
        <f ca="1">IF($C279-P$1&lt;År1,0,O278*(1-VLOOKUP($A279,[1]Hugst!$R$5:$W$9,MATCH(ROUNDUP((P$1)/10,0)*10,[1]Hugst!$R$4:$W$4,0))))</f>
        <v>0</v>
      </c>
      <c r="Q279" s="169">
        <f ca="1">IF($C279-Q$1&lt;År1,0,P278*(1-VLOOKUP($A279,[1]Hugst!$R$5:$W$9,MATCH(ROUNDUP((Q$1)/10,0)*10,[1]Hugst!$R$4:$W$4,0))))</f>
        <v>0</v>
      </c>
      <c r="R279" s="169">
        <f ca="1">IF($C279-R$1&lt;År1,0,Q278*(1-VLOOKUP($A279,[1]Hugst!$R$5:$W$9,MATCH(ROUNDUP((R$1)/10,0)*10,[1]Hugst!$R$4:$W$4,0))))</f>
        <v>0</v>
      </c>
      <c r="S279" s="169">
        <f ca="1">IF($C279-S$1&lt;År1,0,R278*(1-VLOOKUP($A279,[1]Hugst!$R$5:$W$9,MATCH(ROUNDUP((S$1)/10,0)*10,[1]Hugst!$R$4:$W$4,0))))</f>
        <v>0</v>
      </c>
      <c r="T279" s="169">
        <f ca="1">IF($C279-T$1&lt;År1,0,S278*(1-VLOOKUP($A279,[1]Hugst!$R$5:$W$9,MATCH(ROUNDUP((T$1)/10,0)*10,[1]Hugst!$R$4:$W$4,0))))</f>
        <v>0</v>
      </c>
      <c r="U279" s="169">
        <f ca="1">IF($C279-U$1&lt;År1,0,T278*(1-VLOOKUP($A279,[1]Hugst!$R$5:$W$9,MATCH(ROUNDUP((U$1)/10,0)*10,[1]Hugst!$R$4:$W$4,0))))</f>
        <v>0</v>
      </c>
      <c r="V279" s="169">
        <f ca="1">IF($C279-V$1&lt;År1,0,U278*(1-VLOOKUP($A279,[1]Hugst!$R$5:$W$9,MATCH(ROUNDUP((V$1)/10,0)*10,[1]Hugst!$R$4:$W$4,0))))</f>
        <v>0</v>
      </c>
      <c r="W279" s="169">
        <f ca="1">IF($C279-W$1&lt;År1,0,V278*(1-VLOOKUP($A279,[1]Hugst!$R$5:$W$9,MATCH(ROUNDUP((W$1)/10,0)*10,[1]Hugst!$R$4:$W$4,0))))</f>
        <v>0</v>
      </c>
      <c r="X279" s="169">
        <f ca="1">IF($C279-X$1&lt;År1,0,W278*(1-VLOOKUP($A279,[1]Hugst!$R$5:$W$9,MATCH(ROUNDUP((X$1)/10,0)*10,[1]Hugst!$R$4:$W$4,0))))</f>
        <v>0</v>
      </c>
      <c r="Y279" s="169">
        <f ca="1">IF($C279-Y$1&lt;År1,0,X278*(1-VLOOKUP($A279,[1]Hugst!$R$5:$W$9,MATCH(ROUNDUP((Y$1)/10,0)*10,[1]Hugst!$R$4:$W$4,0))))</f>
        <v>0</v>
      </c>
      <c r="Z279" s="169">
        <f ca="1">IF($C279-Z$1&lt;År1,0,Y278*(1-VLOOKUP($A279,[1]Hugst!$R$5:$W$9,MATCH(ROUNDUP((Z$1)/10,0)*10,[1]Hugst!$R$4:$W$4,0))))</f>
        <v>0</v>
      </c>
      <c r="AA279" s="169">
        <f ca="1">IF($C279-AA$1&lt;År1,0,Z278*(1-VLOOKUP($A279,[1]Hugst!$R$5:$W$9,MATCH(ROUNDUP((AA$1)/10,0)*10,[1]Hugst!$R$4:$W$4,0))))</f>
        <v>0</v>
      </c>
      <c r="AB279" s="169">
        <f ca="1">IF($C279-AB$1&lt;År1,0,AA278*(1-VLOOKUP($A279,[1]Hugst!$R$5:$W$9,MATCH(ROUNDUP((AB$1)/10,0)*10,[1]Hugst!$R$4:$W$4,0))))</f>
        <v>0</v>
      </c>
      <c r="AC279" s="169">
        <f ca="1">IF($C279-AC$1&lt;År1,0,AB278*(1-VLOOKUP($A279,[1]Hugst!$R$5:$W$9,MATCH(ROUNDUP((AC$1)/10,0)*10,[1]Hugst!$R$4:$W$4,0))))</f>
        <v>0</v>
      </c>
      <c r="AD279" s="169">
        <f ca="1">IF($C279-AD$1&lt;År1,0,AC278*(1-VLOOKUP($A279,[1]Hugst!$R$5:$W$9,MATCH(ROUNDUP((AD$1)/10,0)*10,[1]Hugst!$R$4:$W$4,0))))</f>
        <v>0</v>
      </c>
      <c r="AE279" s="169">
        <f ca="1">IF($C279-AE$1&lt;År1,0,AD278*(1-VLOOKUP($A279,[1]Hugst!$R$5:$W$9,MATCH(ROUNDUP((AE$1)/10,0)*10,[1]Hugst!$R$4:$W$4,0))))</f>
        <v>0</v>
      </c>
      <c r="AF279" s="169">
        <f ca="1">IF($C279-AF$1&lt;År1,0,AE278*(1-VLOOKUP($A279,[1]Hugst!$R$5:$W$9,MATCH(ROUNDUP((AF$1)/10,0)*10,[1]Hugst!$R$4:$W$4,0))))</f>
        <v>0</v>
      </c>
      <c r="AG279" s="169">
        <f ca="1">IF($C279-AG$1&lt;År1,0,AF278*(1-VLOOKUP($A279,[1]Hugst!$R$5:$W$9,MATCH(ROUNDUP((AG$1)/10,0)*10,[1]Hugst!$R$4:$W$4,0))))</f>
        <v>0</v>
      </c>
      <c r="AH279" s="169">
        <f ca="1">IF($C279-AH$1&lt;År1,0,AG278*(1-VLOOKUP($A279,[1]Hugst!$R$5:$W$9,MATCH(ROUNDUP((AH$1)/10,0)*10,[1]Hugst!$R$4:$W$4,0))))</f>
        <v>0</v>
      </c>
      <c r="AI279" s="169">
        <f ca="1"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ca="1" si="6"/>
        <v>0</v>
      </c>
      <c r="F280" s="169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 ca="1">IF($C280-G$1&lt;År1,0,F279*(1-VLOOKUP($A280,[1]Hugst!$R$5:$W$9,MATCH(ROUNDUP((G$1)/10,0)*10,[1]Hugst!$R$4:$W$4,0))))</f>
        <v>0</v>
      </c>
      <c r="H280" s="169">
        <f ca="1">IF($C280-H$1&lt;År1,0,G279*(1-VLOOKUP($A280,[1]Hugst!$R$5:$W$9,MATCH(ROUNDUP((H$1)/10,0)*10,[1]Hugst!$R$4:$W$4,0))))</f>
        <v>0</v>
      </c>
      <c r="I280" s="169">
        <f ca="1">IF($C280-I$1&lt;År1,0,H279*(1-VLOOKUP($A280,[1]Hugst!$R$5:$W$9,MATCH(ROUNDUP((I$1)/10,0)*10,[1]Hugst!$R$4:$W$4,0))))</f>
        <v>0</v>
      </c>
      <c r="J280" s="169">
        <f ca="1">IF($C280-J$1&lt;År1,0,I279*(1-VLOOKUP($A280,[1]Hugst!$R$5:$W$9,MATCH(ROUNDUP((J$1)/10,0)*10,[1]Hugst!$R$4:$W$4,0))))</f>
        <v>0</v>
      </c>
      <c r="K280" s="169">
        <f ca="1">IF($C280-K$1&lt;År1,0,J279*(1-VLOOKUP($A280,[1]Hugst!$R$5:$W$9,MATCH(ROUNDUP((K$1)/10,0)*10,[1]Hugst!$R$4:$W$4,0))))</f>
        <v>0</v>
      </c>
      <c r="L280" s="169">
        <f ca="1">IF($C280-L$1&lt;År1,0,K279*(1-VLOOKUP($A280,[1]Hugst!$R$5:$W$9,MATCH(ROUNDUP((L$1)/10,0)*10,[1]Hugst!$R$4:$W$4,0))))</f>
        <v>0</v>
      </c>
      <c r="M280" s="169">
        <f ca="1">IF($C280-M$1&lt;År1,0,L279*(1-VLOOKUP($A280,[1]Hugst!$R$5:$W$9,MATCH(ROUNDUP((M$1)/10,0)*10,[1]Hugst!$R$4:$W$4,0))))</f>
        <v>0</v>
      </c>
      <c r="N280" s="169">
        <f ca="1">IF($C280-N$1&lt;År1,0,M279*(1-VLOOKUP($A280,[1]Hugst!$R$5:$W$9,MATCH(ROUNDUP((N$1)/10,0)*10,[1]Hugst!$R$4:$W$4,0))))</f>
        <v>0</v>
      </c>
      <c r="O280" s="169">
        <f ca="1">IF($C280-O$1&lt;År1,0,N279*(1-VLOOKUP($A280,[1]Hugst!$R$5:$W$9,MATCH(ROUNDUP((O$1)/10,0)*10,[1]Hugst!$R$4:$W$4,0))))</f>
        <v>0</v>
      </c>
      <c r="P280" s="169">
        <f ca="1">IF($C280-P$1&lt;År1,0,O279*(1-VLOOKUP($A280,[1]Hugst!$R$5:$W$9,MATCH(ROUNDUP((P$1)/10,0)*10,[1]Hugst!$R$4:$W$4,0))))</f>
        <v>0</v>
      </c>
      <c r="Q280" s="169">
        <f ca="1">IF($C280-Q$1&lt;År1,0,P279*(1-VLOOKUP($A280,[1]Hugst!$R$5:$W$9,MATCH(ROUNDUP((Q$1)/10,0)*10,[1]Hugst!$R$4:$W$4,0))))</f>
        <v>0</v>
      </c>
      <c r="R280" s="169">
        <f ca="1">IF($C280-R$1&lt;År1,0,Q279*(1-VLOOKUP($A280,[1]Hugst!$R$5:$W$9,MATCH(ROUNDUP((R$1)/10,0)*10,[1]Hugst!$R$4:$W$4,0))))</f>
        <v>0</v>
      </c>
      <c r="S280" s="169">
        <f ca="1">IF($C280-S$1&lt;År1,0,R279*(1-VLOOKUP($A280,[1]Hugst!$R$5:$W$9,MATCH(ROUNDUP((S$1)/10,0)*10,[1]Hugst!$R$4:$W$4,0))))</f>
        <v>0</v>
      </c>
      <c r="T280" s="169">
        <f ca="1">IF($C280-T$1&lt;År1,0,S279*(1-VLOOKUP($A280,[1]Hugst!$R$5:$W$9,MATCH(ROUNDUP((T$1)/10,0)*10,[1]Hugst!$R$4:$W$4,0))))</f>
        <v>0</v>
      </c>
      <c r="U280" s="169">
        <f ca="1">IF($C280-U$1&lt;År1,0,T279*(1-VLOOKUP($A280,[1]Hugst!$R$5:$W$9,MATCH(ROUNDUP((U$1)/10,0)*10,[1]Hugst!$R$4:$W$4,0))))</f>
        <v>0</v>
      </c>
      <c r="V280" s="169">
        <f ca="1">IF($C280-V$1&lt;År1,0,U279*(1-VLOOKUP($A280,[1]Hugst!$R$5:$W$9,MATCH(ROUNDUP((V$1)/10,0)*10,[1]Hugst!$R$4:$W$4,0))))</f>
        <v>0</v>
      </c>
      <c r="W280" s="169">
        <f ca="1">IF($C280-W$1&lt;År1,0,V279*(1-VLOOKUP($A280,[1]Hugst!$R$5:$W$9,MATCH(ROUNDUP((W$1)/10,0)*10,[1]Hugst!$R$4:$W$4,0))))</f>
        <v>0</v>
      </c>
      <c r="X280" s="169">
        <f ca="1">IF($C280-X$1&lt;År1,0,W279*(1-VLOOKUP($A280,[1]Hugst!$R$5:$W$9,MATCH(ROUNDUP((X$1)/10,0)*10,[1]Hugst!$R$4:$W$4,0))))</f>
        <v>0</v>
      </c>
      <c r="Y280" s="169">
        <f ca="1">IF($C280-Y$1&lt;År1,0,X279*(1-VLOOKUP($A280,[1]Hugst!$R$5:$W$9,MATCH(ROUNDUP((Y$1)/10,0)*10,[1]Hugst!$R$4:$W$4,0))))</f>
        <v>0</v>
      </c>
      <c r="Z280" s="169">
        <f ca="1">IF($C280-Z$1&lt;År1,0,Y279*(1-VLOOKUP($A280,[1]Hugst!$R$5:$W$9,MATCH(ROUNDUP((Z$1)/10,0)*10,[1]Hugst!$R$4:$W$4,0))))</f>
        <v>0</v>
      </c>
      <c r="AA280" s="169">
        <f ca="1">IF($C280-AA$1&lt;År1,0,Z279*(1-VLOOKUP($A280,[1]Hugst!$R$5:$W$9,MATCH(ROUNDUP((AA$1)/10,0)*10,[1]Hugst!$R$4:$W$4,0))))</f>
        <v>0</v>
      </c>
      <c r="AB280" s="169">
        <f ca="1">IF($C280-AB$1&lt;År1,0,AA279*(1-VLOOKUP($A280,[1]Hugst!$R$5:$W$9,MATCH(ROUNDUP((AB$1)/10,0)*10,[1]Hugst!$R$4:$W$4,0))))</f>
        <v>0</v>
      </c>
      <c r="AC280" s="169">
        <f ca="1">IF($C280-AC$1&lt;År1,0,AB279*(1-VLOOKUP($A280,[1]Hugst!$R$5:$W$9,MATCH(ROUNDUP((AC$1)/10,0)*10,[1]Hugst!$R$4:$W$4,0))))</f>
        <v>0</v>
      </c>
      <c r="AD280" s="169">
        <f ca="1">IF($C280-AD$1&lt;År1,0,AC279*(1-VLOOKUP($A280,[1]Hugst!$R$5:$W$9,MATCH(ROUNDUP((AD$1)/10,0)*10,[1]Hugst!$R$4:$W$4,0))))</f>
        <v>0</v>
      </c>
      <c r="AE280" s="169">
        <f ca="1">IF($C280-AE$1&lt;År1,0,AD279*(1-VLOOKUP($A280,[1]Hugst!$R$5:$W$9,MATCH(ROUNDUP((AE$1)/10,0)*10,[1]Hugst!$R$4:$W$4,0))))</f>
        <v>0</v>
      </c>
      <c r="AF280" s="169">
        <f ca="1">IF($C280-AF$1&lt;År1,0,AE279*(1-VLOOKUP($A280,[1]Hugst!$R$5:$W$9,MATCH(ROUNDUP((AF$1)/10,0)*10,[1]Hugst!$R$4:$W$4,0))))</f>
        <v>0</v>
      </c>
      <c r="AG280" s="169">
        <f ca="1">IF($C280-AG$1&lt;År1,0,AF279*(1-VLOOKUP($A280,[1]Hugst!$R$5:$W$9,MATCH(ROUNDUP((AG$1)/10,0)*10,[1]Hugst!$R$4:$W$4,0))))</f>
        <v>0</v>
      </c>
      <c r="AH280" s="169">
        <f ca="1">IF($C280-AH$1&lt;År1,0,AG279*(1-VLOOKUP($A280,[1]Hugst!$R$5:$W$9,MATCH(ROUNDUP((AH$1)/10,0)*10,[1]Hugst!$R$4:$W$4,0))))</f>
        <v>0</v>
      </c>
      <c r="AI280" s="169">
        <f ca="1">IF($C280-AI$1&lt;År1,0,AH279*(1-VLOOKUP($A280,[1]Hugst!$R$5:$W$9,MATCH(ROUNDUP((AI$1)/10,0)*10,[1]Hugst!$R$4:$W$4,0))))</f>
        <v>0</v>
      </c>
      <c r="AJ280" s="169">
        <f ca="1"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ca="1" si="7">IF(C282=2020,SUM(G282:AJ282),SUM(F281:AJ281)-SUM(G282:AJ282))</f>
        <v>0</v>
      </c>
      <c r="F282" s="169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 ca="1"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ca="1" si="7"/>
        <v>0</v>
      </c>
      <c r="F283" s="169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 ca="1">IF($C283-G$1&lt;År1,0,F282*(1-VLOOKUP($A283,[1]Hugst!$R$5:$W$9,MATCH(ROUNDUP((G$1)/10,0)*10,[1]Hugst!$R$4:$W$4,0))))</f>
        <v>0</v>
      </c>
      <c r="H283" s="169">
        <f ca="1"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ca="1" si="7"/>
        <v>0</v>
      </c>
      <c r="F284" s="169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 ca="1">IF($C284-G$1&lt;År1,0,F283*(1-VLOOKUP($A284,[1]Hugst!$R$5:$W$9,MATCH(ROUNDUP((G$1)/10,0)*10,[1]Hugst!$R$4:$W$4,0))))</f>
        <v>0</v>
      </c>
      <c r="H284" s="169">
        <f ca="1">IF($C284-H$1&lt;År1,0,G283*(1-VLOOKUP($A284,[1]Hugst!$R$5:$W$9,MATCH(ROUNDUP((H$1)/10,0)*10,[1]Hugst!$R$4:$W$4,0))))</f>
        <v>0</v>
      </c>
      <c r="I284" s="169">
        <f ca="1"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ca="1" si="7"/>
        <v>0</v>
      </c>
      <c r="F285" s="169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 ca="1">IF($C285-G$1&lt;År1,0,F284*(1-VLOOKUP($A285,[1]Hugst!$R$5:$W$9,MATCH(ROUNDUP((G$1)/10,0)*10,[1]Hugst!$R$4:$W$4,0))))</f>
        <v>0</v>
      </c>
      <c r="H285" s="169">
        <f ca="1">IF($C285-H$1&lt;År1,0,G284*(1-VLOOKUP($A285,[1]Hugst!$R$5:$W$9,MATCH(ROUNDUP((H$1)/10,0)*10,[1]Hugst!$R$4:$W$4,0))))</f>
        <v>0</v>
      </c>
      <c r="I285" s="169">
        <f ca="1">IF($C285-I$1&lt;År1,0,H284*(1-VLOOKUP($A285,[1]Hugst!$R$5:$W$9,MATCH(ROUNDUP((I$1)/10,0)*10,[1]Hugst!$R$4:$W$4,0))))</f>
        <v>0</v>
      </c>
      <c r="J285" s="169">
        <f ca="1"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ca="1" si="7"/>
        <v>0</v>
      </c>
      <c r="F286" s="169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 ca="1">IF($C286-G$1&lt;År1,0,F285*(1-VLOOKUP($A286,[1]Hugst!$R$5:$W$9,MATCH(ROUNDUP((G$1)/10,0)*10,[1]Hugst!$R$4:$W$4,0))))</f>
        <v>0</v>
      </c>
      <c r="H286" s="169">
        <f ca="1">IF($C286-H$1&lt;År1,0,G285*(1-VLOOKUP($A286,[1]Hugst!$R$5:$W$9,MATCH(ROUNDUP((H$1)/10,0)*10,[1]Hugst!$R$4:$W$4,0))))</f>
        <v>0</v>
      </c>
      <c r="I286" s="169">
        <f ca="1">IF($C286-I$1&lt;År1,0,H285*(1-VLOOKUP($A286,[1]Hugst!$R$5:$W$9,MATCH(ROUNDUP((I$1)/10,0)*10,[1]Hugst!$R$4:$W$4,0))))</f>
        <v>0</v>
      </c>
      <c r="J286" s="169">
        <f ca="1">IF($C286-J$1&lt;År1,0,I285*(1-VLOOKUP($A286,[1]Hugst!$R$5:$W$9,MATCH(ROUNDUP((J$1)/10,0)*10,[1]Hugst!$R$4:$W$4,0))))</f>
        <v>0</v>
      </c>
      <c r="K286" s="169">
        <f ca="1"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ca="1" si="7"/>
        <v>0</v>
      </c>
      <c r="F287" s="169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 ca="1">IF($C287-G$1&lt;År1,0,F286*(1-VLOOKUP($A287,[1]Hugst!$R$5:$W$9,MATCH(ROUNDUP((G$1)/10,0)*10,[1]Hugst!$R$4:$W$4,0))))</f>
        <v>0</v>
      </c>
      <c r="H287" s="169">
        <f ca="1">IF($C287-H$1&lt;År1,0,G286*(1-VLOOKUP($A287,[1]Hugst!$R$5:$W$9,MATCH(ROUNDUP((H$1)/10,0)*10,[1]Hugst!$R$4:$W$4,0))))</f>
        <v>0</v>
      </c>
      <c r="I287" s="169">
        <f ca="1">IF($C287-I$1&lt;År1,0,H286*(1-VLOOKUP($A287,[1]Hugst!$R$5:$W$9,MATCH(ROUNDUP((I$1)/10,0)*10,[1]Hugst!$R$4:$W$4,0))))</f>
        <v>0</v>
      </c>
      <c r="J287" s="169">
        <f ca="1">IF($C287-J$1&lt;År1,0,I286*(1-VLOOKUP($A287,[1]Hugst!$R$5:$W$9,MATCH(ROUNDUP((J$1)/10,0)*10,[1]Hugst!$R$4:$W$4,0))))</f>
        <v>0</v>
      </c>
      <c r="K287" s="169">
        <f ca="1">IF($C287-K$1&lt;År1,0,J286*(1-VLOOKUP($A287,[1]Hugst!$R$5:$W$9,MATCH(ROUNDUP((K$1)/10,0)*10,[1]Hugst!$R$4:$W$4,0))))</f>
        <v>0</v>
      </c>
      <c r="L287" s="169">
        <f ca="1"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ca="1" si="7"/>
        <v>0</v>
      </c>
      <c r="F288" s="169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 ca="1">IF($C288-G$1&lt;År1,0,F287*(1-VLOOKUP($A288,[1]Hugst!$R$5:$W$9,MATCH(ROUNDUP((G$1)/10,0)*10,[1]Hugst!$R$4:$W$4,0))))</f>
        <v>0</v>
      </c>
      <c r="H288" s="169">
        <f ca="1">IF($C288-H$1&lt;År1,0,G287*(1-VLOOKUP($A288,[1]Hugst!$R$5:$W$9,MATCH(ROUNDUP((H$1)/10,0)*10,[1]Hugst!$R$4:$W$4,0))))</f>
        <v>0</v>
      </c>
      <c r="I288" s="169">
        <f ca="1">IF($C288-I$1&lt;År1,0,H287*(1-VLOOKUP($A288,[1]Hugst!$R$5:$W$9,MATCH(ROUNDUP((I$1)/10,0)*10,[1]Hugst!$R$4:$W$4,0))))</f>
        <v>0</v>
      </c>
      <c r="J288" s="169">
        <f ca="1">IF($C288-J$1&lt;År1,0,I287*(1-VLOOKUP($A288,[1]Hugst!$R$5:$W$9,MATCH(ROUNDUP((J$1)/10,0)*10,[1]Hugst!$R$4:$W$4,0))))</f>
        <v>0</v>
      </c>
      <c r="K288" s="169">
        <f ca="1">IF($C288-K$1&lt;År1,0,J287*(1-VLOOKUP($A288,[1]Hugst!$R$5:$W$9,MATCH(ROUNDUP((K$1)/10,0)*10,[1]Hugst!$R$4:$W$4,0))))</f>
        <v>0</v>
      </c>
      <c r="L288" s="169">
        <f ca="1">IF($C288-L$1&lt;År1,0,K287*(1-VLOOKUP($A288,[1]Hugst!$R$5:$W$9,MATCH(ROUNDUP((L$1)/10,0)*10,[1]Hugst!$R$4:$W$4,0))))</f>
        <v>0</v>
      </c>
      <c r="M288" s="169">
        <f ca="1"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ca="1" si="7"/>
        <v>0</v>
      </c>
      <c r="F289" s="16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 ca="1">IF($C289-G$1&lt;År1,0,F288*(1-VLOOKUP($A289,[1]Hugst!$R$5:$W$9,MATCH(ROUNDUP((G$1)/10,0)*10,[1]Hugst!$R$4:$W$4,0))))</f>
        <v>0</v>
      </c>
      <c r="H289" s="169">
        <f ca="1">IF($C289-H$1&lt;År1,0,G288*(1-VLOOKUP($A289,[1]Hugst!$R$5:$W$9,MATCH(ROUNDUP((H$1)/10,0)*10,[1]Hugst!$R$4:$W$4,0))))</f>
        <v>0</v>
      </c>
      <c r="I289" s="169">
        <f ca="1">IF($C289-I$1&lt;År1,0,H288*(1-VLOOKUP($A289,[1]Hugst!$R$5:$W$9,MATCH(ROUNDUP((I$1)/10,0)*10,[1]Hugst!$R$4:$W$4,0))))</f>
        <v>0</v>
      </c>
      <c r="J289" s="169">
        <f ca="1">IF($C289-J$1&lt;År1,0,I288*(1-VLOOKUP($A289,[1]Hugst!$R$5:$W$9,MATCH(ROUNDUP((J$1)/10,0)*10,[1]Hugst!$R$4:$W$4,0))))</f>
        <v>0</v>
      </c>
      <c r="K289" s="169">
        <f ca="1">IF($C289-K$1&lt;År1,0,J288*(1-VLOOKUP($A289,[1]Hugst!$R$5:$W$9,MATCH(ROUNDUP((K$1)/10,0)*10,[1]Hugst!$R$4:$W$4,0))))</f>
        <v>0</v>
      </c>
      <c r="L289" s="169">
        <f ca="1">IF($C289-L$1&lt;År1,0,K288*(1-VLOOKUP($A289,[1]Hugst!$R$5:$W$9,MATCH(ROUNDUP((L$1)/10,0)*10,[1]Hugst!$R$4:$W$4,0))))</f>
        <v>0</v>
      </c>
      <c r="M289" s="169">
        <f ca="1">IF($C289-M$1&lt;År1,0,L288*(1-VLOOKUP($A289,[1]Hugst!$R$5:$W$9,MATCH(ROUNDUP((M$1)/10,0)*10,[1]Hugst!$R$4:$W$4,0))))</f>
        <v>0</v>
      </c>
      <c r="N289" s="169">
        <f ca="1"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ca="1" si="7"/>
        <v>0</v>
      </c>
      <c r="F290" s="169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 ca="1">IF($C290-G$1&lt;År1,0,F289*(1-VLOOKUP($A290,[1]Hugst!$R$5:$W$9,MATCH(ROUNDUP((G$1)/10,0)*10,[1]Hugst!$R$4:$W$4,0))))</f>
        <v>0</v>
      </c>
      <c r="H290" s="169">
        <f ca="1">IF($C290-H$1&lt;År1,0,G289*(1-VLOOKUP($A290,[1]Hugst!$R$5:$W$9,MATCH(ROUNDUP((H$1)/10,0)*10,[1]Hugst!$R$4:$W$4,0))))</f>
        <v>0</v>
      </c>
      <c r="I290" s="169">
        <f ca="1">IF($C290-I$1&lt;År1,0,H289*(1-VLOOKUP($A290,[1]Hugst!$R$5:$W$9,MATCH(ROUNDUP((I$1)/10,0)*10,[1]Hugst!$R$4:$W$4,0))))</f>
        <v>0</v>
      </c>
      <c r="J290" s="169">
        <f ca="1">IF($C290-J$1&lt;År1,0,I289*(1-VLOOKUP($A290,[1]Hugst!$R$5:$W$9,MATCH(ROUNDUP((J$1)/10,0)*10,[1]Hugst!$R$4:$W$4,0))))</f>
        <v>0</v>
      </c>
      <c r="K290" s="169">
        <f ca="1">IF($C290-K$1&lt;År1,0,J289*(1-VLOOKUP($A290,[1]Hugst!$R$5:$W$9,MATCH(ROUNDUP((K$1)/10,0)*10,[1]Hugst!$R$4:$W$4,0))))</f>
        <v>0</v>
      </c>
      <c r="L290" s="169">
        <f ca="1">IF($C290-L$1&lt;År1,0,K289*(1-VLOOKUP($A290,[1]Hugst!$R$5:$W$9,MATCH(ROUNDUP((L$1)/10,0)*10,[1]Hugst!$R$4:$W$4,0))))</f>
        <v>0</v>
      </c>
      <c r="M290" s="169">
        <f ca="1">IF($C290-M$1&lt;År1,0,L289*(1-VLOOKUP($A290,[1]Hugst!$R$5:$W$9,MATCH(ROUNDUP((M$1)/10,0)*10,[1]Hugst!$R$4:$W$4,0))))</f>
        <v>0</v>
      </c>
      <c r="N290" s="169">
        <f ca="1">IF($C290-N$1&lt;År1,0,M289*(1-VLOOKUP($A290,[1]Hugst!$R$5:$W$9,MATCH(ROUNDUP((N$1)/10,0)*10,[1]Hugst!$R$4:$W$4,0))))</f>
        <v>0</v>
      </c>
      <c r="O290" s="169">
        <f ca="1"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ca="1" si="7"/>
        <v>0</v>
      </c>
      <c r="F291" s="169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 ca="1">IF($C291-G$1&lt;År1,0,F290*(1-VLOOKUP($A291,[1]Hugst!$R$5:$W$9,MATCH(ROUNDUP((G$1)/10,0)*10,[1]Hugst!$R$4:$W$4,0))))</f>
        <v>0</v>
      </c>
      <c r="H291" s="169">
        <f ca="1">IF($C291-H$1&lt;År1,0,G290*(1-VLOOKUP($A291,[1]Hugst!$R$5:$W$9,MATCH(ROUNDUP((H$1)/10,0)*10,[1]Hugst!$R$4:$W$4,0))))</f>
        <v>0</v>
      </c>
      <c r="I291" s="169">
        <f ca="1">IF($C291-I$1&lt;År1,0,H290*(1-VLOOKUP($A291,[1]Hugst!$R$5:$W$9,MATCH(ROUNDUP((I$1)/10,0)*10,[1]Hugst!$R$4:$W$4,0))))</f>
        <v>0</v>
      </c>
      <c r="J291" s="169">
        <f ca="1">IF($C291-J$1&lt;År1,0,I290*(1-VLOOKUP($A291,[1]Hugst!$R$5:$W$9,MATCH(ROUNDUP((J$1)/10,0)*10,[1]Hugst!$R$4:$W$4,0))))</f>
        <v>0</v>
      </c>
      <c r="K291" s="169">
        <f ca="1">IF($C291-K$1&lt;År1,0,J290*(1-VLOOKUP($A291,[1]Hugst!$R$5:$W$9,MATCH(ROUNDUP((K$1)/10,0)*10,[1]Hugst!$R$4:$W$4,0))))</f>
        <v>0</v>
      </c>
      <c r="L291" s="169">
        <f ca="1">IF($C291-L$1&lt;År1,0,K290*(1-VLOOKUP($A291,[1]Hugst!$R$5:$W$9,MATCH(ROUNDUP((L$1)/10,0)*10,[1]Hugst!$R$4:$W$4,0))))</f>
        <v>0</v>
      </c>
      <c r="M291" s="169">
        <f ca="1">IF($C291-M$1&lt;År1,0,L290*(1-VLOOKUP($A291,[1]Hugst!$R$5:$W$9,MATCH(ROUNDUP((M$1)/10,0)*10,[1]Hugst!$R$4:$W$4,0))))</f>
        <v>0</v>
      </c>
      <c r="N291" s="169">
        <f ca="1">IF($C291-N$1&lt;År1,0,M290*(1-VLOOKUP($A291,[1]Hugst!$R$5:$W$9,MATCH(ROUNDUP((N$1)/10,0)*10,[1]Hugst!$R$4:$W$4,0))))</f>
        <v>0</v>
      </c>
      <c r="O291" s="169">
        <f ca="1">IF($C291-O$1&lt;År1,0,N290*(1-VLOOKUP($A291,[1]Hugst!$R$5:$W$9,MATCH(ROUNDUP((O$1)/10,0)*10,[1]Hugst!$R$4:$W$4,0))))</f>
        <v>0</v>
      </c>
      <c r="P291" s="169">
        <f ca="1"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ca="1" si="7"/>
        <v>0</v>
      </c>
      <c r="F292" s="169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 ca="1">IF($C292-G$1&lt;År1,0,F291*(1-VLOOKUP($A292,[1]Hugst!$R$5:$W$9,MATCH(ROUNDUP((G$1)/10,0)*10,[1]Hugst!$R$4:$W$4,0))))</f>
        <v>0</v>
      </c>
      <c r="H292" s="169">
        <f ca="1">IF($C292-H$1&lt;År1,0,G291*(1-VLOOKUP($A292,[1]Hugst!$R$5:$W$9,MATCH(ROUNDUP((H$1)/10,0)*10,[1]Hugst!$R$4:$W$4,0))))</f>
        <v>0</v>
      </c>
      <c r="I292" s="169">
        <f ca="1">IF($C292-I$1&lt;År1,0,H291*(1-VLOOKUP($A292,[1]Hugst!$R$5:$W$9,MATCH(ROUNDUP((I$1)/10,0)*10,[1]Hugst!$R$4:$W$4,0))))</f>
        <v>0</v>
      </c>
      <c r="J292" s="169">
        <f ca="1">IF($C292-J$1&lt;År1,0,I291*(1-VLOOKUP($A292,[1]Hugst!$R$5:$W$9,MATCH(ROUNDUP((J$1)/10,0)*10,[1]Hugst!$R$4:$W$4,0))))</f>
        <v>0</v>
      </c>
      <c r="K292" s="169">
        <f ca="1">IF($C292-K$1&lt;År1,0,J291*(1-VLOOKUP($A292,[1]Hugst!$R$5:$W$9,MATCH(ROUNDUP((K$1)/10,0)*10,[1]Hugst!$R$4:$W$4,0))))</f>
        <v>0</v>
      </c>
      <c r="L292" s="169">
        <f ca="1">IF($C292-L$1&lt;År1,0,K291*(1-VLOOKUP($A292,[1]Hugst!$R$5:$W$9,MATCH(ROUNDUP((L$1)/10,0)*10,[1]Hugst!$R$4:$W$4,0))))</f>
        <v>0</v>
      </c>
      <c r="M292" s="169">
        <f ca="1">IF($C292-M$1&lt;År1,0,L291*(1-VLOOKUP($A292,[1]Hugst!$R$5:$W$9,MATCH(ROUNDUP((M$1)/10,0)*10,[1]Hugst!$R$4:$W$4,0))))</f>
        <v>0</v>
      </c>
      <c r="N292" s="169">
        <f ca="1">IF($C292-N$1&lt;År1,0,M291*(1-VLOOKUP($A292,[1]Hugst!$R$5:$W$9,MATCH(ROUNDUP((N$1)/10,0)*10,[1]Hugst!$R$4:$W$4,0))))</f>
        <v>0</v>
      </c>
      <c r="O292" s="169">
        <f ca="1">IF($C292-O$1&lt;År1,0,N291*(1-VLOOKUP($A292,[1]Hugst!$R$5:$W$9,MATCH(ROUNDUP((O$1)/10,0)*10,[1]Hugst!$R$4:$W$4,0))))</f>
        <v>0</v>
      </c>
      <c r="P292" s="169">
        <f ca="1">IF($C292-P$1&lt;År1,0,O291*(1-VLOOKUP($A292,[1]Hugst!$R$5:$W$9,MATCH(ROUNDUP((P$1)/10,0)*10,[1]Hugst!$R$4:$W$4,0))))</f>
        <v>0</v>
      </c>
      <c r="Q292" s="169">
        <f ca="1"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ca="1" si="7"/>
        <v>0</v>
      </c>
      <c r="F293" s="169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 ca="1">IF($C293-G$1&lt;År1,0,F292*(1-VLOOKUP($A293,[1]Hugst!$R$5:$W$9,MATCH(ROUNDUP((G$1)/10,0)*10,[1]Hugst!$R$4:$W$4,0))))</f>
        <v>0</v>
      </c>
      <c r="H293" s="169">
        <f ca="1">IF($C293-H$1&lt;År1,0,G292*(1-VLOOKUP($A293,[1]Hugst!$R$5:$W$9,MATCH(ROUNDUP((H$1)/10,0)*10,[1]Hugst!$R$4:$W$4,0))))</f>
        <v>0</v>
      </c>
      <c r="I293" s="169">
        <f ca="1">IF($C293-I$1&lt;År1,0,H292*(1-VLOOKUP($A293,[1]Hugst!$R$5:$W$9,MATCH(ROUNDUP((I$1)/10,0)*10,[1]Hugst!$R$4:$W$4,0))))</f>
        <v>0</v>
      </c>
      <c r="J293" s="169">
        <f ca="1">IF($C293-J$1&lt;År1,0,I292*(1-VLOOKUP($A293,[1]Hugst!$R$5:$W$9,MATCH(ROUNDUP((J$1)/10,0)*10,[1]Hugst!$R$4:$W$4,0))))</f>
        <v>0</v>
      </c>
      <c r="K293" s="169">
        <f ca="1">IF($C293-K$1&lt;År1,0,J292*(1-VLOOKUP($A293,[1]Hugst!$R$5:$W$9,MATCH(ROUNDUP((K$1)/10,0)*10,[1]Hugst!$R$4:$W$4,0))))</f>
        <v>0</v>
      </c>
      <c r="L293" s="169">
        <f ca="1">IF($C293-L$1&lt;År1,0,K292*(1-VLOOKUP($A293,[1]Hugst!$R$5:$W$9,MATCH(ROUNDUP((L$1)/10,0)*10,[1]Hugst!$R$4:$W$4,0))))</f>
        <v>0</v>
      </c>
      <c r="M293" s="169">
        <f ca="1">IF($C293-M$1&lt;År1,0,L292*(1-VLOOKUP($A293,[1]Hugst!$R$5:$W$9,MATCH(ROUNDUP((M$1)/10,0)*10,[1]Hugst!$R$4:$W$4,0))))</f>
        <v>0</v>
      </c>
      <c r="N293" s="169">
        <f ca="1">IF($C293-N$1&lt;År1,0,M292*(1-VLOOKUP($A293,[1]Hugst!$R$5:$W$9,MATCH(ROUNDUP((N$1)/10,0)*10,[1]Hugst!$R$4:$W$4,0))))</f>
        <v>0</v>
      </c>
      <c r="O293" s="169">
        <f ca="1">IF($C293-O$1&lt;År1,0,N292*(1-VLOOKUP($A293,[1]Hugst!$R$5:$W$9,MATCH(ROUNDUP((O$1)/10,0)*10,[1]Hugst!$R$4:$W$4,0))))</f>
        <v>0</v>
      </c>
      <c r="P293" s="169">
        <f ca="1">IF($C293-P$1&lt;År1,0,O292*(1-VLOOKUP($A293,[1]Hugst!$R$5:$W$9,MATCH(ROUNDUP((P$1)/10,0)*10,[1]Hugst!$R$4:$W$4,0))))</f>
        <v>0</v>
      </c>
      <c r="Q293" s="169">
        <f ca="1">IF($C293-Q$1&lt;År1,0,P292*(1-VLOOKUP($A293,[1]Hugst!$R$5:$W$9,MATCH(ROUNDUP((Q$1)/10,0)*10,[1]Hugst!$R$4:$W$4,0))))</f>
        <v>0</v>
      </c>
      <c r="R293" s="169">
        <f ca="1"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ca="1" si="7"/>
        <v>0</v>
      </c>
      <c r="F294" s="169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 ca="1">IF($C294-G$1&lt;År1,0,F293*(1-VLOOKUP($A294,[1]Hugst!$R$5:$W$9,MATCH(ROUNDUP((G$1)/10,0)*10,[1]Hugst!$R$4:$W$4,0))))</f>
        <v>0</v>
      </c>
      <c r="H294" s="169">
        <f ca="1">IF($C294-H$1&lt;År1,0,G293*(1-VLOOKUP($A294,[1]Hugst!$R$5:$W$9,MATCH(ROUNDUP((H$1)/10,0)*10,[1]Hugst!$R$4:$W$4,0))))</f>
        <v>0</v>
      </c>
      <c r="I294" s="169">
        <f ca="1">IF($C294-I$1&lt;År1,0,H293*(1-VLOOKUP($A294,[1]Hugst!$R$5:$W$9,MATCH(ROUNDUP((I$1)/10,0)*10,[1]Hugst!$R$4:$W$4,0))))</f>
        <v>0</v>
      </c>
      <c r="J294" s="169">
        <f ca="1">IF($C294-J$1&lt;År1,0,I293*(1-VLOOKUP($A294,[1]Hugst!$R$5:$W$9,MATCH(ROUNDUP((J$1)/10,0)*10,[1]Hugst!$R$4:$W$4,0))))</f>
        <v>0</v>
      </c>
      <c r="K294" s="169">
        <f ca="1">IF($C294-K$1&lt;År1,0,J293*(1-VLOOKUP($A294,[1]Hugst!$R$5:$W$9,MATCH(ROUNDUP((K$1)/10,0)*10,[1]Hugst!$R$4:$W$4,0))))</f>
        <v>0</v>
      </c>
      <c r="L294" s="169">
        <f ca="1">IF($C294-L$1&lt;År1,0,K293*(1-VLOOKUP($A294,[1]Hugst!$R$5:$W$9,MATCH(ROUNDUP((L$1)/10,0)*10,[1]Hugst!$R$4:$W$4,0))))</f>
        <v>0</v>
      </c>
      <c r="M294" s="169">
        <f ca="1">IF($C294-M$1&lt;År1,0,L293*(1-VLOOKUP($A294,[1]Hugst!$R$5:$W$9,MATCH(ROUNDUP((M$1)/10,0)*10,[1]Hugst!$R$4:$W$4,0))))</f>
        <v>0</v>
      </c>
      <c r="N294" s="169">
        <f ca="1">IF($C294-N$1&lt;År1,0,M293*(1-VLOOKUP($A294,[1]Hugst!$R$5:$W$9,MATCH(ROUNDUP((N$1)/10,0)*10,[1]Hugst!$R$4:$W$4,0))))</f>
        <v>0</v>
      </c>
      <c r="O294" s="169">
        <f ca="1">IF($C294-O$1&lt;År1,0,N293*(1-VLOOKUP($A294,[1]Hugst!$R$5:$W$9,MATCH(ROUNDUP((O$1)/10,0)*10,[1]Hugst!$R$4:$W$4,0))))</f>
        <v>0</v>
      </c>
      <c r="P294" s="169">
        <f ca="1">IF($C294-P$1&lt;År1,0,O293*(1-VLOOKUP($A294,[1]Hugst!$R$5:$W$9,MATCH(ROUNDUP((P$1)/10,0)*10,[1]Hugst!$R$4:$W$4,0))))</f>
        <v>0</v>
      </c>
      <c r="Q294" s="169">
        <f ca="1">IF($C294-Q$1&lt;År1,0,P293*(1-VLOOKUP($A294,[1]Hugst!$R$5:$W$9,MATCH(ROUNDUP((Q$1)/10,0)*10,[1]Hugst!$R$4:$W$4,0))))</f>
        <v>0</v>
      </c>
      <c r="R294" s="169">
        <f ca="1">IF($C294-R$1&lt;År1,0,Q293*(1-VLOOKUP($A294,[1]Hugst!$R$5:$W$9,MATCH(ROUNDUP((R$1)/10,0)*10,[1]Hugst!$R$4:$W$4,0))))</f>
        <v>0</v>
      </c>
      <c r="S294" s="169">
        <f ca="1"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ca="1" si="7"/>
        <v>0</v>
      </c>
      <c r="F295" s="169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 ca="1">IF($C295-G$1&lt;År1,0,F294*(1-VLOOKUP($A295,[1]Hugst!$R$5:$W$9,MATCH(ROUNDUP((G$1)/10,0)*10,[1]Hugst!$R$4:$W$4,0))))</f>
        <v>0</v>
      </c>
      <c r="H295" s="169">
        <f ca="1">IF($C295-H$1&lt;År1,0,G294*(1-VLOOKUP($A295,[1]Hugst!$R$5:$W$9,MATCH(ROUNDUP((H$1)/10,0)*10,[1]Hugst!$R$4:$W$4,0))))</f>
        <v>0</v>
      </c>
      <c r="I295" s="169">
        <f ca="1">IF($C295-I$1&lt;År1,0,H294*(1-VLOOKUP($A295,[1]Hugst!$R$5:$W$9,MATCH(ROUNDUP((I$1)/10,0)*10,[1]Hugst!$R$4:$W$4,0))))</f>
        <v>0</v>
      </c>
      <c r="J295" s="169">
        <f ca="1">IF($C295-J$1&lt;År1,0,I294*(1-VLOOKUP($A295,[1]Hugst!$R$5:$W$9,MATCH(ROUNDUP((J$1)/10,0)*10,[1]Hugst!$R$4:$W$4,0))))</f>
        <v>0</v>
      </c>
      <c r="K295" s="169">
        <f ca="1">IF($C295-K$1&lt;År1,0,J294*(1-VLOOKUP($A295,[1]Hugst!$R$5:$W$9,MATCH(ROUNDUP((K$1)/10,0)*10,[1]Hugst!$R$4:$W$4,0))))</f>
        <v>0</v>
      </c>
      <c r="L295" s="169">
        <f ca="1">IF($C295-L$1&lt;År1,0,K294*(1-VLOOKUP($A295,[1]Hugst!$R$5:$W$9,MATCH(ROUNDUP((L$1)/10,0)*10,[1]Hugst!$R$4:$W$4,0))))</f>
        <v>0</v>
      </c>
      <c r="M295" s="169">
        <f ca="1">IF($C295-M$1&lt;År1,0,L294*(1-VLOOKUP($A295,[1]Hugst!$R$5:$W$9,MATCH(ROUNDUP((M$1)/10,0)*10,[1]Hugst!$R$4:$W$4,0))))</f>
        <v>0</v>
      </c>
      <c r="N295" s="169">
        <f ca="1">IF($C295-N$1&lt;År1,0,M294*(1-VLOOKUP($A295,[1]Hugst!$R$5:$W$9,MATCH(ROUNDUP((N$1)/10,0)*10,[1]Hugst!$R$4:$W$4,0))))</f>
        <v>0</v>
      </c>
      <c r="O295" s="169">
        <f ca="1">IF($C295-O$1&lt;År1,0,N294*(1-VLOOKUP($A295,[1]Hugst!$R$5:$W$9,MATCH(ROUNDUP((O$1)/10,0)*10,[1]Hugst!$R$4:$W$4,0))))</f>
        <v>0</v>
      </c>
      <c r="P295" s="169">
        <f ca="1">IF($C295-P$1&lt;År1,0,O294*(1-VLOOKUP($A295,[1]Hugst!$R$5:$W$9,MATCH(ROUNDUP((P$1)/10,0)*10,[1]Hugst!$R$4:$W$4,0))))</f>
        <v>0</v>
      </c>
      <c r="Q295" s="169">
        <f ca="1">IF($C295-Q$1&lt;År1,0,P294*(1-VLOOKUP($A295,[1]Hugst!$R$5:$W$9,MATCH(ROUNDUP((Q$1)/10,0)*10,[1]Hugst!$R$4:$W$4,0))))</f>
        <v>0</v>
      </c>
      <c r="R295" s="169">
        <f ca="1">IF($C295-R$1&lt;År1,0,Q294*(1-VLOOKUP($A295,[1]Hugst!$R$5:$W$9,MATCH(ROUNDUP((R$1)/10,0)*10,[1]Hugst!$R$4:$W$4,0))))</f>
        <v>0</v>
      </c>
      <c r="S295" s="169">
        <f ca="1">IF($C295-S$1&lt;År1,0,R294*(1-VLOOKUP($A295,[1]Hugst!$R$5:$W$9,MATCH(ROUNDUP((S$1)/10,0)*10,[1]Hugst!$R$4:$W$4,0))))</f>
        <v>0</v>
      </c>
      <c r="T295" s="169">
        <f ca="1"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ca="1" si="7"/>
        <v>0</v>
      </c>
      <c r="F296" s="169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 ca="1">IF($C296-G$1&lt;År1,0,F295*(1-VLOOKUP($A296,[1]Hugst!$R$5:$W$9,MATCH(ROUNDUP((G$1)/10,0)*10,[1]Hugst!$R$4:$W$4,0))))</f>
        <v>0</v>
      </c>
      <c r="H296" s="169">
        <f ca="1">IF($C296-H$1&lt;År1,0,G295*(1-VLOOKUP($A296,[1]Hugst!$R$5:$W$9,MATCH(ROUNDUP((H$1)/10,0)*10,[1]Hugst!$R$4:$W$4,0))))</f>
        <v>0</v>
      </c>
      <c r="I296" s="169">
        <f ca="1">IF($C296-I$1&lt;År1,0,H295*(1-VLOOKUP($A296,[1]Hugst!$R$5:$W$9,MATCH(ROUNDUP((I$1)/10,0)*10,[1]Hugst!$R$4:$W$4,0))))</f>
        <v>0</v>
      </c>
      <c r="J296" s="169">
        <f ca="1">IF($C296-J$1&lt;År1,0,I295*(1-VLOOKUP($A296,[1]Hugst!$R$5:$W$9,MATCH(ROUNDUP((J$1)/10,0)*10,[1]Hugst!$R$4:$W$4,0))))</f>
        <v>0</v>
      </c>
      <c r="K296" s="169">
        <f ca="1">IF($C296-K$1&lt;År1,0,J295*(1-VLOOKUP($A296,[1]Hugst!$R$5:$W$9,MATCH(ROUNDUP((K$1)/10,0)*10,[1]Hugst!$R$4:$W$4,0))))</f>
        <v>0</v>
      </c>
      <c r="L296" s="169">
        <f ca="1">IF($C296-L$1&lt;År1,0,K295*(1-VLOOKUP($A296,[1]Hugst!$R$5:$W$9,MATCH(ROUNDUP((L$1)/10,0)*10,[1]Hugst!$R$4:$W$4,0))))</f>
        <v>0</v>
      </c>
      <c r="M296" s="169">
        <f ca="1">IF($C296-M$1&lt;År1,0,L295*(1-VLOOKUP($A296,[1]Hugst!$R$5:$W$9,MATCH(ROUNDUP((M$1)/10,0)*10,[1]Hugst!$R$4:$W$4,0))))</f>
        <v>0</v>
      </c>
      <c r="N296" s="169">
        <f ca="1">IF($C296-N$1&lt;År1,0,M295*(1-VLOOKUP($A296,[1]Hugst!$R$5:$W$9,MATCH(ROUNDUP((N$1)/10,0)*10,[1]Hugst!$R$4:$W$4,0))))</f>
        <v>0</v>
      </c>
      <c r="O296" s="169">
        <f ca="1">IF($C296-O$1&lt;År1,0,N295*(1-VLOOKUP($A296,[1]Hugst!$R$5:$W$9,MATCH(ROUNDUP((O$1)/10,0)*10,[1]Hugst!$R$4:$W$4,0))))</f>
        <v>0</v>
      </c>
      <c r="P296" s="169">
        <f ca="1">IF($C296-P$1&lt;År1,0,O295*(1-VLOOKUP($A296,[1]Hugst!$R$5:$W$9,MATCH(ROUNDUP((P$1)/10,0)*10,[1]Hugst!$R$4:$W$4,0))))</f>
        <v>0</v>
      </c>
      <c r="Q296" s="169">
        <f ca="1">IF($C296-Q$1&lt;År1,0,P295*(1-VLOOKUP($A296,[1]Hugst!$R$5:$W$9,MATCH(ROUNDUP((Q$1)/10,0)*10,[1]Hugst!$R$4:$W$4,0))))</f>
        <v>0</v>
      </c>
      <c r="R296" s="169">
        <f ca="1">IF($C296-R$1&lt;År1,0,Q295*(1-VLOOKUP($A296,[1]Hugst!$R$5:$W$9,MATCH(ROUNDUP((R$1)/10,0)*10,[1]Hugst!$R$4:$W$4,0))))</f>
        <v>0</v>
      </c>
      <c r="S296" s="169">
        <f ca="1">IF($C296-S$1&lt;År1,0,R295*(1-VLOOKUP($A296,[1]Hugst!$R$5:$W$9,MATCH(ROUNDUP((S$1)/10,0)*10,[1]Hugst!$R$4:$W$4,0))))</f>
        <v>0</v>
      </c>
      <c r="T296" s="169">
        <f ca="1">IF($C296-T$1&lt;År1,0,S295*(1-VLOOKUP($A296,[1]Hugst!$R$5:$W$9,MATCH(ROUNDUP((T$1)/10,0)*10,[1]Hugst!$R$4:$W$4,0))))</f>
        <v>0</v>
      </c>
      <c r="U296" s="169">
        <f ca="1"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ca="1" si="7"/>
        <v>0</v>
      </c>
      <c r="F297" s="169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 ca="1">IF($C297-G$1&lt;År1,0,F296*(1-VLOOKUP($A297,[1]Hugst!$R$5:$W$9,MATCH(ROUNDUP((G$1)/10,0)*10,[1]Hugst!$R$4:$W$4,0))))</f>
        <v>0</v>
      </c>
      <c r="H297" s="169">
        <f ca="1">IF($C297-H$1&lt;År1,0,G296*(1-VLOOKUP($A297,[1]Hugst!$R$5:$W$9,MATCH(ROUNDUP((H$1)/10,0)*10,[1]Hugst!$R$4:$W$4,0))))</f>
        <v>0</v>
      </c>
      <c r="I297" s="169">
        <f ca="1">IF($C297-I$1&lt;År1,0,H296*(1-VLOOKUP($A297,[1]Hugst!$R$5:$W$9,MATCH(ROUNDUP((I$1)/10,0)*10,[1]Hugst!$R$4:$W$4,0))))</f>
        <v>0</v>
      </c>
      <c r="J297" s="169">
        <f ca="1">IF($C297-J$1&lt;År1,0,I296*(1-VLOOKUP($A297,[1]Hugst!$R$5:$W$9,MATCH(ROUNDUP((J$1)/10,0)*10,[1]Hugst!$R$4:$W$4,0))))</f>
        <v>0</v>
      </c>
      <c r="K297" s="169">
        <f ca="1">IF($C297-K$1&lt;År1,0,J296*(1-VLOOKUP($A297,[1]Hugst!$R$5:$W$9,MATCH(ROUNDUP((K$1)/10,0)*10,[1]Hugst!$R$4:$W$4,0))))</f>
        <v>0</v>
      </c>
      <c r="L297" s="169">
        <f ca="1">IF($C297-L$1&lt;År1,0,K296*(1-VLOOKUP($A297,[1]Hugst!$R$5:$W$9,MATCH(ROUNDUP((L$1)/10,0)*10,[1]Hugst!$R$4:$W$4,0))))</f>
        <v>0</v>
      </c>
      <c r="M297" s="169">
        <f ca="1">IF($C297-M$1&lt;År1,0,L296*(1-VLOOKUP($A297,[1]Hugst!$R$5:$W$9,MATCH(ROUNDUP((M$1)/10,0)*10,[1]Hugst!$R$4:$W$4,0))))</f>
        <v>0</v>
      </c>
      <c r="N297" s="169">
        <f ca="1">IF($C297-N$1&lt;År1,0,M296*(1-VLOOKUP($A297,[1]Hugst!$R$5:$W$9,MATCH(ROUNDUP((N$1)/10,0)*10,[1]Hugst!$R$4:$W$4,0))))</f>
        <v>0</v>
      </c>
      <c r="O297" s="169">
        <f ca="1">IF($C297-O$1&lt;År1,0,N296*(1-VLOOKUP($A297,[1]Hugst!$R$5:$W$9,MATCH(ROUNDUP((O$1)/10,0)*10,[1]Hugst!$R$4:$W$4,0))))</f>
        <v>0</v>
      </c>
      <c r="P297" s="169">
        <f ca="1">IF($C297-P$1&lt;År1,0,O296*(1-VLOOKUP($A297,[1]Hugst!$R$5:$W$9,MATCH(ROUNDUP((P$1)/10,0)*10,[1]Hugst!$R$4:$W$4,0))))</f>
        <v>0</v>
      </c>
      <c r="Q297" s="169">
        <f ca="1">IF($C297-Q$1&lt;År1,0,P296*(1-VLOOKUP($A297,[1]Hugst!$R$5:$W$9,MATCH(ROUNDUP((Q$1)/10,0)*10,[1]Hugst!$R$4:$W$4,0))))</f>
        <v>0</v>
      </c>
      <c r="R297" s="169">
        <f ca="1">IF($C297-R$1&lt;År1,0,Q296*(1-VLOOKUP($A297,[1]Hugst!$R$5:$W$9,MATCH(ROUNDUP((R$1)/10,0)*10,[1]Hugst!$R$4:$W$4,0))))</f>
        <v>0</v>
      </c>
      <c r="S297" s="169">
        <f ca="1">IF($C297-S$1&lt;År1,0,R296*(1-VLOOKUP($A297,[1]Hugst!$R$5:$W$9,MATCH(ROUNDUP((S$1)/10,0)*10,[1]Hugst!$R$4:$W$4,0))))</f>
        <v>0</v>
      </c>
      <c r="T297" s="169">
        <f ca="1">IF($C297-T$1&lt;År1,0,S296*(1-VLOOKUP($A297,[1]Hugst!$R$5:$W$9,MATCH(ROUNDUP((T$1)/10,0)*10,[1]Hugst!$R$4:$W$4,0))))</f>
        <v>0</v>
      </c>
      <c r="U297" s="169">
        <f ca="1">IF($C297-U$1&lt;År1,0,T296*(1-VLOOKUP($A297,[1]Hugst!$R$5:$W$9,MATCH(ROUNDUP((U$1)/10,0)*10,[1]Hugst!$R$4:$W$4,0))))</f>
        <v>0</v>
      </c>
      <c r="V297" s="169">
        <f ca="1"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ca="1" si="7"/>
        <v>0</v>
      </c>
      <c r="F298" s="169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 ca="1">IF($C298-G$1&lt;År1,0,F297*(1-VLOOKUP($A298,[1]Hugst!$R$5:$W$9,MATCH(ROUNDUP((G$1)/10,0)*10,[1]Hugst!$R$4:$W$4,0))))</f>
        <v>0</v>
      </c>
      <c r="H298" s="169">
        <f ca="1">IF($C298-H$1&lt;År1,0,G297*(1-VLOOKUP($A298,[1]Hugst!$R$5:$W$9,MATCH(ROUNDUP((H$1)/10,0)*10,[1]Hugst!$R$4:$W$4,0))))</f>
        <v>0</v>
      </c>
      <c r="I298" s="169">
        <f ca="1">IF($C298-I$1&lt;År1,0,H297*(1-VLOOKUP($A298,[1]Hugst!$R$5:$W$9,MATCH(ROUNDUP((I$1)/10,0)*10,[1]Hugst!$R$4:$W$4,0))))</f>
        <v>0</v>
      </c>
      <c r="J298" s="169">
        <f ca="1">IF($C298-J$1&lt;År1,0,I297*(1-VLOOKUP($A298,[1]Hugst!$R$5:$W$9,MATCH(ROUNDUP((J$1)/10,0)*10,[1]Hugst!$R$4:$W$4,0))))</f>
        <v>0</v>
      </c>
      <c r="K298" s="169">
        <f ca="1">IF($C298-K$1&lt;År1,0,J297*(1-VLOOKUP($A298,[1]Hugst!$R$5:$W$9,MATCH(ROUNDUP((K$1)/10,0)*10,[1]Hugst!$R$4:$W$4,0))))</f>
        <v>0</v>
      </c>
      <c r="L298" s="169">
        <f ca="1">IF($C298-L$1&lt;År1,0,K297*(1-VLOOKUP($A298,[1]Hugst!$R$5:$W$9,MATCH(ROUNDUP((L$1)/10,0)*10,[1]Hugst!$R$4:$W$4,0))))</f>
        <v>0</v>
      </c>
      <c r="M298" s="169">
        <f ca="1">IF($C298-M$1&lt;År1,0,L297*(1-VLOOKUP($A298,[1]Hugst!$R$5:$W$9,MATCH(ROUNDUP((M$1)/10,0)*10,[1]Hugst!$R$4:$W$4,0))))</f>
        <v>0</v>
      </c>
      <c r="N298" s="169">
        <f ca="1">IF($C298-N$1&lt;År1,0,M297*(1-VLOOKUP($A298,[1]Hugst!$R$5:$W$9,MATCH(ROUNDUP((N$1)/10,0)*10,[1]Hugst!$R$4:$W$4,0))))</f>
        <v>0</v>
      </c>
      <c r="O298" s="169">
        <f ca="1">IF($C298-O$1&lt;År1,0,N297*(1-VLOOKUP($A298,[1]Hugst!$R$5:$W$9,MATCH(ROUNDUP((O$1)/10,0)*10,[1]Hugst!$R$4:$W$4,0))))</f>
        <v>0</v>
      </c>
      <c r="P298" s="169">
        <f ca="1">IF($C298-P$1&lt;År1,0,O297*(1-VLOOKUP($A298,[1]Hugst!$R$5:$W$9,MATCH(ROUNDUP((P$1)/10,0)*10,[1]Hugst!$R$4:$W$4,0))))</f>
        <v>0</v>
      </c>
      <c r="Q298" s="169">
        <f ca="1">IF($C298-Q$1&lt;År1,0,P297*(1-VLOOKUP($A298,[1]Hugst!$R$5:$W$9,MATCH(ROUNDUP((Q$1)/10,0)*10,[1]Hugst!$R$4:$W$4,0))))</f>
        <v>0</v>
      </c>
      <c r="R298" s="169">
        <f ca="1">IF($C298-R$1&lt;År1,0,Q297*(1-VLOOKUP($A298,[1]Hugst!$R$5:$W$9,MATCH(ROUNDUP((R$1)/10,0)*10,[1]Hugst!$R$4:$W$4,0))))</f>
        <v>0</v>
      </c>
      <c r="S298" s="169">
        <f ca="1">IF($C298-S$1&lt;År1,0,R297*(1-VLOOKUP($A298,[1]Hugst!$R$5:$W$9,MATCH(ROUNDUP((S$1)/10,0)*10,[1]Hugst!$R$4:$W$4,0))))</f>
        <v>0</v>
      </c>
      <c r="T298" s="169">
        <f ca="1">IF($C298-T$1&lt;År1,0,S297*(1-VLOOKUP($A298,[1]Hugst!$R$5:$W$9,MATCH(ROUNDUP((T$1)/10,0)*10,[1]Hugst!$R$4:$W$4,0))))</f>
        <v>0</v>
      </c>
      <c r="U298" s="169">
        <f ca="1">IF($C298-U$1&lt;År1,0,T297*(1-VLOOKUP($A298,[1]Hugst!$R$5:$W$9,MATCH(ROUNDUP((U$1)/10,0)*10,[1]Hugst!$R$4:$W$4,0))))</f>
        <v>0</v>
      </c>
      <c r="V298" s="169">
        <f ca="1">IF($C298-V$1&lt;År1,0,U297*(1-VLOOKUP($A298,[1]Hugst!$R$5:$W$9,MATCH(ROUNDUP((V$1)/10,0)*10,[1]Hugst!$R$4:$W$4,0))))</f>
        <v>0</v>
      </c>
      <c r="W298" s="169">
        <f ca="1"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ca="1" si="7"/>
        <v>0</v>
      </c>
      <c r="F299" s="16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 ca="1">IF($C299-G$1&lt;År1,0,F298*(1-VLOOKUP($A299,[1]Hugst!$R$5:$W$9,MATCH(ROUNDUP((G$1)/10,0)*10,[1]Hugst!$R$4:$W$4,0))))</f>
        <v>0</v>
      </c>
      <c r="H299" s="169">
        <f ca="1">IF($C299-H$1&lt;År1,0,G298*(1-VLOOKUP($A299,[1]Hugst!$R$5:$W$9,MATCH(ROUNDUP((H$1)/10,0)*10,[1]Hugst!$R$4:$W$4,0))))</f>
        <v>0</v>
      </c>
      <c r="I299" s="169">
        <f ca="1">IF($C299-I$1&lt;År1,0,H298*(1-VLOOKUP($A299,[1]Hugst!$R$5:$W$9,MATCH(ROUNDUP((I$1)/10,0)*10,[1]Hugst!$R$4:$W$4,0))))</f>
        <v>0</v>
      </c>
      <c r="J299" s="169">
        <f ca="1">IF($C299-J$1&lt;År1,0,I298*(1-VLOOKUP($A299,[1]Hugst!$R$5:$W$9,MATCH(ROUNDUP((J$1)/10,0)*10,[1]Hugst!$R$4:$W$4,0))))</f>
        <v>0</v>
      </c>
      <c r="K299" s="169">
        <f ca="1">IF($C299-K$1&lt;År1,0,J298*(1-VLOOKUP($A299,[1]Hugst!$R$5:$W$9,MATCH(ROUNDUP((K$1)/10,0)*10,[1]Hugst!$R$4:$W$4,0))))</f>
        <v>0</v>
      </c>
      <c r="L299" s="169">
        <f ca="1">IF($C299-L$1&lt;År1,0,K298*(1-VLOOKUP($A299,[1]Hugst!$R$5:$W$9,MATCH(ROUNDUP((L$1)/10,0)*10,[1]Hugst!$R$4:$W$4,0))))</f>
        <v>0</v>
      </c>
      <c r="M299" s="169">
        <f ca="1">IF($C299-M$1&lt;År1,0,L298*(1-VLOOKUP($A299,[1]Hugst!$R$5:$W$9,MATCH(ROUNDUP((M$1)/10,0)*10,[1]Hugst!$R$4:$W$4,0))))</f>
        <v>0</v>
      </c>
      <c r="N299" s="169">
        <f ca="1">IF($C299-N$1&lt;År1,0,M298*(1-VLOOKUP($A299,[1]Hugst!$R$5:$W$9,MATCH(ROUNDUP((N$1)/10,0)*10,[1]Hugst!$R$4:$W$4,0))))</f>
        <v>0</v>
      </c>
      <c r="O299" s="169">
        <f ca="1">IF($C299-O$1&lt;År1,0,N298*(1-VLOOKUP($A299,[1]Hugst!$R$5:$W$9,MATCH(ROUNDUP((O$1)/10,0)*10,[1]Hugst!$R$4:$W$4,0))))</f>
        <v>0</v>
      </c>
      <c r="P299" s="169">
        <f ca="1">IF($C299-P$1&lt;År1,0,O298*(1-VLOOKUP($A299,[1]Hugst!$R$5:$W$9,MATCH(ROUNDUP((P$1)/10,0)*10,[1]Hugst!$R$4:$W$4,0))))</f>
        <v>0</v>
      </c>
      <c r="Q299" s="169">
        <f ca="1">IF($C299-Q$1&lt;År1,0,P298*(1-VLOOKUP($A299,[1]Hugst!$R$5:$W$9,MATCH(ROUNDUP((Q$1)/10,0)*10,[1]Hugst!$R$4:$W$4,0))))</f>
        <v>0</v>
      </c>
      <c r="R299" s="169">
        <f ca="1">IF($C299-R$1&lt;År1,0,Q298*(1-VLOOKUP($A299,[1]Hugst!$R$5:$W$9,MATCH(ROUNDUP((R$1)/10,0)*10,[1]Hugst!$R$4:$W$4,0))))</f>
        <v>0</v>
      </c>
      <c r="S299" s="169">
        <f ca="1">IF($C299-S$1&lt;År1,0,R298*(1-VLOOKUP($A299,[1]Hugst!$R$5:$W$9,MATCH(ROUNDUP((S$1)/10,0)*10,[1]Hugst!$R$4:$W$4,0))))</f>
        <v>0</v>
      </c>
      <c r="T299" s="169">
        <f ca="1">IF($C299-T$1&lt;År1,0,S298*(1-VLOOKUP($A299,[1]Hugst!$R$5:$W$9,MATCH(ROUNDUP((T$1)/10,0)*10,[1]Hugst!$R$4:$W$4,0))))</f>
        <v>0</v>
      </c>
      <c r="U299" s="169">
        <f ca="1">IF($C299-U$1&lt;År1,0,T298*(1-VLOOKUP($A299,[1]Hugst!$R$5:$W$9,MATCH(ROUNDUP((U$1)/10,0)*10,[1]Hugst!$R$4:$W$4,0))))</f>
        <v>0</v>
      </c>
      <c r="V299" s="169">
        <f ca="1">IF($C299-V$1&lt;År1,0,U298*(1-VLOOKUP($A299,[1]Hugst!$R$5:$W$9,MATCH(ROUNDUP((V$1)/10,0)*10,[1]Hugst!$R$4:$W$4,0))))</f>
        <v>0</v>
      </c>
      <c r="W299" s="169">
        <f ca="1">IF($C299-W$1&lt;År1,0,V298*(1-VLOOKUP($A299,[1]Hugst!$R$5:$W$9,MATCH(ROUNDUP((W$1)/10,0)*10,[1]Hugst!$R$4:$W$4,0))))</f>
        <v>0</v>
      </c>
      <c r="X299" s="169">
        <f ca="1"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ca="1" si="7"/>
        <v>0</v>
      </c>
      <c r="F300" s="169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 ca="1">IF($C300-G$1&lt;År1,0,F299*(1-VLOOKUP($A300,[1]Hugst!$R$5:$W$9,MATCH(ROUNDUP((G$1)/10,0)*10,[1]Hugst!$R$4:$W$4,0))))</f>
        <v>0</v>
      </c>
      <c r="H300" s="169">
        <f ca="1">IF($C300-H$1&lt;År1,0,G299*(1-VLOOKUP($A300,[1]Hugst!$R$5:$W$9,MATCH(ROUNDUP((H$1)/10,0)*10,[1]Hugst!$R$4:$W$4,0))))</f>
        <v>0</v>
      </c>
      <c r="I300" s="169">
        <f ca="1">IF($C300-I$1&lt;År1,0,H299*(1-VLOOKUP($A300,[1]Hugst!$R$5:$W$9,MATCH(ROUNDUP((I$1)/10,0)*10,[1]Hugst!$R$4:$W$4,0))))</f>
        <v>0</v>
      </c>
      <c r="J300" s="169">
        <f ca="1">IF($C300-J$1&lt;År1,0,I299*(1-VLOOKUP($A300,[1]Hugst!$R$5:$W$9,MATCH(ROUNDUP((J$1)/10,0)*10,[1]Hugst!$R$4:$W$4,0))))</f>
        <v>0</v>
      </c>
      <c r="K300" s="169">
        <f ca="1">IF($C300-K$1&lt;År1,0,J299*(1-VLOOKUP($A300,[1]Hugst!$R$5:$W$9,MATCH(ROUNDUP((K$1)/10,0)*10,[1]Hugst!$R$4:$W$4,0))))</f>
        <v>0</v>
      </c>
      <c r="L300" s="169">
        <f ca="1">IF($C300-L$1&lt;År1,0,K299*(1-VLOOKUP($A300,[1]Hugst!$R$5:$W$9,MATCH(ROUNDUP((L$1)/10,0)*10,[1]Hugst!$R$4:$W$4,0))))</f>
        <v>0</v>
      </c>
      <c r="M300" s="169">
        <f ca="1">IF($C300-M$1&lt;År1,0,L299*(1-VLOOKUP($A300,[1]Hugst!$R$5:$W$9,MATCH(ROUNDUP((M$1)/10,0)*10,[1]Hugst!$R$4:$W$4,0))))</f>
        <v>0</v>
      </c>
      <c r="N300" s="169">
        <f ca="1">IF($C300-N$1&lt;År1,0,M299*(1-VLOOKUP($A300,[1]Hugst!$R$5:$W$9,MATCH(ROUNDUP((N$1)/10,0)*10,[1]Hugst!$R$4:$W$4,0))))</f>
        <v>0</v>
      </c>
      <c r="O300" s="169">
        <f ca="1">IF($C300-O$1&lt;År1,0,N299*(1-VLOOKUP($A300,[1]Hugst!$R$5:$W$9,MATCH(ROUNDUP((O$1)/10,0)*10,[1]Hugst!$R$4:$W$4,0))))</f>
        <v>0</v>
      </c>
      <c r="P300" s="169">
        <f ca="1">IF($C300-P$1&lt;År1,0,O299*(1-VLOOKUP($A300,[1]Hugst!$R$5:$W$9,MATCH(ROUNDUP((P$1)/10,0)*10,[1]Hugst!$R$4:$W$4,0))))</f>
        <v>0</v>
      </c>
      <c r="Q300" s="169">
        <f ca="1">IF($C300-Q$1&lt;År1,0,P299*(1-VLOOKUP($A300,[1]Hugst!$R$5:$W$9,MATCH(ROUNDUP((Q$1)/10,0)*10,[1]Hugst!$R$4:$W$4,0))))</f>
        <v>0</v>
      </c>
      <c r="R300" s="169">
        <f ca="1">IF($C300-R$1&lt;År1,0,Q299*(1-VLOOKUP($A300,[1]Hugst!$R$5:$W$9,MATCH(ROUNDUP((R$1)/10,0)*10,[1]Hugst!$R$4:$W$4,0))))</f>
        <v>0</v>
      </c>
      <c r="S300" s="169">
        <f ca="1">IF($C300-S$1&lt;År1,0,R299*(1-VLOOKUP($A300,[1]Hugst!$R$5:$W$9,MATCH(ROUNDUP((S$1)/10,0)*10,[1]Hugst!$R$4:$W$4,0))))</f>
        <v>0</v>
      </c>
      <c r="T300" s="169">
        <f ca="1">IF($C300-T$1&lt;År1,0,S299*(1-VLOOKUP($A300,[1]Hugst!$R$5:$W$9,MATCH(ROUNDUP((T$1)/10,0)*10,[1]Hugst!$R$4:$W$4,0))))</f>
        <v>0</v>
      </c>
      <c r="U300" s="169">
        <f ca="1">IF($C300-U$1&lt;År1,0,T299*(1-VLOOKUP($A300,[1]Hugst!$R$5:$W$9,MATCH(ROUNDUP((U$1)/10,0)*10,[1]Hugst!$R$4:$W$4,0))))</f>
        <v>0</v>
      </c>
      <c r="V300" s="169">
        <f ca="1">IF($C300-V$1&lt;År1,0,U299*(1-VLOOKUP($A300,[1]Hugst!$R$5:$W$9,MATCH(ROUNDUP((V$1)/10,0)*10,[1]Hugst!$R$4:$W$4,0))))</f>
        <v>0</v>
      </c>
      <c r="W300" s="169">
        <f ca="1">IF($C300-W$1&lt;År1,0,V299*(1-VLOOKUP($A300,[1]Hugst!$R$5:$W$9,MATCH(ROUNDUP((W$1)/10,0)*10,[1]Hugst!$R$4:$W$4,0))))</f>
        <v>0</v>
      </c>
      <c r="X300" s="169">
        <f ca="1">IF($C300-X$1&lt;År1,0,W299*(1-VLOOKUP($A300,[1]Hugst!$R$5:$W$9,MATCH(ROUNDUP((X$1)/10,0)*10,[1]Hugst!$R$4:$W$4,0))))</f>
        <v>0</v>
      </c>
      <c r="Y300" s="169">
        <f ca="1"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ca="1" si="7"/>
        <v>0</v>
      </c>
      <c r="F301" s="169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 ca="1">IF($C301-G$1&lt;År1,0,F300*(1-VLOOKUP($A301,[1]Hugst!$R$5:$W$9,MATCH(ROUNDUP((G$1)/10,0)*10,[1]Hugst!$R$4:$W$4,0))))</f>
        <v>0</v>
      </c>
      <c r="H301" s="169">
        <f ca="1">IF($C301-H$1&lt;År1,0,G300*(1-VLOOKUP($A301,[1]Hugst!$R$5:$W$9,MATCH(ROUNDUP((H$1)/10,0)*10,[1]Hugst!$R$4:$W$4,0))))</f>
        <v>0</v>
      </c>
      <c r="I301" s="169">
        <f ca="1">IF($C301-I$1&lt;År1,0,H300*(1-VLOOKUP($A301,[1]Hugst!$R$5:$W$9,MATCH(ROUNDUP((I$1)/10,0)*10,[1]Hugst!$R$4:$W$4,0))))</f>
        <v>0</v>
      </c>
      <c r="J301" s="169">
        <f ca="1">IF($C301-J$1&lt;År1,0,I300*(1-VLOOKUP($A301,[1]Hugst!$R$5:$W$9,MATCH(ROUNDUP((J$1)/10,0)*10,[1]Hugst!$R$4:$W$4,0))))</f>
        <v>0</v>
      </c>
      <c r="K301" s="169">
        <f ca="1">IF($C301-K$1&lt;År1,0,J300*(1-VLOOKUP($A301,[1]Hugst!$R$5:$W$9,MATCH(ROUNDUP((K$1)/10,0)*10,[1]Hugst!$R$4:$W$4,0))))</f>
        <v>0</v>
      </c>
      <c r="L301" s="169">
        <f ca="1">IF($C301-L$1&lt;År1,0,K300*(1-VLOOKUP($A301,[1]Hugst!$R$5:$W$9,MATCH(ROUNDUP((L$1)/10,0)*10,[1]Hugst!$R$4:$W$4,0))))</f>
        <v>0</v>
      </c>
      <c r="M301" s="169">
        <f ca="1">IF($C301-M$1&lt;År1,0,L300*(1-VLOOKUP($A301,[1]Hugst!$R$5:$W$9,MATCH(ROUNDUP((M$1)/10,0)*10,[1]Hugst!$R$4:$W$4,0))))</f>
        <v>0</v>
      </c>
      <c r="N301" s="169">
        <f ca="1">IF($C301-N$1&lt;År1,0,M300*(1-VLOOKUP($A301,[1]Hugst!$R$5:$W$9,MATCH(ROUNDUP((N$1)/10,0)*10,[1]Hugst!$R$4:$W$4,0))))</f>
        <v>0</v>
      </c>
      <c r="O301" s="169">
        <f ca="1">IF($C301-O$1&lt;År1,0,N300*(1-VLOOKUP($A301,[1]Hugst!$R$5:$W$9,MATCH(ROUNDUP((O$1)/10,0)*10,[1]Hugst!$R$4:$W$4,0))))</f>
        <v>0</v>
      </c>
      <c r="P301" s="169">
        <f ca="1">IF($C301-P$1&lt;År1,0,O300*(1-VLOOKUP($A301,[1]Hugst!$R$5:$W$9,MATCH(ROUNDUP((P$1)/10,0)*10,[1]Hugst!$R$4:$W$4,0))))</f>
        <v>0</v>
      </c>
      <c r="Q301" s="169">
        <f ca="1">IF($C301-Q$1&lt;År1,0,P300*(1-VLOOKUP($A301,[1]Hugst!$R$5:$W$9,MATCH(ROUNDUP((Q$1)/10,0)*10,[1]Hugst!$R$4:$W$4,0))))</f>
        <v>0</v>
      </c>
      <c r="R301" s="169">
        <f ca="1">IF($C301-R$1&lt;År1,0,Q300*(1-VLOOKUP($A301,[1]Hugst!$R$5:$W$9,MATCH(ROUNDUP((R$1)/10,0)*10,[1]Hugst!$R$4:$W$4,0))))</f>
        <v>0</v>
      </c>
      <c r="S301" s="169">
        <f ca="1">IF($C301-S$1&lt;År1,0,R300*(1-VLOOKUP($A301,[1]Hugst!$R$5:$W$9,MATCH(ROUNDUP((S$1)/10,0)*10,[1]Hugst!$R$4:$W$4,0))))</f>
        <v>0</v>
      </c>
      <c r="T301" s="169">
        <f ca="1">IF($C301-T$1&lt;År1,0,S300*(1-VLOOKUP($A301,[1]Hugst!$R$5:$W$9,MATCH(ROUNDUP((T$1)/10,0)*10,[1]Hugst!$R$4:$W$4,0))))</f>
        <v>0</v>
      </c>
      <c r="U301" s="169">
        <f ca="1">IF($C301-U$1&lt;År1,0,T300*(1-VLOOKUP($A301,[1]Hugst!$R$5:$W$9,MATCH(ROUNDUP((U$1)/10,0)*10,[1]Hugst!$R$4:$W$4,0))))</f>
        <v>0</v>
      </c>
      <c r="V301" s="169">
        <f ca="1">IF($C301-V$1&lt;År1,0,U300*(1-VLOOKUP($A301,[1]Hugst!$R$5:$W$9,MATCH(ROUNDUP((V$1)/10,0)*10,[1]Hugst!$R$4:$W$4,0))))</f>
        <v>0</v>
      </c>
      <c r="W301" s="169">
        <f ca="1">IF($C301-W$1&lt;År1,0,V300*(1-VLOOKUP($A301,[1]Hugst!$R$5:$W$9,MATCH(ROUNDUP((W$1)/10,0)*10,[1]Hugst!$R$4:$W$4,0))))</f>
        <v>0</v>
      </c>
      <c r="X301" s="169">
        <f ca="1">IF($C301-X$1&lt;År1,0,W300*(1-VLOOKUP($A301,[1]Hugst!$R$5:$W$9,MATCH(ROUNDUP((X$1)/10,0)*10,[1]Hugst!$R$4:$W$4,0))))</f>
        <v>0</v>
      </c>
      <c r="Y301" s="169">
        <f ca="1">IF($C301-Y$1&lt;År1,0,X300*(1-VLOOKUP($A301,[1]Hugst!$R$5:$W$9,MATCH(ROUNDUP((Y$1)/10,0)*10,[1]Hugst!$R$4:$W$4,0))))</f>
        <v>0</v>
      </c>
      <c r="Z301" s="169">
        <f ca="1"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ca="1" si="7"/>
        <v>0</v>
      </c>
      <c r="F302" s="169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 ca="1">IF($C302-G$1&lt;År1,0,F301*(1-VLOOKUP($A302,[1]Hugst!$R$5:$W$9,MATCH(ROUNDUP((G$1)/10,0)*10,[1]Hugst!$R$4:$W$4,0))))</f>
        <v>0</v>
      </c>
      <c r="H302" s="169">
        <f ca="1">IF($C302-H$1&lt;År1,0,G301*(1-VLOOKUP($A302,[1]Hugst!$R$5:$W$9,MATCH(ROUNDUP((H$1)/10,0)*10,[1]Hugst!$R$4:$W$4,0))))</f>
        <v>0</v>
      </c>
      <c r="I302" s="169">
        <f ca="1">IF($C302-I$1&lt;År1,0,H301*(1-VLOOKUP($A302,[1]Hugst!$R$5:$W$9,MATCH(ROUNDUP((I$1)/10,0)*10,[1]Hugst!$R$4:$W$4,0))))</f>
        <v>0</v>
      </c>
      <c r="J302" s="169">
        <f ca="1">IF($C302-J$1&lt;År1,0,I301*(1-VLOOKUP($A302,[1]Hugst!$R$5:$W$9,MATCH(ROUNDUP((J$1)/10,0)*10,[1]Hugst!$R$4:$W$4,0))))</f>
        <v>0</v>
      </c>
      <c r="K302" s="169">
        <f ca="1">IF($C302-K$1&lt;År1,0,J301*(1-VLOOKUP($A302,[1]Hugst!$R$5:$W$9,MATCH(ROUNDUP((K$1)/10,0)*10,[1]Hugst!$R$4:$W$4,0))))</f>
        <v>0</v>
      </c>
      <c r="L302" s="169">
        <f ca="1">IF($C302-L$1&lt;År1,0,K301*(1-VLOOKUP($A302,[1]Hugst!$R$5:$W$9,MATCH(ROUNDUP((L$1)/10,0)*10,[1]Hugst!$R$4:$W$4,0))))</f>
        <v>0</v>
      </c>
      <c r="M302" s="169">
        <f ca="1">IF($C302-M$1&lt;År1,0,L301*(1-VLOOKUP($A302,[1]Hugst!$R$5:$W$9,MATCH(ROUNDUP((M$1)/10,0)*10,[1]Hugst!$R$4:$W$4,0))))</f>
        <v>0</v>
      </c>
      <c r="N302" s="169">
        <f ca="1">IF($C302-N$1&lt;År1,0,M301*(1-VLOOKUP($A302,[1]Hugst!$R$5:$W$9,MATCH(ROUNDUP((N$1)/10,0)*10,[1]Hugst!$R$4:$W$4,0))))</f>
        <v>0</v>
      </c>
      <c r="O302" s="169">
        <f ca="1">IF($C302-O$1&lt;År1,0,N301*(1-VLOOKUP($A302,[1]Hugst!$R$5:$W$9,MATCH(ROUNDUP((O$1)/10,0)*10,[1]Hugst!$R$4:$W$4,0))))</f>
        <v>0</v>
      </c>
      <c r="P302" s="169">
        <f ca="1">IF($C302-P$1&lt;År1,0,O301*(1-VLOOKUP($A302,[1]Hugst!$R$5:$W$9,MATCH(ROUNDUP((P$1)/10,0)*10,[1]Hugst!$R$4:$W$4,0))))</f>
        <v>0</v>
      </c>
      <c r="Q302" s="169">
        <f ca="1">IF($C302-Q$1&lt;År1,0,P301*(1-VLOOKUP($A302,[1]Hugst!$R$5:$W$9,MATCH(ROUNDUP((Q$1)/10,0)*10,[1]Hugst!$R$4:$W$4,0))))</f>
        <v>0</v>
      </c>
      <c r="R302" s="169">
        <f ca="1">IF($C302-R$1&lt;År1,0,Q301*(1-VLOOKUP($A302,[1]Hugst!$R$5:$W$9,MATCH(ROUNDUP((R$1)/10,0)*10,[1]Hugst!$R$4:$W$4,0))))</f>
        <v>0</v>
      </c>
      <c r="S302" s="169">
        <f ca="1">IF($C302-S$1&lt;År1,0,R301*(1-VLOOKUP($A302,[1]Hugst!$R$5:$W$9,MATCH(ROUNDUP((S$1)/10,0)*10,[1]Hugst!$R$4:$W$4,0))))</f>
        <v>0</v>
      </c>
      <c r="T302" s="169">
        <f ca="1">IF($C302-T$1&lt;År1,0,S301*(1-VLOOKUP($A302,[1]Hugst!$R$5:$W$9,MATCH(ROUNDUP((T$1)/10,0)*10,[1]Hugst!$R$4:$W$4,0))))</f>
        <v>0</v>
      </c>
      <c r="U302" s="169">
        <f ca="1">IF($C302-U$1&lt;År1,0,T301*(1-VLOOKUP($A302,[1]Hugst!$R$5:$W$9,MATCH(ROUNDUP((U$1)/10,0)*10,[1]Hugst!$R$4:$W$4,0))))</f>
        <v>0</v>
      </c>
      <c r="V302" s="169">
        <f ca="1">IF($C302-V$1&lt;År1,0,U301*(1-VLOOKUP($A302,[1]Hugst!$R$5:$W$9,MATCH(ROUNDUP((V$1)/10,0)*10,[1]Hugst!$R$4:$W$4,0))))</f>
        <v>0</v>
      </c>
      <c r="W302" s="169">
        <f ca="1">IF($C302-W$1&lt;År1,0,V301*(1-VLOOKUP($A302,[1]Hugst!$R$5:$W$9,MATCH(ROUNDUP((W$1)/10,0)*10,[1]Hugst!$R$4:$W$4,0))))</f>
        <v>0</v>
      </c>
      <c r="X302" s="169">
        <f ca="1">IF($C302-X$1&lt;År1,0,W301*(1-VLOOKUP($A302,[1]Hugst!$R$5:$W$9,MATCH(ROUNDUP((X$1)/10,0)*10,[1]Hugst!$R$4:$W$4,0))))</f>
        <v>0</v>
      </c>
      <c r="Y302" s="169">
        <f ca="1">IF($C302-Y$1&lt;År1,0,X301*(1-VLOOKUP($A302,[1]Hugst!$R$5:$W$9,MATCH(ROUNDUP((Y$1)/10,0)*10,[1]Hugst!$R$4:$W$4,0))))</f>
        <v>0</v>
      </c>
      <c r="Z302" s="169">
        <f ca="1">IF($C302-Z$1&lt;År1,0,Y301*(1-VLOOKUP($A302,[1]Hugst!$R$5:$W$9,MATCH(ROUNDUP((Z$1)/10,0)*10,[1]Hugst!$R$4:$W$4,0))))</f>
        <v>0</v>
      </c>
      <c r="AA302" s="169">
        <f ca="1"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ca="1" si="7"/>
        <v>0</v>
      </c>
      <c r="F303" s="169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 ca="1">IF($C303-G$1&lt;År1,0,F302*(1-VLOOKUP($A303,[1]Hugst!$R$5:$W$9,MATCH(ROUNDUP((G$1)/10,0)*10,[1]Hugst!$R$4:$W$4,0))))</f>
        <v>0</v>
      </c>
      <c r="H303" s="169">
        <f ca="1">IF($C303-H$1&lt;År1,0,G302*(1-VLOOKUP($A303,[1]Hugst!$R$5:$W$9,MATCH(ROUNDUP((H$1)/10,0)*10,[1]Hugst!$R$4:$W$4,0))))</f>
        <v>0</v>
      </c>
      <c r="I303" s="169">
        <f ca="1">IF($C303-I$1&lt;År1,0,H302*(1-VLOOKUP($A303,[1]Hugst!$R$5:$W$9,MATCH(ROUNDUP((I$1)/10,0)*10,[1]Hugst!$R$4:$W$4,0))))</f>
        <v>0</v>
      </c>
      <c r="J303" s="169">
        <f ca="1">IF($C303-J$1&lt;År1,0,I302*(1-VLOOKUP($A303,[1]Hugst!$R$5:$W$9,MATCH(ROUNDUP((J$1)/10,0)*10,[1]Hugst!$R$4:$W$4,0))))</f>
        <v>0</v>
      </c>
      <c r="K303" s="169">
        <f ca="1">IF($C303-K$1&lt;År1,0,J302*(1-VLOOKUP($A303,[1]Hugst!$R$5:$W$9,MATCH(ROUNDUP((K$1)/10,0)*10,[1]Hugst!$R$4:$W$4,0))))</f>
        <v>0</v>
      </c>
      <c r="L303" s="169">
        <f ca="1">IF($C303-L$1&lt;År1,0,K302*(1-VLOOKUP($A303,[1]Hugst!$R$5:$W$9,MATCH(ROUNDUP((L$1)/10,0)*10,[1]Hugst!$R$4:$W$4,0))))</f>
        <v>0</v>
      </c>
      <c r="M303" s="169">
        <f ca="1">IF($C303-M$1&lt;År1,0,L302*(1-VLOOKUP($A303,[1]Hugst!$R$5:$W$9,MATCH(ROUNDUP((M$1)/10,0)*10,[1]Hugst!$R$4:$W$4,0))))</f>
        <v>0</v>
      </c>
      <c r="N303" s="169">
        <f ca="1">IF($C303-N$1&lt;År1,0,M302*(1-VLOOKUP($A303,[1]Hugst!$R$5:$W$9,MATCH(ROUNDUP((N$1)/10,0)*10,[1]Hugst!$R$4:$W$4,0))))</f>
        <v>0</v>
      </c>
      <c r="O303" s="169">
        <f ca="1">IF($C303-O$1&lt;År1,0,N302*(1-VLOOKUP($A303,[1]Hugst!$R$5:$W$9,MATCH(ROUNDUP((O$1)/10,0)*10,[1]Hugst!$R$4:$W$4,0))))</f>
        <v>0</v>
      </c>
      <c r="P303" s="169">
        <f ca="1">IF($C303-P$1&lt;År1,0,O302*(1-VLOOKUP($A303,[1]Hugst!$R$5:$W$9,MATCH(ROUNDUP((P$1)/10,0)*10,[1]Hugst!$R$4:$W$4,0))))</f>
        <v>0</v>
      </c>
      <c r="Q303" s="169">
        <f ca="1">IF($C303-Q$1&lt;År1,0,P302*(1-VLOOKUP($A303,[1]Hugst!$R$5:$W$9,MATCH(ROUNDUP((Q$1)/10,0)*10,[1]Hugst!$R$4:$W$4,0))))</f>
        <v>0</v>
      </c>
      <c r="R303" s="169">
        <f ca="1">IF($C303-R$1&lt;År1,0,Q302*(1-VLOOKUP($A303,[1]Hugst!$R$5:$W$9,MATCH(ROUNDUP((R$1)/10,0)*10,[1]Hugst!$R$4:$W$4,0))))</f>
        <v>0</v>
      </c>
      <c r="S303" s="169">
        <f ca="1">IF($C303-S$1&lt;År1,0,R302*(1-VLOOKUP($A303,[1]Hugst!$R$5:$W$9,MATCH(ROUNDUP((S$1)/10,0)*10,[1]Hugst!$R$4:$W$4,0))))</f>
        <v>0</v>
      </c>
      <c r="T303" s="169">
        <f ca="1">IF($C303-T$1&lt;År1,0,S302*(1-VLOOKUP($A303,[1]Hugst!$R$5:$W$9,MATCH(ROUNDUP((T$1)/10,0)*10,[1]Hugst!$R$4:$W$4,0))))</f>
        <v>0</v>
      </c>
      <c r="U303" s="169">
        <f ca="1">IF($C303-U$1&lt;År1,0,T302*(1-VLOOKUP($A303,[1]Hugst!$R$5:$W$9,MATCH(ROUNDUP((U$1)/10,0)*10,[1]Hugst!$R$4:$W$4,0))))</f>
        <v>0</v>
      </c>
      <c r="V303" s="169">
        <f ca="1">IF($C303-V$1&lt;År1,0,U302*(1-VLOOKUP($A303,[1]Hugst!$R$5:$W$9,MATCH(ROUNDUP((V$1)/10,0)*10,[1]Hugst!$R$4:$W$4,0))))</f>
        <v>0</v>
      </c>
      <c r="W303" s="169">
        <f ca="1">IF($C303-W$1&lt;År1,0,V302*(1-VLOOKUP($A303,[1]Hugst!$R$5:$W$9,MATCH(ROUNDUP((W$1)/10,0)*10,[1]Hugst!$R$4:$W$4,0))))</f>
        <v>0</v>
      </c>
      <c r="X303" s="169">
        <f ca="1">IF($C303-X$1&lt;År1,0,W302*(1-VLOOKUP($A303,[1]Hugst!$R$5:$W$9,MATCH(ROUNDUP((X$1)/10,0)*10,[1]Hugst!$R$4:$W$4,0))))</f>
        <v>0</v>
      </c>
      <c r="Y303" s="169">
        <f ca="1">IF($C303-Y$1&lt;År1,0,X302*(1-VLOOKUP($A303,[1]Hugst!$R$5:$W$9,MATCH(ROUNDUP((Y$1)/10,0)*10,[1]Hugst!$R$4:$W$4,0))))</f>
        <v>0</v>
      </c>
      <c r="Z303" s="169">
        <f ca="1">IF($C303-Z$1&lt;År1,0,Y302*(1-VLOOKUP($A303,[1]Hugst!$R$5:$W$9,MATCH(ROUNDUP((Z$1)/10,0)*10,[1]Hugst!$R$4:$W$4,0))))</f>
        <v>0</v>
      </c>
      <c r="AA303" s="169">
        <f ca="1">IF($C303-AA$1&lt;År1,0,Z302*(1-VLOOKUP($A303,[1]Hugst!$R$5:$W$9,MATCH(ROUNDUP((AA$1)/10,0)*10,[1]Hugst!$R$4:$W$4,0))))</f>
        <v>0</v>
      </c>
      <c r="AB303" s="169">
        <f ca="1"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ca="1" si="7"/>
        <v>0</v>
      </c>
      <c r="F304" s="169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 ca="1">IF($C304-G$1&lt;År1,0,F303*(1-VLOOKUP($A304,[1]Hugst!$R$5:$W$9,MATCH(ROUNDUP((G$1)/10,0)*10,[1]Hugst!$R$4:$W$4,0))))</f>
        <v>0</v>
      </c>
      <c r="H304" s="169">
        <f ca="1">IF($C304-H$1&lt;År1,0,G303*(1-VLOOKUP($A304,[1]Hugst!$R$5:$W$9,MATCH(ROUNDUP((H$1)/10,0)*10,[1]Hugst!$R$4:$W$4,0))))</f>
        <v>0</v>
      </c>
      <c r="I304" s="169">
        <f ca="1">IF($C304-I$1&lt;År1,0,H303*(1-VLOOKUP($A304,[1]Hugst!$R$5:$W$9,MATCH(ROUNDUP((I$1)/10,0)*10,[1]Hugst!$R$4:$W$4,0))))</f>
        <v>0</v>
      </c>
      <c r="J304" s="169">
        <f ca="1">IF($C304-J$1&lt;År1,0,I303*(1-VLOOKUP($A304,[1]Hugst!$R$5:$W$9,MATCH(ROUNDUP((J$1)/10,0)*10,[1]Hugst!$R$4:$W$4,0))))</f>
        <v>0</v>
      </c>
      <c r="K304" s="169">
        <f ca="1">IF($C304-K$1&lt;År1,0,J303*(1-VLOOKUP($A304,[1]Hugst!$R$5:$W$9,MATCH(ROUNDUP((K$1)/10,0)*10,[1]Hugst!$R$4:$W$4,0))))</f>
        <v>0</v>
      </c>
      <c r="L304" s="169">
        <f ca="1">IF($C304-L$1&lt;År1,0,K303*(1-VLOOKUP($A304,[1]Hugst!$R$5:$W$9,MATCH(ROUNDUP((L$1)/10,0)*10,[1]Hugst!$R$4:$W$4,0))))</f>
        <v>0</v>
      </c>
      <c r="M304" s="169">
        <f ca="1">IF($C304-M$1&lt;År1,0,L303*(1-VLOOKUP($A304,[1]Hugst!$R$5:$W$9,MATCH(ROUNDUP((M$1)/10,0)*10,[1]Hugst!$R$4:$W$4,0))))</f>
        <v>0</v>
      </c>
      <c r="N304" s="169">
        <f ca="1">IF($C304-N$1&lt;År1,0,M303*(1-VLOOKUP($A304,[1]Hugst!$R$5:$W$9,MATCH(ROUNDUP((N$1)/10,0)*10,[1]Hugst!$R$4:$W$4,0))))</f>
        <v>0</v>
      </c>
      <c r="O304" s="169">
        <f ca="1">IF($C304-O$1&lt;År1,0,N303*(1-VLOOKUP($A304,[1]Hugst!$R$5:$W$9,MATCH(ROUNDUP((O$1)/10,0)*10,[1]Hugst!$R$4:$W$4,0))))</f>
        <v>0</v>
      </c>
      <c r="P304" s="169">
        <f ca="1">IF($C304-P$1&lt;År1,0,O303*(1-VLOOKUP($A304,[1]Hugst!$R$5:$W$9,MATCH(ROUNDUP((P$1)/10,0)*10,[1]Hugst!$R$4:$W$4,0))))</f>
        <v>0</v>
      </c>
      <c r="Q304" s="169">
        <f ca="1">IF($C304-Q$1&lt;År1,0,P303*(1-VLOOKUP($A304,[1]Hugst!$R$5:$W$9,MATCH(ROUNDUP((Q$1)/10,0)*10,[1]Hugst!$R$4:$W$4,0))))</f>
        <v>0</v>
      </c>
      <c r="R304" s="169">
        <f ca="1">IF($C304-R$1&lt;År1,0,Q303*(1-VLOOKUP($A304,[1]Hugst!$R$5:$W$9,MATCH(ROUNDUP((R$1)/10,0)*10,[1]Hugst!$R$4:$W$4,0))))</f>
        <v>0</v>
      </c>
      <c r="S304" s="169">
        <f ca="1">IF($C304-S$1&lt;År1,0,R303*(1-VLOOKUP($A304,[1]Hugst!$R$5:$W$9,MATCH(ROUNDUP((S$1)/10,0)*10,[1]Hugst!$R$4:$W$4,0))))</f>
        <v>0</v>
      </c>
      <c r="T304" s="169">
        <f ca="1">IF($C304-T$1&lt;År1,0,S303*(1-VLOOKUP($A304,[1]Hugst!$R$5:$W$9,MATCH(ROUNDUP((T$1)/10,0)*10,[1]Hugst!$R$4:$W$4,0))))</f>
        <v>0</v>
      </c>
      <c r="U304" s="169">
        <f ca="1">IF($C304-U$1&lt;År1,0,T303*(1-VLOOKUP($A304,[1]Hugst!$R$5:$W$9,MATCH(ROUNDUP((U$1)/10,0)*10,[1]Hugst!$R$4:$W$4,0))))</f>
        <v>0</v>
      </c>
      <c r="V304" s="169">
        <f ca="1">IF($C304-V$1&lt;År1,0,U303*(1-VLOOKUP($A304,[1]Hugst!$R$5:$W$9,MATCH(ROUNDUP((V$1)/10,0)*10,[1]Hugst!$R$4:$W$4,0))))</f>
        <v>0</v>
      </c>
      <c r="W304" s="169">
        <f ca="1">IF($C304-W$1&lt;År1,0,V303*(1-VLOOKUP($A304,[1]Hugst!$R$5:$W$9,MATCH(ROUNDUP((W$1)/10,0)*10,[1]Hugst!$R$4:$W$4,0))))</f>
        <v>0</v>
      </c>
      <c r="X304" s="169">
        <f ca="1">IF($C304-X$1&lt;År1,0,W303*(1-VLOOKUP($A304,[1]Hugst!$R$5:$W$9,MATCH(ROUNDUP((X$1)/10,0)*10,[1]Hugst!$R$4:$W$4,0))))</f>
        <v>0</v>
      </c>
      <c r="Y304" s="169">
        <f ca="1">IF($C304-Y$1&lt;År1,0,X303*(1-VLOOKUP($A304,[1]Hugst!$R$5:$W$9,MATCH(ROUNDUP((Y$1)/10,0)*10,[1]Hugst!$R$4:$W$4,0))))</f>
        <v>0</v>
      </c>
      <c r="Z304" s="169">
        <f ca="1">IF($C304-Z$1&lt;År1,0,Y303*(1-VLOOKUP($A304,[1]Hugst!$R$5:$W$9,MATCH(ROUNDUP((Z$1)/10,0)*10,[1]Hugst!$R$4:$W$4,0))))</f>
        <v>0</v>
      </c>
      <c r="AA304" s="169">
        <f ca="1">IF($C304-AA$1&lt;År1,0,Z303*(1-VLOOKUP($A304,[1]Hugst!$R$5:$W$9,MATCH(ROUNDUP((AA$1)/10,0)*10,[1]Hugst!$R$4:$W$4,0))))</f>
        <v>0</v>
      </c>
      <c r="AB304" s="169">
        <f ca="1">IF($C304-AB$1&lt;År1,0,AA303*(1-VLOOKUP($A304,[1]Hugst!$R$5:$W$9,MATCH(ROUNDUP((AB$1)/10,0)*10,[1]Hugst!$R$4:$W$4,0))))</f>
        <v>0</v>
      </c>
      <c r="AC304" s="169">
        <f ca="1"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ca="1" si="7"/>
        <v>0</v>
      </c>
      <c r="F305" s="169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 ca="1">IF($C305-G$1&lt;År1,0,F304*(1-VLOOKUP($A305,[1]Hugst!$R$5:$W$9,MATCH(ROUNDUP((G$1)/10,0)*10,[1]Hugst!$R$4:$W$4,0))))</f>
        <v>0</v>
      </c>
      <c r="H305" s="169">
        <f ca="1">IF($C305-H$1&lt;År1,0,G304*(1-VLOOKUP($A305,[1]Hugst!$R$5:$W$9,MATCH(ROUNDUP((H$1)/10,0)*10,[1]Hugst!$R$4:$W$4,0))))</f>
        <v>0</v>
      </c>
      <c r="I305" s="169">
        <f ca="1">IF($C305-I$1&lt;År1,0,H304*(1-VLOOKUP($A305,[1]Hugst!$R$5:$W$9,MATCH(ROUNDUP((I$1)/10,0)*10,[1]Hugst!$R$4:$W$4,0))))</f>
        <v>0</v>
      </c>
      <c r="J305" s="169">
        <f ca="1">IF($C305-J$1&lt;År1,0,I304*(1-VLOOKUP($A305,[1]Hugst!$R$5:$W$9,MATCH(ROUNDUP((J$1)/10,0)*10,[1]Hugst!$R$4:$W$4,0))))</f>
        <v>0</v>
      </c>
      <c r="K305" s="169">
        <f ca="1">IF($C305-K$1&lt;År1,0,J304*(1-VLOOKUP($A305,[1]Hugst!$R$5:$W$9,MATCH(ROUNDUP((K$1)/10,0)*10,[1]Hugst!$R$4:$W$4,0))))</f>
        <v>0</v>
      </c>
      <c r="L305" s="169">
        <f ca="1">IF($C305-L$1&lt;År1,0,K304*(1-VLOOKUP($A305,[1]Hugst!$R$5:$W$9,MATCH(ROUNDUP((L$1)/10,0)*10,[1]Hugst!$R$4:$W$4,0))))</f>
        <v>0</v>
      </c>
      <c r="M305" s="169">
        <f ca="1">IF($C305-M$1&lt;År1,0,L304*(1-VLOOKUP($A305,[1]Hugst!$R$5:$W$9,MATCH(ROUNDUP((M$1)/10,0)*10,[1]Hugst!$R$4:$W$4,0))))</f>
        <v>0</v>
      </c>
      <c r="N305" s="169">
        <f ca="1">IF($C305-N$1&lt;År1,0,M304*(1-VLOOKUP($A305,[1]Hugst!$R$5:$W$9,MATCH(ROUNDUP((N$1)/10,0)*10,[1]Hugst!$R$4:$W$4,0))))</f>
        <v>0</v>
      </c>
      <c r="O305" s="169">
        <f ca="1">IF($C305-O$1&lt;År1,0,N304*(1-VLOOKUP($A305,[1]Hugst!$R$5:$W$9,MATCH(ROUNDUP((O$1)/10,0)*10,[1]Hugst!$R$4:$W$4,0))))</f>
        <v>0</v>
      </c>
      <c r="P305" s="169">
        <f ca="1">IF($C305-P$1&lt;År1,0,O304*(1-VLOOKUP($A305,[1]Hugst!$R$5:$W$9,MATCH(ROUNDUP((P$1)/10,0)*10,[1]Hugst!$R$4:$W$4,0))))</f>
        <v>0</v>
      </c>
      <c r="Q305" s="169">
        <f ca="1">IF($C305-Q$1&lt;År1,0,P304*(1-VLOOKUP($A305,[1]Hugst!$R$5:$W$9,MATCH(ROUNDUP((Q$1)/10,0)*10,[1]Hugst!$R$4:$W$4,0))))</f>
        <v>0</v>
      </c>
      <c r="R305" s="169">
        <f ca="1">IF($C305-R$1&lt;År1,0,Q304*(1-VLOOKUP($A305,[1]Hugst!$R$5:$W$9,MATCH(ROUNDUP((R$1)/10,0)*10,[1]Hugst!$R$4:$W$4,0))))</f>
        <v>0</v>
      </c>
      <c r="S305" s="169">
        <f ca="1">IF($C305-S$1&lt;År1,0,R304*(1-VLOOKUP($A305,[1]Hugst!$R$5:$W$9,MATCH(ROUNDUP((S$1)/10,0)*10,[1]Hugst!$R$4:$W$4,0))))</f>
        <v>0</v>
      </c>
      <c r="T305" s="169">
        <f ca="1">IF($C305-T$1&lt;År1,0,S304*(1-VLOOKUP($A305,[1]Hugst!$R$5:$W$9,MATCH(ROUNDUP((T$1)/10,0)*10,[1]Hugst!$R$4:$W$4,0))))</f>
        <v>0</v>
      </c>
      <c r="U305" s="169">
        <f ca="1">IF($C305-U$1&lt;År1,0,T304*(1-VLOOKUP($A305,[1]Hugst!$R$5:$W$9,MATCH(ROUNDUP((U$1)/10,0)*10,[1]Hugst!$R$4:$W$4,0))))</f>
        <v>0</v>
      </c>
      <c r="V305" s="169">
        <f ca="1">IF($C305-V$1&lt;År1,0,U304*(1-VLOOKUP($A305,[1]Hugst!$R$5:$W$9,MATCH(ROUNDUP((V$1)/10,0)*10,[1]Hugst!$R$4:$W$4,0))))</f>
        <v>0</v>
      </c>
      <c r="W305" s="169">
        <f ca="1">IF($C305-W$1&lt;År1,0,V304*(1-VLOOKUP($A305,[1]Hugst!$R$5:$W$9,MATCH(ROUNDUP((W$1)/10,0)*10,[1]Hugst!$R$4:$W$4,0))))</f>
        <v>0</v>
      </c>
      <c r="X305" s="169">
        <f ca="1">IF($C305-X$1&lt;År1,0,W304*(1-VLOOKUP($A305,[1]Hugst!$R$5:$W$9,MATCH(ROUNDUP((X$1)/10,0)*10,[1]Hugst!$R$4:$W$4,0))))</f>
        <v>0</v>
      </c>
      <c r="Y305" s="169">
        <f ca="1">IF($C305-Y$1&lt;År1,0,X304*(1-VLOOKUP($A305,[1]Hugst!$R$5:$W$9,MATCH(ROUNDUP((Y$1)/10,0)*10,[1]Hugst!$R$4:$W$4,0))))</f>
        <v>0</v>
      </c>
      <c r="Z305" s="169">
        <f ca="1">IF($C305-Z$1&lt;År1,0,Y304*(1-VLOOKUP($A305,[1]Hugst!$R$5:$W$9,MATCH(ROUNDUP((Z$1)/10,0)*10,[1]Hugst!$R$4:$W$4,0))))</f>
        <v>0</v>
      </c>
      <c r="AA305" s="169">
        <f ca="1">IF($C305-AA$1&lt;År1,0,Z304*(1-VLOOKUP($A305,[1]Hugst!$R$5:$W$9,MATCH(ROUNDUP((AA$1)/10,0)*10,[1]Hugst!$R$4:$W$4,0))))</f>
        <v>0</v>
      </c>
      <c r="AB305" s="169">
        <f ca="1">IF($C305-AB$1&lt;År1,0,AA304*(1-VLOOKUP($A305,[1]Hugst!$R$5:$W$9,MATCH(ROUNDUP((AB$1)/10,0)*10,[1]Hugst!$R$4:$W$4,0))))</f>
        <v>0</v>
      </c>
      <c r="AC305" s="169">
        <f ca="1">IF($C305-AC$1&lt;År1,0,AB304*(1-VLOOKUP($A305,[1]Hugst!$R$5:$W$9,MATCH(ROUNDUP((AC$1)/10,0)*10,[1]Hugst!$R$4:$W$4,0))))</f>
        <v>0</v>
      </c>
      <c r="AD305" s="169">
        <f ca="1"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ca="1" si="7"/>
        <v>0</v>
      </c>
      <c r="F306" s="169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 ca="1">IF($C306-G$1&lt;År1,0,F305*(1-VLOOKUP($A306,[1]Hugst!$R$5:$W$9,MATCH(ROUNDUP((G$1)/10,0)*10,[1]Hugst!$R$4:$W$4,0))))</f>
        <v>0</v>
      </c>
      <c r="H306" s="169">
        <f ca="1">IF($C306-H$1&lt;År1,0,G305*(1-VLOOKUP($A306,[1]Hugst!$R$5:$W$9,MATCH(ROUNDUP((H$1)/10,0)*10,[1]Hugst!$R$4:$W$4,0))))</f>
        <v>0</v>
      </c>
      <c r="I306" s="169">
        <f ca="1">IF($C306-I$1&lt;År1,0,H305*(1-VLOOKUP($A306,[1]Hugst!$R$5:$W$9,MATCH(ROUNDUP((I$1)/10,0)*10,[1]Hugst!$R$4:$W$4,0))))</f>
        <v>0</v>
      </c>
      <c r="J306" s="169">
        <f ca="1">IF($C306-J$1&lt;År1,0,I305*(1-VLOOKUP($A306,[1]Hugst!$R$5:$W$9,MATCH(ROUNDUP((J$1)/10,0)*10,[1]Hugst!$R$4:$W$4,0))))</f>
        <v>0</v>
      </c>
      <c r="K306" s="169">
        <f ca="1">IF($C306-K$1&lt;År1,0,J305*(1-VLOOKUP($A306,[1]Hugst!$R$5:$W$9,MATCH(ROUNDUP((K$1)/10,0)*10,[1]Hugst!$R$4:$W$4,0))))</f>
        <v>0</v>
      </c>
      <c r="L306" s="169">
        <f ca="1">IF($C306-L$1&lt;År1,0,K305*(1-VLOOKUP($A306,[1]Hugst!$R$5:$W$9,MATCH(ROUNDUP((L$1)/10,0)*10,[1]Hugst!$R$4:$W$4,0))))</f>
        <v>0</v>
      </c>
      <c r="M306" s="169">
        <f ca="1">IF($C306-M$1&lt;År1,0,L305*(1-VLOOKUP($A306,[1]Hugst!$R$5:$W$9,MATCH(ROUNDUP((M$1)/10,0)*10,[1]Hugst!$R$4:$W$4,0))))</f>
        <v>0</v>
      </c>
      <c r="N306" s="169">
        <f ca="1">IF($C306-N$1&lt;År1,0,M305*(1-VLOOKUP($A306,[1]Hugst!$R$5:$W$9,MATCH(ROUNDUP((N$1)/10,0)*10,[1]Hugst!$R$4:$W$4,0))))</f>
        <v>0</v>
      </c>
      <c r="O306" s="169">
        <f ca="1">IF($C306-O$1&lt;År1,0,N305*(1-VLOOKUP($A306,[1]Hugst!$R$5:$W$9,MATCH(ROUNDUP((O$1)/10,0)*10,[1]Hugst!$R$4:$W$4,0))))</f>
        <v>0</v>
      </c>
      <c r="P306" s="169">
        <f ca="1">IF($C306-P$1&lt;År1,0,O305*(1-VLOOKUP($A306,[1]Hugst!$R$5:$W$9,MATCH(ROUNDUP((P$1)/10,0)*10,[1]Hugst!$R$4:$W$4,0))))</f>
        <v>0</v>
      </c>
      <c r="Q306" s="169">
        <f ca="1">IF($C306-Q$1&lt;År1,0,P305*(1-VLOOKUP($A306,[1]Hugst!$R$5:$W$9,MATCH(ROUNDUP((Q$1)/10,0)*10,[1]Hugst!$R$4:$W$4,0))))</f>
        <v>0</v>
      </c>
      <c r="R306" s="169">
        <f ca="1">IF($C306-R$1&lt;År1,0,Q305*(1-VLOOKUP($A306,[1]Hugst!$R$5:$W$9,MATCH(ROUNDUP((R$1)/10,0)*10,[1]Hugst!$R$4:$W$4,0))))</f>
        <v>0</v>
      </c>
      <c r="S306" s="169">
        <f ca="1">IF($C306-S$1&lt;År1,0,R305*(1-VLOOKUP($A306,[1]Hugst!$R$5:$W$9,MATCH(ROUNDUP((S$1)/10,0)*10,[1]Hugst!$R$4:$W$4,0))))</f>
        <v>0</v>
      </c>
      <c r="T306" s="169">
        <f ca="1">IF($C306-T$1&lt;År1,0,S305*(1-VLOOKUP($A306,[1]Hugst!$R$5:$W$9,MATCH(ROUNDUP((T$1)/10,0)*10,[1]Hugst!$R$4:$W$4,0))))</f>
        <v>0</v>
      </c>
      <c r="U306" s="169">
        <f ca="1">IF($C306-U$1&lt;År1,0,T305*(1-VLOOKUP($A306,[1]Hugst!$R$5:$W$9,MATCH(ROUNDUP((U$1)/10,0)*10,[1]Hugst!$R$4:$W$4,0))))</f>
        <v>0</v>
      </c>
      <c r="V306" s="169">
        <f ca="1">IF($C306-V$1&lt;År1,0,U305*(1-VLOOKUP($A306,[1]Hugst!$R$5:$W$9,MATCH(ROUNDUP((V$1)/10,0)*10,[1]Hugst!$R$4:$W$4,0))))</f>
        <v>0</v>
      </c>
      <c r="W306" s="169">
        <f ca="1">IF($C306-W$1&lt;År1,0,V305*(1-VLOOKUP($A306,[1]Hugst!$R$5:$W$9,MATCH(ROUNDUP((W$1)/10,0)*10,[1]Hugst!$R$4:$W$4,0))))</f>
        <v>0</v>
      </c>
      <c r="X306" s="169">
        <f ca="1">IF($C306-X$1&lt;År1,0,W305*(1-VLOOKUP($A306,[1]Hugst!$R$5:$W$9,MATCH(ROUNDUP((X$1)/10,0)*10,[1]Hugst!$R$4:$W$4,0))))</f>
        <v>0</v>
      </c>
      <c r="Y306" s="169">
        <f ca="1">IF($C306-Y$1&lt;År1,0,X305*(1-VLOOKUP($A306,[1]Hugst!$R$5:$W$9,MATCH(ROUNDUP((Y$1)/10,0)*10,[1]Hugst!$R$4:$W$4,0))))</f>
        <v>0</v>
      </c>
      <c r="Z306" s="169">
        <f ca="1">IF($C306-Z$1&lt;År1,0,Y305*(1-VLOOKUP($A306,[1]Hugst!$R$5:$W$9,MATCH(ROUNDUP((Z$1)/10,0)*10,[1]Hugst!$R$4:$W$4,0))))</f>
        <v>0</v>
      </c>
      <c r="AA306" s="169">
        <f ca="1">IF($C306-AA$1&lt;År1,0,Z305*(1-VLOOKUP($A306,[1]Hugst!$R$5:$W$9,MATCH(ROUNDUP((AA$1)/10,0)*10,[1]Hugst!$R$4:$W$4,0))))</f>
        <v>0</v>
      </c>
      <c r="AB306" s="169">
        <f ca="1">IF($C306-AB$1&lt;År1,0,AA305*(1-VLOOKUP($A306,[1]Hugst!$R$5:$W$9,MATCH(ROUNDUP((AB$1)/10,0)*10,[1]Hugst!$R$4:$W$4,0))))</f>
        <v>0</v>
      </c>
      <c r="AC306" s="169">
        <f ca="1">IF($C306-AC$1&lt;År1,0,AB305*(1-VLOOKUP($A306,[1]Hugst!$R$5:$W$9,MATCH(ROUNDUP((AC$1)/10,0)*10,[1]Hugst!$R$4:$W$4,0))))</f>
        <v>0</v>
      </c>
      <c r="AD306" s="169">
        <f ca="1">IF($C306-AD$1&lt;År1,0,AC305*(1-VLOOKUP($A306,[1]Hugst!$R$5:$W$9,MATCH(ROUNDUP((AD$1)/10,0)*10,[1]Hugst!$R$4:$W$4,0))))</f>
        <v>0</v>
      </c>
      <c r="AE306" s="169">
        <f ca="1"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ca="1" si="7"/>
        <v>0</v>
      </c>
      <c r="F307" s="169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 ca="1">IF($C307-G$1&lt;År1,0,F306*(1-VLOOKUP($A307,[1]Hugst!$R$5:$W$9,MATCH(ROUNDUP((G$1)/10,0)*10,[1]Hugst!$R$4:$W$4,0))))</f>
        <v>0</v>
      </c>
      <c r="H307" s="169">
        <f ca="1">IF($C307-H$1&lt;År1,0,G306*(1-VLOOKUP($A307,[1]Hugst!$R$5:$W$9,MATCH(ROUNDUP((H$1)/10,0)*10,[1]Hugst!$R$4:$W$4,0))))</f>
        <v>0</v>
      </c>
      <c r="I307" s="169">
        <f ca="1">IF($C307-I$1&lt;År1,0,H306*(1-VLOOKUP($A307,[1]Hugst!$R$5:$W$9,MATCH(ROUNDUP((I$1)/10,0)*10,[1]Hugst!$R$4:$W$4,0))))</f>
        <v>0</v>
      </c>
      <c r="J307" s="169">
        <f ca="1">IF($C307-J$1&lt;År1,0,I306*(1-VLOOKUP($A307,[1]Hugst!$R$5:$W$9,MATCH(ROUNDUP((J$1)/10,0)*10,[1]Hugst!$R$4:$W$4,0))))</f>
        <v>0</v>
      </c>
      <c r="K307" s="169">
        <f ca="1">IF($C307-K$1&lt;År1,0,J306*(1-VLOOKUP($A307,[1]Hugst!$R$5:$W$9,MATCH(ROUNDUP((K$1)/10,0)*10,[1]Hugst!$R$4:$W$4,0))))</f>
        <v>0</v>
      </c>
      <c r="L307" s="169">
        <f ca="1">IF($C307-L$1&lt;År1,0,K306*(1-VLOOKUP($A307,[1]Hugst!$R$5:$W$9,MATCH(ROUNDUP((L$1)/10,0)*10,[1]Hugst!$R$4:$W$4,0))))</f>
        <v>0</v>
      </c>
      <c r="M307" s="169">
        <f ca="1">IF($C307-M$1&lt;År1,0,L306*(1-VLOOKUP($A307,[1]Hugst!$R$5:$W$9,MATCH(ROUNDUP((M$1)/10,0)*10,[1]Hugst!$R$4:$W$4,0))))</f>
        <v>0</v>
      </c>
      <c r="N307" s="169">
        <f ca="1">IF($C307-N$1&lt;År1,0,M306*(1-VLOOKUP($A307,[1]Hugst!$R$5:$W$9,MATCH(ROUNDUP((N$1)/10,0)*10,[1]Hugst!$R$4:$W$4,0))))</f>
        <v>0</v>
      </c>
      <c r="O307" s="169">
        <f ca="1">IF($C307-O$1&lt;År1,0,N306*(1-VLOOKUP($A307,[1]Hugst!$R$5:$W$9,MATCH(ROUNDUP((O$1)/10,0)*10,[1]Hugst!$R$4:$W$4,0))))</f>
        <v>0</v>
      </c>
      <c r="P307" s="169">
        <f ca="1">IF($C307-P$1&lt;År1,0,O306*(1-VLOOKUP($A307,[1]Hugst!$R$5:$W$9,MATCH(ROUNDUP((P$1)/10,0)*10,[1]Hugst!$R$4:$W$4,0))))</f>
        <v>0</v>
      </c>
      <c r="Q307" s="169">
        <f ca="1">IF($C307-Q$1&lt;År1,0,P306*(1-VLOOKUP($A307,[1]Hugst!$R$5:$W$9,MATCH(ROUNDUP((Q$1)/10,0)*10,[1]Hugst!$R$4:$W$4,0))))</f>
        <v>0</v>
      </c>
      <c r="R307" s="169">
        <f ca="1">IF($C307-R$1&lt;År1,0,Q306*(1-VLOOKUP($A307,[1]Hugst!$R$5:$W$9,MATCH(ROUNDUP((R$1)/10,0)*10,[1]Hugst!$R$4:$W$4,0))))</f>
        <v>0</v>
      </c>
      <c r="S307" s="169">
        <f ca="1">IF($C307-S$1&lt;År1,0,R306*(1-VLOOKUP($A307,[1]Hugst!$R$5:$W$9,MATCH(ROUNDUP((S$1)/10,0)*10,[1]Hugst!$R$4:$W$4,0))))</f>
        <v>0</v>
      </c>
      <c r="T307" s="169">
        <f ca="1">IF($C307-T$1&lt;År1,0,S306*(1-VLOOKUP($A307,[1]Hugst!$R$5:$W$9,MATCH(ROUNDUP((T$1)/10,0)*10,[1]Hugst!$R$4:$W$4,0))))</f>
        <v>0</v>
      </c>
      <c r="U307" s="169">
        <f ca="1">IF($C307-U$1&lt;År1,0,T306*(1-VLOOKUP($A307,[1]Hugst!$R$5:$W$9,MATCH(ROUNDUP((U$1)/10,0)*10,[1]Hugst!$R$4:$W$4,0))))</f>
        <v>0</v>
      </c>
      <c r="V307" s="169">
        <f ca="1">IF($C307-V$1&lt;År1,0,U306*(1-VLOOKUP($A307,[1]Hugst!$R$5:$W$9,MATCH(ROUNDUP((V$1)/10,0)*10,[1]Hugst!$R$4:$W$4,0))))</f>
        <v>0</v>
      </c>
      <c r="W307" s="169">
        <f ca="1">IF($C307-W$1&lt;År1,0,V306*(1-VLOOKUP($A307,[1]Hugst!$R$5:$W$9,MATCH(ROUNDUP((W$1)/10,0)*10,[1]Hugst!$R$4:$W$4,0))))</f>
        <v>0</v>
      </c>
      <c r="X307" s="169">
        <f ca="1">IF($C307-X$1&lt;År1,0,W306*(1-VLOOKUP($A307,[1]Hugst!$R$5:$W$9,MATCH(ROUNDUP((X$1)/10,0)*10,[1]Hugst!$R$4:$W$4,0))))</f>
        <v>0</v>
      </c>
      <c r="Y307" s="169">
        <f ca="1">IF($C307-Y$1&lt;År1,0,X306*(1-VLOOKUP($A307,[1]Hugst!$R$5:$W$9,MATCH(ROUNDUP((Y$1)/10,0)*10,[1]Hugst!$R$4:$W$4,0))))</f>
        <v>0</v>
      </c>
      <c r="Z307" s="169">
        <f ca="1">IF($C307-Z$1&lt;År1,0,Y306*(1-VLOOKUP($A307,[1]Hugst!$R$5:$W$9,MATCH(ROUNDUP((Z$1)/10,0)*10,[1]Hugst!$R$4:$W$4,0))))</f>
        <v>0</v>
      </c>
      <c r="AA307" s="169">
        <f ca="1">IF($C307-AA$1&lt;År1,0,Z306*(1-VLOOKUP($A307,[1]Hugst!$R$5:$W$9,MATCH(ROUNDUP((AA$1)/10,0)*10,[1]Hugst!$R$4:$W$4,0))))</f>
        <v>0</v>
      </c>
      <c r="AB307" s="169">
        <f ca="1">IF($C307-AB$1&lt;År1,0,AA306*(1-VLOOKUP($A307,[1]Hugst!$R$5:$W$9,MATCH(ROUNDUP((AB$1)/10,0)*10,[1]Hugst!$R$4:$W$4,0))))</f>
        <v>0</v>
      </c>
      <c r="AC307" s="169">
        <f ca="1">IF($C307-AC$1&lt;År1,0,AB306*(1-VLOOKUP($A307,[1]Hugst!$R$5:$W$9,MATCH(ROUNDUP((AC$1)/10,0)*10,[1]Hugst!$R$4:$W$4,0))))</f>
        <v>0</v>
      </c>
      <c r="AD307" s="169">
        <f ca="1">IF($C307-AD$1&lt;År1,0,AC306*(1-VLOOKUP($A307,[1]Hugst!$R$5:$W$9,MATCH(ROUNDUP((AD$1)/10,0)*10,[1]Hugst!$R$4:$W$4,0))))</f>
        <v>0</v>
      </c>
      <c r="AE307" s="169">
        <f ca="1">IF($C307-AE$1&lt;År1,0,AD306*(1-VLOOKUP($A307,[1]Hugst!$R$5:$W$9,MATCH(ROUNDUP((AE$1)/10,0)*10,[1]Hugst!$R$4:$W$4,0))))</f>
        <v>0</v>
      </c>
      <c r="AF307" s="169">
        <f ca="1"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ca="1" si="7"/>
        <v>0</v>
      </c>
      <c r="F308" s="169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 ca="1">IF($C308-G$1&lt;År1,0,F307*(1-VLOOKUP($A308,[1]Hugst!$R$5:$W$9,MATCH(ROUNDUP((G$1)/10,0)*10,[1]Hugst!$R$4:$W$4,0))))</f>
        <v>0</v>
      </c>
      <c r="H308" s="169">
        <f ca="1">IF($C308-H$1&lt;År1,0,G307*(1-VLOOKUP($A308,[1]Hugst!$R$5:$W$9,MATCH(ROUNDUP((H$1)/10,0)*10,[1]Hugst!$R$4:$W$4,0))))</f>
        <v>0</v>
      </c>
      <c r="I308" s="169">
        <f ca="1">IF($C308-I$1&lt;År1,0,H307*(1-VLOOKUP($A308,[1]Hugst!$R$5:$W$9,MATCH(ROUNDUP((I$1)/10,0)*10,[1]Hugst!$R$4:$W$4,0))))</f>
        <v>0</v>
      </c>
      <c r="J308" s="169">
        <f ca="1">IF($C308-J$1&lt;År1,0,I307*(1-VLOOKUP($A308,[1]Hugst!$R$5:$W$9,MATCH(ROUNDUP((J$1)/10,0)*10,[1]Hugst!$R$4:$W$4,0))))</f>
        <v>0</v>
      </c>
      <c r="K308" s="169">
        <f ca="1">IF($C308-K$1&lt;År1,0,J307*(1-VLOOKUP($A308,[1]Hugst!$R$5:$W$9,MATCH(ROUNDUP((K$1)/10,0)*10,[1]Hugst!$R$4:$W$4,0))))</f>
        <v>0</v>
      </c>
      <c r="L308" s="169">
        <f ca="1">IF($C308-L$1&lt;År1,0,K307*(1-VLOOKUP($A308,[1]Hugst!$R$5:$W$9,MATCH(ROUNDUP((L$1)/10,0)*10,[1]Hugst!$R$4:$W$4,0))))</f>
        <v>0</v>
      </c>
      <c r="M308" s="169">
        <f ca="1">IF($C308-M$1&lt;År1,0,L307*(1-VLOOKUP($A308,[1]Hugst!$R$5:$W$9,MATCH(ROUNDUP((M$1)/10,0)*10,[1]Hugst!$R$4:$W$4,0))))</f>
        <v>0</v>
      </c>
      <c r="N308" s="169">
        <f ca="1">IF($C308-N$1&lt;År1,0,M307*(1-VLOOKUP($A308,[1]Hugst!$R$5:$W$9,MATCH(ROUNDUP((N$1)/10,0)*10,[1]Hugst!$R$4:$W$4,0))))</f>
        <v>0</v>
      </c>
      <c r="O308" s="169">
        <f ca="1">IF($C308-O$1&lt;År1,0,N307*(1-VLOOKUP($A308,[1]Hugst!$R$5:$W$9,MATCH(ROUNDUP((O$1)/10,0)*10,[1]Hugst!$R$4:$W$4,0))))</f>
        <v>0</v>
      </c>
      <c r="P308" s="169">
        <f ca="1">IF($C308-P$1&lt;År1,0,O307*(1-VLOOKUP($A308,[1]Hugst!$R$5:$W$9,MATCH(ROUNDUP((P$1)/10,0)*10,[1]Hugst!$R$4:$W$4,0))))</f>
        <v>0</v>
      </c>
      <c r="Q308" s="169">
        <f ca="1">IF($C308-Q$1&lt;År1,0,P307*(1-VLOOKUP($A308,[1]Hugst!$R$5:$W$9,MATCH(ROUNDUP((Q$1)/10,0)*10,[1]Hugst!$R$4:$W$4,0))))</f>
        <v>0</v>
      </c>
      <c r="R308" s="169">
        <f ca="1">IF($C308-R$1&lt;År1,0,Q307*(1-VLOOKUP($A308,[1]Hugst!$R$5:$W$9,MATCH(ROUNDUP((R$1)/10,0)*10,[1]Hugst!$R$4:$W$4,0))))</f>
        <v>0</v>
      </c>
      <c r="S308" s="169">
        <f ca="1">IF($C308-S$1&lt;År1,0,R307*(1-VLOOKUP($A308,[1]Hugst!$R$5:$W$9,MATCH(ROUNDUP((S$1)/10,0)*10,[1]Hugst!$R$4:$W$4,0))))</f>
        <v>0</v>
      </c>
      <c r="T308" s="169">
        <f ca="1">IF($C308-T$1&lt;År1,0,S307*(1-VLOOKUP($A308,[1]Hugst!$R$5:$W$9,MATCH(ROUNDUP((T$1)/10,0)*10,[1]Hugst!$R$4:$W$4,0))))</f>
        <v>0</v>
      </c>
      <c r="U308" s="169">
        <f ca="1">IF($C308-U$1&lt;År1,0,T307*(1-VLOOKUP($A308,[1]Hugst!$R$5:$W$9,MATCH(ROUNDUP((U$1)/10,0)*10,[1]Hugst!$R$4:$W$4,0))))</f>
        <v>0</v>
      </c>
      <c r="V308" s="169">
        <f ca="1">IF($C308-V$1&lt;År1,0,U307*(1-VLOOKUP($A308,[1]Hugst!$R$5:$W$9,MATCH(ROUNDUP((V$1)/10,0)*10,[1]Hugst!$R$4:$W$4,0))))</f>
        <v>0</v>
      </c>
      <c r="W308" s="169">
        <f ca="1">IF($C308-W$1&lt;År1,0,V307*(1-VLOOKUP($A308,[1]Hugst!$R$5:$W$9,MATCH(ROUNDUP((W$1)/10,0)*10,[1]Hugst!$R$4:$W$4,0))))</f>
        <v>0</v>
      </c>
      <c r="X308" s="169">
        <f ca="1">IF($C308-X$1&lt;År1,0,W307*(1-VLOOKUP($A308,[1]Hugst!$R$5:$W$9,MATCH(ROUNDUP((X$1)/10,0)*10,[1]Hugst!$R$4:$W$4,0))))</f>
        <v>0</v>
      </c>
      <c r="Y308" s="169">
        <f ca="1">IF($C308-Y$1&lt;År1,0,X307*(1-VLOOKUP($A308,[1]Hugst!$R$5:$W$9,MATCH(ROUNDUP((Y$1)/10,0)*10,[1]Hugst!$R$4:$W$4,0))))</f>
        <v>0</v>
      </c>
      <c r="Z308" s="169">
        <f ca="1">IF($C308-Z$1&lt;År1,0,Y307*(1-VLOOKUP($A308,[1]Hugst!$R$5:$W$9,MATCH(ROUNDUP((Z$1)/10,0)*10,[1]Hugst!$R$4:$W$4,0))))</f>
        <v>0</v>
      </c>
      <c r="AA308" s="169">
        <f ca="1">IF($C308-AA$1&lt;År1,0,Z307*(1-VLOOKUP($A308,[1]Hugst!$R$5:$W$9,MATCH(ROUNDUP((AA$1)/10,0)*10,[1]Hugst!$R$4:$W$4,0))))</f>
        <v>0</v>
      </c>
      <c r="AB308" s="169">
        <f ca="1">IF($C308-AB$1&lt;År1,0,AA307*(1-VLOOKUP($A308,[1]Hugst!$R$5:$W$9,MATCH(ROUNDUP((AB$1)/10,0)*10,[1]Hugst!$R$4:$W$4,0))))</f>
        <v>0</v>
      </c>
      <c r="AC308" s="169">
        <f ca="1">IF($C308-AC$1&lt;År1,0,AB307*(1-VLOOKUP($A308,[1]Hugst!$R$5:$W$9,MATCH(ROUNDUP((AC$1)/10,0)*10,[1]Hugst!$R$4:$W$4,0))))</f>
        <v>0</v>
      </c>
      <c r="AD308" s="169">
        <f ca="1">IF($C308-AD$1&lt;År1,0,AC307*(1-VLOOKUP($A308,[1]Hugst!$R$5:$W$9,MATCH(ROUNDUP((AD$1)/10,0)*10,[1]Hugst!$R$4:$W$4,0))))</f>
        <v>0</v>
      </c>
      <c r="AE308" s="169">
        <f ca="1">IF($C308-AE$1&lt;År1,0,AD307*(1-VLOOKUP($A308,[1]Hugst!$R$5:$W$9,MATCH(ROUNDUP((AE$1)/10,0)*10,[1]Hugst!$R$4:$W$4,0))))</f>
        <v>0</v>
      </c>
      <c r="AF308" s="169">
        <f ca="1">IF($C308-AF$1&lt;År1,0,AE307*(1-VLOOKUP($A308,[1]Hugst!$R$5:$W$9,MATCH(ROUNDUP((AF$1)/10,0)*10,[1]Hugst!$R$4:$W$4,0))))</f>
        <v>0</v>
      </c>
      <c r="AG308" s="169">
        <f ca="1"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ca="1" si="7"/>
        <v>0</v>
      </c>
      <c r="F309" s="16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 ca="1">IF($C309-G$1&lt;År1,0,F308*(1-VLOOKUP($A309,[1]Hugst!$R$5:$W$9,MATCH(ROUNDUP((G$1)/10,0)*10,[1]Hugst!$R$4:$W$4,0))))</f>
        <v>0</v>
      </c>
      <c r="H309" s="169">
        <f ca="1">IF($C309-H$1&lt;År1,0,G308*(1-VLOOKUP($A309,[1]Hugst!$R$5:$W$9,MATCH(ROUNDUP((H$1)/10,0)*10,[1]Hugst!$R$4:$W$4,0))))</f>
        <v>0</v>
      </c>
      <c r="I309" s="169">
        <f ca="1">IF($C309-I$1&lt;År1,0,H308*(1-VLOOKUP($A309,[1]Hugst!$R$5:$W$9,MATCH(ROUNDUP((I$1)/10,0)*10,[1]Hugst!$R$4:$W$4,0))))</f>
        <v>0</v>
      </c>
      <c r="J309" s="169">
        <f ca="1">IF($C309-J$1&lt;År1,0,I308*(1-VLOOKUP($A309,[1]Hugst!$R$5:$W$9,MATCH(ROUNDUP((J$1)/10,0)*10,[1]Hugst!$R$4:$W$4,0))))</f>
        <v>0</v>
      </c>
      <c r="K309" s="169">
        <f ca="1">IF($C309-K$1&lt;År1,0,J308*(1-VLOOKUP($A309,[1]Hugst!$R$5:$W$9,MATCH(ROUNDUP((K$1)/10,0)*10,[1]Hugst!$R$4:$W$4,0))))</f>
        <v>0</v>
      </c>
      <c r="L309" s="169">
        <f ca="1">IF($C309-L$1&lt;År1,0,K308*(1-VLOOKUP($A309,[1]Hugst!$R$5:$W$9,MATCH(ROUNDUP((L$1)/10,0)*10,[1]Hugst!$R$4:$W$4,0))))</f>
        <v>0</v>
      </c>
      <c r="M309" s="169">
        <f ca="1">IF($C309-M$1&lt;År1,0,L308*(1-VLOOKUP($A309,[1]Hugst!$R$5:$W$9,MATCH(ROUNDUP((M$1)/10,0)*10,[1]Hugst!$R$4:$W$4,0))))</f>
        <v>0</v>
      </c>
      <c r="N309" s="169">
        <f ca="1">IF($C309-N$1&lt;År1,0,M308*(1-VLOOKUP($A309,[1]Hugst!$R$5:$W$9,MATCH(ROUNDUP((N$1)/10,0)*10,[1]Hugst!$R$4:$W$4,0))))</f>
        <v>0</v>
      </c>
      <c r="O309" s="169">
        <f ca="1">IF($C309-O$1&lt;År1,0,N308*(1-VLOOKUP($A309,[1]Hugst!$R$5:$W$9,MATCH(ROUNDUP((O$1)/10,0)*10,[1]Hugst!$R$4:$W$4,0))))</f>
        <v>0</v>
      </c>
      <c r="P309" s="169">
        <f ca="1">IF($C309-P$1&lt;År1,0,O308*(1-VLOOKUP($A309,[1]Hugst!$R$5:$W$9,MATCH(ROUNDUP((P$1)/10,0)*10,[1]Hugst!$R$4:$W$4,0))))</f>
        <v>0</v>
      </c>
      <c r="Q309" s="169">
        <f ca="1">IF($C309-Q$1&lt;År1,0,P308*(1-VLOOKUP($A309,[1]Hugst!$R$5:$W$9,MATCH(ROUNDUP((Q$1)/10,0)*10,[1]Hugst!$R$4:$W$4,0))))</f>
        <v>0</v>
      </c>
      <c r="R309" s="169">
        <f ca="1">IF($C309-R$1&lt;År1,0,Q308*(1-VLOOKUP($A309,[1]Hugst!$R$5:$W$9,MATCH(ROUNDUP((R$1)/10,0)*10,[1]Hugst!$R$4:$W$4,0))))</f>
        <v>0</v>
      </c>
      <c r="S309" s="169">
        <f ca="1">IF($C309-S$1&lt;År1,0,R308*(1-VLOOKUP($A309,[1]Hugst!$R$5:$W$9,MATCH(ROUNDUP((S$1)/10,0)*10,[1]Hugst!$R$4:$W$4,0))))</f>
        <v>0</v>
      </c>
      <c r="T309" s="169">
        <f ca="1">IF($C309-T$1&lt;År1,0,S308*(1-VLOOKUP($A309,[1]Hugst!$R$5:$W$9,MATCH(ROUNDUP((T$1)/10,0)*10,[1]Hugst!$R$4:$W$4,0))))</f>
        <v>0</v>
      </c>
      <c r="U309" s="169">
        <f ca="1">IF($C309-U$1&lt;År1,0,T308*(1-VLOOKUP($A309,[1]Hugst!$R$5:$W$9,MATCH(ROUNDUP((U$1)/10,0)*10,[1]Hugst!$R$4:$W$4,0))))</f>
        <v>0</v>
      </c>
      <c r="V309" s="169">
        <f ca="1">IF($C309-V$1&lt;År1,0,U308*(1-VLOOKUP($A309,[1]Hugst!$R$5:$W$9,MATCH(ROUNDUP((V$1)/10,0)*10,[1]Hugst!$R$4:$W$4,0))))</f>
        <v>0</v>
      </c>
      <c r="W309" s="169">
        <f ca="1">IF($C309-W$1&lt;År1,0,V308*(1-VLOOKUP($A309,[1]Hugst!$R$5:$W$9,MATCH(ROUNDUP((W$1)/10,0)*10,[1]Hugst!$R$4:$W$4,0))))</f>
        <v>0</v>
      </c>
      <c r="X309" s="169">
        <f ca="1">IF($C309-X$1&lt;År1,0,W308*(1-VLOOKUP($A309,[1]Hugst!$R$5:$W$9,MATCH(ROUNDUP((X$1)/10,0)*10,[1]Hugst!$R$4:$W$4,0))))</f>
        <v>0</v>
      </c>
      <c r="Y309" s="169">
        <f ca="1">IF($C309-Y$1&lt;År1,0,X308*(1-VLOOKUP($A309,[1]Hugst!$R$5:$W$9,MATCH(ROUNDUP((Y$1)/10,0)*10,[1]Hugst!$R$4:$W$4,0))))</f>
        <v>0</v>
      </c>
      <c r="Z309" s="169">
        <f ca="1">IF($C309-Z$1&lt;År1,0,Y308*(1-VLOOKUP($A309,[1]Hugst!$R$5:$W$9,MATCH(ROUNDUP((Z$1)/10,0)*10,[1]Hugst!$R$4:$W$4,0))))</f>
        <v>0</v>
      </c>
      <c r="AA309" s="169">
        <f ca="1">IF($C309-AA$1&lt;År1,0,Z308*(1-VLOOKUP($A309,[1]Hugst!$R$5:$W$9,MATCH(ROUNDUP((AA$1)/10,0)*10,[1]Hugst!$R$4:$W$4,0))))</f>
        <v>0</v>
      </c>
      <c r="AB309" s="169">
        <f ca="1">IF($C309-AB$1&lt;År1,0,AA308*(1-VLOOKUP($A309,[1]Hugst!$R$5:$W$9,MATCH(ROUNDUP((AB$1)/10,0)*10,[1]Hugst!$R$4:$W$4,0))))</f>
        <v>0</v>
      </c>
      <c r="AC309" s="169">
        <f ca="1">IF($C309-AC$1&lt;År1,0,AB308*(1-VLOOKUP($A309,[1]Hugst!$R$5:$W$9,MATCH(ROUNDUP((AC$1)/10,0)*10,[1]Hugst!$R$4:$W$4,0))))</f>
        <v>0</v>
      </c>
      <c r="AD309" s="169">
        <f ca="1">IF($C309-AD$1&lt;År1,0,AC308*(1-VLOOKUP($A309,[1]Hugst!$R$5:$W$9,MATCH(ROUNDUP((AD$1)/10,0)*10,[1]Hugst!$R$4:$W$4,0))))</f>
        <v>0</v>
      </c>
      <c r="AE309" s="169">
        <f ca="1">IF($C309-AE$1&lt;År1,0,AD308*(1-VLOOKUP($A309,[1]Hugst!$R$5:$W$9,MATCH(ROUNDUP((AE$1)/10,0)*10,[1]Hugst!$R$4:$W$4,0))))</f>
        <v>0</v>
      </c>
      <c r="AF309" s="169">
        <f ca="1">IF($C309-AF$1&lt;År1,0,AE308*(1-VLOOKUP($A309,[1]Hugst!$R$5:$W$9,MATCH(ROUNDUP((AF$1)/10,0)*10,[1]Hugst!$R$4:$W$4,0))))</f>
        <v>0</v>
      </c>
      <c r="AG309" s="169">
        <f ca="1">IF($C309-AG$1&lt;År1,0,AF308*(1-VLOOKUP($A309,[1]Hugst!$R$5:$W$9,MATCH(ROUNDUP((AG$1)/10,0)*10,[1]Hugst!$R$4:$W$4,0))))</f>
        <v>0</v>
      </c>
      <c r="AH309" s="169">
        <f ca="1"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ca="1" si="7"/>
        <v>0</v>
      </c>
      <c r="F310" s="169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 ca="1">IF($C310-G$1&lt;År1,0,F309*(1-VLOOKUP($A310,[1]Hugst!$R$5:$W$9,MATCH(ROUNDUP((G$1)/10,0)*10,[1]Hugst!$R$4:$W$4,0))))</f>
        <v>0</v>
      </c>
      <c r="H310" s="169">
        <f ca="1">IF($C310-H$1&lt;År1,0,G309*(1-VLOOKUP($A310,[1]Hugst!$R$5:$W$9,MATCH(ROUNDUP((H$1)/10,0)*10,[1]Hugst!$R$4:$W$4,0))))</f>
        <v>0</v>
      </c>
      <c r="I310" s="169">
        <f ca="1">IF($C310-I$1&lt;År1,0,H309*(1-VLOOKUP($A310,[1]Hugst!$R$5:$W$9,MATCH(ROUNDUP((I$1)/10,0)*10,[1]Hugst!$R$4:$W$4,0))))</f>
        <v>0</v>
      </c>
      <c r="J310" s="169">
        <f ca="1">IF($C310-J$1&lt;År1,0,I309*(1-VLOOKUP($A310,[1]Hugst!$R$5:$W$9,MATCH(ROUNDUP((J$1)/10,0)*10,[1]Hugst!$R$4:$W$4,0))))</f>
        <v>0</v>
      </c>
      <c r="K310" s="169">
        <f ca="1">IF($C310-K$1&lt;År1,0,J309*(1-VLOOKUP($A310,[1]Hugst!$R$5:$W$9,MATCH(ROUNDUP((K$1)/10,0)*10,[1]Hugst!$R$4:$W$4,0))))</f>
        <v>0</v>
      </c>
      <c r="L310" s="169">
        <f ca="1">IF($C310-L$1&lt;År1,0,K309*(1-VLOOKUP($A310,[1]Hugst!$R$5:$W$9,MATCH(ROUNDUP((L$1)/10,0)*10,[1]Hugst!$R$4:$W$4,0))))</f>
        <v>0</v>
      </c>
      <c r="M310" s="169">
        <f ca="1">IF($C310-M$1&lt;År1,0,L309*(1-VLOOKUP($A310,[1]Hugst!$R$5:$W$9,MATCH(ROUNDUP((M$1)/10,0)*10,[1]Hugst!$R$4:$W$4,0))))</f>
        <v>0</v>
      </c>
      <c r="N310" s="169">
        <f ca="1">IF($C310-N$1&lt;År1,0,M309*(1-VLOOKUP($A310,[1]Hugst!$R$5:$W$9,MATCH(ROUNDUP((N$1)/10,0)*10,[1]Hugst!$R$4:$W$4,0))))</f>
        <v>0</v>
      </c>
      <c r="O310" s="169">
        <f ca="1">IF($C310-O$1&lt;År1,0,N309*(1-VLOOKUP($A310,[1]Hugst!$R$5:$W$9,MATCH(ROUNDUP((O$1)/10,0)*10,[1]Hugst!$R$4:$W$4,0))))</f>
        <v>0</v>
      </c>
      <c r="P310" s="169">
        <f ca="1">IF($C310-P$1&lt;År1,0,O309*(1-VLOOKUP($A310,[1]Hugst!$R$5:$W$9,MATCH(ROUNDUP((P$1)/10,0)*10,[1]Hugst!$R$4:$W$4,0))))</f>
        <v>0</v>
      </c>
      <c r="Q310" s="169">
        <f ca="1">IF($C310-Q$1&lt;År1,0,P309*(1-VLOOKUP($A310,[1]Hugst!$R$5:$W$9,MATCH(ROUNDUP((Q$1)/10,0)*10,[1]Hugst!$R$4:$W$4,0))))</f>
        <v>0</v>
      </c>
      <c r="R310" s="169">
        <f ca="1">IF($C310-R$1&lt;År1,0,Q309*(1-VLOOKUP($A310,[1]Hugst!$R$5:$W$9,MATCH(ROUNDUP((R$1)/10,0)*10,[1]Hugst!$R$4:$W$4,0))))</f>
        <v>0</v>
      </c>
      <c r="S310" s="169">
        <f ca="1">IF($C310-S$1&lt;År1,0,R309*(1-VLOOKUP($A310,[1]Hugst!$R$5:$W$9,MATCH(ROUNDUP((S$1)/10,0)*10,[1]Hugst!$R$4:$W$4,0))))</f>
        <v>0</v>
      </c>
      <c r="T310" s="169">
        <f ca="1">IF($C310-T$1&lt;År1,0,S309*(1-VLOOKUP($A310,[1]Hugst!$R$5:$W$9,MATCH(ROUNDUP((T$1)/10,0)*10,[1]Hugst!$R$4:$W$4,0))))</f>
        <v>0</v>
      </c>
      <c r="U310" s="169">
        <f ca="1">IF($C310-U$1&lt;År1,0,T309*(1-VLOOKUP($A310,[1]Hugst!$R$5:$W$9,MATCH(ROUNDUP((U$1)/10,0)*10,[1]Hugst!$R$4:$W$4,0))))</f>
        <v>0</v>
      </c>
      <c r="V310" s="169">
        <f ca="1">IF($C310-V$1&lt;År1,0,U309*(1-VLOOKUP($A310,[1]Hugst!$R$5:$W$9,MATCH(ROUNDUP((V$1)/10,0)*10,[1]Hugst!$R$4:$W$4,0))))</f>
        <v>0</v>
      </c>
      <c r="W310" s="169">
        <f ca="1">IF($C310-W$1&lt;År1,0,V309*(1-VLOOKUP($A310,[1]Hugst!$R$5:$W$9,MATCH(ROUNDUP((W$1)/10,0)*10,[1]Hugst!$R$4:$W$4,0))))</f>
        <v>0</v>
      </c>
      <c r="X310" s="169">
        <f ca="1">IF($C310-X$1&lt;År1,0,W309*(1-VLOOKUP($A310,[1]Hugst!$R$5:$W$9,MATCH(ROUNDUP((X$1)/10,0)*10,[1]Hugst!$R$4:$W$4,0))))</f>
        <v>0</v>
      </c>
      <c r="Y310" s="169">
        <f ca="1">IF($C310-Y$1&lt;År1,0,X309*(1-VLOOKUP($A310,[1]Hugst!$R$5:$W$9,MATCH(ROUNDUP((Y$1)/10,0)*10,[1]Hugst!$R$4:$W$4,0))))</f>
        <v>0</v>
      </c>
      <c r="Z310" s="169">
        <f ca="1">IF($C310-Z$1&lt;År1,0,Y309*(1-VLOOKUP($A310,[1]Hugst!$R$5:$W$9,MATCH(ROUNDUP((Z$1)/10,0)*10,[1]Hugst!$R$4:$W$4,0))))</f>
        <v>0</v>
      </c>
      <c r="AA310" s="169">
        <f ca="1">IF($C310-AA$1&lt;År1,0,Z309*(1-VLOOKUP($A310,[1]Hugst!$R$5:$W$9,MATCH(ROUNDUP((AA$1)/10,0)*10,[1]Hugst!$R$4:$W$4,0))))</f>
        <v>0</v>
      </c>
      <c r="AB310" s="169">
        <f ca="1">IF($C310-AB$1&lt;År1,0,AA309*(1-VLOOKUP($A310,[1]Hugst!$R$5:$W$9,MATCH(ROUNDUP((AB$1)/10,0)*10,[1]Hugst!$R$4:$W$4,0))))</f>
        <v>0</v>
      </c>
      <c r="AC310" s="169">
        <f ca="1">IF($C310-AC$1&lt;År1,0,AB309*(1-VLOOKUP($A310,[1]Hugst!$R$5:$W$9,MATCH(ROUNDUP((AC$1)/10,0)*10,[1]Hugst!$R$4:$W$4,0))))</f>
        <v>0</v>
      </c>
      <c r="AD310" s="169">
        <f ca="1">IF($C310-AD$1&lt;År1,0,AC309*(1-VLOOKUP($A310,[1]Hugst!$R$5:$W$9,MATCH(ROUNDUP((AD$1)/10,0)*10,[1]Hugst!$R$4:$W$4,0))))</f>
        <v>0</v>
      </c>
      <c r="AE310" s="169">
        <f ca="1">IF($C310-AE$1&lt;År1,0,AD309*(1-VLOOKUP($A310,[1]Hugst!$R$5:$W$9,MATCH(ROUNDUP((AE$1)/10,0)*10,[1]Hugst!$R$4:$W$4,0))))</f>
        <v>0</v>
      </c>
      <c r="AF310" s="169">
        <f ca="1">IF($C310-AF$1&lt;År1,0,AE309*(1-VLOOKUP($A310,[1]Hugst!$R$5:$W$9,MATCH(ROUNDUP((AF$1)/10,0)*10,[1]Hugst!$R$4:$W$4,0))))</f>
        <v>0</v>
      </c>
      <c r="AG310" s="169">
        <f ca="1">IF($C310-AG$1&lt;År1,0,AF309*(1-VLOOKUP($A310,[1]Hugst!$R$5:$W$9,MATCH(ROUNDUP((AG$1)/10,0)*10,[1]Hugst!$R$4:$W$4,0))))</f>
        <v>0</v>
      </c>
      <c r="AH310" s="169">
        <f ca="1">IF($C310-AH$1&lt;År1,0,AG309*(1-VLOOKUP($A310,[1]Hugst!$R$5:$W$9,MATCH(ROUNDUP((AH$1)/10,0)*10,[1]Hugst!$R$4:$W$4,0))))</f>
        <v>0</v>
      </c>
      <c r="AI310" s="169">
        <f ca="1"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 ca="1">IF(C311=2020,SUM(G311:AJ311),SUM(F310:AJ310)-SUM(G311:AJ311))</f>
        <v>0</v>
      </c>
      <c r="F311" s="169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 ca="1">IF($C311-G$1&lt;År1,0,F310*(1-VLOOKUP($A311,[1]Hugst!$R$5:$W$9,MATCH(ROUNDUP((G$1)/10,0)*10,[1]Hugst!$R$4:$W$4,0))))</f>
        <v>0</v>
      </c>
      <c r="H311" s="169">
        <f ca="1">IF($C311-H$1&lt;År1,0,G310*(1-VLOOKUP($A311,[1]Hugst!$R$5:$W$9,MATCH(ROUNDUP((H$1)/10,0)*10,[1]Hugst!$R$4:$W$4,0))))</f>
        <v>0</v>
      </c>
      <c r="I311" s="169">
        <f ca="1">IF($C311-I$1&lt;År1,0,H310*(1-VLOOKUP($A311,[1]Hugst!$R$5:$W$9,MATCH(ROUNDUP((I$1)/10,0)*10,[1]Hugst!$R$4:$W$4,0))))</f>
        <v>0</v>
      </c>
      <c r="J311" s="169">
        <f ca="1">IF($C311-J$1&lt;År1,0,I310*(1-VLOOKUP($A311,[1]Hugst!$R$5:$W$9,MATCH(ROUNDUP((J$1)/10,0)*10,[1]Hugst!$R$4:$W$4,0))))</f>
        <v>0</v>
      </c>
      <c r="K311" s="169">
        <f ca="1">IF($C311-K$1&lt;År1,0,J310*(1-VLOOKUP($A311,[1]Hugst!$R$5:$W$9,MATCH(ROUNDUP((K$1)/10,0)*10,[1]Hugst!$R$4:$W$4,0))))</f>
        <v>0</v>
      </c>
      <c r="L311" s="169">
        <f ca="1">IF($C311-L$1&lt;År1,0,K310*(1-VLOOKUP($A311,[1]Hugst!$R$5:$W$9,MATCH(ROUNDUP((L$1)/10,0)*10,[1]Hugst!$R$4:$W$4,0))))</f>
        <v>0</v>
      </c>
      <c r="M311" s="169">
        <f ca="1">IF($C311-M$1&lt;År1,0,L310*(1-VLOOKUP($A311,[1]Hugst!$R$5:$W$9,MATCH(ROUNDUP((M$1)/10,0)*10,[1]Hugst!$R$4:$W$4,0))))</f>
        <v>0</v>
      </c>
      <c r="N311" s="169">
        <f ca="1">IF($C311-N$1&lt;År1,0,M310*(1-VLOOKUP($A311,[1]Hugst!$R$5:$W$9,MATCH(ROUNDUP((N$1)/10,0)*10,[1]Hugst!$R$4:$W$4,0))))</f>
        <v>0</v>
      </c>
      <c r="O311" s="169">
        <f ca="1">IF($C311-O$1&lt;År1,0,N310*(1-VLOOKUP($A311,[1]Hugst!$R$5:$W$9,MATCH(ROUNDUP((O$1)/10,0)*10,[1]Hugst!$R$4:$W$4,0))))</f>
        <v>0</v>
      </c>
      <c r="P311" s="169">
        <f ca="1">IF($C311-P$1&lt;År1,0,O310*(1-VLOOKUP($A311,[1]Hugst!$R$5:$W$9,MATCH(ROUNDUP((P$1)/10,0)*10,[1]Hugst!$R$4:$W$4,0))))</f>
        <v>0</v>
      </c>
      <c r="Q311" s="169">
        <f ca="1">IF($C311-Q$1&lt;År1,0,P310*(1-VLOOKUP($A311,[1]Hugst!$R$5:$W$9,MATCH(ROUNDUP((Q$1)/10,0)*10,[1]Hugst!$R$4:$W$4,0))))</f>
        <v>0</v>
      </c>
      <c r="R311" s="169">
        <f ca="1">IF($C311-R$1&lt;År1,0,Q310*(1-VLOOKUP($A311,[1]Hugst!$R$5:$W$9,MATCH(ROUNDUP((R$1)/10,0)*10,[1]Hugst!$R$4:$W$4,0))))</f>
        <v>0</v>
      </c>
      <c r="S311" s="169">
        <f ca="1">IF($C311-S$1&lt;År1,0,R310*(1-VLOOKUP($A311,[1]Hugst!$R$5:$W$9,MATCH(ROUNDUP((S$1)/10,0)*10,[1]Hugst!$R$4:$W$4,0))))</f>
        <v>0</v>
      </c>
      <c r="T311" s="169">
        <f ca="1">IF($C311-T$1&lt;År1,0,S310*(1-VLOOKUP($A311,[1]Hugst!$R$5:$W$9,MATCH(ROUNDUP((T$1)/10,0)*10,[1]Hugst!$R$4:$W$4,0))))</f>
        <v>0</v>
      </c>
      <c r="U311" s="169">
        <f ca="1">IF($C311-U$1&lt;År1,0,T310*(1-VLOOKUP($A311,[1]Hugst!$R$5:$W$9,MATCH(ROUNDUP((U$1)/10,0)*10,[1]Hugst!$R$4:$W$4,0))))</f>
        <v>0</v>
      </c>
      <c r="V311" s="169">
        <f ca="1">IF($C311-V$1&lt;År1,0,U310*(1-VLOOKUP($A311,[1]Hugst!$R$5:$W$9,MATCH(ROUNDUP((V$1)/10,0)*10,[1]Hugst!$R$4:$W$4,0))))</f>
        <v>0</v>
      </c>
      <c r="W311" s="169">
        <f ca="1">IF($C311-W$1&lt;År1,0,V310*(1-VLOOKUP($A311,[1]Hugst!$R$5:$W$9,MATCH(ROUNDUP((W$1)/10,0)*10,[1]Hugst!$R$4:$W$4,0))))</f>
        <v>0</v>
      </c>
      <c r="X311" s="169">
        <f ca="1">IF($C311-X$1&lt;År1,0,W310*(1-VLOOKUP($A311,[1]Hugst!$R$5:$W$9,MATCH(ROUNDUP((X$1)/10,0)*10,[1]Hugst!$R$4:$W$4,0))))</f>
        <v>0</v>
      </c>
      <c r="Y311" s="169">
        <f ca="1">IF($C311-Y$1&lt;År1,0,X310*(1-VLOOKUP($A311,[1]Hugst!$R$5:$W$9,MATCH(ROUNDUP((Y$1)/10,0)*10,[1]Hugst!$R$4:$W$4,0))))</f>
        <v>0</v>
      </c>
      <c r="Z311" s="169">
        <f ca="1">IF($C311-Z$1&lt;År1,0,Y310*(1-VLOOKUP($A311,[1]Hugst!$R$5:$W$9,MATCH(ROUNDUP((Z$1)/10,0)*10,[1]Hugst!$R$4:$W$4,0))))</f>
        <v>0</v>
      </c>
      <c r="AA311" s="169">
        <f ca="1">IF($C311-AA$1&lt;År1,0,Z310*(1-VLOOKUP($A311,[1]Hugst!$R$5:$W$9,MATCH(ROUNDUP((AA$1)/10,0)*10,[1]Hugst!$R$4:$W$4,0))))</f>
        <v>0</v>
      </c>
      <c r="AB311" s="169">
        <f ca="1">IF($C311-AB$1&lt;År1,0,AA310*(1-VLOOKUP($A311,[1]Hugst!$R$5:$W$9,MATCH(ROUNDUP((AB$1)/10,0)*10,[1]Hugst!$R$4:$W$4,0))))</f>
        <v>0</v>
      </c>
      <c r="AC311" s="169">
        <f ca="1">IF($C311-AC$1&lt;År1,0,AB310*(1-VLOOKUP($A311,[1]Hugst!$R$5:$W$9,MATCH(ROUNDUP((AC$1)/10,0)*10,[1]Hugst!$R$4:$W$4,0))))</f>
        <v>0</v>
      </c>
      <c r="AD311" s="169">
        <f ca="1">IF($C311-AD$1&lt;År1,0,AC310*(1-VLOOKUP($A311,[1]Hugst!$R$5:$W$9,MATCH(ROUNDUP((AD$1)/10,0)*10,[1]Hugst!$R$4:$W$4,0))))</f>
        <v>0</v>
      </c>
      <c r="AE311" s="169">
        <f ca="1">IF($C311-AE$1&lt;År1,0,AD310*(1-VLOOKUP($A311,[1]Hugst!$R$5:$W$9,MATCH(ROUNDUP((AE$1)/10,0)*10,[1]Hugst!$R$4:$W$4,0))))</f>
        <v>0</v>
      </c>
      <c r="AF311" s="169">
        <f ca="1">IF($C311-AF$1&lt;År1,0,AE310*(1-VLOOKUP($A311,[1]Hugst!$R$5:$W$9,MATCH(ROUNDUP((AF$1)/10,0)*10,[1]Hugst!$R$4:$W$4,0))))</f>
        <v>0</v>
      </c>
      <c r="AG311" s="169">
        <f ca="1">IF($C311-AG$1&lt;År1,0,AF310*(1-VLOOKUP($A311,[1]Hugst!$R$5:$W$9,MATCH(ROUNDUP((AG$1)/10,0)*10,[1]Hugst!$R$4:$W$4,0))))</f>
        <v>0</v>
      </c>
      <c r="AH311" s="169">
        <f ca="1">IF($C311-AH$1&lt;År1,0,AG310*(1-VLOOKUP($A311,[1]Hugst!$R$5:$W$9,MATCH(ROUNDUP((AH$1)/10,0)*10,[1]Hugst!$R$4:$W$4,0))))</f>
        <v>0</v>
      </c>
      <c r="AI311" s="169">
        <f ca="1">IF($C311-AI$1&lt;År1,0,AH310*(1-VLOOKUP($A311,[1]Hugst!$R$5:$W$9,MATCH(ROUNDUP((AI$1)/10,0)*10,[1]Hugst!$R$4:$W$4,0))))</f>
        <v>0</v>
      </c>
      <c r="AJ311" s="169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8" t="s">
        <v>322</v>
      </c>
      <c r="D2" s="428"/>
      <c r="E2" s="428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29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29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0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0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211772.75782853554</v>
      </c>
      <c r="J5" s="10">
        <f>SUMIFS('Resultat-Produktion &amp; forbrug'!$N$3:$N$1000,'Resultat-Produktion &amp; forbrug'!$A$3:$A$1000,Adfærd!$G5,'Resultat-Produktion &amp; forbrug'!$D$3:$D$1000,Adfærd!J$4)</f>
        <v>222389.489994237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AA20" sqref="AA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4" t="s">
        <v>330</v>
      </c>
      <c r="G2" s="435"/>
      <c r="M2" s="123"/>
      <c r="Z2" s="345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0.89469856663830138</v>
      </c>
      <c r="AC3" s="231">
        <f>SUM(E12:E14)/SUM(E12:E15)</f>
        <v>0.88782160204184191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6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7">
        <f t="shared" ref="AA5:AC6" si="0">C12/C$29</f>
        <v>0.22267199142680771</v>
      </c>
      <c r="AB5" s="347">
        <f t="shared" si="0"/>
        <v>0.36572991465890953</v>
      </c>
      <c r="AC5" s="347">
        <f t="shared" si="0"/>
        <v>0.35614057204854455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8" t="s">
        <v>136</v>
      </c>
      <c r="AA6" s="347">
        <f t="shared" si="0"/>
        <v>0.33257225498473725</v>
      </c>
      <c r="AB6" s="347">
        <f t="shared" si="0"/>
        <v>0.42256194691635995</v>
      </c>
      <c r="AC6" s="347">
        <f t="shared" si="0"/>
        <v>0.42158942273481931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2" t="s">
        <v>210</v>
      </c>
      <c r="D10" s="432"/>
      <c r="E10" s="432"/>
      <c r="F10" s="431" t="s">
        <v>331</v>
      </c>
      <c r="G10" s="431"/>
      <c r="J10" s="433" t="s">
        <v>211</v>
      </c>
      <c r="K10" s="433"/>
      <c r="L10" s="433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10976808.596855611</v>
      </c>
      <c r="E12" s="131">
        <f>SUMIFS('Resultater - Danmark'!J$3:J$504,'Resultater - Danmark'!$F$3:$F$504,$A12)*D3</f>
        <v>10508939.137061905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9734151.0198530871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9319247.9139982928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0.36572991465890953</v>
      </c>
      <c r="L12" s="132">
        <f t="shared" ref="L12:L28" si="3">E12/E$29</f>
        <v>0.35614057204854455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12682532.726209817</v>
      </c>
      <c r="E13" s="134">
        <f>SUMIFS('Resultater - Danmark'!J$3:J$504,'Resultater - Danmark'!$F$3:$F$504,$A13)*D4</f>
        <v>12440193.373265473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4005010.3345925752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3928482.1178733073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0.42256194691635995</v>
      </c>
      <c r="L13" s="135">
        <f t="shared" si="3"/>
        <v>0.42158942273481931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5425.7568364190029</v>
      </c>
      <c r="E14" s="134">
        <f>SUMIFS('Resultater - Danmark'!J$3:J$504,'Resultater - Danmark'!$F$3:$F$504,$A14)*D5</f>
        <v>5603.1780719105845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5425.756836419002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5603.1780719105855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1.8077764290359879E-4</v>
      </c>
      <c r="L14" s="135">
        <f t="shared" si="3"/>
        <v>1.8988777247576721E-4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2785221.7345641684</v>
      </c>
      <c r="E15" s="134">
        <f>SUMIFS('Resultater - Danmark'!J$3:J$504,'Resultater - Danmark'!$F$3:$F$504,$A15)*D6</f>
        <v>2900386.1464459291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4558826.316875292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9.2799186421096025E-2</v>
      </c>
      <c r="L15" s="135">
        <f t="shared" si="3"/>
        <v>9.8292050975348808E-2</v>
      </c>
      <c r="M15" s="137" t="s">
        <v>296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1806588.5568306167</v>
      </c>
      <c r="E16" s="134">
        <f>SUMIFS('Resultater - Danmark'!J$3:J$504,'Resultater - Danmark'!$F$3:$F$504,$A16)*D7</f>
        <v>1893021.5008227446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1806588.5568306167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6.0192675574455512E-2</v>
      </c>
      <c r="L16" s="135">
        <f t="shared" si="3"/>
        <v>6.4153170116436189E-2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0</v>
      </c>
      <c r="E17" s="134">
        <f>SUMIFS('Resultater - Danmark'!J$3:J$504,'Resultater - Danmark'!$F$3:$F$504,$A17)*D8</f>
        <v>0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0</v>
      </c>
      <c r="L17" s="135">
        <f t="shared" si="3"/>
        <v>0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1.2127738140975156E-2</v>
      </c>
      <c r="L18" s="135">
        <f t="shared" si="3"/>
        <v>1.2531483015821646E-2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74190.483462749049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2.4188106437526485E-2</v>
      </c>
      <c r="L19" s="135">
        <f t="shared" si="3"/>
        <v>2.450304704699199E-2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1462839.8903218857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1361806.1726509868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2.5300008736296037E-3</v>
      </c>
      <c r="L20" s="135">
        <f t="shared" si="3"/>
        <v>2.573349968557809E-3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1103365.8104808959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1482422.5612646411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1.2614353659179918E-4</v>
      </c>
      <c r="L21" s="135">
        <f t="shared" si="3"/>
        <v>1.2830488293728585E-4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2080969.6515073944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3019148.2239866257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2.8546222357568882E-3</v>
      </c>
      <c r="L22" s="135">
        <f t="shared" si="3"/>
        <v>2.9035334007971054E-3</v>
      </c>
      <c r="M22" s="163" t="s">
        <v>297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420587.66554026771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813064.48232254852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1.099594474570658E-2</v>
      </c>
      <c r="L23" s="135">
        <f t="shared" si="3"/>
        <v>1.118434952357652E-2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1614896.5629563844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1738095.5427716449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9.5440612933758251E-4</v>
      </c>
      <c r="L24" s="135">
        <f t="shared" si="3"/>
        <v>9.7075894657648002E-4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2.5988367285156726E-6</v>
      </c>
      <c r="L25" s="135">
        <f t="shared" si="3"/>
        <v>2.6433652586128626E-6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4.7559378500228733E-3</v>
      </c>
      <c r="L26" s="135">
        <f t="shared" si="3"/>
        <v>4.8374262018579129E-3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30013428.371296629</v>
      </c>
      <c r="E29" s="143">
        <f>SUM(E12:E28)</f>
        <v>29507840.335667964</v>
      </c>
      <c r="F29" s="143"/>
      <c r="G29" s="143"/>
      <c r="H29" s="144"/>
      <c r="I29" s="144"/>
      <c r="J29" s="145">
        <f>SUM(J12:J28)</f>
        <v>1</v>
      </c>
      <c r="K29" s="145">
        <f>SUM(K12:K28)</f>
        <v>1</v>
      </c>
      <c r="L29" s="145">
        <f>SUM(L12:L28)</f>
        <v>0.99999999999999978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9.8352805761487513E-2</v>
      </c>
      <c r="E30" s="147">
        <f>SUMPRODUCT(E12:E28,$H$12:$H$28)/E29</f>
        <v>9.9747401334403782E-2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1.4931116647392851E-2</v>
      </c>
      <c r="E31" s="147">
        <f>SUM(E21:E24)/E29</f>
        <v>1.5186946753887392E-2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679300435.56666172</v>
      </c>
      <c r="E32" s="124">
        <f>SUMPRODUCT(E12:E28,$I$12:$I$28)</f>
        <v>677305596.23549116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24.386885636843157</v>
      </c>
      <c r="E33" s="124">
        <f>E32*[1]Energiindhold!$C$10</f>
        <v>24.315270904854135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9587593.8998603616</v>
      </c>
      <c r="E39" s="131">
        <f>SUMIFS('Resultater - Vestdanmark'!J$3:J$504,'Resultater - Vestdanmark'!$F$3:$F$504,$A39)*D3</f>
        <v>9178937.5641805995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1389214.6969952502</v>
      </c>
      <c r="M39" s="131">
        <f>SUMIFS('Resultater - Østdanmark'!J$3:J$504,'Resultater - Østdanmark'!$F$3:$F$504,$A39)*D3</f>
        <v>1330001.5728813037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11840949.000738235</v>
      </c>
      <c r="E40" s="134">
        <f>SUMIFS('Resultater - Vestdanmark'!J$3:J$504,'Resultater - Vestdanmark'!$F$3:$F$504,$A40)*D4</f>
        <v>11614690.73032544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841583.7254715825</v>
      </c>
      <c r="M40" s="134">
        <f>SUMIFS('Resultater - Østdanmark'!J$3:J$504,'Resultater - Østdanmark'!$F$3:$F$504,$A40)*D4</f>
        <v>825502.64294003148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5005.6356813272896</v>
      </c>
      <c r="E41" s="134">
        <f>SUMIFS('Resultater - Vestdanmark'!J$3:J$504,'Resultater - Vestdanmark'!$F$3:$F$504,$A41)*D5</f>
        <v>5169.3190334894534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420.12115509171275</v>
      </c>
      <c r="M41" s="134">
        <f>SUMIFS('Resultater - Østdanmark'!J$3:J$504,'Resultater - Østdanmark'!$F$3:$F$504,$A41)*D5</f>
        <v>433.85903842113186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1516336.6800324824</v>
      </c>
      <c r="E42" s="134">
        <f>SUMIFS('Resultater - Vestdanmark'!J$3:J$504,'Resultater - Vestdanmark'!$F$3:$F$504,$A42)*D6</f>
        <v>1572264.2235564108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1268885.054531686</v>
      </c>
      <c r="M42" s="134">
        <f>SUMIFS('Resultater - Østdanmark'!J$3:J$504,'Resultater - Østdanmark'!$F$3:$F$504,$A42)*D6</f>
        <v>1328121.9228895183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1591755.4910753078</v>
      </c>
      <c r="E43" s="134">
        <f>SUMIFS('Resultater - Vestdanmark'!J$3:J$504,'Resultater - Vestdanmark'!$F$3:$F$504,$A43)*D7</f>
        <v>1666786.636613145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214833.06575530887</v>
      </c>
      <c r="M43" s="134">
        <f>SUMIFS('Resultater - Østdanmark'!J$3:J$504,'Resultater - Østdanmark'!$F$3:$F$504,$A43)*D7</f>
        <v>226234.86420959991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0</v>
      </c>
      <c r="E44" s="134">
        <f>SUMIFS('Resultater - Vestdanmark'!J$3:J$504,'Resultater - Vestdanmark'!$F$3:$F$504,$A44)*D8</f>
        <v>0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0</v>
      </c>
      <c r="M44" s="134">
        <f>SUMIFS('Resultater - Østdanmark'!J$3:J$504,'Resultater - Østdanmark'!$F$3:$F$504,$A44)*D8</f>
        <v>0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534945.77839568327</v>
      </c>
      <c r="E46" s="134">
        <f>SUMIFS('Resultater - Vestdanmark'!J$3:J$504,'Resultater - Vestdanmark'!$F$3:$F$504,$A46)/SUMIFS('Resultater - Danmark'!J$3:J$504,'Resultater - Danmark'!$F$3:$F$504,$A46)*E19</f>
        <v>531600.61023474101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191022.2216043165</v>
      </c>
      <c r="M46" s="134">
        <f>SUMIFS('Resultater - Østdanmark'!J$3:J$504,'Resultater - Østdanmark'!$F$3:$F$504,$A46)/SUMIFS('Resultater - Danmark'!J$3:J$504,'Resultater - Danmark'!$F$3:$F$504,$A46)*E19</f>
        <v>191431.38976525888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51993.557721309648</v>
      </c>
      <c r="E47" s="134">
        <f>SUMIFS('Resultater - Vestdanmark'!J$3:J$504,'Resultater - Vestdanmark'!$F$3:$F$504,$A47)/SUMIFS('Resultater - Danmark'!J$3:J$504,'Resultater - Danmark'!$F$3:$F$504,$A47)*E20</f>
        <v>51614.661983045924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23940.442278690352</v>
      </c>
      <c r="M47" s="134">
        <f>SUMIFS('Resultater - Østdanmark'!J$3:J$504,'Resultater - Østdanmark'!$F$3:$F$504,$A47)/SUMIFS('Resultater - Danmark'!J$3:J$504,'Resultater - Danmark'!$F$3:$F$504,$A47)*E20</f>
        <v>24319.338016954094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2833.9333697705197</v>
      </c>
      <c r="E48" s="134">
        <f>SUMIFS('Resultater - Vestdanmark'!J$3:J$504,'Resultater - Vestdanmark'!$F$3:$F$504,$A48)/SUMIFS('Resultater - Danmark'!J$3:J$504,'Resultater - Danmark'!$F$3:$F$504,$A48)*E21</f>
        <v>2825.7560217041437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952.06663022948101</v>
      </c>
      <c r="M48" s="134">
        <f>SUMIFS('Resultater - Østdanmark'!J$3:J$504,'Resultater - Østdanmark'!$F$3:$F$504,$A48)/SUMIFS('Resultater - Danmark'!J$3:J$504,'Resultater - Danmark'!$F$3:$F$504,$A48)*E21</f>
        <v>960.24397829585621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75614.059561949907</v>
      </c>
      <c r="E49" s="134">
        <f>SUMIFS('Resultater - Vestdanmark'!J$3:J$504,'Resultater - Vestdanmark'!$F$3:$F$504,$A49)/SUMIFS('Resultater - Danmark'!J$3:J$504,'Resultater - Danmark'!$F$3:$F$504,$A49)*E22</f>
        <v>75527.053678542026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10062.940438050116</v>
      </c>
      <c r="M49" s="134">
        <f>SUMIFS('Resultater - Østdanmark'!J$3:J$504,'Resultater - Østdanmark'!$F$3:$F$504,$A49)/SUMIFS('Resultater - Danmark'!J$3:J$504,'Resultater - Danmark'!$F$3:$F$504,$A49)*E22</f>
        <v>10149.946321457955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314692.31350359169</v>
      </c>
      <c r="E50" s="134">
        <f>SUMIFS('Resultater - Vestdanmark'!J$3:J$504,'Resultater - Vestdanmark'!$F$3:$F$504,$A50)/SUMIFS('Resultater - Danmark'!J$3:J$504,'Resultater - Danmark'!$F$3:$F$504,$A50)*E23</f>
        <v>314525.12457946909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15333.686496408332</v>
      </c>
      <c r="M50" s="134">
        <f>SUMIFS('Resultater - Østdanmark'!J$3:J$504,'Resultater - Østdanmark'!$F$3:$F$504,$A50)/SUMIFS('Resultater - Danmark'!J$3:J$504,'Resultater - Danmark'!$F$3:$F$504,$A50)*E23</f>
        <v>15500.875420530891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4075.7207832735812</v>
      </c>
      <c r="E51" s="134">
        <f>SUMIFS('Resultater - Vestdanmark'!J$3:J$504,'Resultater - Vestdanmark'!$F$3:$F$504,$A51)/SUMIFS('Resultater - Danmark'!J$3:J$504,'Resultater - Danmark'!$F$3:$F$504,$A51)*E24</f>
        <v>4034.0707756292709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24569.279216726416</v>
      </c>
      <c r="M51" s="134">
        <f>SUMIFS('Resultater - Østdanmark'!J$3:J$504,'Resultater - Østdanmark'!$F$3:$F$504,$A51)/SUMIFS('Resultater - Danmark'!J$3:J$504,'Resultater - Danmark'!$F$3:$F$504,$A51)*E24</f>
        <v>24610.929224370735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25835113.715763703</v>
      </c>
      <c r="E56" s="143">
        <f ca="1">SUM(E39:E55)</f>
        <v>25329695.241443336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4178314.6555329356</v>
      </c>
      <c r="M56" s="143">
        <f ca="1">SUM(M39:M55)</f>
        <v>4178145.094224629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9.6445051627924924E-2</v>
      </c>
      <c r="E57" s="147">
        <f ca="1">SUMPRODUCT(E39:E55,$F$39:$F$55)/E56</f>
        <v>9.7860468274876003E-2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0.11014872087215088</v>
      </c>
      <c r="M57" s="147">
        <f ca="1">SUMPRODUCT(M39:M55,$N$39:$N$55)/M56</f>
        <v>0.11118679328010478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1.5375044661646605E-2</v>
      </c>
      <c r="E58" s="147">
        <f ca="1">SUM(E48:E51)/E56</f>
        <v>1.5669829473744894E-2</v>
      </c>
      <c r="I58" s="146" t="s">
        <v>160</v>
      </c>
      <c r="K58" s="147">
        <f ca="1">SUM(K48:K51)/K56</f>
        <v>1.8896340963997331E-2</v>
      </c>
      <c r="L58" s="147">
        <f ca="1">SUM(L48:L51)/L56</f>
        <v>1.2186246603995853E-2</v>
      </c>
      <c r="M58" s="147">
        <f ca="1">SUM(M48:M51)/M56</f>
        <v>1.2259506022291719E-2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564672636.4994185</v>
      </c>
      <c r="E59" s="124">
        <f ca="1">SUMPRODUCT(E39:E55,$I$12:$I$28)</f>
        <v>561658711.83836484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114627799.06724329</v>
      </c>
      <c r="M59" s="124">
        <f ca="1">SUMPRODUCT(M39:M55,$I$12:$I$28)</f>
        <v>115646884.39712636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20.271747650329125</v>
      </c>
      <c r="E60" s="124">
        <f ca="1">E59*[1]Energiindhold!$C$10</f>
        <v>20.1635477549973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4.1151379865140347</v>
      </c>
      <c r="M60" s="124">
        <f ca="1">M59*[1]Energiindhold!$C$10</f>
        <v>4.1517231498568368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9">
        <f>SUMIFS('Forbrug af biomasse'!$E$2:$E$403,'Forbrug af biomasse'!$D$2:$D$403,'Forbrug til andet'!B$15,'Forbrug af biomasse'!$C$2:$C$403,'Forbrug til andet'!$A16,'Forbrug af biomasse'!$A$2:$A$403,"Materialer")</f>
        <v>0</v>
      </c>
      <c r="C16" s="349">
        <f>SUMIFS('Forbrug af biomasse'!$E$2:$E$403,'Forbrug af biomasse'!$D$2:$D$403,'Forbrug til andet'!C$15,'Forbrug af biomasse'!$C$2:$C$403,'Forbrug til andet'!$A16,'Forbrug af biomasse'!$A$2:$A$403,"Materialer")</f>
        <v>0</v>
      </c>
      <c r="D16" s="34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9">
        <f>SUMIFS('Forbrug af biomasse'!$E$2:$E$403,'Forbrug af biomasse'!$D$2:$D$403,'Forbrug til andet'!C$15,'Forbrug af biomasse'!$C$2:$C$403,'Forbrug til andet'!$A17,'Forbrug af biomasse'!$A$2:$A$403,"Materialer")</f>
        <v>0</v>
      </c>
      <c r="D17" s="34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9">
        <f>SUMIFS('Forbrug af biomasse'!$E$2:$E$403,'Forbrug af biomasse'!$D$2:$D$403,'Forbrug til andet'!B$15,'Forbrug af biomasse'!$C$2:$C$403,'Forbrug til andet'!$A18,'Forbrug af biomasse'!$A$2:$A$403,"Materialer")</f>
        <v>0</v>
      </c>
      <c r="C18" s="349">
        <f>SUMIFS('Forbrug af biomasse'!$E$2:$E$403,'Forbrug af biomasse'!$D$2:$D$403,'Forbrug til andet'!C$15,'Forbrug af biomasse'!$C$2:$C$403,'Forbrug til andet'!$A18,'Forbrug af biomasse'!$A$2:$A$403,"Materialer")</f>
        <v>0</v>
      </c>
      <c r="D18" s="34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9">
        <f>SUMIFS('Forbrug af biomasse'!$E$2:$E$403,'Forbrug af biomasse'!$D$2:$D$403,'Forbrug til andet'!B$15,'Forbrug af biomasse'!$C$2:$C$403,'Forbrug til andet'!$A19,'Forbrug af biomasse'!$A$2:$A$403,"Materialer")</f>
        <v>0</v>
      </c>
      <c r="C19" s="349">
        <f>SUMIFS('Forbrug af biomasse'!$E$2:$E$403,'Forbrug af biomasse'!$D$2:$D$403,'Forbrug til andet'!C$15,'Forbrug af biomasse'!$C$2:$C$403,'Forbrug til andet'!$A19,'Forbrug af biomasse'!$A$2:$A$403,"Materialer")</f>
        <v>0</v>
      </c>
      <c r="D19" s="34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9587593.8998603616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11840949.000738235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5005.6356813272896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51993.557721309648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9178937.5641805995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11614690.73032544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5169.3190334894534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51614.661983045924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75527.053678542026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4034.0707756292709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1389214.6969952502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841583.7254715825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420.12115509171275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23940.442278690352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1330001.5728813037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825502.64294003148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433.85903842113186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24319.338016954094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960.24397829585621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24610.929224370735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7055058.2423947481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927703.07225151139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77398.170570230373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1009401.1411867546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6788464.5437639551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256918.92730951472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14685227.891109958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1818857.0084004137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47298.882015140785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5794113.0468547465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7055058.2423947481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927703.07225151139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77398.170570230373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1009401.1411867546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6788464.5437639551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256918.92730951472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14685227.891109958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1818857.0084004137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47298.882015140785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5794113.0468547465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865945.92924660386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113867.33764129503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9499.9401044881142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123895.05219603248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833223.91333114496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31534.523402398045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1802481.6912140569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223248.59245547064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5805.5189527427374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711176.07171098527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865945.92924660421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113867.33764129507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9499.9401044881179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123895.05219603253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833223.91333114507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31534.523402398052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1802481.6912140576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223248.59245547073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5805.5189527427383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711176.0717109855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787117.71293108177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675722.17739080405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705945.48999946821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167879.3882726107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184273.6818542117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655860.68265151768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68369.449315583843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41269.159607947513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8502205.9111969229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3739247.0528647057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5005.6356813272896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602593.15019279509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21249287.826149497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326194.91053704952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8139812.5569148706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3667797.0727343494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5169.3190334894534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630997.79814640491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20673448.784384709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309762.85640159156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1231945.108656165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265763.28172786813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420.12115509171275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81329.660607366925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3436648.7301143073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340898.07290760207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1179435.3570834203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260685.0451389573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433.85903842113186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85646.055736491384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3410095.0601985683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331936.49185647361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524623.08835190837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213654.52911119949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979696.62997282099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1766814.3429039028</v>
      </c>
      <c r="F14">
        <f>E14-D14</f>
        <v>787117.71293108177</v>
      </c>
      <c r="G14">
        <f t="shared" si="3"/>
        <v>787117.71293108177</v>
      </c>
      <c r="H14">
        <f t="shared" si="1"/>
        <v>675722.17739080405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ca="1" si="2"/>
        <v>2203715.0015238998</v>
      </c>
      <c r="G17">
        <f t="shared" ca="1" si="3"/>
        <v>2203715.0015238998</v>
      </c>
      <c r="H17">
        <f t="shared" ca="1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137807.77991998539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813529.95731078938</v>
      </c>
      <c r="F20">
        <f t="shared" si="2"/>
        <v>675722.17739080405</v>
      </c>
      <c r="G20">
        <f t="shared" si="3"/>
        <v>675722.17739080405</v>
      </c>
      <c r="H20">
        <f t="shared" si="1"/>
        <v>787117.71293108177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ca="1" si="2"/>
        <v>645037.98201828008</v>
      </c>
      <c r="G23">
        <f t="shared" ca="1" si="3"/>
        <v>645037.98201828008</v>
      </c>
      <c r="H23">
        <f t="shared" ca="1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979317.73423455725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1685263.2242340255</v>
      </c>
      <c r="F26">
        <f t="shared" si="2"/>
        <v>705945.48999946821</v>
      </c>
      <c r="G26">
        <f t="shared" si="3"/>
        <v>705945.48999946821</v>
      </c>
      <c r="H26">
        <f t="shared" si="1"/>
        <v>655860.68265151768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167879.3882726107</v>
      </c>
      <c r="F27">
        <f t="shared" si="2"/>
        <v>167879.3882726107</v>
      </c>
      <c r="G27">
        <f t="shared" si="3"/>
        <v>167879.3882726107</v>
      </c>
      <c r="H27">
        <f t="shared" si="1"/>
        <v>68369.449315583843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184273.6818542117</v>
      </c>
      <c r="F28">
        <f t="shared" si="2"/>
        <v>184273.6818542117</v>
      </c>
      <c r="G28">
        <f t="shared" si="3"/>
        <v>184273.6818542117</v>
      </c>
      <c r="H28">
        <f t="shared" si="1"/>
        <v>41269.159607947513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ca="1" si="2"/>
        <v>2001216.64646261</v>
      </c>
      <c r="G29">
        <f t="shared" ca="1" si="3"/>
        <v>2001216.64646261</v>
      </c>
      <c r="H29">
        <f t="shared" ca="1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138186.67565824918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794047.35830976686</v>
      </c>
      <c r="F32">
        <f t="shared" si="2"/>
        <v>655860.68265151768</v>
      </c>
      <c r="G32">
        <f t="shared" si="3"/>
        <v>655860.68265151768</v>
      </c>
      <c r="H32">
        <f t="shared" si="1"/>
        <v>705945.48999946821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68369.449315583843</v>
      </c>
      <c r="F33">
        <f t="shared" si="2"/>
        <v>68369.449315583843</v>
      </c>
      <c r="G33">
        <f t="shared" si="3"/>
        <v>68369.449315583843</v>
      </c>
      <c r="H33">
        <f t="shared" si="1"/>
        <v>167879.3882726107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41269.159607947513</v>
      </c>
      <c r="F34">
        <f t="shared" si="2"/>
        <v>41269.159607947513</v>
      </c>
      <c r="G34">
        <f t="shared" si="3"/>
        <v>41269.159607947513</v>
      </c>
      <c r="H34">
        <f t="shared" si="1"/>
        <v>184273.6818542117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ca="1" si="2"/>
        <v>585136.614594521</v>
      </c>
      <c r="G35">
        <f t="shared" ca="1" si="3"/>
        <v>585136.614594521</v>
      </c>
      <c r="H35">
        <f t="shared" ca="1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395099.15710561507</v>
      </c>
      <c r="O3" s="169">
        <f>SUMIF($F$3:$F$494,"Roer",J3:J494)</f>
        <v>408411.71044063132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16769175.782578632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16054415.645754507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18089799.811057284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17318750.121095471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2318981.8130105999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2220138.8060882147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189546.11196473631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181467.00261082608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-10349049719.146797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-9907937508.9127178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-794805.85707031749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-760928.48882551759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1355216.4663992226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1297452.4641901131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375002.99262656202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618711.35296623153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406473.58355707221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670634.17031999258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12431.621883020149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20510.731236930402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-678755536.70520175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-1119867746.9392815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-45820.580785679682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-75598.632781679669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97771.947711369561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161312.35014139008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481065.37486712751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457823.86708769068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13959739.787479933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13285308.789490851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273571.81190809683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260354.85278595501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5225553.5272675268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4973093.5721327448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59529.546880978167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56653.521086515728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-3621884990.6382861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-3446902394.5422864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-15148.831416153258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-14416.952337753261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3917554.1194708925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3728286.9859358799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29987.091045692679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36958.4728489626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1620456.2661230082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1997179.0135689403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13378.856005001349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16489.16480953716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618964.31517391291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762860.78572858695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12371.097980583076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15247.123775045524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-752679911.76171374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-927662507.8577137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-3795.0247651851114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-4677.2899555851109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680810.24994210899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839084.62809683185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113924205.03110938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108474887.02791204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7251.1507410633913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6904.3076249197729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160711.95619344505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153024.64728508043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237416.28640431259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226059.99172222996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10027.042857470176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9547.4209443997897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-394523640.24563581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-375652455.01427585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-9350.722642185523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-8903.4510441695238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15234.004703521403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14505.319029840177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1562240.6107206421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1943846.3831069556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2760.1206215911884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3434.3304420591335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10392.961476399914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12931.631937509816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19134.053419152198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23807.895069273163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1963.5049692894995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2443.1268823598866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-77255990.538364232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-96127175.769724235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-3448.9281490341177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-4291.3917754341173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3281.4508523602508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4083.0050934096021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6214768.6934542675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196053.86904248118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112967.55557464393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883250.45976668212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27863.41350937081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16055.085928638786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156684.55522343836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2284.3049166669352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664.04031010963456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18944.587131561184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276.19323083336582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80.288510222346716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1922904.9285315471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74295.01537040394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72409.160238923912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232496.68681335976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8982.9427675124771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8754.9257379789815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9745425.6983797848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1175555.8851790102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1375091.5098159476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1612424.9791864739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194501.06463870901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227515.14071500226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236438.92367058955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9254.3977231574754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3581.6967504894214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28587.615316534917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1118.940815618131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433.05969801372089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359130.44345999847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3729.0472658775952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1498.077388231359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43422.135436527089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450.87571487429096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181.13117512251887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23612.536422719779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856.84448278126251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557.8388277114135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2854.9703129288459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103.60028746355262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67.447785532379982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1465612.9445381609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53183.713216509903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34624.649898821393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177205.9287487049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6430.3944161780155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4186.4349423120402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6736877.7827177299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263686.47533023881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102053.64196473001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1186098.7853815155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46424.800656626889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17967.62605500246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453228.97942702076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11295.748101801744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5286.9933833342047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52876.714266485767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1317.837278543537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616.81589472232383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739331.45746741456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62952.961234976989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52829.973628002255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89391.894402878315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7611.5853129563084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6387.6240841130002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697465.93850713572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25309.430153495487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16477.415832849623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84329.972564953656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3060.1401912862721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1992.269368880909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125146.51233606382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20276.788758699735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18973.333162846211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15131.351036996804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2451.6480953700579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2294.0484642350416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1705483.6413019132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324039.00383427081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396753.23854856513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361769.25724586041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68735.54626787563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84159.777873938059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>SUMIFS(H3:H424,$F$3:$F$424,$D$425)*H423/SUM(H423:H424)</f>
        <v>-468707.41035023518</v>
      </c>
      <c r="I425" s="339">
        <f t="shared" ref="I425:J425" ca="1" si="0">SUMIFS(I3:I424,$F$3:$F$424,$D$425)*I423/SUM(I423:I424)</f>
        <v>-443563.40437744389</v>
      </c>
      <c r="J425" s="340">
        <f t="shared" ca="1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3753212.2579404083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3683495.3348211222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146112.946061036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143398.85894653329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19199.241112420132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18842.610065574474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1945192.6384399957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1909060.1640936765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1653615.6309381565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1608181.0498602674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31680.679018030081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30810.223784953552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147475.80238640774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143423.77168762282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145514.43959342825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141516.29910659679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127401.76624978184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123345.7388852182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61790.889060368267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59823.682919613537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8156.190870123798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7896.5262333324472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83833.252994183829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81164.294955265126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217954.6674762161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208390.50149991471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803.922197366418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768.64492885605512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6348799935.9413967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6348799935.9413967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176295832.96552476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176295832.96552476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83848018.117749572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83848018.117749572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153721366.54920757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153721366.54920757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1798432491.1666028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1798432491.1666028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259068876.49202111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259068876.49202111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2442342271.3272696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2442342271.3272696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175220858.37427154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175220858.37427154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130071925.54163715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130071925.54163715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4306348212.560318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4306348212.560318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8350165.3700423287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8289314.7144771749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115051126.79832435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110147250.7701672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-122027.06055262838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-116825.84615618468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166957380.91040912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163767139.29758871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-348435.96581163915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-341778.0096825115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65573.827425387499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67718.079338711832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95505329.464518473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100007198.1967887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304975.75063757284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54882762.13450513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54539564.607033253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21077079.852451507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21854472.70743411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23750220.038901571</v>
      </c>
      <c r="J474" s="284">
        <f ca="1">SUMIFS('Forbrug af biomasse'!$E$1:$E$425,'Forbrug af biomasse'!$A$1:$A$425,"Biogas",'Forbrug af biomasse'!$B$1:$B$425,$A$1,'Forbrug af biomasse'!$D$1:$D$425,J$2)*'[1]Processer - data'!J474</f>
        <v>23285588.83545886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45061691.329343691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43141006.551648811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29913976.422917645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29342376.581874795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35039.44976929103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36185.233234426174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8436304.1026991308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8833969.174049668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148745014.78304648</v>
      </c>
      <c r="J479" s="284">
        <f ca="1">J474*'[1]Processer - data'!J$479*Biogasanlæg!AC$3</f>
        <v>144714141.49069297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52191185.685927927</v>
      </c>
      <c r="J480" s="284">
        <f ca="1">-SUMIFS('Resultater - Vestdanmark'!J$3:J$504,'Resultater - Vestdanmark'!$F$3:$F$504,"Gødning",'Resultater - Vestdanmark'!$A$3:$A$504,"&lt;&gt;Gødning")-SUM(J475:J479)</f>
        <v>49562057.02425465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8.1354962469580183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7.2965158706198192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5.8757785895413734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3.3906357461174945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20.254858027682651</v>
      </c>
      <c r="J489" s="284">
        <f ca="1">SUM(J455:J473)*'[1]Processer - data'!$H$489</f>
        <v>20.147083876572687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262311.54417595419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167879.3882726107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2381738.5992335565</v>
      </c>
      <c r="O3" s="169">
        <f>SUMIF($F$3:$F$494,"Roer",J3:J494)</f>
        <v>2491625.0257138005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2429805.1937717511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2326238.5119458893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2621159.8056514151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2509436.929964724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336013.77471212432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321691.70815966208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27464.684805178709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26294.045167088971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-1499547448.498282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-1435631561.7928421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-115165.07576693177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-110256.34284053177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196366.95633919063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187997.119061526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54336.851791522888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89649.490134435415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58896.84962835523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97172.956577699704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1801.3061470647906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2971.9457851545299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-98349719.137718022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-162265605.84315798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-6639.2699687928462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-10954.023796792844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14166.873162667429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23373.694168098507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34191.245173914635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32539.378021934186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992174.68263977661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944240.16727062978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19443.845644067296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18504.463361724534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371401.04267443361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353457.70134583977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4231.0035991714303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4026.5929136338805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-257421889.36553466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-244985174.61353469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-1076.6881927244478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-1024.6706119244479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278436.27992953156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264984.30582341959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2131.3028032395187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2626.7868619340466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115172.32455967399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141947.52080835906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950.88894298378523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1171.9510614782669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43992.275810456726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54219.574970689922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879.26353926733168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1083.674224804882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-53495979.434465297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-65932694.186465286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-269.72762740066537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-332.43375220066531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48387.914385054581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59637.109091141487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9561616.4774268474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9104257.2288292181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608.58640520796155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579.47599049411485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13488.495162543615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12843.302163345441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19926.261284624048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18973.131663705783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841.56600592184452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801.3115157922316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-33112223.502257422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-31528371.891377427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-784.80269989116607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-747.26335976316614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1278.584391706858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1217.426072081694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131118.27781543761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163146.30943640703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231.65590497546393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288.24208634814886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872.27742054352598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1085.3470952897908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1605.914040853497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1998.187845375347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164.79624731848045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205.05073744809346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-6484066.7697425745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-8067918.3806225751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-289.46726650636492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-360.17492770636494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275.4109588144704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342.685110402151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2171764.616464721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27721.213415041071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17418.293628446394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308653.81973392551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3939.7724520164434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2475.5090035579879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84062.318033270305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495.88192929160169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157.19318310431947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10163.898453113588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59.956633268893654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19.006084866249537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111094.98416991108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1736.7821660347593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1845.840802230912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13432.393540543791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209.99275280238447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223.17893336064665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1291194.6214955687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63020.697989078421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80387.14162245857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213634.01919290319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10427.060940011155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13300.417977534054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26063.675589388218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412.77547235714184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174.20860087224065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3151.3353212623938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49.908307112272595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21.063403560007277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2209511.1749716443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9283.0545809398172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4066.7017411550983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267149.98751929874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1122.4056902409052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491.70121052147999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15193.522843742614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223.08320854469466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158.3757461678195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1837.0350347434253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26.972787942222169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19.14906749119999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380746.26084286388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5590.4149672044414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3968.8605323307552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46035.684265546268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675.93199148926431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479.87131890908216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342331.63359608554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5421.5723057092073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2288.1314156382355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60271.11488464415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954.52530594456027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402.84980378358017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188461.88961913832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1900.5088862939194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970.01562400013029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21987.220455566137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221.72603673429063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113.1684894666819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564926.93034350115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19463.381349654395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17811.380404292671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68304.80157789604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2353.2997450036678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2153.5578125190232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140212.9790066655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2058.7168333576465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1461.5659186466451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16953.023825351371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248.91758076051542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176.7166065272761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32511.357658959991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2131.3980635765124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2174.8238141563379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3930.918698765161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257.70540223243285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262.95597025708446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457834.25294552784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34924.719309615401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42761.813632091027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97116.356685414998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7408.2737929487212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9070.68774014052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 ca="1">SUMIFS(H3:H424,$F$3:$F$424,$D$425)*H423/SUM(H423:H424)</f>
        <v>-137192.91374803972</v>
      </c>
      <c r="I425" s="339">
        <f t="shared" ref="I425:J425" ca="1" si="0">SUMIFS(I3:I424,$F$3:$F$424,$D$425)*I423/SUM(I423:I424)</f>
        <v>-129833.14224340807</v>
      </c>
      <c r="J425" s="340">
        <f t="shared" ca="1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266755.84485045663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261800.78357255683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10384.832962122258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10191.931907913244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1364.5670512228648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1339.2198526998002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138252.64067231142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135684.56083605965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239604.1344339604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233020.79470926209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4590.438994634248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4464.3125425236767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21368.818315234308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20781.690756618176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21084.62250483537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20505.303482464293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9054.9543846077213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8766.6762558976552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4391.7262554195477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4251.9090268677046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579.69318993841989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561.23778299506876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5958.3654459493264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5768.671896101212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18292.854791513339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17490.137871374405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67.472893287329939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64.512085162531633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779258975.79314995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779258975.79315019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21638752.460222926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21638752.460222933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10291601.779862123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10291601.779862126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18867936.596413892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18867936.596413899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220741663.81678632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220741663.81678635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31798410.627522714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31798410.627522722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299775887.74162489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299775887.74162501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21506808.84766059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21506808.847660597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15965177.120042527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15965177.120042531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528566111.92471373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528566111.92471385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3844835.0299576703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3905685.6855228273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91607.275529424689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520184.74897472019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16670576.363943003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15960018.874575645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-17681.369040183239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-16927.728079037806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11866330.529149313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11639587.265454443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-24764.741253236207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-24291.533613981253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5503.5871317014371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5683.5534033168269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12889983.945318531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13574091.852575995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1860586.2493624275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19597924.825494852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19639903.432966735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17637502.257990435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18460894.728164304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3841124.6628314275</v>
      </c>
      <c r="J474" s="284">
        <f ca="1">SUMIFS('Forbrug af biomasse'!$E$1:$E$425,'Forbrug af biomasse'!$A$1:$A$425,"Biogas",'Forbrug af biomasse'!$B$1:$B$425,$A$1,'Forbrug af biomasse'!$D$1:$D$425,J$2)*'[1]Processer - data'!J474</f>
        <v>3840968.7851207014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6529309.0758776739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6251007.3925421275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2126106.2538229451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2085480.3611116584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2940.8480856419892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3037.0132689479228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1138615.2485031369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1199044.7803108795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24056541.110800151</v>
      </c>
      <c r="J479" s="284">
        <f ca="1">J474*'[1]Processer - data'!J$479*Biogasanlæg!AC$3</f>
        <v>23870665.421389978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54543691.665216334</v>
      </c>
      <c r="J480" s="284">
        <f ca="1">-SUMIFS('Resultater - Østdanmark'!J$3:J$504,'Resultater - Østdanmark'!$F$3:$F$504,"Gødning",'Resultater - Østdanmark'!$A$3:$A$504,"&lt;&gt;Gødning")-SUM(J475:J479)</f>
        <v>53109838.697035775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6.9841335645695484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6.778849001338549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2.3929307260454342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0.75935253678623404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4.1136141711545013</v>
      </c>
      <c r="J489" s="284">
        <f ca="1">SUM(J455:J473)*'[1]Processer - data'!$H$489</f>
        <v>4.1502433783620569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106827.26455559974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68369.449315583843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14121203.716995483</v>
      </c>
      <c r="O3" s="98">
        <f ca="1">SUMIF($F$3:$F$509,$L$3,J$3:J$509)</f>
        <v>13157363.441314623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 ca="1">'Resultater - Vestdanmark'!H15+'Resultater - Østdanmark'!H15</f>
        <v>0</v>
      </c>
      <c r="I15" s="277">
        <f ca="1">'Resultater - Vestdanmark'!I15+'Resultater - Østdanmark'!I15</f>
        <v>0</v>
      </c>
      <c r="J15" s="278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 ca="1">'Resultater - Vestdanmark'!H16+'Resultater - Østdanmark'!H16</f>
        <v>0</v>
      </c>
      <c r="I16" s="277">
        <f ca="1">'Resultater - Vestdanmark'!I16+'Resultater - Østdanmark'!I16</f>
        <v>0</v>
      </c>
      <c r="J16" s="278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 ca="1">'Resultater - Vestdanmark'!H17+'Resultater - Østdanmark'!H17</f>
        <v>0</v>
      </c>
      <c r="I17" s="277">
        <f ca="1">'Resultater - Vestdanmark'!I17+'Resultater - Østdanmark'!I17</f>
        <v>-115834.65400706597</v>
      </c>
      <c r="J17" s="278">
        <f ca="1">'Resultater - Vestdanmark'!J17+'Resultater - Østdanmark'!J17</f>
        <v>-109355.0725051997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 ca="1">'Resultater - Vestdanmark'!H18+'Resultater - Østdanmark'!H18</f>
        <v>0</v>
      </c>
      <c r="I18" s="277">
        <f ca="1">'Resultater - Vestdanmark'!I18+'Resultater - Østdanmark'!I18</f>
        <v>0</v>
      </c>
      <c r="J18" s="278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 ca="1">'Resultater - Vestdanmark'!H19+'Resultater - Østdanmark'!H19</f>
        <v>0</v>
      </c>
      <c r="I19" s="277">
        <f ca="1">'Resultater - Vestdanmark'!I19+'Resultater - Østdanmark'!I19</f>
        <v>0</v>
      </c>
      <c r="J19" s="278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 ca="1">'Resultater - Vestdanmark'!H20+'Resultater - Østdanmark'!H20</f>
        <v>0</v>
      </c>
      <c r="I20" s="277">
        <f ca="1">'Resultater - Vestdanmark'!I20+'Resultater - Østdanmark'!I20</f>
        <v>0</v>
      </c>
      <c r="J20" s="278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 ca="1">'Resultater - Vestdanmark'!H21+'Resultater - Østdanmark'!H21</f>
        <v>0</v>
      </c>
      <c r="I21" s="277">
        <f ca="1">'Resultater - Vestdanmark'!I21+'Resultater - Østdanmark'!I21</f>
        <v>-25902.249999999833</v>
      </c>
      <c r="J21" s="278">
        <f ca="1">'Resultater - Vestdanmark'!J21+'Resultater - Østdanmark'!J21</f>
        <v>-247486.31971358578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 ca="1">'Resultater - Vestdanmark'!H22+'Resultater - Østdanmark'!H22</f>
        <v>0</v>
      </c>
      <c r="I22" s="277">
        <f ca="1">'Resultater - Vestdanmark'!I22+'Resultater - Østdanmark'!I22</f>
        <v>0</v>
      </c>
      <c r="J22" s="278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 ca="1">'Resultater - Vestdanmark'!H23+'Resultater - Østdanmark'!H23</f>
        <v>0</v>
      </c>
      <c r="I23" s="277">
        <f ca="1">'Resultater - Vestdanmark'!I23+'Resultater - Østdanmark'!I23</f>
        <v>0</v>
      </c>
      <c r="J23" s="278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 ca="1">'Resultater - Vestdanmark'!H24+'Resultater - Østdanmark'!H24</f>
        <v>0</v>
      </c>
      <c r="I24" s="277">
        <f ca="1">'Resultater - Vestdanmark'!I24+'Resultater - Østdanmark'!I24</f>
        <v>0</v>
      </c>
      <c r="J24" s="278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 ca="1">'Resultater - Vestdanmark'!H25+'Resultater - Østdanmark'!H25</f>
        <v>0</v>
      </c>
      <c r="I25" s="277">
        <f ca="1">'Resultater - Vestdanmark'!I25+'Resultater - Østdanmark'!I25</f>
        <v>0</v>
      </c>
      <c r="J25" s="278">
        <f ca="1">'Resultater - Vestdanmark'!J25+'Resultater - Østdanmark'!J25</f>
        <v>-648674.0624395695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 ca="1">'Resultater - Vestdanmark'!H26+'Resultater - Østdanmark'!H26</f>
        <v>0</v>
      </c>
      <c r="I26" s="277">
        <f ca="1">'Resultater - Vestdanmark'!I26+'Resultater - Østdanmark'!I26</f>
        <v>0</v>
      </c>
      <c r="J26" s="278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 ca="1">'Resultater - Vestdanmark'!H27+'Resultater - Østdanmark'!H27</f>
        <v>0</v>
      </c>
      <c r="I27" s="277">
        <f ca="1">'Resultater - Vestdanmark'!I27+'Resultater - Østdanmark'!I27</f>
        <v>0</v>
      </c>
      <c r="J27" s="278">
        <f ca="1"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 ca="1">'Resultater - Vestdanmark'!H28+'Resultater - Østdanmark'!H28</f>
        <v>0</v>
      </c>
      <c r="I28" s="277">
        <f ca="1">'Resultater - Vestdanmark'!I28+'Resultater - Østdanmark'!I28</f>
        <v>0</v>
      </c>
      <c r="J28" s="278">
        <f ca="1"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 ca="1">'Resultater - Vestdanmark'!H29+'Resultater - Østdanmark'!H29</f>
        <v>0</v>
      </c>
      <c r="I29" s="277">
        <f ca="1">'Resultater - Vestdanmark'!I29+'Resultater - Østdanmark'!I29</f>
        <v>0</v>
      </c>
      <c r="J29" s="278">
        <f ca="1">'Resultater - Vestdanmark'!J29+'Resultater - Østdanmark'!J29</f>
        <v>-68062.545718084672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 ca="1">'Resultater - Vestdanmark'!H30+'Resultater - Østdanmark'!H30</f>
        <v>0</v>
      </c>
      <c r="I30" s="277">
        <f ca="1">'Resultater - Vestdanmark'!I30+'Resultater - Østdanmark'!I30</f>
        <v>0</v>
      </c>
      <c r="J30" s="278">
        <f ca="1"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 ca="1">'Resultater - Vestdanmark'!H31+'Resultater - Østdanmark'!H31</f>
        <v>0</v>
      </c>
      <c r="I31" s="277">
        <f ca="1">'Resultater - Vestdanmark'!I31+'Resultater - Østdanmark'!I31</f>
        <v>0</v>
      </c>
      <c r="J31" s="278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 ca="1">'Resultater - Vestdanmark'!H32+'Resultater - Østdanmark'!H32</f>
        <v>0</v>
      </c>
      <c r="I32" s="277">
        <f ca="1">'Resultater - Vestdanmark'!I32+'Resultater - Østdanmark'!I32</f>
        <v>0</v>
      </c>
      <c r="J32" s="278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 ca="1">'Resultater - Vestdanmark'!H33+'Resultater - Østdanmark'!H33</f>
        <v>0</v>
      </c>
      <c r="I33" s="277">
        <f ca="1">'Resultater - Vestdanmark'!I33+'Resultater - Østdanmark'!I33</f>
        <v>0</v>
      </c>
      <c r="J33" s="278">
        <f ca="1">'Resultater - Vestdanmark'!J33+'Resultater - Østdanmark'!J33</f>
        <v>0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 ca="1">'Resultater - Vestdanmark'!H34+'Resultater - Østdanmark'!H34</f>
        <v>0</v>
      </c>
      <c r="I34" s="277">
        <f ca="1">'Resultater - Vestdanmark'!I34+'Resultater - Østdanmark'!I34</f>
        <v>0</v>
      </c>
      <c r="J34" s="278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 ca="1">'Resultater - Vestdanmark'!H35+'Resultater - Østdanmark'!H35</f>
        <v>0</v>
      </c>
      <c r="I35" s="277">
        <f ca="1">'Resultater - Vestdanmark'!I35+'Resultater - Østdanmark'!I35</f>
        <v>0</v>
      </c>
      <c r="J35" s="278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 ca="1">'Resultater - Vestdanmark'!H36+'Resultater - Østdanmark'!H36</f>
        <v>0</v>
      </c>
      <c r="I36" s="277">
        <f ca="1">'Resultater - Vestdanmark'!I36+'Resultater - Østdanmark'!I36</f>
        <v>0</v>
      </c>
      <c r="J36" s="278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 ca="1">'Resultater - Vestdanmark'!H37+'Resultater - Østdanmark'!H37</f>
        <v>0</v>
      </c>
      <c r="I37" s="277">
        <f ca="1">'Resultater - Vestdanmark'!I37+'Resultater - Østdanmark'!I37</f>
        <v>0</v>
      </c>
      <c r="J37" s="278">
        <f ca="1">'Resultater - Vestdanmark'!J37+'Resultater - Østdanmark'!J37</f>
        <v>0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 ca="1">'Resultater - Vestdanmark'!H38+'Resultater - Østdanmark'!H38</f>
        <v>0</v>
      </c>
      <c r="I38" s="277">
        <f ca="1">'Resultater - Vestdanmark'!I38+'Resultater - Østdanmark'!I38</f>
        <v>0</v>
      </c>
      <c r="J38" s="278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 ca="1">'Resultater - Vestdanmark'!H39+'Resultater - Østdanmark'!H39</f>
        <v>0</v>
      </c>
      <c r="I39" s="277">
        <f ca="1">'Resultater - Vestdanmark'!I39+'Resultater - Østdanmark'!I39</f>
        <v>0</v>
      </c>
      <c r="J39" s="278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 ca="1">'Resultater - Vestdanmark'!H40+'Resultater - Østdanmark'!H40</f>
        <v>0</v>
      </c>
      <c r="I40" s="277">
        <f ca="1">'Resultater - Vestdanmark'!I40+'Resultater - Østdanmark'!I40</f>
        <v>0</v>
      </c>
      <c r="J40" s="278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 ca="1">'Resultater - Vestdanmark'!H41+'Resultater - Østdanmark'!H41</f>
        <v>0</v>
      </c>
      <c r="I41" s="277">
        <f ca="1">'Resultater - Vestdanmark'!I41+'Resultater - Østdanmark'!I41</f>
        <v>0</v>
      </c>
      <c r="J41" s="278">
        <f ca="1">'Resultater - Vestdanmark'!J41+'Resultater - Østdanmark'!J41</f>
        <v>0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 ca="1">'Resultater - Vestdanmark'!H42+'Resultater - Østdanmark'!H42</f>
        <v>0</v>
      </c>
      <c r="I42" s="277">
        <f ca="1">'Resultater - Vestdanmark'!I42+'Resultater - Østdanmark'!I42</f>
        <v>0</v>
      </c>
      <c r="J42" s="278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 ca="1">'Resultater - Vestdanmark'!H43+'Resultater - Østdanmark'!H43</f>
        <v>0</v>
      </c>
      <c r="I43" s="277">
        <f ca="1">'Resultater - Vestdanmark'!I43+'Resultater - Østdanmark'!I43</f>
        <v>0</v>
      </c>
      <c r="J43" s="278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 ca="1">'Resultater - Vestdanmark'!H44+'Resultater - Østdanmark'!H44</f>
        <v>0</v>
      </c>
      <c r="I44" s="277">
        <f ca="1">'Resultater - Vestdanmark'!I44+'Resultater - Østdanmark'!I44</f>
        <v>0</v>
      </c>
      <c r="J44" s="278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 ca="1">'Resultater - Vestdanmark'!H45+'Resultater - Østdanmark'!H45</f>
        <v>0</v>
      </c>
      <c r="I45" s="277">
        <f ca="1">'Resultater - Vestdanmark'!I45+'Resultater - Østdanmark'!I45</f>
        <v>0</v>
      </c>
      <c r="J45" s="278">
        <f ca="1">'Resultater - Vestdanmark'!J45+'Resultater - Østdanmark'!J45</f>
        <v>0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 ca="1">'Resultater - Vestdanmark'!H46+'Resultater - Østdanmark'!H46</f>
        <v>0</v>
      </c>
      <c r="I46" s="277">
        <f ca="1">'Resultater - Vestdanmark'!I46+'Resultater - Østdanmark'!I46</f>
        <v>0</v>
      </c>
      <c r="J46" s="278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 ca="1">'Resultater - Vestdanmark'!H47+'Resultater - Østdanmark'!H47</f>
        <v>0</v>
      </c>
      <c r="I47" s="277">
        <f ca="1">'Resultater - Vestdanmark'!I47+'Resultater - Østdanmark'!I47</f>
        <v>0</v>
      </c>
      <c r="J47" s="278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 ca="1">'Resultater - Vestdanmark'!H48+'Resultater - Østdanmark'!H48</f>
        <v>0</v>
      </c>
      <c r="I48" s="277">
        <f ca="1">'Resultater - Vestdanmark'!I48+'Resultater - Østdanmark'!I48</f>
        <v>0</v>
      </c>
      <c r="J48" s="278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 ca="1">'Resultater - Vestdanmark'!H49+'Resultater - Østdanmark'!H49</f>
        <v>0</v>
      </c>
      <c r="I49" s="277">
        <f ca="1">'Resultater - Vestdanmark'!I49+'Resultater - Østdanmark'!I49</f>
        <v>0</v>
      </c>
      <c r="J49" s="278">
        <f ca="1">'Resultater - Vestdanmark'!J49+'Resultater - Østdanmark'!J49</f>
        <v>0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 ca="1">'Resultater - Vestdanmark'!H50+'Resultater - Østdanmark'!H50</f>
        <v>0</v>
      </c>
      <c r="I50" s="277">
        <f ca="1">'Resultater - Vestdanmark'!I50+'Resultater - Østdanmark'!I50</f>
        <v>0</v>
      </c>
      <c r="J50" s="278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 ca="1">'Resultater - Vestdanmark'!H51+'Resultater - Østdanmark'!H51</f>
        <v>0</v>
      </c>
      <c r="I51" s="277">
        <f ca="1">'Resultater - Vestdanmark'!I51+'Resultater - Østdanmark'!I51</f>
        <v>0</v>
      </c>
      <c r="J51" s="278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 ca="1">'Resultater - Vestdanmark'!H52+'Resultater - Østdanmark'!H52</f>
        <v>0</v>
      </c>
      <c r="I52" s="277">
        <f ca="1">'Resultater - Vestdanmark'!I52+'Resultater - Østdanmark'!I52</f>
        <v>0</v>
      </c>
      <c r="J52" s="278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 ca="1">'Resultater - Vestdanmark'!H53+'Resultater - Østdanmark'!H53</f>
        <v>0</v>
      </c>
      <c r="I53" s="277">
        <f ca="1">'Resultater - Vestdanmark'!I53+'Resultater - Østdanmark'!I53</f>
        <v>0</v>
      </c>
      <c r="J53" s="278">
        <f ca="1">'Resultater - Vestdanmark'!J53+'Resultater - Østdanmark'!J53</f>
        <v>0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 ca="1">'Resultater - Vestdanmark'!H54+'Resultater - Østdanmark'!H54</f>
        <v>0</v>
      </c>
      <c r="I54" s="277">
        <f ca="1">'Resultater - Vestdanmark'!I54+'Resultater - Østdanmark'!I54</f>
        <v>0</v>
      </c>
      <c r="J54" s="278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 ca="1">'Resultater - Vestdanmark'!H55+'Resultater - Østdanmark'!H55</f>
        <v>0</v>
      </c>
      <c r="I55" s="277">
        <f ca="1">'Resultater - Vestdanmark'!I55+'Resultater - Østdanmark'!I55</f>
        <v>0</v>
      </c>
      <c r="J55" s="278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 ca="1">'Resultater - Vestdanmark'!H56+'Resultater - Østdanmark'!H56</f>
        <v>0</v>
      </c>
      <c r="I56" s="277">
        <f ca="1">'Resultater - Vestdanmark'!I56+'Resultater - Østdanmark'!I56</f>
        <v>0</v>
      </c>
      <c r="J56" s="278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 ca="1">'Resultater - Vestdanmark'!H57+'Resultater - Østdanmark'!H57</f>
        <v>0</v>
      </c>
      <c r="I57" s="277">
        <f ca="1">'Resultater - Vestdanmark'!I57+'Resultater - Østdanmark'!I57</f>
        <v>0</v>
      </c>
      <c r="J57" s="278">
        <f ca="1">'Resultater - Vestdanmark'!J57+'Resultater - Østdanmark'!J57</f>
        <v>0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 ca="1">'Resultater - Vestdanmark'!H58+'Resultater - Østdanmark'!H58</f>
        <v>0</v>
      </c>
      <c r="I58" s="277">
        <f ca="1">'Resultater - Vestdanmark'!I58+'Resultater - Østdanmark'!I58</f>
        <v>0</v>
      </c>
      <c r="J58" s="278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 ca="1">'Resultater - Vestdanmark'!H59+'Resultater - Østdanmark'!H59</f>
        <v>0</v>
      </c>
      <c r="I59" s="277">
        <f ca="1">'Resultater - Vestdanmark'!I59+'Resultater - Østdanmark'!I59</f>
        <v>0</v>
      </c>
      <c r="J59" s="278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 ca="1">'Resultater - Vestdanmark'!H60+'Resultater - Østdanmark'!H60</f>
        <v>0</v>
      </c>
      <c r="I60" s="277">
        <f ca="1">'Resultater - Vestdanmark'!I60+'Resultater - Østdanmark'!I60</f>
        <v>0</v>
      </c>
      <c r="J60" s="278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 ca="1">'Resultater - Vestdanmark'!H61+'Resultater - Østdanmark'!H61</f>
        <v>0</v>
      </c>
      <c r="I61" s="277">
        <f ca="1">'Resultater - Vestdanmark'!I61+'Resultater - Østdanmark'!I61</f>
        <v>0</v>
      </c>
      <c r="J61" s="278">
        <f ca="1">'Resultater - Vestdanmark'!J61+'Resultater - Østdanmark'!J61</f>
        <v>0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 ca="1">'Resultater - Vestdanmark'!H62+'Resultater - Østdanmark'!H62</f>
        <v>0</v>
      </c>
      <c r="I62" s="277">
        <f ca="1">'Resultater - Vestdanmark'!I62+'Resultater - Østdanmark'!I62</f>
        <v>0</v>
      </c>
      <c r="J62" s="278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 ca="1">'Resultater - Vestdanmark'!H63+'Resultater - Østdanmark'!H63</f>
        <v>0</v>
      </c>
      <c r="I63" s="277">
        <f ca="1">'Resultater - Vestdanmark'!I63+'Resultater - Østdanmark'!I63</f>
        <v>0</v>
      </c>
      <c r="J63" s="278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 ca="1">'Resultater - Vestdanmark'!H64+'Resultater - Østdanmark'!H64</f>
        <v>0</v>
      </c>
      <c r="I64" s="277">
        <f ca="1">'Resultater - Vestdanmark'!I64+'Resultater - Østdanmark'!I64</f>
        <v>0</v>
      </c>
      <c r="J64" s="278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 ca="1">'Resultater - Vestdanmark'!H65+'Resultater - Østdanmark'!H65</f>
        <v>0</v>
      </c>
      <c r="I65" s="277">
        <f ca="1">'Resultater - Vestdanmark'!I65+'Resultater - Østdanmark'!I65</f>
        <v>0</v>
      </c>
      <c r="J65" s="278">
        <f ca="1"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 ca="1">'Resultater - Vestdanmark'!H66+'Resultater - Østdanmark'!H66</f>
        <v>0</v>
      </c>
      <c r="I66" s="277">
        <f ca="1">'Resultater - Vestdanmark'!I66+'Resultater - Østdanmark'!I66</f>
        <v>0</v>
      </c>
      <c r="J66" s="278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 ca="1">'Resultater - Vestdanmark'!H67+'Resultater - Østdanmark'!H67</f>
        <v>0</v>
      </c>
      <c r="I67" s="277">
        <f ca="1">'Resultater - Vestdanmark'!I67+'Resultater - Østdanmark'!I67</f>
        <v>0</v>
      </c>
      <c r="J67" s="278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 ca="1">'Resultater - Vestdanmark'!H68+'Resultater - Østdanmark'!H68</f>
        <v>0</v>
      </c>
      <c r="I68" s="277">
        <f ca="1">'Resultater - Vestdanmark'!I68+'Resultater - Østdanmark'!I68</f>
        <v>0</v>
      </c>
      <c r="J68" s="278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 ca="1">'Resultater - Vestdanmark'!H69+'Resultater - Østdanmark'!H69</f>
        <v>0</v>
      </c>
      <c r="I69" s="277">
        <f ca="1">'Resultater - Vestdanmark'!I69+'Resultater - Østdanmark'!I69</f>
        <v>0</v>
      </c>
      <c r="J69" s="278">
        <f ca="1"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 ca="1">'Resultater - Vestdanmark'!H70+'Resultater - Østdanmark'!H70</f>
        <v>0</v>
      </c>
      <c r="I70" s="277">
        <f ca="1">'Resultater - Vestdanmark'!I70+'Resultater - Østdanmark'!I70</f>
        <v>0</v>
      </c>
      <c r="J70" s="278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 ca="1">'Resultater - Vestdanmark'!H71+'Resultater - Østdanmark'!H71</f>
        <v>0</v>
      </c>
      <c r="I71" s="277">
        <f ca="1">'Resultater - Vestdanmark'!I71+'Resultater - Østdanmark'!I71</f>
        <v>0</v>
      </c>
      <c r="J71" s="278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 ca="1">'Resultater - Vestdanmark'!H72+'Resultater - Østdanmark'!H72</f>
        <v>0</v>
      </c>
      <c r="I72" s="277">
        <f ca="1">'Resultater - Vestdanmark'!I72+'Resultater - Østdanmark'!I72</f>
        <v>0</v>
      </c>
      <c r="J72" s="278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 ca="1">'Resultater - Vestdanmark'!H73+'Resultater - Østdanmark'!H73</f>
        <v>0</v>
      </c>
      <c r="I73" s="277">
        <f ca="1">'Resultater - Vestdanmark'!I73+'Resultater - Østdanmark'!I73</f>
        <v>0</v>
      </c>
      <c r="J73" s="278">
        <f ca="1"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 ca="1">'Resultater - Vestdanmark'!H74+'Resultater - Østdanmark'!H74</f>
        <v>0</v>
      </c>
      <c r="I74" s="277">
        <f ca="1">'Resultater - Vestdanmark'!I74+'Resultater - Østdanmark'!I74</f>
        <v>0</v>
      </c>
      <c r="J74" s="278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 ca="1">'Resultater - Vestdanmark'!H75+'Resultater - Østdanmark'!H75</f>
        <v>0</v>
      </c>
      <c r="I75" s="277">
        <f ca="1">'Resultater - Vestdanmark'!I75+'Resultater - Østdanmark'!I75</f>
        <v>0</v>
      </c>
      <c r="J75" s="278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 ca="1">'Resultater - Vestdanmark'!H76+'Resultater - Østdanmark'!H76</f>
        <v>0</v>
      </c>
      <c r="I76" s="277">
        <f ca="1">'Resultater - Vestdanmark'!I76+'Resultater - Østdanmark'!I76</f>
        <v>0</v>
      </c>
      <c r="J76" s="278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 ca="1">'Resultater - Vestdanmark'!H77+'Resultater - Østdanmark'!H77</f>
        <v>0</v>
      </c>
      <c r="I77" s="277">
        <f ca="1">'Resultater - Vestdanmark'!I77+'Resultater - Østdanmark'!I77</f>
        <v>0</v>
      </c>
      <c r="J77" s="278">
        <f ca="1"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 ca="1">'Resultater - Vestdanmark'!H78+'Resultater - Østdanmark'!H78</f>
        <v>0</v>
      </c>
      <c r="I78" s="277">
        <f ca="1">'Resultater - Vestdanmark'!I78+'Resultater - Østdanmark'!I78</f>
        <v>0</v>
      </c>
      <c r="J78" s="278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 ca="1">'Resultater - Vestdanmark'!H79+'Resultater - Østdanmark'!H79</f>
        <v>0</v>
      </c>
      <c r="I79" s="277">
        <f ca="1">'Resultater - Vestdanmark'!I79+'Resultater - Østdanmark'!I79</f>
        <v>0</v>
      </c>
      <c r="J79" s="278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 ca="1">'Resultater - Vestdanmark'!H80+'Resultater - Østdanmark'!H80</f>
        <v>0</v>
      </c>
      <c r="I80" s="277">
        <f ca="1">'Resultater - Vestdanmark'!I80+'Resultater - Østdanmark'!I80</f>
        <v>0</v>
      </c>
      <c r="J80" s="278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 ca="1">'Resultater - Vestdanmark'!H81+'Resultater - Østdanmark'!H81</f>
        <v>0</v>
      </c>
      <c r="I81" s="277">
        <f ca="1">'Resultater - Vestdanmark'!I81+'Resultater - Østdanmark'!I81</f>
        <v>0</v>
      </c>
      <c r="J81" s="278">
        <f ca="1"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 ca="1">'Resultater - Vestdanmark'!H82+'Resultater - Østdanmark'!H82</f>
        <v>0</v>
      </c>
      <c r="I82" s="277">
        <f ca="1">'Resultater - Vestdanmark'!I82+'Resultater - Østdanmark'!I82</f>
        <v>0</v>
      </c>
      <c r="J82" s="278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 ca="1">'Resultater - Vestdanmark'!H83+'Resultater - Østdanmark'!H83</f>
        <v>0</v>
      </c>
      <c r="I83" s="277">
        <f ca="1">'Resultater - Vestdanmark'!I83+'Resultater - Østdanmark'!I83</f>
        <v>0</v>
      </c>
      <c r="J83" s="278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 ca="1">'Resultater - Vestdanmark'!H84+'Resultater - Østdanmark'!H84</f>
        <v>0</v>
      </c>
      <c r="I84" s="277">
        <f ca="1">'Resultater - Vestdanmark'!I84+'Resultater - Østdanmark'!I84</f>
        <v>0</v>
      </c>
      <c r="J84" s="278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 ca="1">'Resultater - Vestdanmark'!H85+'Resultater - Østdanmark'!H85</f>
        <v>0</v>
      </c>
      <c r="I85" s="277">
        <f ca="1">'Resultater - Vestdanmark'!I85+'Resultater - Østdanmark'!I85</f>
        <v>0</v>
      </c>
      <c r="J85" s="278">
        <f ca="1"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 ca="1">'Resultater - Vestdanmark'!H86+'Resultater - Østdanmark'!H86</f>
        <v>0</v>
      </c>
      <c r="I86" s="277">
        <f ca="1">'Resultater - Vestdanmark'!I86+'Resultater - Østdanmark'!I86</f>
        <v>0</v>
      </c>
      <c r="J86" s="278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 ca="1">'Resultater - Vestdanmark'!H87+'Resultater - Østdanmark'!H87</f>
        <v>0</v>
      </c>
      <c r="I87" s="277">
        <f ca="1">'Resultater - Vestdanmark'!I87+'Resultater - Østdanmark'!I87</f>
        <v>0</v>
      </c>
      <c r="J87" s="278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 ca="1">'Resultater - Vestdanmark'!H88+'Resultater - Østdanmark'!H88</f>
        <v>0</v>
      </c>
      <c r="I88" s="277">
        <f ca="1">'Resultater - Vestdanmark'!I88+'Resultater - Østdanmark'!I88</f>
        <v>0</v>
      </c>
      <c r="J88" s="278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 ca="1">'Resultater - Vestdanmark'!H89+'Resultater - Østdanmark'!H89</f>
        <v>0</v>
      </c>
      <c r="I89" s="277">
        <f ca="1">'Resultater - Vestdanmark'!I89+'Resultater - Østdanmark'!I89</f>
        <v>0</v>
      </c>
      <c r="J89" s="278">
        <f ca="1"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 ca="1">'Resultater - Vestdanmark'!H90+'Resultater - Østdanmark'!H90</f>
        <v>0</v>
      </c>
      <c r="I90" s="277">
        <f ca="1">'Resultater - Vestdanmark'!I90+'Resultater - Østdanmark'!I90</f>
        <v>0</v>
      </c>
      <c r="J90" s="278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 ca="1">'Resultater - Vestdanmark'!H91+'Resultater - Østdanmark'!H91</f>
        <v>0</v>
      </c>
      <c r="I91" s="277">
        <f ca="1">'Resultater - Vestdanmark'!I91+'Resultater - Østdanmark'!I91</f>
        <v>0</v>
      </c>
      <c r="J91" s="278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 ca="1">'Resultater - Vestdanmark'!H92+'Resultater - Østdanmark'!H92</f>
        <v>0</v>
      </c>
      <c r="I92" s="277">
        <f ca="1">'Resultater - Vestdanmark'!I92+'Resultater - Østdanmark'!I92</f>
        <v>0</v>
      </c>
      <c r="J92" s="278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 ca="1">'Resultater - Vestdanmark'!H93+'Resultater - Østdanmark'!H93</f>
        <v>0</v>
      </c>
      <c r="I93" s="277">
        <f ca="1">'Resultater - Vestdanmark'!I93+'Resultater - Østdanmark'!I93</f>
        <v>0</v>
      </c>
      <c r="J93" s="278">
        <f ca="1"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 ca="1">'Resultater - Vestdanmark'!H94+'Resultater - Østdanmark'!H94</f>
        <v>0</v>
      </c>
      <c r="I94" s="277">
        <f ca="1">'Resultater - Vestdanmark'!I94+'Resultater - Østdanmark'!I94</f>
        <v>0</v>
      </c>
      <c r="J94" s="278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19198980.976350382</v>
      </c>
      <c r="J95" s="278">
        <f>'Resultater - Vestdanmark'!J95+'Resultater - Østdanmark'!J95</f>
        <v>18380654.157700397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20710959.6167087</v>
      </c>
      <c r="J96" s="278">
        <f>'Resultater - Vestdanmark'!J96+'Resultater - Østdanmark'!J96</f>
        <v>19828187.051060196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2654995.5877227243</v>
      </c>
      <c r="J97" s="278">
        <f>'Resultater - Vestdanmark'!J97+'Resultater - Østdanmark'!J97</f>
        <v>2541830.5142478766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217010.79676991503</v>
      </c>
      <c r="J98" s="278">
        <f>'Resultater - Vestdanmark'!J98+'Resultater - Østdanmark'!J98</f>
        <v>207761.04777791505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-11848597167.645079</v>
      </c>
      <c r="J99" s="278">
        <f>'Resultater - Vestdanmark'!J99+'Resultater - Østdanmark'!J99</f>
        <v>-11343569070.705561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-909970.93283724925</v>
      </c>
      <c r="J100" s="278">
        <f>'Resultater - Vestdanmark'!J100+'Resultater - Østdanmark'!J100</f>
        <v>-871184.83166604931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1551583.4227384133</v>
      </c>
      <c r="J101" s="278">
        <f>'Resultater - Vestdanmark'!J101+'Resultater - Østdanmark'!J101</f>
        <v>1485449.583251639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429339.84441808489</v>
      </c>
      <c r="J102" s="278">
        <f>'Resultater - Vestdanmark'!J102+'Resultater - Østdanmark'!J102</f>
        <v>708360.843100667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465370.43318542745</v>
      </c>
      <c r="J104" s="278">
        <f>'Resultater - Vestdanmark'!J104+'Resultater - Østdanmark'!J104</f>
        <v>767807.12689769233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14232.928030084939</v>
      </c>
      <c r="J105" s="278">
        <f>'Resultater - Vestdanmark'!J105+'Resultater - Østdanmark'!J105</f>
        <v>23482.677022084932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-777105255.84291983</v>
      </c>
      <c r="J106" s="278">
        <f>'Resultater - Vestdanmark'!J106+'Resultater - Østdanmark'!J106</f>
        <v>-1282133352.7824395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-52459.850754472529</v>
      </c>
      <c r="J107" s="278">
        <f>'Resultater - Vestdanmark'!J107+'Resultater - Østdanmark'!J107</f>
        <v>-86552.65657847251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111938.82087403699</v>
      </c>
      <c r="J108" s="278">
        <f>'Resultater - Vestdanmark'!J108+'Resultater - Østdanmark'!J108</f>
        <v>184686.04430948858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515256.62004104216</v>
      </c>
      <c r="J109" s="278">
        <f>'Resultater - Vestdanmark'!J109+'Resultater - Østdanmark'!J109</f>
        <v>490363.24510962487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14951914.470119709</v>
      </c>
      <c r="J110" s="278">
        <f>'Resultater - Vestdanmark'!J110+'Resultater - Østdanmark'!J110</f>
        <v>14229548.956761481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293015.65755216411</v>
      </c>
      <c r="J111" s="278">
        <f>'Resultater - Vestdanmark'!J111+'Resultater - Østdanmark'!J111</f>
        <v>278859.31614767952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5596954.5699419603</v>
      </c>
      <c r="J112" s="278">
        <f>'Resultater - Vestdanmark'!J112+'Resultater - Østdanmark'!J112</f>
        <v>5326551.2734785844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63760.550480149599</v>
      </c>
      <c r="J113" s="278">
        <f>'Resultater - Vestdanmark'!J113+'Resultater - Østdanmark'!J113</f>
        <v>60680.11400014961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-3879306880.0038209</v>
      </c>
      <c r="J114" s="278">
        <f>'Resultater - Vestdanmark'!J114+'Resultater - Østdanmark'!J114</f>
        <v>-3691887569.1558208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-16225.519608877707</v>
      </c>
      <c r="J115" s="278">
        <f>'Resultater - Vestdanmark'!J115+'Resultater - Østdanmark'!J115</f>
        <v>-15441.622949677709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4195990.3994004242</v>
      </c>
      <c r="J116" s="278">
        <f>'Resultater - Vestdanmark'!J116+'Resultater - Østdanmark'!J116</f>
        <v>3993271.2917592996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32118.393848932199</v>
      </c>
      <c r="J117" s="278">
        <f>'Resultater - Vestdanmark'!J117+'Resultater - Østdanmark'!J117</f>
        <v>39585.259710896644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1735628.5906826821</v>
      </c>
      <c r="J118" s="278">
        <f>'Resultater - Vestdanmark'!J118+'Resultater - Østdanmark'!J118</f>
        <v>2139126.5343772992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14329.744947985135</v>
      </c>
      <c r="J119" s="278">
        <f>'Resultater - Vestdanmark'!J119+'Resultater - Østdanmark'!J119</f>
        <v>17661.115871015427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662956.59098436963</v>
      </c>
      <c r="J120" s="278">
        <f>'Resultater - Vestdanmark'!J120+'Resultater - Østdanmark'!J120</f>
        <v>817080.36069927691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13250.361519850407</v>
      </c>
      <c r="J121" s="278">
        <f>'Resultater - Vestdanmark'!J121+'Resultater - Østdanmark'!J121</f>
        <v>16330.797999850405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-806175891.19617903</v>
      </c>
      <c r="J122" s="278">
        <f>'Resultater - Vestdanmark'!J122+'Resultater - Østdanmark'!J122</f>
        <v>-993595202.04417896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-4064.7523925857768</v>
      </c>
      <c r="J123" s="278">
        <f>'Resultater - Vestdanmark'!J123+'Resultater - Østdanmark'!J123</f>
        <v>-5009.7237077857762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729198.1643271636</v>
      </c>
      <c r="J124" s="278">
        <f>'Resultater - Vestdanmark'!J124+'Resultater - Østdanmark'!J124</f>
        <v>898721.73718797334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123485821.50853622</v>
      </c>
      <c r="J125" s="278">
        <f>'Resultater - Vestdanmark'!J125+'Resultater - Østdanmark'!J125</f>
        <v>117579144.25674126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7859.7371462713527</v>
      </c>
      <c r="J126" s="278">
        <f>'Resultater - Vestdanmark'!J126+'Resultater - Østdanmark'!J126</f>
        <v>7483.7836154138877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174200.45135598865</v>
      </c>
      <c r="J127" s="278">
        <f>'Resultater - Vestdanmark'!J127+'Resultater - Østdanmark'!J127</f>
        <v>165867.94944842588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257342.54768893664</v>
      </c>
      <c r="J128" s="278">
        <f>'Resultater - Vestdanmark'!J128+'Resultater - Østdanmark'!J128</f>
        <v>245033.12338593573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10868.608863392021</v>
      </c>
      <c r="J129" s="278">
        <f>'Resultater - Vestdanmark'!J129+'Resultater - Østdanmark'!J129</f>
        <v>10348.732460192021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-427635863.74789321</v>
      </c>
      <c r="J130" s="278">
        <f>'Resultater - Vestdanmark'!J130+'Resultater - Østdanmark'!J130</f>
        <v>-407180826.9056533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-10135.525342076689</v>
      </c>
      <c r="J131" s="278">
        <f>'Resultater - Vestdanmark'!J131+'Resultater - Østdanmark'!J131</f>
        <v>-9650.7144039326904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16512.589095228261</v>
      </c>
      <c r="J132" s="278">
        <f>'Resultater - Vestdanmark'!J132+'Resultater - Østdanmark'!J132</f>
        <v>15722.745101921872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1693358.8885360798</v>
      </c>
      <c r="J133" s="278">
        <f>'Resultater - Vestdanmark'!J133+'Resultater - Østdanmark'!J133</f>
        <v>2106992.6925433627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2991.7765265666521</v>
      </c>
      <c r="J134" s="278">
        <f>'Resultater - Vestdanmark'!J134+'Resultater - Østdanmark'!J134</f>
        <v>3722.5725284072823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11265.23889694344</v>
      </c>
      <c r="J135" s="278">
        <f>'Resultater - Vestdanmark'!J135+'Resultater - Østdanmark'!J135</f>
        <v>14016.979032799607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20739.967460005697</v>
      </c>
      <c r="J136" s="278">
        <f>'Resultater - Vestdanmark'!J136+'Resultater - Østdanmark'!J136</f>
        <v>25806.082914648512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2128.3012166079798</v>
      </c>
      <c r="J137" s="278">
        <f>'Resultater - Vestdanmark'!J137+'Resultater - Østdanmark'!J137</f>
        <v>2648.1776198079801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-83740057.30810681</v>
      </c>
      <c r="J138" s="278">
        <f>'Resultater - Vestdanmark'!J138+'Resultater - Østdanmark'!J138</f>
        <v>-104195094.15034682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-3738.3954155404826</v>
      </c>
      <c r="J139" s="278">
        <f>'Resultater - Vestdanmark'!J139+'Resultater - Østdanmark'!J139</f>
        <v>-4651.5667031404819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3556.861811174721</v>
      </c>
      <c r="J140" s="278">
        <f>'Resultater - Vestdanmark'!J140+'Resultater - Østdanmark'!J140</f>
        <v>4425.6902038117532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8327232.8365053385</v>
      </c>
      <c r="J141" s="278">
        <f>'Resultater - Vestdanmark'!J141+'Resultater - Østdanmark'!J141</f>
        <v>8386533.3099189885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2520696.8800802073</v>
      </c>
      <c r="J142" s="278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-177299653.72506946</v>
      </c>
      <c r="J143" s="278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2519532.6501988312</v>
      </c>
      <c r="J144" s="278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218711.10246240979</v>
      </c>
      <c r="J145" s="278">
        <f>'Resultater - Vestdanmark'!J145+'Resultater - Østdanmark'!J145</f>
        <v>223775.08245752225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66204.993236055947</v>
      </c>
      <c r="J146" s="278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-3152972.1355900234</v>
      </c>
      <c r="J147" s="278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387856.66724271985</v>
      </c>
      <c r="J148" s="278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127435.24663930605</v>
      </c>
      <c r="J149" s="278">
        <f>'Resultater - Vestdanmark'!J149+'Resultater - Østdanmark'!J149</f>
        <v>130385.84920309033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38575.31486423024</v>
      </c>
      <c r="J150" s="278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-1211291.6538597967</v>
      </c>
      <c r="J151" s="278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496044.45598752372</v>
      </c>
      <c r="J152" s="278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870749.37579411326</v>
      </c>
      <c r="J153" s="278">
        <f>'Resultater - Vestdanmark'!J153+'Resultater - Østdanmark'!J153</f>
        <v>1191904.2795006076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263580.38474364718</v>
      </c>
      <c r="J154" s="278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-18539599.629401777</v>
      </c>
      <c r="J155" s="278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393221.8587015518</v>
      </c>
      <c r="J156" s="278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22869.848806618455</v>
      </c>
      <c r="J157" s="278">
        <f>'Resultater - Vestdanmark'!J157+'Resultater - Østdanmark'!J157</f>
        <v>31803.185961387255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6922.8227031228453</v>
      </c>
      <c r="J158" s="278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-329695.17880244815</v>
      </c>
      <c r="J159" s="278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60532.543442505412</v>
      </c>
      <c r="J160" s="278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13325.454402919344</v>
      </c>
      <c r="J161" s="278">
        <f>'Resultater - Vestdanmark'!J161+'Resultater - Østdanmark'!J161</f>
        <v>18530.594932196775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4033.6846583463876</v>
      </c>
      <c r="J162" s="278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-126660.49721574405</v>
      </c>
      <c r="J163" s="278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77417.342841983467</v>
      </c>
      <c r="J164" s="278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238782.37503223581</v>
      </c>
      <c r="J165" s="278">
        <f>'Resultater - Vestdanmark'!J165+'Resultater - Østdanmark'!J165</f>
        <v>240746.87325670867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-2160930.4342343225</v>
      </c>
      <c r="J166" s="278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24566.476784232447</v>
      </c>
      <c r="J167" s="278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2717.2718403377421</v>
      </c>
      <c r="J168" s="278">
        <f>'Resultater - Vestdanmark'!J168+'Resultater - Østdanmark'!J168</f>
        <v>2780.1868459585371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-19979.976647683226</v>
      </c>
      <c r="J169" s="278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1638.5316924063941</v>
      </c>
      <c r="J170" s="278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802.64916320151292</v>
      </c>
      <c r="J171" s="278">
        <f>'Resultater - Vestdanmark'!J171+'Resultater - Østdanmark'!J171</f>
        <v>821.23349321395403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-4929.0116585198175</v>
      </c>
      <c r="J172" s="278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1062.3756788077692</v>
      </c>
      <c r="J173" s="278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21241.969663272303</v>
      </c>
      <c r="J174" s="278">
        <f>'Resultater - Vestdanmark'!J174+'Resultater - Østdanmark'!J174</f>
        <v>29108.485584674774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-192235.37215529609</v>
      </c>
      <c r="J175" s="278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3834.0744114120007</v>
      </c>
      <c r="J176" s="278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241.72724637455406</v>
      </c>
      <c r="J177" s="278">
        <f>'Resultater - Vestdanmark'!J177+'Resultater - Østdanmark'!J177</f>
        <v>336.14986410225947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-1777.4094832823403</v>
      </c>
      <c r="J178" s="278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255.72459939290545</v>
      </c>
      <c r="J179" s="278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71.403298391163489</v>
      </c>
      <c r="J180" s="278">
        <f>'Resultater - Vestdanmark'!J180+'Resultater - Østdanmark'!J180</f>
        <v>99.294595088596253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-438.48259783017335</v>
      </c>
      <c r="J181" s="278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165.80429669254198</v>
      </c>
      <c r="J182" s="278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26833.324057007267</v>
      </c>
      <c r="J183" s="278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-22959417.088653084</v>
      </c>
      <c r="J184" s="278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4971.6854585923757</v>
      </c>
      <c r="J185" s="278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2387.0800996378143</v>
      </c>
      <c r="J186" s="278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-2042459.1271350924</v>
      </c>
      <c r="J187" s="278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775.92778833522641</v>
      </c>
      <c r="J188" s="278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2024635.254957163</v>
      </c>
      <c r="J189" s="278">
        <f>'Resultater - Vestdanmark'!J189+'Resultater - Østdanmark'!J189</f>
        <v>2033999.9127014582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-6670398.9564645123</v>
      </c>
      <c r="J190" s="278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101109.65690796172</v>
      </c>
      <c r="J191" s="278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74311.214987708983</v>
      </c>
      <c r="J192" s="278">
        <f>'Resultater - Vestdanmark'!J192+'Resultater - Østdanmark'!J192</f>
        <v>76031.797536438695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-163218.02480849379</v>
      </c>
      <c r="J193" s="278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21751.106400017437</v>
      </c>
      <c r="J194" s="278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72574.62699914843</v>
      </c>
      <c r="J195" s="278">
        <f>'Resultater - Vestdanmark'!J195+'Resultater - Østdanmark'!J195</f>
        <v>74255.001041154828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-102473.84736491642</v>
      </c>
      <c r="J196" s="278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46627.529754982352</v>
      </c>
      <c r="J197" s="278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180110.61603347247</v>
      </c>
      <c r="J198" s="278">
        <f>'Resultater - Vestdanmark'!J198+'Resultater - Østdanmark'!J198</f>
        <v>245929.08035390356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-593395.60658953083</v>
      </c>
      <c r="J199" s="278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15780.119864248361</v>
      </c>
      <c r="J200" s="278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6610.6913217389683</v>
      </c>
      <c r="J201" s="278">
        <f>'Resultater - Vestdanmark'!J201+'Resultater - Østdanmark'!J201</f>
        <v>9192.9355203148607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-14519.800010420344</v>
      </c>
      <c r="J202" s="278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3394.6813456674618</v>
      </c>
      <c r="J203" s="278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6456.2052573230876</v>
      </c>
      <c r="J204" s="278">
        <f>'Resultater - Vestdanmark'!J204+'Resultater - Østdanmark'!J204</f>
        <v>8978.1046713396281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-9116.0260748327401</v>
      </c>
      <c r="J205" s="278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7277.1289212978236</v>
      </c>
      <c r="J206" s="278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10977496.633408947</v>
      </c>
      <c r="J207" s="278">
        <f>'Resultater - Vestdanmark'!J207+'Resultater - Østdanmark'!J207</f>
        <v>11036620.319875354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-31987733.23110842</v>
      </c>
      <c r="J208" s="278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469227.92823354003</v>
      </c>
      <c r="J209" s="278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1210547.8725060404</v>
      </c>
      <c r="J210" s="278">
        <f>'Resultater - Vestdanmark'!J210+'Resultater - Østdanmark'!J210</f>
        <v>1238576.5831680887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-2465429.1681735362</v>
      </c>
      <c r="J211" s="278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303279.92109319306</v>
      </c>
      <c r="J212" s="278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1422541.4955528916</v>
      </c>
      <c r="J213" s="278">
        <f>'Resultater - Vestdanmark'!J213+'Resultater - Østdanmark'!J213</f>
        <v>1455478.6514384062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-2005740.1205592891</v>
      </c>
      <c r="J214" s="278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782271.01331188029</v>
      </c>
      <c r="J215" s="278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1336335.7173386849</v>
      </c>
      <c r="J216" s="278">
        <f>'Resultater - Vestdanmark'!J216+'Resultater - Østdanmark'!J216</f>
        <v>1826058.9983793772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-3893998.0453592101</v>
      </c>
      <c r="J217" s="278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73232.104406390645</v>
      </c>
      <c r="J218" s="278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147364.96066460814</v>
      </c>
      <c r="J219" s="278">
        <f>'Resultater - Vestdanmark'!J219+'Resultater - Østdanmark'!J219</f>
        <v>204928.12557872015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-300126.81087707903</v>
      </c>
      <c r="J220" s="278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47332.704448070595</v>
      </c>
      <c r="J221" s="278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173171.81442973349</v>
      </c>
      <c r="J222" s="278">
        <f>'Resultater - Vestdanmark'!J222+'Resultater - Østdanmark'!J222</f>
        <v>240815.55869253632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-244166.97652588805</v>
      </c>
      <c r="J223" s="278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122088.53964983103</v>
      </c>
      <c r="J224" s="278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261152.46068040878</v>
      </c>
      <c r="J225" s="278">
        <f>'Resultater - Vestdanmark'!J225+'Resultater - Østdanmark'!J225</f>
        <v>262502.59925997775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71902.885248768187</v>
      </c>
      <c r="J226" s="278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143497.42839494569</v>
      </c>
      <c r="J228" s="278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9448.4072313431316</v>
      </c>
      <c r="J229" s="278">
        <f>'Resultater - Vestdanmark'!J229+'Resultater - Østdanmark'!J229</f>
        <v>9667.173195514617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2601.4219401527612</v>
      </c>
      <c r="J230" s="278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30429.144897109905</v>
      </c>
      <c r="J232" s="278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3670.910054503971</v>
      </c>
      <c r="J233" s="278">
        <f>'Resultater - Vestdanmark'!J233+'Resultater - Østdanmark'!J233</f>
        <v>3755.9053513616623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1010.7085482551205</v>
      </c>
      <c r="J234" s="278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25949.888315623026</v>
      </c>
      <c r="J236" s="278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23232.002137985502</v>
      </c>
      <c r="J237" s="278">
        <f>'Resultater - Vestdanmark'!J237+'Resultater - Østdanmark'!J237</f>
        <v>31738.950637797312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6396.4474218412861</v>
      </c>
      <c r="J238" s="278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22395.552408459735</v>
      </c>
      <c r="J240" s="278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840.52593809462883</v>
      </c>
      <c r="J241" s="278">
        <f>'Resultater - Vestdanmark'!J241+'Resultater - Østdanmark'!J241</f>
        <v>1168.8491227304035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231.42129282630628</v>
      </c>
      <c r="J242" s="278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4749.0572960807376</v>
      </c>
      <c r="J244" s="278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326.56246091801216</v>
      </c>
      <c r="J245" s="278">
        <f>'Resultater - Vestdanmark'!J245+'Resultater - Østdanmark'!J245</f>
        <v>454.12310157372815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89.912165073100027</v>
      </c>
      <c r="J246" s="278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4049.9825694902988</v>
      </c>
      <c r="J248" s="278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2531835.1857061931</v>
      </c>
      <c r="J249" s="278">
        <f>'Resultater - Vestdanmark'!J249+'Resultater - Østdanmark'!J249</f>
        <v>2568641.6184316427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-3924018.9896024987</v>
      </c>
      <c r="J250" s="278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66089.036107890293</v>
      </c>
      <c r="J251" s="278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12717.640896460449</v>
      </c>
      <c r="J252" s="278">
        <f>'Resultater - Vestdanmark'!J252+'Resultater - Østdanmark'!J252</f>
        <v>13012.101846817412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-12775.458973644028</v>
      </c>
      <c r="J253" s="278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1945.7260505796646</v>
      </c>
      <c r="J254" s="278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5438.8494240816599</v>
      </c>
      <c r="J255" s="278">
        <f>'Resultater - Vestdanmark'!J255+'Resultater - Østdanmark'!J255</f>
        <v>5564.7791293864575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-3345.0465355545793</v>
      </c>
      <c r="J256" s="278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1826.4709782539626</v>
      </c>
      <c r="J257" s="278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225230.88732958562</v>
      </c>
      <c r="J258" s="278">
        <f>'Resultater - Vestdanmark'!J258+'Resultater - Østdanmark'!J258</f>
        <v>310572.12295582582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-349078.91473978292</v>
      </c>
      <c r="J259" s="278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10314.473843427966</v>
      </c>
      <c r="J260" s="278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1131.3554531591117</v>
      </c>
      <c r="J261" s="278">
        <f>'Resultater - Vestdanmark'!J261+'Resultater - Østdanmark'!J261</f>
        <v>1573.2814051151961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-1136.4989225686797</v>
      </c>
      <c r="J262" s="278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303.66822754711529</v>
      </c>
      <c r="J263" s="278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483.83752969142631</v>
      </c>
      <c r="J264" s="278">
        <f>'Resultater - Vestdanmark'!J264+'Resultater - Østdanmark'!J264</f>
        <v>672.8323856439988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-297.5737929606068</v>
      </c>
      <c r="J265" s="278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285.0561642361676</v>
      </c>
      <c r="J266" s="278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38469.5604206551</v>
      </c>
      <c r="J267" s="278">
        <f>'Resultater - Vestdanmark'!J267+'Resultater - Østdanmark'!J267</f>
        <v>38806.059266462391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-591756.15505640011</v>
      </c>
      <c r="J268" s="278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8308.6552922801311</v>
      </c>
      <c r="J269" s="278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1055.4891695522883</v>
      </c>
      <c r="J270" s="278">
        <f>'Resultater - Vestdanmark'!J270+'Resultater - Østdanmark'!J270</f>
        <v>1079.9276913259571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-13530.009307969169</v>
      </c>
      <c r="J271" s="278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1030.3773145057196</v>
      </c>
      <c r="J272" s="278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700.00679848931259</v>
      </c>
      <c r="J273" s="278">
        <f>'Resultater - Vestdanmark'!J273+'Resultater - Østdanmark'!J273</f>
        <v>716.21457387923306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-7691.3005477176011</v>
      </c>
      <c r="J274" s="278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1565.8221249965761</v>
      </c>
      <c r="J275" s="278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3422.2343056293757</v>
      </c>
      <c r="J276" s="278">
        <f>'Resultater - Vestdanmark'!J276+'Resultater - Østdanmark'!J276</f>
        <v>4692.0053476722715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-52642.353909352598</v>
      </c>
      <c r="J277" s="278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1296.726548506148</v>
      </c>
      <c r="J278" s="278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93.895828435894316</v>
      </c>
      <c r="J279" s="278">
        <f>'Resultater - Vestdanmark'!J279+'Resultater - Østdanmark'!J279</f>
        <v>130.57307540577477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-1203.6233713852341</v>
      </c>
      <c r="J280" s="278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160.81033232170194</v>
      </c>
      <c r="J281" s="278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62.272281091043467</v>
      </c>
      <c r="J282" s="278">
        <f>'Resultater - Vestdanmark'!J282+'Resultater - Østdanmark'!J282</f>
        <v>86.596853023579968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-684.21454005418434</v>
      </c>
      <c r="J283" s="278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244.37686343877201</v>
      </c>
      <c r="J284" s="278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1834479.4098559336</v>
      </c>
      <c r="J285" s="278">
        <f>'Resultater - Vestdanmark'!J285+'Resultater - Østdanmark'!J285</f>
        <v>1846359.2053810249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-8160261.0331966113</v>
      </c>
      <c r="J286" s="278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130584.91177752649</v>
      </c>
      <c r="J287" s="278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57444.082827082631</v>
      </c>
      <c r="J288" s="278">
        <f>'Resultater - Vestdanmark'!J288+'Resultater - Østdanmark'!J288</f>
        <v>58774.128183714347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-187336.38658197131</v>
      </c>
      <c r="J289" s="278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23966.60990502391</v>
      </c>
      <c r="J290" s="278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37720.147934227949</v>
      </c>
      <c r="J291" s="278">
        <f>'Resultater - Vestdanmark'!J291+'Resultater - Østdanmark'!J291</f>
        <v>38593.51043115215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-91029.455811645093</v>
      </c>
      <c r="J292" s="278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34543.417323586204</v>
      </c>
      <c r="J293" s="278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163194.4399866059</v>
      </c>
      <c r="J294" s="278">
        <f>'Resultater - Vestdanmark'!J294+'Resultater - Østdanmark'!J294</f>
        <v>223241.61301425117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-725933.04798205709</v>
      </c>
      <c r="J295" s="278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20380.304150249798</v>
      </c>
      <c r="J296" s="278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5110.1990445595475</v>
      </c>
      <c r="J297" s="278">
        <f>'Resultater - Vestdanmark'!J297+'Resultater - Østdanmark'!J297</f>
        <v>7106.3264076672795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-16665.358320789241</v>
      </c>
      <c r="J298" s="278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3740.4535689921718</v>
      </c>
      <c r="J299" s="278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3355.5669173859433</v>
      </c>
      <c r="J300" s="278">
        <f>'Resultater - Vestdanmark'!J300+'Resultater - Østdanmark'!J300</f>
        <v>4666.3062612211224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-8097.9382944579065</v>
      </c>
      <c r="J301" s="278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5391.1691776695243</v>
      </c>
      <c r="J302" s="278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7047151.4475626573</v>
      </c>
      <c r="J303" s="278">
        <f>'Resultater - Vestdanmark'!J303+'Resultater - Østdanmark'!J303</f>
        <v>7079209.4163138159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-23630951.446640048</v>
      </c>
      <c r="J304" s="278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335809.75751592423</v>
      </c>
      <c r="J305" s="278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263018.19279247633</v>
      </c>
      <c r="J306" s="278">
        <f>'Resultater - Vestdanmark'!J306+'Resultater - Østdanmark'!J306</f>
        <v>269108.04763594799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-597166.60922495753</v>
      </c>
      <c r="J307" s="278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73459.276163024173</v>
      </c>
      <c r="J308" s="278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101980.54241912819</v>
      </c>
      <c r="J309" s="278">
        <f>'Resultater - Vestdanmark'!J309+'Resultater - Østdanmark'!J309</f>
        <v>104341.77338036823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-152664.09314587104</v>
      </c>
      <c r="J310" s="278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62518.532833990423</v>
      </c>
      <c r="J311" s="278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912870.889825891</v>
      </c>
      <c r="J312" s="278">
        <f>'Resultater - Vestdanmark'!J312+'Resultater - Østdanmark'!J312</f>
        <v>1246369.9002661596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-3061096.0804578238</v>
      </c>
      <c r="J313" s="278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52409.615334855233</v>
      </c>
      <c r="J314" s="278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34070.738153060083</v>
      </c>
      <c r="J315" s="278">
        <f>'Resultater - Vestdanmark'!J315+'Resultater - Østdanmark'!J315</f>
        <v>47379.325962571449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-77355.512790354318</v>
      </c>
      <c r="J316" s="278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11464.742522552908</v>
      </c>
      <c r="J317" s="278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13210.311882154119</v>
      </c>
      <c r="J318" s="278">
        <f>'Resultater - Vestdanmark'!J318+'Resultater - Østdanmark'!J318</f>
        <v>18370.475858786041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-19775.73599652584</v>
      </c>
      <c r="J319" s="278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9757.2276677326081</v>
      </c>
      <c r="J320" s="278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636884.42782686418</v>
      </c>
      <c r="J321" s="278">
        <f>'Resultater - Vestdanmark'!J321+'Resultater - Østdanmark'!J321</f>
        <v>641690.86904615909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315471.67087319482</v>
      </c>
      <c r="J322" s="278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-23629319.638250768</v>
      </c>
      <c r="J323" s="278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307004.86268002487</v>
      </c>
      <c r="J324" s="278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12897.628648138445</v>
      </c>
      <c r="J325" s="278">
        <f>'Resultater - Vestdanmark'!J325+'Resultater - Østdanmark'!J325</f>
        <v>13196.256988095663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6388.6574740312617</v>
      </c>
      <c r="J326" s="278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-330406.94149636658</v>
      </c>
      <c r="J327" s="278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36439.771209003746</v>
      </c>
      <c r="J328" s="278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6115.4142949364787</v>
      </c>
      <c r="J329" s="278">
        <f>'Resultater - Vestdanmark'!J329+'Resultater - Østdanmark'!J329</f>
        <v>6257.0090073343354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3029.1837598985721</v>
      </c>
      <c r="J330" s="278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-106499.66138024796</v>
      </c>
      <c r="J331" s="278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37924.709418127022</v>
      </c>
      <c r="J332" s="278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54668.981232537204</v>
      </c>
      <c r="J333" s="278">
        <f>'Resultater - Vestdanmark'!J333+'Resultater - Østdanmark'!J333</f>
        <v>74863.934722051898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27079.504696340715</v>
      </c>
      <c r="J334" s="278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-2028297.0903353989</v>
      </c>
      <c r="J335" s="278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47914.053713067478</v>
      </c>
      <c r="J336" s="278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1107.1085862708433</v>
      </c>
      <c r="J337" s="278">
        <f>'Resultater - Vestdanmark'!J337+'Resultater - Østdanmark'!J337</f>
        <v>1539.5633152778275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548.39054040094936</v>
      </c>
      <c r="J338" s="278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-28361.520700699672</v>
      </c>
      <c r="J339" s="278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5687.1319227924914</v>
      </c>
      <c r="J340" s="278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524.93585132836245</v>
      </c>
      <c r="J341" s="278">
        <f>'Resultater - Vestdanmark'!J341+'Resultater - Østdanmark'!J341</f>
        <v>729.98438418900571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260.01953083522426</v>
      </c>
      <c r="J342" s="278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-9141.73393928718</v>
      </c>
      <c r="J343" s="278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5918.8852849099985</v>
      </c>
      <c r="J344" s="278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1292293.5165717863</v>
      </c>
      <c r="J345" s="278">
        <f>'Resultater - Vestdanmark'!J345+'Resultater - Østdanmark'!J345</f>
        <v>1304258.3878109157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199104.36392636053</v>
      </c>
      <c r="J346" s="278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-12654938.385150034</v>
      </c>
      <c r="J347" s="278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191823.08084794122</v>
      </c>
      <c r="J348" s="278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80551.279211464556</v>
      </c>
      <c r="J349" s="278">
        <f>'Resultater - Vestdanmark'!J349+'Resultater - Østdanmark'!J349</f>
        <v>82416.342584631377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12410.579334483886</v>
      </c>
      <c r="J350" s="278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-591606.0064107785</v>
      </c>
      <c r="J351" s="278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70079.869929554174</v>
      </c>
      <c r="J352" s="278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69042.756012718266</v>
      </c>
      <c r="J353" s="278">
        <f>'Resultater - Vestdanmark'!J353+'Resultater - Østdanmark'!J353</f>
        <v>70641.354032294927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10637.45491512071</v>
      </c>
      <c r="J354" s="278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-386348.24146927526</v>
      </c>
      <c r="J355" s="278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131846.7925338769</v>
      </c>
      <c r="J356" s="278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114961.8336418485</v>
      </c>
      <c r="J357" s="278">
        <f>'Resultater - Vestdanmark'!J357+'Resultater - Østdanmark'!J357</f>
        <v>157696.69598077436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17712.23214350687</v>
      </c>
      <c r="J358" s="278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-1125777.4667483179</v>
      </c>
      <c r="J359" s="278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29937.706259505281</v>
      </c>
      <c r="J360" s="278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7165.8045495054303</v>
      </c>
      <c r="J361" s="278">
        <f>'Resultater - Vestdanmark'!J361+'Resultater - Østdanmark'!J361</f>
        <v>9964.8850579599766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1104.0393985994624</v>
      </c>
      <c r="J362" s="278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-52628.996755270993</v>
      </c>
      <c r="J363" s="278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10937.320740450652</v>
      </c>
      <c r="J364" s="278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6142.011647605399</v>
      </c>
      <c r="J365" s="278">
        <f>'Resultater - Vestdanmark'!J365+'Resultater - Østdanmark'!J365</f>
        <v>8541.1818966320243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946.30307019484246</v>
      </c>
      <c r="J366" s="278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-34369.360902960383</v>
      </c>
      <c r="J367" s="278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20577.245077541484</v>
      </c>
      <c r="J368" s="278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832681.84288694861</v>
      </c>
      <c r="J369" s="278">
        <f>'Resultater - Vestdanmark'!J369+'Resultater - Østdanmark'!J369</f>
        <v>837678.91751380125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-1708861.990999335</v>
      </c>
      <c r="J370" s="278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30537.276277430748</v>
      </c>
      <c r="J371" s="278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26748.811950428641</v>
      </c>
      <c r="J372" s="278">
        <f>'Resultater - Vestdanmark'!J372+'Resultater - Østdanmark'!J372</f>
        <v>27368.146986853135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-41587.083256263431</v>
      </c>
      <c r="J373" s="278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4433.887713134528</v>
      </c>
      <c r="J374" s="278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17533.026612413661</v>
      </c>
      <c r="J375" s="278">
        <f>'Resultater - Vestdanmark'!J375+'Resultater - Østdanmark'!J375</f>
        <v>17938.981751496267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-21028.416779280778</v>
      </c>
      <c r="J376" s="278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6659.3945341684866</v>
      </c>
      <c r="J377" s="278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74074.991688035487</v>
      </c>
      <c r="J378" s="278">
        <f>'Resultater - Vestdanmark'!J378+'Resultater - Østdanmark'!J378</f>
        <v>101282.99639030502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-152019.57249410267</v>
      </c>
      <c r="J379" s="278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4765.9332918533546</v>
      </c>
      <c r="J380" s="278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2379.5619417173225</v>
      </c>
      <c r="J381" s="278">
        <f>'Resultater - Vestdanmark'!J381+'Resultater - Østdanmark'!J381</f>
        <v>3309.0577720467872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-3699.5676954560363</v>
      </c>
      <c r="J382" s="278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691.99403615394374</v>
      </c>
      <c r="J383" s="278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1559.7299396823485</v>
      </c>
      <c r="J384" s="278">
        <f>'Resultater - Vestdanmark'!J384+'Resultater - Østdanmark'!J384</f>
        <v>2168.9859754081854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-1870.678232561452</v>
      </c>
      <c r="J385" s="278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1039.3274706505731</v>
      </c>
      <c r="J386" s="278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156643.47190119475</v>
      </c>
      <c r="J387" s="278">
        <f>'Resultater - Vestdanmark'!J387+'Resultater - Østdanmark'!J387</f>
        <v>157657.86999502382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-718923.39715846837</v>
      </c>
      <c r="J388" s="278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11776.530603732615</v>
      </c>
      <c r="J389" s="278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21901.094573449609</v>
      </c>
      <c r="J390" s="278">
        <f>'Resultater - Vestdanmark'!J390+'Resultater - Østdanmark'!J390</f>
        <v>22408.186822276246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-83763.514693230798</v>
      </c>
      <c r="J391" s="278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7442.1749400467033</v>
      </c>
      <c r="J392" s="278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20669.578921354339</v>
      </c>
      <c r="J393" s="278">
        <f>'Resultater - Vestdanmark'!J393+'Resultater - Østdanmark'!J393</f>
        <v>21148.156977002549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-67760.080152627503</v>
      </c>
      <c r="J394" s="278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16093.975790220891</v>
      </c>
      <c r="J395" s="278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13934.9308240427</v>
      </c>
      <c r="J396" s="278">
        <f>'Resultater - Vestdanmark'!J396+'Resultater - Østdanmark'!J396</f>
        <v>19062.269735761965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-63955.09296109149</v>
      </c>
      <c r="J397" s="278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1837.9556433571138</v>
      </c>
      <c r="J398" s="278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1948.3112455802861</v>
      </c>
      <c r="J399" s="278">
        <f>'Resultater - Vestdanmark'!J399+'Resultater - Østdanmark'!J399</f>
        <v>2709.3534976024907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-7451.5635325365429</v>
      </c>
      <c r="J400" s="278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1161.4955108743411</v>
      </c>
      <c r="J401" s="278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1838.7561826568972</v>
      </c>
      <c r="J402" s="278">
        <f>'Resultater - Vestdanmark'!J402+'Resultater - Østdanmark'!J402</f>
        <v>2557.0044344921262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-6027.9053962366306</v>
      </c>
      <c r="J403" s="278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2511.7765684159772</v>
      </c>
      <c r="J404" s="278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2149257.1655585216</v>
      </c>
      <c r="J405" s="278">
        <f>'Resultater - Vestdanmark'!J405+'Resultater - Østdanmark'!J405</f>
        <v>2163317.8942474411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-7269412.8801644929</v>
      </c>
      <c r="J406" s="278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285788.87906931207</v>
      </c>
      <c r="J407" s="278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350840.45448944706</v>
      </c>
      <c r="J408" s="278">
        <f>'Resultater - Vestdanmark'!J408+'Resultater - Østdanmark'!J408</f>
        <v>358963.72314388619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-988870.38725834386</v>
      </c>
      <c r="J409" s="278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210860.67676010903</v>
      </c>
      <c r="J410" s="278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429568.92499191454</v>
      </c>
      <c r="J411" s="278">
        <f>'Resultater - Vestdanmark'!J411+'Resultater - Østdanmark'!J411</f>
        <v>439515.05218065617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-1037805.0367140775</v>
      </c>
      <c r="J412" s="278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591584.03938923345</v>
      </c>
      <c r="J413" s="278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335433.19924901793</v>
      </c>
      <c r="J414" s="278">
        <f>'Resultater - Vestdanmark'!J414+'Resultater - Østdanmark'!J414</f>
        <v>458885.61393127544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-1134532.6460372331</v>
      </c>
      <c r="J415" s="278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44602.888640875302</v>
      </c>
      <c r="J416" s="278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54755.446654422383</v>
      </c>
      <c r="J417" s="278">
        <f>'Resultater - Vestdanmark'!J417+'Resultater - Østdanmark'!J417</f>
        <v>76143.82006082435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-154332.37257789183</v>
      </c>
      <c r="J418" s="278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32908.891748687536</v>
      </c>
      <c r="J419" s="278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67042.548987177404</v>
      </c>
      <c r="J420" s="278">
        <f>'Resultater - Vestdanmark'!J420+'Resultater - Østdanmark'!J420</f>
        <v>93230.465614078581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-161969.57220393119</v>
      </c>
      <c r="J421" s="278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92328.144875776328</v>
      </c>
      <c r="J422" s="278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 ca="1">'Resultater - Vestdanmark'!H423+'Resultater - Østdanmark'!H423</f>
        <v>827693.20492220437</v>
      </c>
      <c r="I423" s="277">
        <f ca="1">'Resultater - Vestdanmark'!I423+'Resultater - Østdanmark'!I423</f>
        <v>783291.25515859458</v>
      </c>
      <c r="J423" s="278">
        <f ca="1"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 ca="1">'Resultater - Vestdanmark'!H424+'Resultater - Østdanmark'!H424</f>
        <v>896667.6386657214</v>
      </c>
      <c r="I424" s="277">
        <f ca="1">'Resultater - Vestdanmark'!I424+'Resultater - Østdanmark'!I424</f>
        <v>848565.52642181097</v>
      </c>
      <c r="J424" s="278">
        <f ca="1">'Resultater - Vestdanmark'!J424+'Resultater - Østdanmark'!J424</f>
        <v>772281.29620827944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 ca="1">'Resultater - Vestdanmark'!H425+'Resultater - Østdanmark'!H425</f>
        <v>-605900.32409827493</v>
      </c>
      <c r="I425" s="277">
        <f ca="1">'Resultater - Vestdanmark'!I425+'Resultater - Østdanmark'!I425</f>
        <v>-573396.54662085196</v>
      </c>
      <c r="J425" s="278">
        <f ca="1"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4019968.1027908651</v>
      </c>
      <c r="J426" s="278">
        <f>'Resultater - Vestdanmark'!J426+'Resultater - Østdanmark'!J426</f>
        <v>3945296.1183936791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156497.77902315825</v>
      </c>
      <c r="J427" s="278">
        <f>'Resultater - Vestdanmark'!J427+'Resultater - Østdanmark'!J427</f>
        <v>153590.79085444653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20563.808163642996</v>
      </c>
      <c r="J428" s="278">
        <f>'Resultater - Vestdanmark'!J428+'Resultater - Østdanmark'!J428</f>
        <v>20181.829918274274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2083445.2791123071</v>
      </c>
      <c r="J429" s="278">
        <f>'Resultater - Vestdanmark'!J429+'Resultater - Østdanmark'!J429</f>
        <v>2044744.7249297362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1893219.7653721168</v>
      </c>
      <c r="J430" s="278">
        <f>'Resultater - Vestdanmark'!J430+'Resultater - Østdanmark'!J430</f>
        <v>1841201.8445695294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36271.11801266433</v>
      </c>
      <c r="J431" s="278">
        <f>'Resultater - Vestdanmark'!J431+'Resultater - Østdanmark'!J431</f>
        <v>35274.536327477232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168844.62070164204</v>
      </c>
      <c r="J432" s="278">
        <f>'Resultater - Vestdanmark'!J432+'Resultater - Østdanmark'!J432</f>
        <v>164205.46244424098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166599.06209826362</v>
      </c>
      <c r="J433" s="278">
        <f>'Resultater - Vestdanmark'!J433+'Resultater - Østdanmark'!J433</f>
        <v>162021.60258906108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136456.72063438955</v>
      </c>
      <c r="J434" s="278">
        <f>'Resultater - Vestdanmark'!J434+'Resultater - Østdanmark'!J434</f>
        <v>132112.41514111587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66182.615315787814</v>
      </c>
      <c r="J435" s="278">
        <f>'Resultater - Vestdanmark'!J435+'Resultater - Østdanmark'!J435</f>
        <v>64075.59194648124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8735.884060062217</v>
      </c>
      <c r="J436" s="278">
        <f>'Resultater - Vestdanmark'!J436+'Resultater - Østdanmark'!J436</f>
        <v>8457.7640163275155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89791.618440133156</v>
      </c>
      <c r="J437" s="278">
        <f>'Resultater - Vestdanmark'!J437+'Resultater - Østdanmark'!J437</f>
        <v>86932.966851366335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236247.52226772945</v>
      </c>
      <c r="J438" s="278">
        <f>'Resultater - Vestdanmark'!J438+'Resultater - Østdanmark'!J438</f>
        <v>225880.63937128911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871.39509065374796</v>
      </c>
      <c r="J439" s="281">
        <f>'Resultater - Vestdanmark'!J439+'Resultater - Østdanmark'!J439</f>
        <v>833.15701401858678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7128058911.7345467</v>
      </c>
      <c r="J440" s="275">
        <f>'Resultater - Vestdanmark'!J440+'Resultater - Østdanmark'!J440</f>
        <v>7128058911.7345467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197934585.42574769</v>
      </c>
      <c r="J441" s="278">
        <f>'Resultater - Vestdanmark'!J441+'Resultater - Østdanmark'!J441</f>
        <v>197934585.42574769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94139619.897611693</v>
      </c>
      <c r="J443" s="278">
        <f>'Resultater - Vestdanmark'!J443+'Resultater - Østdanmark'!J443</f>
        <v>94139619.897611693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172589303.14562145</v>
      </c>
      <c r="J444" s="278">
        <f>'Resultater - Vestdanmark'!J444+'Resultater - Østdanmark'!J444</f>
        <v>172589303.14562148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2019174154.9833891</v>
      </c>
      <c r="J445" s="278">
        <f>'Resultater - Vestdanmark'!J445+'Resultater - Østdanmark'!J445</f>
        <v>2019174154.9833891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290867287.11954385</v>
      </c>
      <c r="J446" s="278">
        <f>'Resultater - Vestdanmark'!J446+'Resultater - Østdanmark'!J446</f>
        <v>290867287.11954385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2742118159.0688944</v>
      </c>
      <c r="J449" s="278">
        <f>'Resultater - Vestdanmark'!J449+'Resultater - Østdanmark'!J449</f>
        <v>2742118159.0688944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196727667.22193214</v>
      </c>
      <c r="J450" s="278">
        <f>'Resultater - Vestdanmark'!J450+'Resultater - Østdanmark'!J450</f>
        <v>196727667.22193214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146037102.66167969</v>
      </c>
      <c r="J453" s="278">
        <f>'Resultater - Vestdanmark'!J453+'Resultater - Østdanmark'!J453</f>
        <v>146037102.66167969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4834914324.4850321</v>
      </c>
      <c r="J454" s="278">
        <f>'Resultater - Vestdanmark'!J454+'Resultater - Østdanmark'!J454</f>
        <v>4834914324.4850321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12195000.399999999</v>
      </c>
      <c r="J455" s="278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361184.40000000008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4390946.2500000009</v>
      </c>
      <c r="J457" s="278">
        <f>'Resultater - Vestdanmark'!J457+'Resultater - Østdanmark'!J457</f>
        <v>4390946.2499999991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131721703.16226736</v>
      </c>
      <c r="J458" s="278">
        <f>'Resultater - Vestdanmark'!J458+'Resultater - Østdanmark'!J458</f>
        <v>126107269.64474285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-139708.42959281162</v>
      </c>
      <c r="J459" s="284">
        <f>'Resultater - Vestdanmark'!J459+'Resultater - Østdanmark'!J459</f>
        <v>-133753.57423522248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178823711.43955845</v>
      </c>
      <c r="J460" s="278">
        <f>'Resultater - Vestdanmark'!J460+'Resultater - Østdanmark'!J460</f>
        <v>175406726.56304315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-373200.70706487534</v>
      </c>
      <c r="J461" s="284">
        <f>'Resultater - Vestdanmark'!J461+'Resultater - Østdanmark'!J461</f>
        <v>-366069.54329649277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71077.414557088938</v>
      </c>
      <c r="J462" s="278">
        <f>'Resultater - Vestdanmark'!J462+'Resultater - Østdanmark'!J462</f>
        <v>73401.632742028654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108395313.40983701</v>
      </c>
      <c r="J463" s="278">
        <f>'Resultater - Vestdanmark'!J463+'Resultater - Østdanmark'!J463</f>
        <v>113581290.04936469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2165561.9999999995</v>
      </c>
      <c r="J465" s="278">
        <f>'Resultater - Vestdanmark'!J465+'Resultater - Østdanmark'!J465</f>
        <v>2165562.0000000005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74480686.959999979</v>
      </c>
      <c r="J467" s="278">
        <f>'Resultater - Vestdanmark'!J467+'Resultater - Østdanmark'!J467</f>
        <v>74179468.039999992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0</v>
      </c>
      <c r="J471" s="278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38714582.110441938</v>
      </c>
      <c r="J473" s="278">
        <f>'Resultater - Vestdanmark'!J473+'Resultater - Østdanmark'!J473</f>
        <v>40315367.435598418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27591344.701733001</v>
      </c>
      <c r="J474" s="284">
        <f ca="1">'Resultater - Vestdanmark'!J474+'Resultater - Østdanmark'!J474</f>
        <v>27126557.620579563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51591000.405221365</v>
      </c>
      <c r="J475" s="284">
        <f>'Resultater - Vestdanmark'!J475+'Resultater - Østdanmark'!J475</f>
        <v>49392013.944190934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32040082.67674059</v>
      </c>
      <c r="J476" s="284">
        <f>'Resultater - Vestdanmark'!J476+'Resultater - Østdanmark'!J476</f>
        <v>31427856.942986455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37980.297854933022</v>
      </c>
      <c r="J477" s="284">
        <f>'Resultater - Vestdanmark'!J477+'Resultater - Østdanmark'!J477</f>
        <v>39222.246503374095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9574919.3512022682</v>
      </c>
      <c r="J478" s="284">
        <f>'Resultater - Vestdanmark'!J478+'Resultater - Østdanmark'!J478</f>
        <v>10033013.954360548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172801555.89384663</v>
      </c>
      <c r="J479" s="284">
        <f ca="1">'Resultater - Vestdanmark'!J479+'Resultater - Østdanmark'!J479</f>
        <v>168584806.91208294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106734877.35114425</v>
      </c>
      <c r="J480" s="284">
        <f ca="1">'Resultater - Vestdanmark'!J480+'Resultater - Østdanmark'!J480</f>
        <v>102671895.72129042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15.119629811527567</v>
      </c>
      <c r="J481" s="288">
        <f>'Resultater - Vestdanmark'!J481+'Resultater - Østdanmark'!J481</f>
        <v>14.075364871958367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7.9766231601288453</v>
      </c>
      <c r="J482" s="288">
        <f>'Resultater - Vestdanmark'!J482+'Resultater - Østdanmark'!J482</f>
        <v>8.2687093155868077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3.9916250431283249</v>
      </c>
      <c r="J483" s="288">
        <f>'Resultater - Vestdanmark'!J483+'Resultater - Østdanmark'!J483</f>
        <v>4.1499882829037285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 ca="1">'Resultater - Vestdanmark'!H484+'Resultater - Østdanmark'!H484</f>
        <v>43.629098996273854</v>
      </c>
      <c r="I484" s="287">
        <f ca="1">'Resultater - Vestdanmark'!I484+'Resultater - Østdanmark'!I484</f>
        <v>41.288597648257841</v>
      </c>
      <c r="J484" s="288">
        <f ca="1">'Resultater - Vestdanmark'!J484+'Resultater - Østdanmark'!J484</f>
        <v>37.485489190876464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24.368472198837154</v>
      </c>
      <c r="J489" s="291">
        <f ca="1">'Resultater - Vestdanmark'!J489+'Resultater - Østdanmark'!J489</f>
        <v>24.297327254934743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0</v>
      </c>
      <c r="J490" s="294">
        <f>'Resultater - Vestdanmark'!J490+'Resultater - Østdanmark'!J490</f>
        <v>0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0</v>
      </c>
      <c r="J491" s="294">
        <f>'Resultater - Vestdanmark'!J491+'Resultater - Østdanmark'!J491</f>
        <v>0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0</v>
      </c>
      <c r="J492" s="294">
        <f>'Resultater - Vestdanmark'!J492+'Resultater - Østdanmark'!J492</f>
        <v>0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356099.24822003779</v>
      </c>
      <c r="J493" s="294">
        <f>'Resultater - Vestdanmark'!J493+'Resultater - Østdanmark'!J493</f>
        <v>369138.80873155396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227903.51886082417</v>
      </c>
      <c r="J494" s="294">
        <f>'Resultater - Vestdanmark'!J494+'Resultater - Østdanmark'!J494</f>
        <v>236248.83758819452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9" t="s">
        <v>250</v>
      </c>
      <c r="B1" s="439"/>
      <c r="C1" s="439"/>
      <c r="F1" s="440" t="s">
        <v>252</v>
      </c>
      <c r="G1" s="440"/>
      <c r="H1" s="440"/>
      <c r="I1" s="440"/>
      <c r="J1" s="440"/>
      <c r="K1" s="440"/>
      <c r="L1" s="440"/>
      <c r="M1" s="441"/>
      <c r="N1" s="442" t="s">
        <v>253</v>
      </c>
      <c r="O1" s="443"/>
      <c r="P1" s="444"/>
      <c r="Q1" s="436" t="s">
        <v>122</v>
      </c>
      <c r="R1" s="436"/>
      <c r="S1" s="436"/>
      <c r="T1" s="437"/>
      <c r="U1" s="438" t="s">
        <v>229</v>
      </c>
      <c r="V1" s="436"/>
      <c r="W1" s="436"/>
      <c r="X1" s="437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ca="1" si="9"/>
        <v>0</v>
      </c>
      <c r="O49" s="191">
        <f t="shared" ca="1" si="1"/>
        <v>0</v>
      </c>
      <c r="P49" s="201">
        <f t="shared" ca="1" si="10"/>
        <v>2328635.6388303456</v>
      </c>
      <c r="Q49" s="188">
        <f ca="1">IFERROR(VLOOKUP(A49,[1]Energiindhold!$A$2:$C$11,3,FALSE),IFERROR(VLOOKUP(A49,[1]Biogasudbytte!$A$2:$B$18,2,FALSE)*[1]Energiindhold!$C$10,0))*O49</f>
        <v>0</v>
      </c>
      <c r="R49" s="188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ca="1" si="11"/>
        <v>33.750241076188566</v>
      </c>
      <c r="U49" s="187">
        <f ca="1">O49*IFERROR(VLOOKUP(A49,[1]Tørstofindhold!A$2:B$24,2,FALSE),0)</f>
        <v>0</v>
      </c>
      <c r="V49" s="188">
        <f ca="1"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ca="1" si="12"/>
        <v>1151704.3763715085</v>
      </c>
      <c r="Y49" s="169">
        <f t="shared" ca="1" si="2"/>
        <v>0</v>
      </c>
      <c r="Z49" s="103">
        <f t="shared" ca="1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ca="1" si="2"/>
        <v>0</v>
      </c>
      <c r="Z50" s="103">
        <f t="shared" ca="1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256550.33982346478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223970.55527046492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77398.170570230373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192720.27249101651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564672636.49941862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564672636.49941862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564672636.49941862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23750220.038901571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21249287.826149497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2500932.212752074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0</v>
      </c>
      <c r="O56" s="191">
        <f t="shared" si="1"/>
        <v>0</v>
      </c>
      <c r="P56" s="201">
        <f t="shared" si="10"/>
        <v>0</v>
      </c>
      <c r="Q56" s="188">
        <f>IFERROR(VLOOKUP(A56,[1]Energiindhold!$A$2:$C$11,3,FALSE),IFERROR(VLOOKUP(A56,[1]Biogasudbytte!$A$2:$B$18,2,FALSE)*[1]Energiindhold!$C$10,0))*O56</f>
        <v>0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8">
        <f>IFERROR(VLOOKUP(A56,[1]Biogasudbytte!$A$2:$B$18,2,FALSE)*[1]Energiindhold!$C$10,0)*J56*IFERROR(VLOOKUP(A56,Biogasanlæg!$F$3:$G$8,2,FALSE),1)</f>
        <v>0</v>
      </c>
      <c r="T56" s="189">
        <f t="shared" si="11"/>
        <v>0</v>
      </c>
      <c r="U56" s="187">
        <f>O56*IFERROR(VLOOKUP(A56,[1]Tørstofindhold!A$2:B$24,2,FALSE),0)</f>
        <v>0</v>
      </c>
      <c r="V56" s="188">
        <f>IF(D56=År1,P56,SUM(O56,P56))*IFERROR(VLOOKUP(A56,[1]Tørstofindhold!A$2:B$24,2,FALSE),0)</f>
        <v>0</v>
      </c>
      <c r="W56" s="188">
        <f>J56*IFERROR(VLOOKUP(A56,[1]Tørstofindhold!A$2:B$24,2,FALSE),0)</f>
        <v>0</v>
      </c>
      <c r="X56" s="189">
        <f t="shared" si="12"/>
        <v>0</v>
      </c>
      <c r="Y56" s="169">
        <f t="shared" si="2"/>
        <v>0</v>
      </c>
      <c r="Z56" s="103">
        <f t="shared" si="3"/>
        <v>0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3183510.9821506157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1591755.4910753078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602593.15019279509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989162.34088251274</v>
      </c>
      <c r="O57" s="191">
        <f t="shared" si="1"/>
        <v>989162.34088251274</v>
      </c>
      <c r="P57" s="201">
        <f t="shared" si="10"/>
        <v>1591755.4910753078</v>
      </c>
      <c r="Q57" s="188">
        <f>IFERROR(VLOOKUP(A57,[1]Energiindhold!$A$2:$C$11,3,FALSE),IFERROR(VLOOKUP(A57,[1]Biogasudbytte!$A$2:$B$18,2,FALSE)*[1]Energiindhold!$C$10,0))*O57</f>
        <v>2.1306556822609326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88">
        <f>IFERROR(VLOOKUP(A57,[1]Biogasudbytte!$A$2:$B$18,2,FALSE)*[1]Energiindhold!$C$10,0)*J57*IFERROR(VLOOKUP(A57,Biogasanlæg!$F$3:$G$8,2,FALSE),1)</f>
        <v>3.4286413277762131</v>
      </c>
      <c r="T57" s="189">
        <f t="shared" si="11"/>
        <v>2.1306556822609322</v>
      </c>
      <c r="U57" s="187">
        <f>O57*IFERROR(VLOOKUP(A57,[1]Tørstofindhold!A$2:B$24,2,FALSE),0)</f>
        <v>296748.70226475381</v>
      </c>
      <c r="V57" s="188">
        <f>IF(D57=År1,P57,SUM(O57,P57))*IFERROR(VLOOKUP(A57,[1]Tørstofindhold!A$2:B$24,2,FALSE),0)</f>
        <v>774275.34958734619</v>
      </c>
      <c r="W57" s="188">
        <f>J57*IFERROR(VLOOKUP(A57,[1]Tørstofindhold!A$2:B$24,2,FALSE),0)</f>
        <v>477526.64732259233</v>
      </c>
      <c r="X57" s="189">
        <f t="shared" si="12"/>
        <v>296748.70226475387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0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0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10011.271362654579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5005.6356813272896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5005.6356813272896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5005.6356813272896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2.3541004045714111E-3</v>
      </c>
      <c r="S59" s="188">
        <f>IFERROR(VLOOKUP(A59,[1]Biogasudbytte!$A$2:$B$18,2,FALSE)*[1]Energiindhold!$C$10,0)*J59*IFERROR(VLOOKUP(A59,Biogasanlæg!$F$3:$G$8,2,FALSE),1)</f>
        <v>2.3541004045714111E-3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315.35504792361922</v>
      </c>
      <c r="W59" s="188">
        <f>J59*IFERROR(VLOOKUP(A59,[1]Tørstofindhold!A$2:B$24,2,FALSE),0)</f>
        <v>315.35504792361922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217954.6674762161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182659.9008771329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925155.87360935542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-230805.95664197873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14685227.891109958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0">
        <f t="shared" si="9"/>
        <v>1702521.6516339555</v>
      </c>
      <c r="O64" s="191">
        <f t="shared" si="1"/>
        <v>1702521.6516339555</v>
      </c>
      <c r="P64" s="201">
        <f t="shared" si="10"/>
        <v>75614.059561949907</v>
      </c>
      <c r="Q64" s="188">
        <f>IFERROR(VLOOKUP(A64,[1]Energiindhold!$A$2:$C$11,3,FALSE),IFERROR(VLOOKUP(A64,[1]Biogasudbytte!$A$2:$B$18,2,FALSE)*[1]Energiindhold!$C$10,0))*O64</f>
        <v>3.132427023800024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3.2715474416365664</v>
      </c>
      <c r="S64" s="188">
        <f>IFERROR(VLOOKUP(A64,[1]Biogasudbytte!$A$2:$B$18,2,FALSE)*[1]Energiindhold!$C$10,0)*J64*IFERROR(VLOOKUP(A64,Biogasanlæg!$F$3:$G$8,2,FALSE),1)</f>
        <v>0.13912041783654258</v>
      </c>
      <c r="T64" s="189">
        <f t="shared" si="11"/>
        <v>3.132427023800024</v>
      </c>
      <c r="U64" s="187">
        <f>O64*IFERROR(VLOOKUP(A64,[1]Tørstofindhold!A$2:B$24,2,FALSE),0)</f>
        <v>476706.06245750759</v>
      </c>
      <c r="V64" s="188">
        <f>IF(D64=År1,P64,SUM(O64,P64))*IFERROR(VLOOKUP(A64,[1]Tørstofindhold!A$2:B$24,2,FALSE),0)</f>
        <v>497877.9991348536</v>
      </c>
      <c r="W64" s="188">
        <f>J64*IFERROR(VLOOKUP(A64,[1]Tørstofindhold!A$2:B$24,2,FALSE),0)</f>
        <v>21171.936677345977</v>
      </c>
      <c r="X64" s="189">
        <f t="shared" si="12"/>
        <v>476706.06245750759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-77897.638104550162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927703.07225151139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872369.9448285551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51993.557721309648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787117.71293108177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839111.27065239137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8.4352671837425373</v>
      </c>
      <c r="S67" s="188">
        <f>IFERROR(VLOOKUP(A67,[1]Biogasudbytte!$A$2:$B$18,2,FALSE)*[1]Energiindhold!$C$10,0)*J67*IFERROR(VLOOKUP(A67,Biogasanlæg!$F$3:$G$8,2,FALSE),1)</f>
        <v>0.29977093678451966</v>
      </c>
      <c r="T67" s="189">
        <f t="shared" si="11"/>
        <v>8.1354962469580183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713244.58005453262</v>
      </c>
      <c r="W67" s="188">
        <f>J67*IFERROR(VLOOKUP(A67,[1]Tørstofindhold!A$2:B$24,2,FALSE),0)</f>
        <v>44194.524063113196</v>
      </c>
      <c r="X67" s="189">
        <f t="shared" si="12"/>
        <v>669050.05599141947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5794113.0468547465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-5794113.0468547465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589614.69758431474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534945.77839568327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54668.919188631466</v>
      </c>
      <c r="O70" s="191">
        <f t="shared" si="20"/>
        <v>54668.919188631466</v>
      </c>
      <c r="P70" s="201">
        <f t="shared" si="10"/>
        <v>534945.77839568327</v>
      </c>
      <c r="Q70" s="188">
        <f>IFERROR(VLOOKUP(A70,[1]Energiindhold!$A$2:$C$11,3,FALSE),IFERROR(VLOOKUP(A70,[1]Biogasudbytte!$A$2:$B$18,2,FALSE)*[1]Energiindhold!$C$10,0))*O70</f>
        <v>0.23688753380383468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88">
        <f>IFERROR(VLOOKUP(A70,[1]Biogasudbytte!$A$2:$B$18,2,FALSE)*[1]Energiindhold!$C$10,0)*J70*IFERROR(VLOOKUP(A70,Biogasanlæg!$F$3:$G$8,2,FALSE),1)</f>
        <v>1.9702911606287341</v>
      </c>
      <c r="T70" s="189">
        <f t="shared" si="11"/>
        <v>0.23688753380383454</v>
      </c>
      <c r="U70" s="187">
        <f>O70*IFERROR(VLOOKUP(A70,[1]Tørstofindhold!A$2:B$24,2,FALSE),0)</f>
        <v>22960.946059225214</v>
      </c>
      <c r="V70" s="188">
        <f>IF(D70=År1,P70,SUM(O70,P70))*IFERROR(VLOOKUP(A70,[1]Tørstofindhold!A$2:B$24,2,FALSE),0)</f>
        <v>247638.17298541218</v>
      </c>
      <c r="W70" s="188">
        <f>J70*IFERROR(VLOOKUP(A70,[1]Tørstofindhold!A$2:B$24,2,FALSE),0)</f>
        <v>224677.22692618697</v>
      </c>
      <c r="X70" s="189">
        <f t="shared" si="12"/>
        <v>22960.946059225214</v>
      </c>
      <c r="Y70" s="169">
        <f t="shared" si="21"/>
        <v>0</v>
      </c>
      <c r="Z70" s="103">
        <f t="shared" si="22"/>
        <v>1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800990.58717012103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2118313.6444107294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7055058.2423947481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-182668.45884857792</v>
      </c>
      <c r="O73" s="191">
        <f t="shared" si="20"/>
        <v>0</v>
      </c>
      <c r="P73" s="201">
        <f t="shared" si="10"/>
        <v>2833.9333697705197</v>
      </c>
      <c r="Q73" s="188">
        <f>IFERROR(VLOOKUP(A73,[1]Energiindhold!$A$2:$C$11,3,FALSE),IFERROR(VLOOKUP(A73,[1]Biogasudbytte!$A$2:$B$18,2,FALSE)*[1]Energiindhold!$C$10,0))*O73</f>
        <v>0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9.7058250407922632E-3</v>
      </c>
      <c r="S73" s="188">
        <f>IFERROR(VLOOKUP(A73,[1]Biogasudbytte!$A$2:$B$18,2,FALSE)*[1]Energiindhold!$C$10,0)*J73*IFERROR(VLOOKUP(A73,Biogasanlæg!$F$3:$G$8,2,FALSE),1)</f>
        <v>9.7058250407922632E-3</v>
      </c>
      <c r="T73" s="189">
        <f t="shared" si="11"/>
        <v>0</v>
      </c>
      <c r="U73" s="187">
        <f>O73*IFERROR(VLOOKUP(A73,[1]Tørstofindhold!A$2:B$24,2,FALSE),0)</f>
        <v>0</v>
      </c>
      <c r="V73" s="188">
        <f>IF(D73=År1,P73,SUM(O73,P73))*IFERROR(VLOOKUP(A73,[1]Tørstofindhold!A$2:B$24,2,FALSE),0)</f>
        <v>878.51934462886106</v>
      </c>
      <c r="W73" s="188">
        <f>J73*IFERROR(VLOOKUP(A73,[1]Tørstofindhold!A$2:B$24,2,FALSE),0)</f>
        <v>878.51934462886106</v>
      </c>
      <c r="X73" s="189">
        <f t="shared" si="12"/>
        <v>0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326194.91053704952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-326194.91053704952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15580196.053602941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11840949.000738235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3739247.0528647057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11840949.000738235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5.9937699746836879</v>
      </c>
      <c r="S75" s="188">
        <f>IFERROR(VLOOKUP(A75,[1]Biogasudbytte!$A$2:$B$18,2,FALSE)*[1]Energiindhold!$C$10,0)*J75*IFERROR(VLOOKUP(A75,Biogasanlæg!$F$3:$G$8,2,FALSE),1)</f>
        <v>5.9937699746836879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899912.12405610585</v>
      </c>
      <c r="W75" s="188">
        <f>J75*IFERROR(VLOOKUP(A75,[1]Tørstofindhold!A$2:B$24,2,FALSE),0)</f>
        <v>899912.12405610585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1945192.6384399957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1818857.0084004137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126335.63003958203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6788464.5437639551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880150.89522212092</v>
      </c>
      <c r="O77" s="191">
        <f t="shared" si="20"/>
        <v>420587.66554026748</v>
      </c>
      <c r="P77" s="201">
        <f t="shared" si="10"/>
        <v>314692.31350359169</v>
      </c>
      <c r="Q77" s="188">
        <f>IFERROR(VLOOKUP(A77,[1]Energiindhold!$A$2:$C$11,3,FALSE),IFERROR(VLOOKUP(A77,[1]Biogasudbytte!$A$2:$B$18,2,FALSE)*[1]Energiindhold!$C$10,0))*O77</f>
        <v>1.5099097192895603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2.6396551247674545</v>
      </c>
      <c r="S77" s="188">
        <f>IFERROR(VLOOKUP(A77,[1]Biogasudbytte!$A$2:$B$18,2,FALSE)*[1]Energiindhold!$C$10,0)*J77*IFERROR(VLOOKUP(A77,Biogasanlæg!$F$3:$G$8,2,FALSE),1)</f>
        <v>1.1297454054778944</v>
      </c>
      <c r="T77" s="189">
        <f t="shared" si="11"/>
        <v>1.5099097192895601</v>
      </c>
      <c r="U77" s="187">
        <f>O77*IFERROR(VLOOKUP(A77,[1]Tørstofindhold!A$2:B$24,2,FALSE),0)</f>
        <v>126176.29966208024</v>
      </c>
      <c r="V77" s="188">
        <f>IF(D77=År1,P77,SUM(O77,P77))*IFERROR(VLOOKUP(A77,[1]Tørstofindhold!A$2:B$24,2,FALSE),0)</f>
        <v>220583.99371315775</v>
      </c>
      <c r="W77" s="188">
        <f>J77*IFERROR(VLOOKUP(A77,[1]Tørstofindhold!A$2:B$24,2,FALSE),0)</f>
        <v>94407.694051077502</v>
      </c>
      <c r="X77" s="189">
        <f t="shared" si="12"/>
        <v>126176.29966208024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3753212.2579404083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3280805.3819219102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127401.76624978184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67373.513210879581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0</v>
      </c>
      <c r="Z80" s="103">
        <f t="shared" si="22"/>
        <v>1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1683153.4103621913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177516.46640303911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3.2663029818159193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73669.333557261241</v>
      </c>
      <c r="W82" s="188">
        <f>J82*IFERROR(VLOOKUP(A82,[1]Tørstofindhold!A$2:B$24,2,FALSE),0)</f>
        <v>0</v>
      </c>
      <c r="X82" s="189">
        <f t="shared" ref="X82:X149" si="26">V82-W82</f>
        <v>73669.333557261241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5844517.8424414396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5844517.8424414396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256918.92730951472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-3023.5747326607525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162493.02564918654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5.6872558977215286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1009401.1411867546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-618377.70486441301</v>
      </c>
      <c r="O89" s="191">
        <f t="shared" si="20"/>
        <v>0</v>
      </c>
      <c r="P89" s="201">
        <f t="shared" si="24"/>
        <v>4075.7207832735812</v>
      </c>
      <c r="Q89" s="188">
        <f>IFERROR(VLOOKUP(A89,[1]Energiindhold!$A$2:$C$11,3,FALSE),IFERROR(VLOOKUP(A89,[1]Biogasudbytte!$A$2:$B$18,2,FALSE)*[1]Energiindhold!$C$10,0))*O89</f>
        <v>0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88">
        <f>IFERROR(VLOOKUP(A89,[1]Biogasudbytte!$A$2:$B$18,2,FALSE)*[1]Energiindhold!$C$10,0)*J89*IFERROR(VLOOKUP(A89,Biogasanlæg!$F$3:$G$8,2,FALSE),1)</f>
        <v>1.1061669234635831E-2</v>
      </c>
      <c r="T89" s="189">
        <f t="shared" si="25"/>
        <v>0</v>
      </c>
      <c r="U89" s="187">
        <f>O89*IFERROR(VLOOKUP(A89,[1]Tørstofindhold!A$2:B$24,2,FALSE),0)</f>
        <v>0</v>
      </c>
      <c r="V89" s="188">
        <f>IF(D89=År1,P89,SUM(O89,P89))*IFERROR(VLOOKUP(A89,[1]Tørstofindhold!A$2:B$24,2,FALSE),0)</f>
        <v>815.14415665471631</v>
      </c>
      <c r="W89" s="188">
        <f>J89*IFERROR(VLOOKUP(A89,[1]Tørstofindhold!A$2:B$24,2,FALSE),0)</f>
        <v>815.14415665471631</v>
      </c>
      <c r="X89" s="189">
        <f t="shared" si="26"/>
        <v>0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229347.69258761208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229347.69258761208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155631.99325653154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47298.882015140785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108333.11124139075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3998263.1551815392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1516336.6800324824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2481926.4751490569</v>
      </c>
      <c r="O92" s="191">
        <f t="shared" si="20"/>
        <v>2481926.4751490569</v>
      </c>
      <c r="P92" s="201">
        <f t="shared" si="24"/>
        <v>1516336.6800324824</v>
      </c>
      <c r="Q92" s="188">
        <f>IFERROR(VLOOKUP(A92,[1]Energiindhold!$A$2:$C$11,3,FALSE),IFERROR(VLOOKUP(A92,[1]Biogasudbytte!$A$2:$B$18,2,FALSE)*[1]Energiindhold!$C$10,0))*O92</f>
        <v>1.2385061303641312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88">
        <f>IFERROR(VLOOKUP(A92,[1]Biogasudbytte!$A$2:$B$18,2,FALSE)*[1]Energiindhold!$C$10,0)*J92*IFERROR(VLOOKUP(A92,Biogasanlæg!$F$3:$G$8,2,FALSE),1)</f>
        <v>0.75666716670300915</v>
      </c>
      <c r="T92" s="189">
        <f t="shared" si="25"/>
        <v>1.2385061303641312</v>
      </c>
      <c r="U92" s="187">
        <f>O92*IFERROR(VLOOKUP(A92,[1]Tørstofindhold!A$2:B$24,2,FALSE),0)</f>
        <v>148915.58850894342</v>
      </c>
      <c r="V92" s="188">
        <f>IF(D92=År1,P92,SUM(O92,P92))*IFERROR(VLOOKUP(A92,[1]Tørstofindhold!A$2:B$24,2,FALSE),0)</f>
        <v>239895.78931089235</v>
      </c>
      <c r="W92" s="188">
        <f>J92*IFERROR(VLOOKUP(A92,[1]Tørstofindhold!A$2:B$24,2,FALSE),0)</f>
        <v>90980.200801948944</v>
      </c>
      <c r="X92" s="189">
        <f t="shared" si="26"/>
        <v>148915.58850894339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18089799.811057284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9587593.8998603616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8502205.9111969229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9587593.8998603616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4.1303354520598443</v>
      </c>
      <c r="S93" s="188">
        <f>IFERROR(VLOOKUP(A93,[1]Biogasudbytte!$A$2:$B$18,2,FALSE)*[1]Energiindhold!$C$10,0)*J93*IFERROR(VLOOKUP(A93,Biogasanlæg!$F$3:$G$8,2,FALSE),1)</f>
        <v>4.1303354520598443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479379.69499301811</v>
      </c>
      <c r="W93" s="188">
        <f>J93*IFERROR(VLOOKUP(A93,[1]Tørstofindhold!A$2:B$24,2,FALSE),0)</f>
        <v>479379.69499301811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1653615.6309381565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1531740.086889476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ca="1" si="23"/>
        <v>0</v>
      </c>
      <c r="O97" s="191">
        <f t="shared" ca="1" si="20"/>
        <v>0</v>
      </c>
      <c r="P97" s="201">
        <f t="shared" ca="1" si="24"/>
        <v>2203715.0015238998</v>
      </c>
      <c r="Q97" s="188">
        <f ca="1">IFERROR(VLOOKUP(A97,[1]Energiindhold!$A$2:$C$11,3,FALSE),IFERROR(VLOOKUP(A97,[1]Biogasudbytte!$A$2:$B$18,2,FALSE)*[1]Energiindhold!$C$10,0))*O97</f>
        <v>0</v>
      </c>
      <c r="R97" s="188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8">
        <f>IFERROR(VLOOKUP(A97,[1]Biogasudbytte!$A$2:$B$18,2,FALSE)*[1]Energiindhold!$C$10,0)*J97*IFERROR(VLOOKUP(A97,Biogasanlæg!$F$3:$G$8,2,FALSE),1)</f>
        <v>0</v>
      </c>
      <c r="T97" s="189">
        <f t="shared" ca="1" si="25"/>
        <v>31.93969521225883</v>
      </c>
      <c r="U97" s="187">
        <f ca="1">O97*IFERROR(VLOOKUP(A97,[1]Tørstofindhold!A$2:B$24,2,FALSE),0)</f>
        <v>0</v>
      </c>
      <c r="V97" s="188">
        <f ca="1">IF(D97=År1,P97,SUM(O97,P97))*IFERROR(VLOOKUP(A97,[1]Tørstofindhold!A$2:B$24,2,FALSE),0)</f>
        <v>1089920.7111703621</v>
      </c>
      <c r="W97" s="188">
        <f>J97*IFERROR(VLOOKUP(A97,[1]Tørstofindhold!A$2:B$24,2,FALSE),0)</f>
        <v>0</v>
      </c>
      <c r="X97" s="189">
        <f t="shared" ca="1" si="26"/>
        <v>1089920.7111703621</v>
      </c>
      <c r="Y97" s="169">
        <f t="shared" ca="1" si="21"/>
        <v>0</v>
      </c>
      <c r="Z97" s="103">
        <f t="shared" ca="1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 ca="1"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0">
        <f t="shared" ca="1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ca="1" si="21"/>
        <v>0</v>
      </c>
      <c r="Z98" s="103">
        <f t="shared" ca="1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249867.88679150312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216017.9179050583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279414.6339744032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202016.46340417283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561658711.83836472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561658711.83836472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561658711.83836472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23285588.83545886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20673448.784384709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2612140.0510741509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0</v>
      </c>
      <c r="O104" s="191">
        <f t="shared" si="20"/>
        <v>0</v>
      </c>
      <c r="P104" s="201">
        <f t="shared" si="24"/>
        <v>0</v>
      </c>
      <c r="Q104" s="188">
        <f>IFERROR(VLOOKUP(A104,[1]Energiindhold!$A$2:$C$11,3,FALSE),IFERROR(VLOOKUP(A104,[1]Biogasudbytte!$A$2:$B$18,2,FALSE)*[1]Energiindhold!$C$10,0))*O104</f>
        <v>0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8">
        <f>IFERROR(VLOOKUP(A104,[1]Biogasudbytte!$A$2:$B$18,2,FALSE)*[1]Energiindhold!$C$10,0)*J104*IFERROR(VLOOKUP(A104,Biogasanlæg!$F$3:$G$8,2,FALSE),1)</f>
        <v>0</v>
      </c>
      <c r="T104" s="189">
        <f t="shared" si="25"/>
        <v>0</v>
      </c>
      <c r="U104" s="187">
        <f>O104*IFERROR(VLOOKUP(A104,[1]Tørstofindhold!A$2:B$24,2,FALSE),0)</f>
        <v>0</v>
      </c>
      <c r="V104" s="188">
        <f>IF(D104=År1,P104,SUM(O104,P104))*IFERROR(VLOOKUP(A104,[1]Tørstofindhold!A$2:B$24,2,FALSE),0)</f>
        <v>0</v>
      </c>
      <c r="W104" s="188">
        <f>J104*IFERROR(VLOOKUP(A104,[1]Tørstofindhold!A$2:B$24,2,FALSE),0)</f>
        <v>0</v>
      </c>
      <c r="X104" s="189">
        <f t="shared" si="26"/>
        <v>0</v>
      </c>
      <c r="Y104" s="169">
        <f t="shared" si="21"/>
        <v>0</v>
      </c>
      <c r="Z104" s="103">
        <f t="shared" si="22"/>
        <v>0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3333573.27322629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1035788.8384667402</v>
      </c>
      <c r="O105" s="191">
        <f t="shared" si="20"/>
        <v>1035788.8384667402</v>
      </c>
      <c r="P105" s="201">
        <f t="shared" si="24"/>
        <v>1666786.636613145</v>
      </c>
      <c r="Q105" s="188">
        <f>IFERROR(VLOOKUP(A105,[1]Energiindhold!$A$2:$C$11,3,FALSE),IFERROR(VLOOKUP(A105,[1]Biogasudbytte!$A$2:$B$18,2,FALSE)*[1]Energiindhold!$C$10,0))*O105</f>
        <v>2.2310891580573586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88">
        <f>IFERROR(VLOOKUP(A105,[1]Biogasudbytte!$A$2:$B$18,2,FALSE)*[1]Energiindhold!$C$10,0)*J105*IFERROR(VLOOKUP(A105,Biogasanlæg!$F$3:$G$8,2,FALSE),1)</f>
        <v>3.5902584152647146</v>
      </c>
      <c r="T105" s="189">
        <f t="shared" si="25"/>
        <v>2.2310891580573591</v>
      </c>
      <c r="U105" s="187">
        <f>O105*IFERROR(VLOOKUP(A105,[1]Tørstofindhold!A$2:B$24,2,FALSE),0)</f>
        <v>310736.65154002205</v>
      </c>
      <c r="V105" s="188">
        <f>IF(D105=År1,P105,SUM(O105,P105))*IFERROR(VLOOKUP(A105,[1]Tørstofindhold!A$2:B$24,2,FALSE),0)</f>
        <v>810772.64252396557</v>
      </c>
      <c r="W105" s="188">
        <f>J105*IFERROR(VLOOKUP(A105,[1]Tørstofindhold!A$2:B$24,2,FALSE),0)</f>
        <v>500035.99098394345</v>
      </c>
      <c r="X105" s="189">
        <f t="shared" si="26"/>
        <v>310736.65154002211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0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10338.638066978907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5169.3190334894534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5169.3190334894534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5169.3190334894534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2.4310790482597552E-3</v>
      </c>
      <c r="S107" s="188">
        <f>IFERROR(VLOOKUP(A107,[1]Biogasudbytte!$A$2:$B$18,2,FALSE)*[1]Energiindhold!$C$10,0)*J107*IFERROR(VLOOKUP(A107,Biogasanlæg!$F$3:$G$8,2,FALSE),1)</f>
        <v>2.4310790482597552E-3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325.66709910983559</v>
      </c>
      <c r="W107" s="188">
        <f>J107*IFERROR(VLOOKUP(A107,[1]Tørstofindhold!A$2:B$24,2,FALSE),0)</f>
        <v>325.66709910983559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208390.50149991471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171719.70187293284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958505.49613034155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958505.49613034155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28053.238119137233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-239925.68223188422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17271454.74298735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75527.053678542026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0">
        <f t="shared" si="23"/>
        <v>2510699.798198849</v>
      </c>
      <c r="O112" s="191">
        <f t="shared" si="20"/>
        <v>2510699.798198849</v>
      </c>
      <c r="P112" s="201">
        <f t="shared" si="24"/>
        <v>75527.053678542026</v>
      </c>
      <c r="Q112" s="188">
        <f>IFERROR(VLOOKUP(A112,[1]Energiindhold!$A$2:$C$11,3,FALSE),IFERROR(VLOOKUP(A112,[1]Biogasudbytte!$A$2:$B$18,2,FALSE)*[1]Energiindhold!$C$10,0))*O112</f>
        <v>4.6193737912111077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4.7583341290979151</v>
      </c>
      <c r="S112" s="188">
        <f>IFERROR(VLOOKUP(A112,[1]Biogasudbytte!$A$2:$B$18,2,FALSE)*[1]Energiindhold!$C$10,0)*J112*IFERROR(VLOOKUP(A112,Biogasanlæg!$F$3:$G$8,2,FALSE),1)</f>
        <v>0.13896033788680751</v>
      </c>
      <c r="T112" s="189">
        <f t="shared" si="25"/>
        <v>4.6193737912111077</v>
      </c>
      <c r="U112" s="187">
        <f>O112*IFERROR(VLOOKUP(A112,[1]Tørstofindhold!A$2:B$24,2,FALSE),0)</f>
        <v>702995.94349567778</v>
      </c>
      <c r="V112" s="188">
        <f>IF(D112=År1,P112,SUM(O112,P112))*IFERROR(VLOOKUP(A112,[1]Tørstofindhold!A$2:B$24,2,FALSE),0)</f>
        <v>724143.51852566947</v>
      </c>
      <c r="W112" s="188">
        <f>J112*IFERROR(VLOOKUP(A112,[1]Tørstofindhold!A$2:B$24,2,FALSE),0)</f>
        <v>21147.575029991771</v>
      </c>
      <c r="X112" s="189">
        <f t="shared" si="26"/>
        <v>702995.94349567767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197391.62155129627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-83281.037132141995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868816.20672013925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51614.661983045924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705945.48999946821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757560.15198251419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7.5941022688695501</v>
      </c>
      <c r="S115" s="188">
        <f>IFERROR(VLOOKUP(A115,[1]Biogasudbytte!$A$2:$B$18,2,FALSE)*[1]Energiindhold!$C$10,0)*J115*IFERROR(VLOOKUP(A115,Biogasanlæg!$F$3:$G$8,2,FALSE),1)</f>
        <v>0.2975863982497306</v>
      </c>
      <c r="T115" s="189">
        <f t="shared" si="25"/>
        <v>7.2965158706198192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643926.12918513699</v>
      </c>
      <c r="W115" s="188">
        <f>J115*IFERROR(VLOOKUP(A115,[1]Tørstofindhold!A$2:B$24,2,FALSE),0)</f>
        <v>43872.462685589031</v>
      </c>
      <c r="X115" s="189">
        <f t="shared" si="26"/>
        <v>600053.66649954801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-5794113.0468547465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585716.08517907641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54115.474944335409</v>
      </c>
      <c r="O118" s="191">
        <f t="shared" si="20"/>
        <v>54115.474944335409</v>
      </c>
      <c r="P118" s="201">
        <f t="shared" si="24"/>
        <v>531600.61023474101</v>
      </c>
      <c r="Q118" s="188">
        <f>IFERROR(VLOOKUP(A118,[1]Energiindhold!$A$2:$C$11,3,FALSE),IFERROR(VLOOKUP(A118,[1]Biogasudbytte!$A$2:$B$18,2,FALSE)*[1]Energiindhold!$C$10,0))*O118</f>
        <v>0.23448938794554811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88">
        <f>IFERROR(VLOOKUP(A118,[1]Biogasudbytte!$A$2:$B$18,2,FALSE)*[1]Energiindhold!$C$10,0)*J118*IFERROR(VLOOKUP(A118,Biogasanlæg!$F$3:$G$8,2,FALSE),1)</f>
        <v>1.9579703693924939</v>
      </c>
      <c r="T118" s="189">
        <f t="shared" si="25"/>
        <v>0.23448938794554808</v>
      </c>
      <c r="U118" s="187">
        <f>O118*IFERROR(VLOOKUP(A118,[1]Tørstofindhold!A$2:B$24,2,FALSE),0)</f>
        <v>22728.499476620869</v>
      </c>
      <c r="V118" s="188">
        <f>IF(D118=År1,P118,SUM(O118,P118))*IFERROR(VLOOKUP(A118,[1]Tørstofindhold!A$2:B$24,2,FALSE),0)</f>
        <v>246000.75577521208</v>
      </c>
      <c r="W118" s="188">
        <f>J118*IFERROR(VLOOKUP(A118,[1]Tørstofindhold!A$2:B$24,2,FALSE),0)</f>
        <v>223272.25629859121</v>
      </c>
      <c r="X118" s="189">
        <f t="shared" si="26"/>
        <v>22728.499476620869</v>
      </c>
      <c r="Y118" s="169">
        <f t="shared" si="21"/>
        <v>0</v>
      </c>
      <c r="Z118" s="103">
        <f t="shared" si="22"/>
        <v>1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828635.16661860154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828635.16661860154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2319843.659459726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2191495.8607652895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7450959.0772760846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7055058.2423947481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85604.528141091578</v>
      </c>
      <c r="O121" s="191">
        <f t="shared" si="20"/>
        <v>85604.528141091578</v>
      </c>
      <c r="P121" s="201">
        <f t="shared" si="24"/>
        <v>2825.7560217041437</v>
      </c>
      <c r="Q121" s="188">
        <f>IFERROR(VLOOKUP(A121,[1]Energiindhold!$A$2:$C$11,3,FALSE),IFERROR(VLOOKUP(A121,[1]Biogasudbytte!$A$2:$B$18,2,FALSE)*[1]Energiindhold!$C$10,0))*O121</f>
        <v>0.29318352424929894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0.30286134301779261</v>
      </c>
      <c r="S121" s="188">
        <f>IFERROR(VLOOKUP(A121,[1]Biogasudbytte!$A$2:$B$18,2,FALSE)*[1]Energiindhold!$C$10,0)*J121*IFERROR(VLOOKUP(A121,Biogasanlæg!$F$3:$G$8,2,FALSE),1)</f>
        <v>9.6778187684936554E-3</v>
      </c>
      <c r="T121" s="189">
        <f t="shared" si="25"/>
        <v>0.29318352424929894</v>
      </c>
      <c r="U121" s="187">
        <f>O121*IFERROR(VLOOKUP(A121,[1]Tørstofindhold!A$2:B$24,2,FALSE),0)</f>
        <v>26537.403723738389</v>
      </c>
      <c r="V121" s="188">
        <f>IF(D121=År1,P121,SUM(O121,P121))*IFERROR(VLOOKUP(A121,[1]Tørstofindhold!A$2:B$24,2,FALSE),0)</f>
        <v>27413.388090466673</v>
      </c>
      <c r="W121" s="188">
        <f>J121*IFERROR(VLOOKUP(A121,[1]Tørstofindhold!A$2:B$24,2,FALSE),0)</f>
        <v>875.9843667282845</v>
      </c>
      <c r="X121" s="189">
        <f t="shared" si="26"/>
        <v>26537.403723738389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309762.85640159156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-309762.85640159156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15282487.80305979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11614690.73032544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3667797.0727343494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11614690.73032544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5.8792403007834348</v>
      </c>
      <c r="S123" s="188">
        <f>IFERROR(VLOOKUP(A123,[1]Biogasudbytte!$A$2:$B$18,2,FALSE)*[1]Energiindhold!$C$10,0)*J123*IFERROR(VLOOKUP(A123,Biogasanlæg!$F$3:$G$8,2,FALSE),1)</f>
        <v>5.8792403007834348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882716.49550473341</v>
      </c>
      <c r="W123" s="188">
        <f>J123*IFERROR(VLOOKUP(A123,[1]Tørstofindhold!A$2:B$24,2,FALSE),0)</f>
        <v>882716.49550473341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1909060.1640936765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90203.155693262815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8353109.1121058436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1250119.4437624197</v>
      </c>
      <c r="O125" s="191">
        <f t="shared" si="20"/>
        <v>813064.48232254898</v>
      </c>
      <c r="P125" s="201">
        <f t="shared" si="24"/>
        <v>314525.12457946909</v>
      </c>
      <c r="Q125" s="188">
        <f>IFERROR(VLOOKUP(A125,[1]Energiindhold!$A$2:$C$11,3,FALSE),IFERROR(VLOOKUP(A125,[1]Biogasudbytte!$A$2:$B$18,2,FALSE)*[1]Energiindhold!$C$10,0))*O125</f>
        <v>2.9189014915379512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4.0480466887782454</v>
      </c>
      <c r="S125" s="188">
        <f>IFERROR(VLOOKUP(A125,[1]Biogasudbytte!$A$2:$B$18,2,FALSE)*[1]Energiindhold!$C$10,0)*J125*IFERROR(VLOOKUP(A125,Biogasanlæg!$F$3:$G$8,2,FALSE),1)</f>
        <v>1.1291451972402942</v>
      </c>
      <c r="T125" s="189">
        <f t="shared" si="25"/>
        <v>2.9189014915379512</v>
      </c>
      <c r="U125" s="187">
        <f>O125*IFERROR(VLOOKUP(A125,[1]Tørstofindhold!A$2:B$24,2,FALSE),0)</f>
        <v>243919.34469676469</v>
      </c>
      <c r="V125" s="188">
        <f>IF(D125=År1,P125,SUM(O125,P125))*IFERROR(VLOOKUP(A125,[1]Tørstofindhold!A$2:B$24,2,FALSE),0)</f>
        <v>338276.88207060547</v>
      </c>
      <c r="W125" s="188">
        <f>J125*IFERROR(VLOOKUP(A125,[1]Tørstofindhold!A$2:B$24,2,FALSE),0)</f>
        <v>94357.537373840722</v>
      </c>
      <c r="X125" s="189">
        <f t="shared" si="26"/>
        <v>243919.34469676475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3683495.3348211222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3192670.7859676722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123345.7388852182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60977.171211943627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0</v>
      </c>
      <c r="Z128" s="103">
        <f t="shared" si="22"/>
        <v>1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1741244.0657606875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1741244.0657606875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184273.6818542117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184273.6818542117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184273.6818542117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3.3906357461174945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3.3906357461174945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76473.577969497856</v>
      </c>
      <c r="W130" s="188">
        <f>J130*IFERROR(VLOOKUP(A130,[1]Tørstofindhold!A$2:B$24,2,FALSE),0)</f>
        <v>0</v>
      </c>
      <c r="X130" s="189">
        <f t="shared" si="26"/>
        <v>76473.577969497856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5735954.3578613317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5735954.3578613317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524623.08835190837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524623.08835190837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262311.54417595419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5392.6168664394645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167879.3882726107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167879.3882726107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167879.3882726107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5.8757785895413734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5.8757785895413734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408411.71044063132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1009401.1411867546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4034.0707756292709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-605023.50152175245</v>
      </c>
      <c r="O137" s="191">
        <f t="shared" si="39"/>
        <v>0</v>
      </c>
      <c r="P137" s="201">
        <f t="shared" si="24"/>
        <v>4034.0707756292709</v>
      </c>
      <c r="Q137" s="188">
        <f>IFERROR(VLOOKUP(A137,[1]Energiindhold!$A$2:$C$11,3,FALSE),IFERROR(VLOOKUP(A137,[1]Biogasudbytte!$A$2:$B$18,2,FALSE)*[1]Energiindhold!$C$10,0))*O137</f>
        <v>0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1.0948629447888866E-2</v>
      </c>
      <c r="S137" s="188">
        <f>IFERROR(VLOOKUP(A137,[1]Biogasudbytte!$A$2:$B$18,2,FALSE)*[1]Energiindhold!$C$10,0)*J137*IFERROR(VLOOKUP(A137,Biogasanlæg!$F$3:$G$8,2,FALSE),1)</f>
        <v>1.0948629447888866E-2</v>
      </c>
      <c r="T137" s="189">
        <f t="shared" si="25"/>
        <v>0</v>
      </c>
      <c r="U137" s="187">
        <f>O137*IFERROR(VLOOKUP(A137,[1]Tørstofindhold!A$2:B$24,2,FALSE),0)</f>
        <v>0</v>
      </c>
      <c r="V137" s="188">
        <f>IF(D137=År1,P137,SUM(O137,P137))*IFERROR(VLOOKUP(A137,[1]Tørstofindhold!A$2:B$24,2,FALSE),0)</f>
        <v>806.8141551258542</v>
      </c>
      <c r="W137" s="188">
        <f>J137*IFERROR(VLOOKUP(A137,[1]Tørstofindhold!A$2:B$24,2,FALSE),0)</f>
        <v>806.8141551258542</v>
      </c>
      <c r="X137" s="189">
        <f t="shared" si="26"/>
        <v>0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222680.59406186192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222680.59406186192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151320.29792095526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104021.41590581447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4145732.4076082129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2573468.1840518024</v>
      </c>
      <c r="O140" s="191">
        <f t="shared" si="39"/>
        <v>2573468.1840518024</v>
      </c>
      <c r="P140" s="201">
        <f t="shared" si="24"/>
        <v>1572264.2235564108</v>
      </c>
      <c r="Q140" s="188">
        <f>IFERROR(VLOOKUP(A140,[1]Energiindhold!$A$2:$C$11,3,FALSE),IFERROR(VLOOKUP(A140,[1]Biogasudbytte!$A$2:$B$18,2,FALSE)*[1]Energiindhold!$C$10,0))*O140</f>
        <v>1.2841863585236901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88">
        <f>IFERROR(VLOOKUP(A140,[1]Biogasudbytte!$A$2:$B$18,2,FALSE)*[1]Energiindhold!$C$10,0)*J140*IFERROR(VLOOKUP(A140,Biogasanlæg!$F$3:$G$8,2,FALSE),1)</f>
        <v>0.78457557019688462</v>
      </c>
      <c r="T140" s="189">
        <f t="shared" si="25"/>
        <v>1.2841863585236899</v>
      </c>
      <c r="U140" s="187">
        <f>O140*IFERROR(VLOOKUP(A140,[1]Tørstofindhold!A$2:B$24,2,FALSE),0)</f>
        <v>154408.09104310814</v>
      </c>
      <c r="V140" s="188">
        <f>IF(D140=År1,P140,SUM(O140,P140))*IFERROR(VLOOKUP(A140,[1]Tørstofindhold!A$2:B$24,2,FALSE),0)</f>
        <v>248743.94445649275</v>
      </c>
      <c r="W140" s="188">
        <f>J140*IFERROR(VLOOKUP(A140,[1]Tørstofindhold!A$2:B$24,2,FALSE),0)</f>
        <v>94335.853413384641</v>
      </c>
      <c r="X140" s="189">
        <f t="shared" si="26"/>
        <v>154408.09104310811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17318750.121095471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9178937.5641805995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8139812.5569148706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9178937.5641805995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3.9542863026490029</v>
      </c>
      <c r="S141" s="188">
        <f>IFERROR(VLOOKUP(A141,[1]Biogasudbytte!$A$2:$B$18,2,FALSE)*[1]Energiindhold!$C$10,0)*J141*IFERROR(VLOOKUP(A141,Biogasanlæg!$F$3:$G$8,2,FALSE),1)</f>
        <v>3.9542863026490029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458946.87820903002</v>
      </c>
      <c r="W141" s="188">
        <f>J141*IFERROR(VLOOKUP(A141,[1]Tørstofindhold!A$2:B$24,2,FALSE),0)</f>
        <v>458946.87820903002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1608181.0498602674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1481553.9579175585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ca="1" si="23"/>
        <v>0</v>
      </c>
      <c r="O145" s="191">
        <f t="shared" ca="1" si="39"/>
        <v>0</v>
      </c>
      <c r="P145" s="201">
        <f t="shared" ca="1" si="24"/>
        <v>2001216.64646261</v>
      </c>
      <c r="Q145" s="188">
        <f ca="1">IFERROR(VLOOKUP(A145,[1]Energiindhold!$A$2:$C$11,3,FALSE),IFERROR(VLOOKUP(A145,[1]Biogasudbytte!$A$2:$B$18,2,FALSE)*[1]Energiindhold!$C$10,0))*O145</f>
        <v>0</v>
      </c>
      <c r="R145" s="188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ca="1" si="25"/>
        <v>29.004771350884361</v>
      </c>
      <c r="U145" s="187">
        <f ca="1">O145*IFERROR(VLOOKUP(A145,[1]Tørstofindhold!A$2:B$24,2,FALSE),0)</f>
        <v>0</v>
      </c>
      <c r="V145" s="188">
        <f ca="1">IF(D145=År1,P145,SUM(O145,P145))*IFERROR(VLOOKUP(A145,[1]Tørstofindhold!A$2:B$24,2,FALSE),0)</f>
        <v>989768.39972963254</v>
      </c>
      <c r="W145" s="188">
        <f>J145*IFERROR(VLOOKUP(A145,[1]Tørstofindhold!A$2:B$24,2,FALSE),0)</f>
        <v>0</v>
      </c>
      <c r="X145" s="189">
        <f t="shared" ca="1" si="26"/>
        <v>989768.39972963254</v>
      </c>
      <c r="Y145" s="169">
        <f t="shared" ca="1" si="43"/>
        <v>0</v>
      </c>
      <c r="Z145" s="103">
        <f t="shared" ca="1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 ca="1"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0">
        <f t="shared" ca="1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ca="1" si="43"/>
        <v>0</v>
      </c>
      <c r="Z146" s="103">
        <f t="shared" ca="1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ca="1" si="48"/>
        <v>0</v>
      </c>
      <c r="O193" s="191">
        <f t="shared" ca="1" si="39"/>
        <v>0</v>
      </c>
      <c r="P193" s="201">
        <f t="shared" ca="1" si="49"/>
        <v>681602.85349434032</v>
      </c>
      <c r="Q193" s="188">
        <f ca="1">IFERROR(VLOOKUP(A193,[1]Energiindhold!$A$2:$C$11,3,FALSE),IFERROR(VLOOKUP(A193,[1]Biogasudbytte!$A$2:$B$18,2,FALSE)*[1]Energiindhold!$C$10,0))*O193</f>
        <v>0</v>
      </c>
      <c r="R193" s="188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ca="1" si="50"/>
        <v>9.878857920085288</v>
      </c>
      <c r="U193" s="187">
        <f ca="1">O193*IFERROR(VLOOKUP(A193,[1]Tørstofindhold!A$2:B$24,2,FALSE),0)</f>
        <v>0</v>
      </c>
      <c r="V193" s="188">
        <f ca="1"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ca="1" si="51"/>
        <v>337109.41129074246</v>
      </c>
      <c r="Y193" s="169">
        <f t="shared" ca="1" si="43"/>
        <v>0</v>
      </c>
      <c r="Z193" s="103">
        <f t="shared" ca="1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ca="1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ca="1" si="43"/>
        <v>0</v>
      </c>
      <c r="Z194" s="103">
        <f t="shared" ca="1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21532.175325477547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-6677.1647991509926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9499.9401044881142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19052.485337519021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114627799.06724329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114627799.06724329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114627799.06724329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3841124.6628314275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3436648.7301143073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404475.93271712027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0</v>
      </c>
      <c r="O200" s="191">
        <f t="shared" si="59"/>
        <v>0</v>
      </c>
      <c r="P200" s="201">
        <f t="shared" si="49"/>
        <v>0</v>
      </c>
      <c r="Q200" s="188">
        <f>IFERROR(VLOOKUP(A200,[1]Energiindhold!$A$2:$C$11,3,FALSE),IFERROR(VLOOKUP(A200,[1]Biogasudbytte!$A$2:$B$18,2,FALSE)*[1]Energiindhold!$C$10,0))*O200</f>
        <v>0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8">
        <f>IFERROR(VLOOKUP(A200,[1]Biogasudbytte!$A$2:$B$18,2,FALSE)*[1]Energiindhold!$C$10,0)*J200*IFERROR(VLOOKUP(A200,Biogasanlæg!$F$3:$G$8,2,FALSE),1)</f>
        <v>0</v>
      </c>
      <c r="T200" s="189">
        <f t="shared" si="50"/>
        <v>0</v>
      </c>
      <c r="U200" s="187">
        <f>O200*IFERROR(VLOOKUP(A200,[1]Tørstofindhold!A$2:B$24,2,FALSE),0)</f>
        <v>0</v>
      </c>
      <c r="V200" s="188">
        <f>IF(D200=År1,P200,SUM(O200,P200))*IFERROR(VLOOKUP(A200,[1]Tørstofindhold!A$2:B$24,2,FALSE),0)</f>
        <v>0</v>
      </c>
      <c r="W200" s="188">
        <f>J200*IFERROR(VLOOKUP(A200,[1]Tørstofindhold!A$2:B$24,2,FALSE),0)</f>
        <v>0</v>
      </c>
      <c r="X200" s="189">
        <f t="shared" si="51"/>
        <v>0</v>
      </c>
      <c r="Y200" s="169">
        <f t="shared" si="60"/>
        <v>0</v>
      </c>
      <c r="Z200" s="103">
        <f t="shared" si="61"/>
        <v>0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429666.13151061774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214833.06575530887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81329.660607366925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133503.40514794196</v>
      </c>
      <c r="O201" s="191">
        <f t="shared" si="59"/>
        <v>133503.40514794196</v>
      </c>
      <c r="P201" s="201">
        <f t="shared" si="49"/>
        <v>214833.06575530887</v>
      </c>
      <c r="Q201" s="188">
        <f>IFERROR(VLOOKUP(A201,[1]Energiindhold!$A$2:$C$11,3,FALSE),IFERROR(VLOOKUP(A201,[1]Biogasudbytte!$A$2:$B$18,2,FALSE)*[1]Energiindhold!$C$10,0))*O201</f>
        <v>0.28756633468866699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88">
        <f>IFERROR(VLOOKUP(A201,[1]Biogasudbytte!$A$2:$B$18,2,FALSE)*[1]Energiindhold!$C$10,0)*J201*IFERROR(VLOOKUP(A201,Biogasanlæg!$F$3:$G$8,2,FALSE),1)</f>
        <v>0.4627504236369353</v>
      </c>
      <c r="T201" s="189">
        <f t="shared" si="50"/>
        <v>0.28756633468866699</v>
      </c>
      <c r="U201" s="187">
        <f>O201*IFERROR(VLOOKUP(A201,[1]Tørstofindhold!A$2:B$24,2,FALSE),0)</f>
        <v>40051.021544382587</v>
      </c>
      <c r="V201" s="188">
        <f>IF(D201=År1,P201,SUM(O201,P201))*IFERROR(VLOOKUP(A201,[1]Tørstofindhold!A$2:B$24,2,FALSE),0)</f>
        <v>104500.94127097525</v>
      </c>
      <c r="W201" s="188">
        <f>J201*IFERROR(VLOOKUP(A201,[1]Tørstofindhold!A$2:B$24,2,FALSE),0)</f>
        <v>64449.919726592656</v>
      </c>
      <c r="X201" s="189">
        <f t="shared" si="51"/>
        <v>40051.021544382595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0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0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840.2423101834255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420.12115509171275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420.12115509171275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420.12115509171275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1.9757877802808159E-4</v>
      </c>
      <c r="S203" s="188">
        <f>IFERROR(VLOOKUP(A203,[1]Biogasudbytte!$A$2:$B$18,2,FALSE)*[1]Energiindhold!$C$10,0)*J203*IFERROR(VLOOKUP(A203,Biogasanlæg!$F$3:$G$8,2,FALSE),1)</f>
        <v>1.9757877802808159E-4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26.467632770777904</v>
      </c>
      <c r="W203" s="188">
        <f>J203*IFERROR(VLOOKUP(A203,[1]Tørstofindhold!A$2:B$24,2,FALSE),0)</f>
        <v>26.467632770777904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18292.854791513339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-12267.263676834245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645001.32802557282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-206637.82158539316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1802481.6912140569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0">
        <f t="shared" si="48"/>
        <v>378447.99987344025</v>
      </c>
      <c r="O208" s="191">
        <f t="shared" si="59"/>
        <v>378447.99987344025</v>
      </c>
      <c r="P208" s="201">
        <f t="shared" si="49"/>
        <v>10062.940438050116</v>
      </c>
      <c r="Q208" s="188">
        <f>IFERROR(VLOOKUP(A208,[1]Energiindhold!$A$2:$C$11,3,FALSE),IFERROR(VLOOKUP(A208,[1]Biogasudbytte!$A$2:$B$18,2,FALSE)*[1]Energiindhold!$C$10,0))*O208</f>
        <v>0.69629701376714592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0.71481156630560339</v>
      </c>
      <c r="S208" s="188">
        <f>IFERROR(VLOOKUP(A208,[1]Biogasudbytte!$A$2:$B$18,2,FALSE)*[1]Energiindhold!$C$10,0)*J208*IFERROR(VLOOKUP(A208,Biogasanlæg!$F$3:$G$8,2,FALSE),1)</f>
        <v>1.8514552538457459E-2</v>
      </c>
      <c r="T208" s="189">
        <f t="shared" si="50"/>
        <v>0.69629701376714592</v>
      </c>
      <c r="U208" s="187">
        <f>O208*IFERROR(VLOOKUP(A208,[1]Tørstofindhold!A$2:B$24,2,FALSE),0)</f>
        <v>105965.43996456328</v>
      </c>
      <c r="V208" s="188">
        <f>IF(D208=År1,P208,SUM(O208,P208))*IFERROR(VLOOKUP(A208,[1]Tørstofindhold!A$2:B$24,2,FALSE),0)</f>
        <v>108783.06328721732</v>
      </c>
      <c r="W208" s="188">
        <f>J208*IFERROR(VLOOKUP(A208,[1]Tørstofindhold!A$2:B$24,2,FALSE),0)</f>
        <v>2817.623322654033</v>
      </c>
      <c r="X208" s="189">
        <f t="shared" si="51"/>
        <v>105965.43996456328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-133067.72028032725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113867.33764129503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124225.03152224726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23940.442278690352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675722.17739080405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699662.61966949445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7.1221631421450287</v>
      </c>
      <c r="S211" s="188">
        <f>IFERROR(VLOOKUP(A211,[1]Biogasudbytte!$A$2:$B$18,2,FALSE)*[1]Energiindhold!$C$10,0)*J211*IFERROR(VLOOKUP(A211,Biogasanlæg!$F$3:$G$8,2,FALSE),1)</f>
        <v>0.13802957757548037</v>
      </c>
      <c r="T211" s="189">
        <f t="shared" si="50"/>
        <v>6.9841335645695484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594713.22671907023</v>
      </c>
      <c r="W211" s="188">
        <f>J211*IFERROR(VLOOKUP(A211,[1]Tørstofindhold!A$2:B$24,2,FALSE),0)</f>
        <v>20349.375936886798</v>
      </c>
      <c r="X211" s="189">
        <f t="shared" si="51"/>
        <v>574363.85078218346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711176.07171098527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-711176.07171098527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210543.78587843414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191022.2216043165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19521.564274117642</v>
      </c>
      <c r="O214" s="191">
        <f t="shared" si="59"/>
        <v>19521.564274117642</v>
      </c>
      <c r="P214" s="201">
        <f t="shared" si="49"/>
        <v>191022.2216043165</v>
      </c>
      <c r="Q214" s="188">
        <f>IFERROR(VLOOKUP(A214,[1]Energiindhold!$A$2:$C$11,3,FALSE),IFERROR(VLOOKUP(A214,[1]Biogasudbytte!$A$2:$B$18,2,FALSE)*[1]Energiindhold!$C$10,0))*O214</f>
        <v>8.4589475803107383E-2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88">
        <f>IFERROR(VLOOKUP(A214,[1]Biogasudbytte!$A$2:$B$18,2,FALSE)*[1]Energiindhold!$C$10,0)*J214*IFERROR(VLOOKUP(A214,Biogasanlæg!$F$3:$G$8,2,FALSE),1)</f>
        <v>0.70356550123526529</v>
      </c>
      <c r="T214" s="189">
        <f t="shared" si="50"/>
        <v>8.4589475803107383E-2</v>
      </c>
      <c r="U214" s="187">
        <f>O214*IFERROR(VLOOKUP(A214,[1]Tørstofindhold!A$2:B$24,2,FALSE),0)</f>
        <v>8199.0569951294092</v>
      </c>
      <c r="V214" s="188">
        <f>IF(D214=År1,P214,SUM(O214,P214))*IFERROR(VLOOKUP(A214,[1]Tørstofindhold!A$2:B$24,2,FALSE),0)</f>
        <v>88428.390068942332</v>
      </c>
      <c r="W214" s="188">
        <f>J214*IFERROR(VLOOKUP(A214,[1]Tørstofindhold!A$2:B$24,2,FALSE),0)</f>
        <v>80229.33307381293</v>
      </c>
      <c r="X214" s="189">
        <f t="shared" si="51"/>
        <v>8199.0569951294019</v>
      </c>
      <c r="Y214" s="169">
        <f t="shared" si="60"/>
        <v>0</v>
      </c>
      <c r="Z214" s="103">
        <f t="shared" si="61"/>
        <v>1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153987.37784910508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15892.867409817249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865945.92924660386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1286034.2693294734</v>
      </c>
      <c r="O217" s="191">
        <f t="shared" si="59"/>
        <v>1103365.8104808955</v>
      </c>
      <c r="P217" s="201">
        <f t="shared" si="63"/>
        <v>952.06663022948101</v>
      </c>
      <c r="Q217" s="188">
        <f>IFERROR(VLOOKUP(A217,[1]Energiindhold!$A$2:$C$11,3,FALSE),IFERROR(VLOOKUP(A217,[1]Biogasudbytte!$A$2:$B$18,2,FALSE)*[1]Energiindhold!$C$10,0))*O217</f>
        <v>3.7788734296836002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3.7821341246028077</v>
      </c>
      <c r="S217" s="188">
        <f>IFERROR(VLOOKUP(A217,[1]Biogasudbytte!$A$2:$B$18,2,FALSE)*[1]Energiindhold!$C$10,0)*J217*IFERROR(VLOOKUP(A217,Biogasanlæg!$F$3:$G$8,2,FALSE),1)</f>
        <v>3.2606949192077409E-3</v>
      </c>
      <c r="T217" s="189">
        <f t="shared" si="64"/>
        <v>3.7788734296836002</v>
      </c>
      <c r="U217" s="187">
        <f>O217*IFERROR(VLOOKUP(A217,[1]Tørstofindhold!A$2:B$24,2,FALSE),0)</f>
        <v>342043.40124907758</v>
      </c>
      <c r="V217" s="188">
        <f>IF(D217=År1,P217,SUM(O217,P217))*IFERROR(VLOOKUP(A217,[1]Tørstofindhold!A$2:B$24,2,FALSE),0)</f>
        <v>342338.54190444876</v>
      </c>
      <c r="W217" s="188">
        <f>J217*IFERROR(VLOOKUP(A217,[1]Tørstofindhold!A$2:B$24,2,FALSE),0)</f>
        <v>295.14065537113913</v>
      </c>
      <c r="X217" s="189">
        <f t="shared" si="65"/>
        <v>342043.40124907764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340898.07290760207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-340898.07290760207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1107347.0071994506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841583.7254715825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265763.28172786813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841583.7254715825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0.42600126599646038</v>
      </c>
      <c r="S219" s="188">
        <f>IFERROR(VLOOKUP(A219,[1]Biogasudbytte!$A$2:$B$18,2,FALSE)*[1]Energiindhold!$C$10,0)*J219*IFERROR(VLOOKUP(A219,Biogasanlæg!$F$3:$G$8,2,FALSE),1)</f>
        <v>0.42600126599646038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63960.363135840271</v>
      </c>
      <c r="W219" s="188">
        <f>J219*IFERROR(VLOOKUP(A219,[1]Tørstofindhold!A$2:B$24,2,FALSE),0)</f>
        <v>63960.363135840271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138252.64067231142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223248.59245547064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-84995.951783159224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833223.91333114496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-459563.22968185344</v>
      </c>
      <c r="O221" s="191">
        <f t="shared" si="59"/>
        <v>0</v>
      </c>
      <c r="P221" s="201">
        <f t="shared" si="63"/>
        <v>15333.686496408332</v>
      </c>
      <c r="Q221" s="188">
        <f>IFERROR(VLOOKUP(A221,[1]Energiindhold!$A$2:$C$11,3,FALSE),IFERROR(VLOOKUP(A221,[1]Biogasudbytte!$A$2:$B$18,2,FALSE)*[1]Energiindhold!$C$10,0))*O221</f>
        <v>0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88">
        <f>IFERROR(VLOOKUP(A221,[1]Biogasudbytte!$A$2:$B$18,2,FALSE)*[1]Energiindhold!$C$10,0)*J221*IFERROR(VLOOKUP(A221,Biogasanlæg!$F$3:$G$8,2,FALSE),1)</f>
        <v>5.5047934522105921E-2</v>
      </c>
      <c r="T221" s="189">
        <f t="shared" si="64"/>
        <v>0</v>
      </c>
      <c r="U221" s="187">
        <f>O221*IFERROR(VLOOKUP(A221,[1]Tørstofindhold!A$2:B$24,2,FALSE),0)</f>
        <v>0</v>
      </c>
      <c r="V221" s="188">
        <f>IF(D221=År1,P221,SUM(O221,P221))*IFERROR(VLOOKUP(A221,[1]Tørstofindhold!A$2:B$24,2,FALSE),0)</f>
        <v>4600.1059489224999</v>
      </c>
      <c r="W221" s="188">
        <f>J221*IFERROR(VLOOKUP(A221,[1]Tørstofindhold!A$2:B$24,2,FALSE),0)</f>
        <v>4600.1059489224999</v>
      </c>
      <c r="X221" s="189">
        <f t="shared" si="65"/>
        <v>0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266755.84485045663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-142279.58695665724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9054.9543846077213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-42920.754795020359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0</v>
      </c>
      <c r="Z224" s="103">
        <f t="shared" si="61"/>
        <v>1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418150.43620360433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39419.677245239443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0.72532206131240562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16359.166056774371</v>
      </c>
      <c r="W226" s="188">
        <f>J226*IFERROR(VLOOKUP(A226,[1]Tørstofindhold!A$2:B$24,2,FALSE),0)</f>
        <v>0</v>
      </c>
      <c r="X226" s="189">
        <f t="shared" si="65"/>
        <v>16359.166056774371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415393.31848489033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415393.31848489033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31534.523402398045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70669.372240785742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65410.493211637622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2.2893672624073167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123895.05219603248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2233274.2678207979</v>
      </c>
      <c r="O233" s="191">
        <f t="shared" si="59"/>
        <v>1614896.5629563848</v>
      </c>
      <c r="P233" s="201">
        <f t="shared" si="63"/>
        <v>24569.279216726416</v>
      </c>
      <c r="Q233" s="188">
        <f>IFERROR(VLOOKUP(A233,[1]Energiindhold!$A$2:$C$11,3,FALSE),IFERROR(VLOOKUP(A233,[1]Biogasudbytte!$A$2:$B$18,2,FALSE)*[1]Energiindhold!$C$10,0))*O233</f>
        <v>4.3828938677261471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4.4495758742915115</v>
      </c>
      <c r="S233" s="188">
        <f>IFERROR(VLOOKUP(A233,[1]Biogasudbytte!$A$2:$B$18,2,FALSE)*[1]Energiindhold!$C$10,0)*J233*IFERROR(VLOOKUP(A233,Biogasanlæg!$F$3:$G$8,2,FALSE),1)</f>
        <v>6.668200656536416E-2</v>
      </c>
      <c r="T233" s="189">
        <f t="shared" si="64"/>
        <v>4.3828938677261471</v>
      </c>
      <c r="U233" s="187">
        <f>O233*IFERROR(VLOOKUP(A233,[1]Tørstofindhold!A$2:B$24,2,FALSE),0)</f>
        <v>322979.312591277</v>
      </c>
      <c r="V233" s="188">
        <f>IF(D233=År1,P233,SUM(O233,P233))*IFERROR(VLOOKUP(A233,[1]Tørstofindhold!A$2:B$24,2,FALSE),0)</f>
        <v>327893.16843462223</v>
      </c>
      <c r="W233" s="188">
        <f>J233*IFERROR(VLOOKUP(A233,[1]Tørstofindhold!A$2:B$24,2,FALSE),0)</f>
        <v>4913.8558433452836</v>
      </c>
      <c r="X233" s="189">
        <f t="shared" si="65"/>
        <v>322979.31259127695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27042.987950784696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27042.987950784696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21948.511505172726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5805.5189527427374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16142.992552429989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3345784.8962579207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1268885.054531686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2076899.8417262346</v>
      </c>
      <c r="O236" s="191">
        <f t="shared" si="59"/>
        <v>2076899.8417262346</v>
      </c>
      <c r="P236" s="201">
        <f t="shared" si="63"/>
        <v>1268885.054531686</v>
      </c>
      <c r="Q236" s="188">
        <f>IFERROR(VLOOKUP(A236,[1]Energiindhold!$A$2:$C$11,3,FALSE),IFERROR(VLOOKUP(A236,[1]Biogasudbytte!$A$2:$B$18,2,FALSE)*[1]Energiindhold!$C$10,0))*O236</f>
        <v>1.0363937900198086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88">
        <f>IFERROR(VLOOKUP(A236,[1]Biogasudbytte!$A$2:$B$18,2,FALSE)*[1]Energiindhold!$C$10,0)*J236*IFERROR(VLOOKUP(A236,Biogasanlæg!$F$3:$G$8,2,FALSE),1)</f>
        <v>0.63318633106185673</v>
      </c>
      <c r="T236" s="189">
        <f t="shared" si="64"/>
        <v>1.0363937900198086</v>
      </c>
      <c r="U236" s="187">
        <f>O236*IFERROR(VLOOKUP(A236,[1]Tørstofindhold!A$2:B$24,2,FALSE),0)</f>
        <v>124613.99050357408</v>
      </c>
      <c r="V236" s="188">
        <f>IF(D236=År1,P236,SUM(O236,P236))*IFERROR(VLOOKUP(A236,[1]Tørstofindhold!A$2:B$24,2,FALSE),0)</f>
        <v>200747.09377547522</v>
      </c>
      <c r="W236" s="188">
        <f>J236*IFERROR(VLOOKUP(A236,[1]Tørstofindhold!A$2:B$24,2,FALSE),0)</f>
        <v>76133.103271901156</v>
      </c>
      <c r="X236" s="189">
        <f t="shared" si="65"/>
        <v>124613.99050357407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2621159.8056514151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1389214.6969952502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1231945.108656165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1389214.6969952502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0.59847369146555385</v>
      </c>
      <c r="S237" s="188">
        <f>IFERROR(VLOOKUP(A237,[1]Biogasudbytte!$A$2:$B$18,2,FALSE)*[1]Energiindhold!$C$10,0)*J237*IFERROR(VLOOKUP(A237,Biogasanlæg!$F$3:$G$8,2,FALSE),1)</f>
        <v>0.59847369146555385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69460.734849762506</v>
      </c>
      <c r="W237" s="188">
        <f>J237*IFERROR(VLOOKUP(A237,[1]Tørstofindhold!A$2:B$24,2,FALSE),0)</f>
        <v>69460.734849762506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239604.1344339604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134077.69458441247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ca="1" si="62"/>
        <v>0</v>
      </c>
      <c r="O241" s="191">
        <f t="shared" ca="1" si="59"/>
        <v>0</v>
      </c>
      <c r="P241" s="201">
        <f t="shared" ca="1" si="63"/>
        <v>645037.98201828008</v>
      </c>
      <c r="Q241" s="188">
        <f ca="1">IFERROR(VLOOKUP(A241,[1]Energiindhold!$A$2:$C$11,3,FALSE),IFERROR(VLOOKUP(A241,[1]Biogasudbytte!$A$2:$B$18,2,FALSE)*[1]Energiindhold!$C$10,0))*O241</f>
        <v>0</v>
      </c>
      <c r="R241" s="188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ca="1" si="64"/>
        <v>9.3489024359990136</v>
      </c>
      <c r="U241" s="187">
        <f ca="1">O241*IFERROR(VLOOKUP(A241,[1]Tørstofindhold!A$2:B$24,2,FALSE),0)</f>
        <v>0</v>
      </c>
      <c r="V241" s="188">
        <f ca="1">IF(D241=År1,P241,SUM(O241,P241))*IFERROR(VLOOKUP(A241,[1]Tørstofindhold!A$2:B$24,2,FALSE),0)</f>
        <v>319025.0352732077</v>
      </c>
      <c r="W241" s="188">
        <f>J241*IFERROR(VLOOKUP(A241,[1]Tørstofindhold!A$2:B$24,2,FALSE),0)</f>
        <v>0</v>
      </c>
      <c r="X241" s="189">
        <f t="shared" ca="1" si="65"/>
        <v>319025.0352732077</v>
      </c>
      <c r="Y241" s="169">
        <f t="shared" ca="1" si="60"/>
        <v>0</v>
      </c>
      <c r="Z241" s="103">
        <f t="shared" ca="1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 ca="1"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0">
        <f t="shared" ca="1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ca="1" si="60"/>
        <v>0</v>
      </c>
      <c r="Z242" s="103">
        <f t="shared" ca="1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20971.319509081128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-8560.6825110208265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29872.966694552277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20373.026590064161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115646884.39712635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115646884.39712635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115646884.39712635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3840968.7851207014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3410095.0601985683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430873.72492213314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0</v>
      </c>
      <c r="O248" s="191">
        <f t="shared" si="59"/>
        <v>0</v>
      </c>
      <c r="P248" s="201">
        <f t="shared" si="63"/>
        <v>0</v>
      </c>
      <c r="Q248" s="188">
        <f>IFERROR(VLOOKUP(A248,[1]Energiindhold!$A$2:$C$11,3,FALSE),IFERROR(VLOOKUP(A248,[1]Biogasudbytte!$A$2:$B$18,2,FALSE)*[1]Energiindhold!$C$10,0))*O248</f>
        <v>0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8">
        <f>IFERROR(VLOOKUP(A248,[1]Biogasudbytte!$A$2:$B$18,2,FALSE)*[1]Energiindhold!$C$10,0)*J248*IFERROR(VLOOKUP(A248,Biogasanlæg!$F$3:$G$8,2,FALSE),1)</f>
        <v>0</v>
      </c>
      <c r="T248" s="189">
        <f t="shared" si="64"/>
        <v>0</v>
      </c>
      <c r="U248" s="187">
        <f>O248*IFERROR(VLOOKUP(A248,[1]Tørstofindhold!A$2:B$24,2,FALSE),0)</f>
        <v>0</v>
      </c>
      <c r="V248" s="188">
        <f>IF(D248=År1,P248,SUM(O248,P248))*IFERROR(VLOOKUP(A248,[1]Tørstofindhold!A$2:B$24,2,FALSE),0)</f>
        <v>0</v>
      </c>
      <c r="W248" s="188">
        <f>J248*IFERROR(VLOOKUP(A248,[1]Tørstofindhold!A$2:B$24,2,FALSE),0)</f>
        <v>0</v>
      </c>
      <c r="X248" s="189">
        <f t="shared" si="65"/>
        <v>0</v>
      </c>
      <c r="Y248" s="169">
        <f t="shared" si="60"/>
        <v>0</v>
      </c>
      <c r="Z248" s="103">
        <f t="shared" si="61"/>
        <v>0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452469.72841919982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140588.80847310851</v>
      </c>
      <c r="O249" s="191">
        <f t="shared" si="59"/>
        <v>140588.80847310851</v>
      </c>
      <c r="P249" s="201">
        <f t="shared" si="63"/>
        <v>226234.86420959991</v>
      </c>
      <c r="Q249" s="188">
        <f>IFERROR(VLOOKUP(A249,[1]Energiindhold!$A$2:$C$11,3,FALSE),IFERROR(VLOOKUP(A249,[1]Biogasudbytte!$A$2:$B$18,2,FALSE)*[1]Energiindhold!$C$10,0))*O249</f>
        <v>0.30282829345107576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88">
        <f>IFERROR(VLOOKUP(A249,[1]Biogasudbytte!$A$2:$B$18,2,FALSE)*[1]Energiindhold!$C$10,0)*J249*IFERROR(VLOOKUP(A249,Biogasanlæg!$F$3:$G$8,2,FALSE),1)</f>
        <v>0.48730989750747822</v>
      </c>
      <c r="T249" s="189">
        <f t="shared" si="64"/>
        <v>0.30282829345107576</v>
      </c>
      <c r="U249" s="187">
        <f>O249*IFERROR(VLOOKUP(A249,[1]Tørstofindhold!A$2:B$24,2,FALSE),0)</f>
        <v>42176.642541932553</v>
      </c>
      <c r="V249" s="188">
        <f>IF(D249=År1,P249,SUM(O249,P249))*IFERROR(VLOOKUP(A249,[1]Tørstofindhold!A$2:B$24,2,FALSE),0)</f>
        <v>110047.10180481253</v>
      </c>
      <c r="W249" s="188">
        <f>J249*IFERROR(VLOOKUP(A249,[1]Tørstofindhold!A$2:B$24,2,FALSE),0)</f>
        <v>67870.459262879973</v>
      </c>
      <c r="X249" s="189">
        <f t="shared" si="65"/>
        <v>42176.642541932553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0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867.71807684226371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433.85903842113186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433.85903842113186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433.85903842113186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2.040395671790741E-4</v>
      </c>
      <c r="S251" s="188">
        <f>IFERROR(VLOOKUP(A251,[1]Biogasudbytte!$A$2:$B$18,2,FALSE)*[1]Energiindhold!$C$10,0)*J251*IFERROR(VLOOKUP(A251,Biogasanlæg!$F$3:$G$8,2,FALSE),1)</f>
        <v>2.040395671790741E-4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27.333119420531307</v>
      </c>
      <c r="W251" s="188">
        <f>J251*IFERROR(VLOOKUP(A251,[1]Tørstofindhold!A$2:B$24,2,FALSE),0)</f>
        <v>27.333119420531307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17490.137871374405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-14502.864317069379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675013.35123286699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675013.35123286699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17458.138688631974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-216336.87730384184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2321080.0633232924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10149.946321457955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0">
        <f t="shared" si="62"/>
        <v>508448.42578777694</v>
      </c>
      <c r="O256" s="191">
        <f t="shared" si="59"/>
        <v>508448.42578777694</v>
      </c>
      <c r="P256" s="201">
        <f t="shared" si="63"/>
        <v>10149.946321457955</v>
      </c>
      <c r="Q256" s="188">
        <f>IFERROR(VLOOKUP(A256,[1]Energiindhold!$A$2:$C$11,3,FALSE),IFERROR(VLOOKUP(A256,[1]Biogasudbytte!$A$2:$B$18,2,FALSE)*[1]Energiindhold!$C$10,0))*O256</f>
        <v>0.93548154739628619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0.95415617988447865</v>
      </c>
      <c r="S256" s="188">
        <f>IFERROR(VLOOKUP(A256,[1]Biogasudbytte!$A$2:$B$18,2,FALSE)*[1]Energiindhold!$C$10,0)*J256*IFERROR(VLOOKUP(A256,Biogasanlæg!$F$3:$G$8,2,FALSE),1)</f>
        <v>1.8674632488192455E-2</v>
      </c>
      <c r="T256" s="189">
        <f t="shared" si="64"/>
        <v>0.93548154739628619</v>
      </c>
      <c r="U256" s="187">
        <f>O256*IFERROR(VLOOKUP(A256,[1]Tørstofindhold!A$2:B$24,2,FALSE),0)</f>
        <v>142365.55922057756</v>
      </c>
      <c r="V256" s="188">
        <f>IF(D256=År1,P256,SUM(O256,P256))*IFERROR(VLOOKUP(A256,[1]Tørstofindhold!A$2:B$24,2,FALSE),0)</f>
        <v>145207.54419058579</v>
      </c>
      <c r="W256" s="188">
        <f>J256*IFERROR(VLOOKUP(A256,[1]Tørstofindhold!A$2:B$24,2,FALSE),0)</f>
        <v>2841.9849700082277</v>
      </c>
      <c r="X256" s="189">
        <f t="shared" si="65"/>
        <v>142365.55922057756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104773.85032405822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-140095.66642595379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123674.90928891925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24319.338016954094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655860.68265151768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680180.02066847181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6.9190631174488182</v>
      </c>
      <c r="S259" s="188">
        <f>IFERROR(VLOOKUP(A259,[1]Biogasudbytte!$A$2:$B$18,2,FALSE)*[1]Energiindhold!$C$10,0)*J259*IFERROR(VLOOKUP(A259,Biogasanlæg!$F$3:$G$8,2,FALSE),1)</f>
        <v>0.14021411611026952</v>
      </c>
      <c r="T259" s="189">
        <f t="shared" si="64"/>
        <v>6.778849001338549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578153.01756820106</v>
      </c>
      <c r="W259" s="188">
        <f>J259*IFERROR(VLOOKUP(A259,[1]Tørstofindhold!A$2:B$24,2,FALSE),0)</f>
        <v>20671.437314410981</v>
      </c>
      <c r="X259" s="189">
        <f t="shared" si="65"/>
        <v>557481.58025379013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-711176.0717109855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210918.57690717495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19487.187141916074</v>
      </c>
      <c r="O262" s="191">
        <f t="shared" si="75"/>
        <v>19487.187141916074</v>
      </c>
      <c r="P262" s="201">
        <f t="shared" si="63"/>
        <v>191431.38976525888</v>
      </c>
      <c r="Q262" s="188">
        <f>IFERROR(VLOOKUP(A262,[1]Energiindhold!$A$2:$C$11,3,FALSE),IFERROR(VLOOKUP(A262,[1]Biogasudbytte!$A$2:$B$18,2,FALSE)*[1]Energiindhold!$C$10,0))*O262</f>
        <v>8.4440515220250811E-2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88">
        <f>IFERROR(VLOOKUP(A262,[1]Biogasudbytte!$A$2:$B$18,2,FALSE)*[1]Energiindhold!$C$10,0)*J262*IFERROR(VLOOKUP(A262,Biogasanlæg!$F$3:$G$8,2,FALSE),1)</f>
        <v>0.70507253324350583</v>
      </c>
      <c r="T262" s="189">
        <f t="shared" si="64"/>
        <v>8.4440515220250867E-2</v>
      </c>
      <c r="U262" s="187">
        <f>O262*IFERROR(VLOOKUP(A262,[1]Tørstofindhold!A$2:B$24,2,FALSE),0)</f>
        <v>8184.6185996047507</v>
      </c>
      <c r="V262" s="188">
        <f>IF(D262=År1,P262,SUM(O262,P262))*IFERROR(VLOOKUP(A262,[1]Tørstofindhold!A$2:B$24,2,FALSE),0)</f>
        <v>88585.802301013478</v>
      </c>
      <c r="W262" s="188">
        <f>J262*IFERROR(VLOOKUP(A262,[1]Tørstofindhold!A$2:B$24,2,FALSE),0)</f>
        <v>80401.183701408721</v>
      </c>
      <c r="X262" s="189">
        <f t="shared" si="65"/>
        <v>8184.618599604757</v>
      </c>
      <c r="Y262" s="169">
        <f t="shared" si="76"/>
        <v>0</v>
      </c>
      <c r="Z262" s="103">
        <f t="shared" si="77"/>
        <v>1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161111.91977130895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161111.91977130895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128543.17236488358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16567.664705330331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2531973.2246977086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865945.92924660421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960.24397829585621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1396818.0331235491</v>
      </c>
      <c r="O265" s="191">
        <f t="shared" si="75"/>
        <v>1396818.0331235491</v>
      </c>
      <c r="P265" s="201">
        <f t="shared" si="63"/>
        <v>960.24397829585621</v>
      </c>
      <c r="Q265" s="188">
        <f>IFERROR(VLOOKUP(A265,[1]Energiindhold!$A$2:$C$11,3,FALSE),IFERROR(VLOOKUP(A265,[1]Biogasudbytte!$A$2:$B$18,2,FALSE)*[1]Energiindhold!$C$10,0))*O265</f>
        <v>4.7839062089235194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4.7871949101150255</v>
      </c>
      <c r="S265" s="188">
        <f>IFERROR(VLOOKUP(A265,[1]Biogasudbytte!$A$2:$B$18,2,FALSE)*[1]Energiindhold!$C$10,0)*J265*IFERROR(VLOOKUP(A265,Biogasanlæg!$F$3:$G$8,2,FALSE),1)</f>
        <v>3.2887011915063466E-3</v>
      </c>
      <c r="T265" s="189">
        <f t="shared" si="64"/>
        <v>4.7839062089235194</v>
      </c>
      <c r="U265" s="187">
        <f>O265*IFERROR(VLOOKUP(A265,[1]Tørstofindhold!A$2:B$24,2,FALSE),0)</f>
        <v>433013.59026830021</v>
      </c>
      <c r="V265" s="188">
        <f>IF(D265=År1,P265,SUM(O265,P265))*IFERROR(VLOOKUP(A265,[1]Tørstofindhold!A$2:B$24,2,FALSE),0)</f>
        <v>433311.26590157195</v>
      </c>
      <c r="W265" s="188">
        <f>J265*IFERROR(VLOOKUP(A265,[1]Tørstofindhold!A$2:B$24,2,FALSE),0)</f>
        <v>297.67563327171541</v>
      </c>
      <c r="X265" s="189">
        <f t="shared" si="65"/>
        <v>433013.59026830026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331936.49185647361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-331936.49185647361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1086187.6880789888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825502.64294003148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260685.0451389573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825502.64294003148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0.4178611828298146</v>
      </c>
      <c r="S267" s="188">
        <f>IFERROR(VLOOKUP(A267,[1]Biogasudbytte!$A$2:$B$18,2,FALSE)*[1]Energiindhold!$C$10,0)*J267*IFERROR(VLOOKUP(A267,Biogasanlæg!$F$3:$G$8,2,FALSE),1)</f>
        <v>0.4178611828298146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62738.200863442391</v>
      </c>
      <c r="W267" s="188">
        <f>J267*IFERROR(VLOOKUP(A267,[1]Tørstofindhold!A$2:B$24,2,FALSE),0)</f>
        <v>62738.200863442391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135684.56083605965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-87564.031619411078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411669.82731180527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-437054.96143987071</v>
      </c>
      <c r="O269" s="191">
        <f t="shared" si="75"/>
        <v>0</v>
      </c>
      <c r="P269" s="201">
        <f t="shared" si="63"/>
        <v>15500.875420530891</v>
      </c>
      <c r="Q269" s="188">
        <f>IFERROR(VLOOKUP(A269,[1]Energiindhold!$A$2:$C$11,3,FALSE),IFERROR(VLOOKUP(A269,[1]Biogasudbytte!$A$2:$B$18,2,FALSE)*[1]Energiindhold!$C$10,0))*O269</f>
        <v>0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88">
        <f>IFERROR(VLOOKUP(A269,[1]Biogasudbytte!$A$2:$B$18,2,FALSE)*[1]Energiindhold!$C$10,0)*J269*IFERROR(VLOOKUP(A269,Biogasanlæg!$F$3:$G$8,2,FALSE),1)</f>
        <v>5.56481427597059E-2</v>
      </c>
      <c r="T269" s="189">
        <f t="shared" si="64"/>
        <v>0</v>
      </c>
      <c r="U269" s="187">
        <f>O269*IFERROR(VLOOKUP(A269,[1]Tørstofindhold!A$2:B$24,2,FALSE),0)</f>
        <v>0</v>
      </c>
      <c r="V269" s="188">
        <f>IF(D269=År1,P269,SUM(O269,P269))*IFERROR(VLOOKUP(A269,[1]Tørstofindhold!A$2:B$24,2,FALSE),0)</f>
        <v>4650.2626261592668</v>
      </c>
      <c r="W269" s="188">
        <f>J269*IFERROR(VLOOKUP(A269,[1]Tørstofindhold!A$2:B$24,2,FALSE),0)</f>
        <v>4650.2626261592668</v>
      </c>
      <c r="X269" s="189">
        <f t="shared" si="65"/>
        <v>0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261800.78357255683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-166413.24571892151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8766.6762558976552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-45646.037466140195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0</v>
      </c>
      <c r="Z272" s="103">
        <f t="shared" si="77"/>
        <v>1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437497.02391834371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437497.02391834371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41269.159607947513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41269.159607947513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41269.159607947513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0.75935253678623404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0.75935253678623404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17126.701237298221</v>
      </c>
      <c r="W274" s="188">
        <f>J274*IFERROR(VLOOKUP(A274,[1]Tørstofindhold!A$2:B$24,2,FALSE),0)</f>
        <v>0</v>
      </c>
      <c r="X274" s="189">
        <f t="shared" si="65"/>
        <v>17126.701237298221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407677.27631652972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407677.27631652972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213654.52911119949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213654.52911119949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106827.26455559974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75292.741153201699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68369.449315583843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68369.449315583843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68369.449315583843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2.3929307260454342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2.3929307260454342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2491625.0257138005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123895.05219603253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24610.929224370735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2343119.0442933971</v>
      </c>
      <c r="O281" s="191">
        <f t="shared" si="89"/>
        <v>1738095.5427716447</v>
      </c>
      <c r="P281" s="201">
        <f t="shared" si="63"/>
        <v>24610.929224370735</v>
      </c>
      <c r="Q281" s="188">
        <f>IFERROR(VLOOKUP(A281,[1]Energiindhold!$A$2:$C$11,3,FALSE),IFERROR(VLOOKUP(A281,[1]Biogasudbytte!$A$2:$B$18,2,FALSE)*[1]Energiindhold!$C$10,0))*O281</f>
        <v>4.7172608269039547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4.7840558732560661</v>
      </c>
      <c r="S281" s="188">
        <f>IFERROR(VLOOKUP(A281,[1]Biogasudbytte!$A$2:$B$18,2,FALSE)*[1]Energiindhold!$C$10,0)*J281*IFERROR(VLOOKUP(A281,Biogasanlæg!$F$3:$G$8,2,FALSE),1)</f>
        <v>6.6795046352111156E-2</v>
      </c>
      <c r="T281" s="189">
        <f t="shared" si="64"/>
        <v>4.7172608269039547</v>
      </c>
      <c r="U281" s="187">
        <f>O281*IFERROR(VLOOKUP(A281,[1]Tørstofindhold!A$2:B$24,2,FALSE),0)</f>
        <v>347619.10855432897</v>
      </c>
      <c r="V281" s="188">
        <f>IF(D281=År1,P281,SUM(O281,P281))*IFERROR(VLOOKUP(A281,[1]Tørstofindhold!A$2:B$24,2,FALSE),0)</f>
        <v>352541.29439920309</v>
      </c>
      <c r="W281" s="188">
        <f>J281*IFERROR(VLOOKUP(A281,[1]Tørstofindhold!A$2:B$24,2,FALSE),0)</f>
        <v>4922.1858448741477</v>
      </c>
      <c r="X281" s="189">
        <f t="shared" si="65"/>
        <v>347619.10855432897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26273.975378565505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26273.975378565505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21342.928539613244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15537.409586870504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3501980.1471558851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2173858.224266367</v>
      </c>
      <c r="O284" s="191">
        <f t="shared" si="89"/>
        <v>2173858.224266367</v>
      </c>
      <c r="P284" s="201">
        <f t="shared" si="94"/>
        <v>1328121.9228895183</v>
      </c>
      <c r="Q284" s="188">
        <f>IFERROR(VLOOKUP(A284,[1]Energiindhold!$A$2:$C$11,3,FALSE),IFERROR(VLOOKUP(A284,[1]Biogasudbytte!$A$2:$B$18,2,FALSE)*[1]Energiindhold!$C$10,0))*O284</f>
        <v>1.0847769924911599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88">
        <f>IFERROR(VLOOKUP(A284,[1]Biogasudbytte!$A$2:$B$18,2,FALSE)*[1]Energiindhold!$C$10,0)*J284*IFERROR(VLOOKUP(A284,Biogasanlæg!$F$3:$G$8,2,FALSE),1)</f>
        <v>0.66274612074109862</v>
      </c>
      <c r="T284" s="189">
        <f t="shared" si="95"/>
        <v>1.0847769924911597</v>
      </c>
      <c r="U284" s="187">
        <f>O284*IFERROR(VLOOKUP(A284,[1]Tørstofindhold!A$2:B$24,2,FALSE),0)</f>
        <v>130431.49345598201</v>
      </c>
      <c r="V284" s="188">
        <f>IF(D284=År1,P284,SUM(O284,P284))*IFERROR(VLOOKUP(A284,[1]Tørstofindhold!A$2:B$24,2,FALSE),0)</f>
        <v>210118.80882935313</v>
      </c>
      <c r="W284" s="188">
        <f>J284*IFERROR(VLOOKUP(A284,[1]Tørstofindhold!A$2:B$24,2,FALSE),0)</f>
        <v>79687.315373371093</v>
      </c>
      <c r="X284" s="189">
        <f t="shared" si="96"/>
        <v>130431.49345598204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2509436.929964724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1330001.5728813037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1179435.3570834203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1330001.5728813037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0.57296467759726577</v>
      </c>
      <c r="S285" s="188">
        <f>IFERROR(VLOOKUP(A285,[1]Biogasudbytte!$A$2:$B$18,2,FALSE)*[1]Energiindhold!$C$10,0)*J285*IFERROR(VLOOKUP(A285,Biogasanlæg!$F$3:$G$8,2,FALSE),1)</f>
        <v>0.57296467759726577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66500.078644065186</v>
      </c>
      <c r="W285" s="188">
        <f>J285*IFERROR(VLOOKUP(A285,[1]Tørstofindhold!A$2:B$24,2,FALSE),0)</f>
        <v>66500.078644065186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233020.79470926209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122546.49715239737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ca="1" si="93"/>
        <v>0</v>
      </c>
      <c r="O289" s="191">
        <f t="shared" ca="1" si="89"/>
        <v>0</v>
      </c>
      <c r="P289" s="201">
        <f t="shared" ca="1" si="94"/>
        <v>585136.614594521</v>
      </c>
      <c r="Q289" s="188">
        <f ca="1">IFERROR(VLOOKUP(A289,[1]Energiindhold!$A$2:$C$11,3,FALSE),IFERROR(VLOOKUP(A289,[1]Biogasudbytte!$A$2:$B$18,2,FALSE)*[1]Energiindhold!$C$10,0))*O289</f>
        <v>0</v>
      </c>
      <c r="R289" s="188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ca="1" si="95"/>
        <v>8.4807178399921028</v>
      </c>
      <c r="U289" s="187">
        <f ca="1">O289*IFERROR(VLOOKUP(A289,[1]Tørstofindhold!A$2:B$24,2,FALSE),0)</f>
        <v>0</v>
      </c>
      <c r="V289" s="188">
        <f ca="1">IF(D289=År1,P289,SUM(O289,P289))*IFERROR(VLOOKUP(A289,[1]Tørstofindhold!A$2:B$24,2,FALSE),0)</f>
        <v>289398.81730154017</v>
      </c>
      <c r="W289" s="188">
        <f>J289*IFERROR(VLOOKUP(A289,[1]Tørstofindhold!A$2:B$24,2,FALSE),0)</f>
        <v>0</v>
      </c>
      <c r="X289" s="189">
        <f t="shared" ca="1" si="96"/>
        <v>289398.81730154017</v>
      </c>
      <c r="Y289" s="169">
        <f t="shared" ca="1" si="90"/>
        <v>0</v>
      </c>
      <c r="Z289" s="103">
        <f t="shared" ca="1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 ca="1"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2">
        <f t="shared" ca="1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5" t="s">
        <v>23</v>
      </c>
      <c r="B2" s="446"/>
      <c r="C2" s="446"/>
      <c r="D2" s="446"/>
      <c r="E2" s="446"/>
      <c r="F2" s="446"/>
      <c r="G2" s="446"/>
      <c r="H2" s="446"/>
      <c r="I2" s="446"/>
      <c r="J2" s="446"/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7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1" t="s">
        <v>7</v>
      </c>
      <c r="D3" s="452"/>
      <c r="E3" s="452"/>
      <c r="F3" s="452"/>
      <c r="G3" s="452"/>
      <c r="H3" s="452"/>
      <c r="I3" s="452"/>
      <c r="J3" s="452"/>
      <c r="K3" s="453"/>
      <c r="L3" s="451" t="s">
        <v>8</v>
      </c>
      <c r="M3" s="452"/>
      <c r="N3" s="452"/>
      <c r="O3" s="452"/>
      <c r="P3" s="452"/>
      <c r="Q3" s="452"/>
      <c r="R3" s="452"/>
      <c r="S3" s="452"/>
      <c r="T3" s="453"/>
      <c r="U3" s="71"/>
      <c r="W3" s="31" t="s">
        <v>277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280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281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282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1" t="s">
        <v>7</v>
      </c>
      <c r="D22" s="452"/>
      <c r="E22" s="453"/>
      <c r="F22" s="457" t="s">
        <v>8</v>
      </c>
      <c r="G22" s="452"/>
      <c r="H22" s="453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8" t="s">
        <v>24</v>
      </c>
      <c r="B29" s="449"/>
      <c r="C29" s="449"/>
      <c r="D29" s="449"/>
      <c r="E29" s="449"/>
      <c r="F29" s="449"/>
      <c r="G29" s="449"/>
      <c r="H29" s="449"/>
      <c r="I29" s="449"/>
      <c r="J29" s="449"/>
      <c r="K29" s="449"/>
      <c r="L29" s="449"/>
      <c r="M29" s="449"/>
      <c r="N29" s="449"/>
      <c r="O29" s="449"/>
      <c r="P29" s="449"/>
      <c r="Q29" s="449"/>
      <c r="R29" s="449"/>
      <c r="S29" s="449"/>
      <c r="T29" s="449"/>
      <c r="U29" s="450"/>
    </row>
    <row r="30" spans="1:21" x14ac:dyDescent="0.25">
      <c r="A30" s="56"/>
      <c r="B30" s="53"/>
      <c r="C30" s="454" t="s">
        <v>7</v>
      </c>
      <c r="D30" s="455"/>
      <c r="E30" s="455"/>
      <c r="F30" s="455"/>
      <c r="G30" s="455"/>
      <c r="H30" s="455"/>
      <c r="I30" s="455"/>
      <c r="J30" s="455"/>
      <c r="K30" s="456"/>
      <c r="L30" s="454" t="s">
        <v>8</v>
      </c>
      <c r="M30" s="455"/>
      <c r="N30" s="455"/>
      <c r="O30" s="455"/>
      <c r="P30" s="455"/>
      <c r="Q30" s="455"/>
      <c r="R30" s="455"/>
      <c r="S30" s="455"/>
      <c r="T30" s="456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1" t="s">
        <v>7</v>
      </c>
      <c r="D49" s="452"/>
      <c r="E49" s="453"/>
      <c r="F49" s="457" t="s">
        <v>8</v>
      </c>
      <c r="G49" s="452"/>
      <c r="H49" s="453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4456697.0576533619</v>
      </c>
      <c r="F5" s="238"/>
      <c r="G5" s="238">
        <v>15470.434908329586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2444653.9999999995</v>
      </c>
      <c r="Q5" s="238"/>
      <c r="R5" s="238">
        <v>11358</v>
      </c>
      <c r="S5" s="238">
        <v>29476235.766141955</v>
      </c>
      <c r="T5" s="238"/>
      <c r="U5" s="238">
        <v>990078</v>
      </c>
      <c r="V5" s="238"/>
      <c r="W5" s="238"/>
      <c r="X5" s="238"/>
      <c r="Y5" s="238">
        <v>85935</v>
      </c>
      <c r="Z5" s="238"/>
      <c r="AA5" s="238">
        <v>8354441.8810100975</v>
      </c>
      <c r="AB5" s="238">
        <v>24400617.067250848</v>
      </c>
      <c r="AC5" s="238"/>
      <c r="AD5" s="238"/>
      <c r="AE5" s="238"/>
      <c r="AF5" s="238"/>
      <c r="AG5" s="238"/>
      <c r="AH5" s="238"/>
      <c r="AI5" s="238"/>
      <c r="AJ5" s="238"/>
      <c r="AK5" s="238">
        <v>72611686.206964582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1806588.5568306167</v>
      </c>
      <c r="F7" s="238"/>
      <c r="G7" s="238">
        <v>5425.756836419002</v>
      </c>
      <c r="H7" s="238"/>
      <c r="I7" s="238"/>
      <c r="J7" s="238">
        <v>142742</v>
      </c>
      <c r="K7" s="238">
        <v>85677.000000000029</v>
      </c>
      <c r="L7" s="238"/>
      <c r="M7" s="238">
        <v>75934</v>
      </c>
      <c r="N7" s="238">
        <v>78</v>
      </c>
      <c r="O7" s="238"/>
      <c r="P7" s="238">
        <v>725967.99999999977</v>
      </c>
      <c r="Q7" s="238"/>
      <c r="R7" s="238">
        <v>3786.0000000000009</v>
      </c>
      <c r="S7" s="238">
        <v>12682532.726209817</v>
      </c>
      <c r="T7" s="238"/>
      <c r="U7" s="238">
        <v>330026</v>
      </c>
      <c r="V7" s="238"/>
      <c r="W7" s="238"/>
      <c r="X7" s="238"/>
      <c r="Y7" s="238">
        <v>28644.999999999996</v>
      </c>
      <c r="Z7" s="238"/>
      <c r="AA7" s="238">
        <v>2785221.7345641684</v>
      </c>
      <c r="AB7" s="238">
        <v>10976808.596855612</v>
      </c>
      <c r="AC7" s="238"/>
      <c r="AD7" s="238"/>
      <c r="AE7" s="238"/>
      <c r="AF7" s="238"/>
      <c r="AG7" s="238"/>
      <c r="AH7" s="238"/>
      <c r="AI7" s="238"/>
      <c r="AJ7" s="238"/>
      <c r="AK7" s="238">
        <v>30013428.371296629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1893021.5008227448</v>
      </c>
      <c r="F8" s="238"/>
      <c r="G8" s="238">
        <v>5603.1780719105855</v>
      </c>
      <c r="H8" s="238"/>
      <c r="I8" s="238"/>
      <c r="J8" s="238">
        <v>142742</v>
      </c>
      <c r="K8" s="238">
        <v>85676.999999999985</v>
      </c>
      <c r="L8" s="238"/>
      <c r="M8" s="238">
        <v>75934.000000000015</v>
      </c>
      <c r="N8" s="238">
        <v>78</v>
      </c>
      <c r="O8" s="238"/>
      <c r="P8" s="238">
        <v>723031.99999999988</v>
      </c>
      <c r="Q8" s="238"/>
      <c r="R8" s="238">
        <v>3786</v>
      </c>
      <c r="S8" s="238">
        <v>12440193.373265471</v>
      </c>
      <c r="T8" s="238"/>
      <c r="U8" s="238">
        <v>330026</v>
      </c>
      <c r="V8" s="238"/>
      <c r="W8" s="238"/>
      <c r="X8" s="238"/>
      <c r="Y8" s="238">
        <v>28645.000000000007</v>
      </c>
      <c r="Z8" s="238"/>
      <c r="AA8" s="238">
        <v>2900386.1464459291</v>
      </c>
      <c r="AB8" s="238">
        <v>10508939.137061903</v>
      </c>
      <c r="AC8" s="238"/>
      <c r="AD8" s="238"/>
      <c r="AE8" s="238"/>
      <c r="AF8" s="238"/>
      <c r="AG8" s="238"/>
      <c r="AH8" s="238"/>
      <c r="AI8" s="238"/>
      <c r="AJ8" s="238"/>
      <c r="AK8" s="238">
        <v>29507840.33566796</v>
      </c>
    </row>
    <row r="9" spans="1:37" x14ac:dyDescent="0.25">
      <c r="A9" s="78" t="s">
        <v>112</v>
      </c>
      <c r="B9" s="238"/>
      <c r="C9" s="238">
        <v>246211.3135783691</v>
      </c>
      <c r="D9" s="238"/>
      <c r="E9" s="238"/>
      <c r="F9" s="238"/>
      <c r="G9" s="238"/>
      <c r="H9" s="238"/>
      <c r="I9" s="238"/>
      <c r="J9" s="238"/>
      <c r="K9" s="238">
        <v>46715177.14991805</v>
      </c>
      <c r="L9" s="238"/>
      <c r="M9" s="238">
        <v>2951116.1613629516</v>
      </c>
      <c r="N9" s="238"/>
      <c r="O9" s="238">
        <v>18431652.502602909</v>
      </c>
      <c r="P9" s="238"/>
      <c r="Q9" s="238">
        <v>0</v>
      </c>
      <c r="R9" s="238">
        <v>22442845.152983833</v>
      </c>
      <c r="S9" s="238"/>
      <c r="T9" s="238">
        <v>5785965.8690916728</v>
      </c>
      <c r="U9" s="238">
        <v>21594783.96176945</v>
      </c>
      <c r="V9" s="238"/>
      <c r="W9" s="238"/>
      <c r="X9" s="238"/>
      <c r="Y9" s="238">
        <v>3211005.8812512299</v>
      </c>
      <c r="Z9" s="238">
        <v>150462.46940900333</v>
      </c>
      <c r="AA9" s="238"/>
      <c r="AB9" s="238"/>
      <c r="AC9" s="238"/>
      <c r="AD9" s="238"/>
      <c r="AE9" s="238"/>
      <c r="AF9" s="238">
        <v>817284.77701708628</v>
      </c>
      <c r="AG9" s="238"/>
      <c r="AH9" s="238"/>
      <c r="AI9" s="238"/>
      <c r="AJ9" s="238"/>
      <c r="AK9" s="238">
        <v>122346505.23898456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86898.110674718482</v>
      </c>
      <c r="D11" s="238"/>
      <c r="E11" s="238"/>
      <c r="F11" s="238"/>
      <c r="G11" s="238"/>
      <c r="H11" s="238"/>
      <c r="I11" s="238"/>
      <c r="J11" s="238"/>
      <c r="K11" s="238">
        <v>16487709.582324015</v>
      </c>
      <c r="L11" s="238"/>
      <c r="M11" s="238">
        <v>1041570.4098928064</v>
      </c>
      <c r="N11" s="238"/>
      <c r="O11" s="238">
        <v>6505289.1185657317</v>
      </c>
      <c r="P11" s="238"/>
      <c r="Q11" s="238">
        <v>0</v>
      </c>
      <c r="R11" s="238">
        <v>7921004.1716413517</v>
      </c>
      <c r="S11" s="238"/>
      <c r="T11" s="238">
        <v>2042105.6008558844</v>
      </c>
      <c r="U11" s="238">
        <v>7621688.4570950996</v>
      </c>
      <c r="V11" s="238"/>
      <c r="W11" s="238"/>
      <c r="X11" s="238"/>
      <c r="Y11" s="238">
        <v>1133296.1933827871</v>
      </c>
      <c r="Z11" s="238">
        <v>53104.400967883521</v>
      </c>
      <c r="AA11" s="238"/>
      <c r="AB11" s="238"/>
      <c r="AC11" s="238"/>
      <c r="AD11" s="238"/>
      <c r="AE11" s="238"/>
      <c r="AF11" s="238">
        <v>288453.45071191277</v>
      </c>
      <c r="AG11" s="238"/>
      <c r="AH11" s="238"/>
      <c r="AI11" s="238"/>
      <c r="AJ11" s="238"/>
      <c r="AK11" s="238">
        <v>43181119.49611219</v>
      </c>
    </row>
    <row r="12" spans="1:37" x14ac:dyDescent="0.25">
      <c r="A12" s="79">
        <v>2050</v>
      </c>
      <c r="B12" s="238"/>
      <c r="C12" s="238">
        <v>86898.110674718497</v>
      </c>
      <c r="D12" s="238"/>
      <c r="E12" s="238"/>
      <c r="F12" s="238"/>
      <c r="G12" s="238"/>
      <c r="H12" s="238"/>
      <c r="I12" s="238"/>
      <c r="J12" s="238"/>
      <c r="K12" s="238">
        <v>16487709.582324017</v>
      </c>
      <c r="L12" s="238"/>
      <c r="M12" s="238">
        <v>1041570.4098928064</v>
      </c>
      <c r="N12" s="238"/>
      <c r="O12" s="238">
        <v>6505289.1185657317</v>
      </c>
      <c r="P12" s="238"/>
      <c r="Q12" s="238">
        <v>0</v>
      </c>
      <c r="R12" s="238">
        <v>7921004.1716413526</v>
      </c>
      <c r="S12" s="238"/>
      <c r="T12" s="238">
        <v>2042105.6008558844</v>
      </c>
      <c r="U12" s="238">
        <v>7621688.4570951005</v>
      </c>
      <c r="V12" s="238"/>
      <c r="W12" s="238"/>
      <c r="X12" s="238"/>
      <c r="Y12" s="238">
        <v>1133296.1933827871</v>
      </c>
      <c r="Z12" s="238">
        <v>53104.400967883521</v>
      </c>
      <c r="AA12" s="238"/>
      <c r="AB12" s="238"/>
      <c r="AC12" s="238"/>
      <c r="AD12" s="238"/>
      <c r="AE12" s="238"/>
      <c r="AF12" s="238">
        <v>288453.45071191277</v>
      </c>
      <c r="AG12" s="238"/>
      <c r="AH12" s="238"/>
      <c r="AI12" s="238"/>
      <c r="AJ12" s="238"/>
      <c r="AK12" s="238">
        <v>43181119.49611219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4718411.2755084336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652261.37250543782</v>
      </c>
      <c r="AE17" s="238">
        <v>8445344.7369239964</v>
      </c>
      <c r="AF17" s="238"/>
      <c r="AG17" s="238">
        <v>577039.41724414949</v>
      </c>
      <c r="AH17" s="238"/>
      <c r="AI17" s="238"/>
      <c r="AJ17" s="238"/>
      <c r="AK17" s="238">
        <v>17341249.802182019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1462839.8903218857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216936.14364827855</v>
      </c>
      <c r="AE19" s="238">
        <v>2848752.9835421797</v>
      </c>
      <c r="AF19" s="238"/>
      <c r="AG19" s="238">
        <v>227903.51886082417</v>
      </c>
      <c r="AH19" s="238"/>
      <c r="AI19" s="238"/>
      <c r="AJ19" s="238"/>
      <c r="AK19" s="238">
        <v>5739163.5363731682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1361806.1726509859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225542.84146215921</v>
      </c>
      <c r="AE20" s="238">
        <v>2586353.261057131</v>
      </c>
      <c r="AF20" s="238"/>
      <c r="AG20" s="238">
        <v>236248.83758819452</v>
      </c>
      <c r="AH20" s="238"/>
      <c r="AI20" s="238"/>
      <c r="AJ20" s="238"/>
      <c r="AK20" s="238">
        <v>5392682.1127584707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2323859.5027345954</v>
      </c>
      <c r="AK21" s="238">
        <v>2428062.9434685623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783291.25515859458</v>
      </c>
      <c r="AK23" s="238">
        <v>783291.25515859458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712875.04265379638</v>
      </c>
      <c r="AK24" s="238">
        <v>712875.04265379638</v>
      </c>
    </row>
    <row r="25" spans="1:37" x14ac:dyDescent="0.25">
      <c r="A25" s="78" t="s">
        <v>114</v>
      </c>
      <c r="B25" s="238"/>
      <c r="C25" s="238"/>
      <c r="D25" s="238"/>
      <c r="E25" s="238">
        <v>2224331.6575402012</v>
      </c>
      <c r="F25" s="238"/>
      <c r="G25" s="238">
        <v>15470.434908329586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17629982.785799213</v>
      </c>
      <c r="T25" s="238"/>
      <c r="U25" s="238"/>
      <c r="V25" s="238"/>
      <c r="W25" s="238"/>
      <c r="X25" s="238"/>
      <c r="Y25" s="238"/>
      <c r="Z25" s="238"/>
      <c r="AA25" s="238"/>
      <c r="AB25" s="238">
        <v>33795529.60051804</v>
      </c>
      <c r="AC25" s="238"/>
      <c r="AD25" s="238"/>
      <c r="AE25" s="238"/>
      <c r="AF25" s="238"/>
      <c r="AG25" s="238"/>
      <c r="AH25" s="238">
        <v>57572972.136355564</v>
      </c>
      <c r="AI25" s="238">
        <v>2253607.4203827991</v>
      </c>
      <c r="AJ25" s="238"/>
      <c r="AK25" s="238">
        <v>113491894.03550416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683922.81080016203</v>
      </c>
      <c r="F27" s="238"/>
      <c r="G27" s="238">
        <v>5425.756836419002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4005010.3345925738</v>
      </c>
      <c r="T27" s="238"/>
      <c r="U27" s="238"/>
      <c r="V27" s="238"/>
      <c r="W27" s="238"/>
      <c r="X27" s="238"/>
      <c r="Y27" s="238"/>
      <c r="Z27" s="238"/>
      <c r="AA27" s="238"/>
      <c r="AB27" s="238">
        <v>9734151.0198530871</v>
      </c>
      <c r="AC27" s="238"/>
      <c r="AD27" s="238"/>
      <c r="AE27" s="238"/>
      <c r="AF27" s="238"/>
      <c r="AG27" s="238"/>
      <c r="AH27" s="238">
        <v>24685936.556263804</v>
      </c>
      <c r="AI27" s="238">
        <v>667092.98344465159</v>
      </c>
      <c r="AJ27" s="238"/>
      <c r="AK27" s="238">
        <v>39781539.461790703</v>
      </c>
    </row>
    <row r="28" spans="1:37" x14ac:dyDescent="0.25">
      <c r="A28" s="79">
        <v>2050</v>
      </c>
      <c r="B28" s="238"/>
      <c r="C28" s="238"/>
      <c r="D28" s="238"/>
      <c r="E28" s="238">
        <v>716643.85388289625</v>
      </c>
      <c r="F28" s="238"/>
      <c r="G28" s="238">
        <v>5603.1780719105855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3928482.1178733069</v>
      </c>
      <c r="T28" s="238"/>
      <c r="U28" s="238"/>
      <c r="V28" s="238"/>
      <c r="W28" s="238"/>
      <c r="X28" s="238"/>
      <c r="Y28" s="238"/>
      <c r="Z28" s="238"/>
      <c r="AA28" s="238"/>
      <c r="AB28" s="238">
        <v>9319247.9139982909</v>
      </c>
      <c r="AC28" s="238"/>
      <c r="AD28" s="238"/>
      <c r="AE28" s="238"/>
      <c r="AF28" s="238"/>
      <c r="AG28" s="238"/>
      <c r="AH28" s="238">
        <v>24083543.844583277</v>
      </c>
      <c r="AI28" s="238">
        <v>641699.34825806518</v>
      </c>
      <c r="AJ28" s="238"/>
      <c r="AK28" s="238">
        <v>38695220.256667748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2128883.9311816138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2128883.9311816138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712198.49644007557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712198.49644007557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738277.61746310792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738277.61746310792</v>
      </c>
    </row>
    <row r="33" spans="1:37" x14ac:dyDescent="0.25">
      <c r="A33" s="78" t="s">
        <v>61</v>
      </c>
      <c r="B33" s="238">
        <v>182574.19618217932</v>
      </c>
      <c r="C33" s="238">
        <v>246211.3135783691</v>
      </c>
      <c r="D33" s="238">
        <v>1462906</v>
      </c>
      <c r="E33" s="238">
        <v>6681028.7151935641</v>
      </c>
      <c r="F33" s="238">
        <v>281468.55244752642</v>
      </c>
      <c r="G33" s="238">
        <v>30940.869816659171</v>
      </c>
      <c r="H33" s="238">
        <v>197788.71253069426</v>
      </c>
      <c r="I33" s="238">
        <v>1445379.0531089196</v>
      </c>
      <c r="J33" s="238">
        <v>428226</v>
      </c>
      <c r="K33" s="238">
        <v>46972208.14991805</v>
      </c>
      <c r="L33" s="238">
        <v>1513844.376677237</v>
      </c>
      <c r="M33" s="238">
        <v>7897329.4368713852</v>
      </c>
      <c r="N33" s="238">
        <v>2948427</v>
      </c>
      <c r="O33" s="238">
        <v>18431652.502602909</v>
      </c>
      <c r="P33" s="238">
        <v>2444653.9999999995</v>
      </c>
      <c r="Q33" s="238">
        <v>692260.49385742994</v>
      </c>
      <c r="R33" s="238">
        <v>24112585.434971962</v>
      </c>
      <c r="S33" s="238">
        <v>47106218.551941164</v>
      </c>
      <c r="T33" s="238">
        <v>5785965.8690916728</v>
      </c>
      <c r="U33" s="238">
        <v>22584861.96176945</v>
      </c>
      <c r="V33" s="238">
        <v>2647325.8446415998</v>
      </c>
      <c r="W33" s="238">
        <v>336392.95646566537</v>
      </c>
      <c r="X33" s="238">
        <v>2128883.9311816138</v>
      </c>
      <c r="Y33" s="238">
        <v>3296940.8812512299</v>
      </c>
      <c r="Z33" s="238">
        <v>150462.46940900333</v>
      </c>
      <c r="AA33" s="238">
        <v>8354441.8810100975</v>
      </c>
      <c r="AB33" s="238">
        <v>58196146.667768888</v>
      </c>
      <c r="AC33" s="238">
        <v>682979.63888483576</v>
      </c>
      <c r="AD33" s="238">
        <v>652261.37250543782</v>
      </c>
      <c r="AE33" s="238">
        <v>8445344.7369239964</v>
      </c>
      <c r="AF33" s="238">
        <v>817284.77701708628</v>
      </c>
      <c r="AG33" s="238">
        <v>681242.85797811637</v>
      </c>
      <c r="AH33" s="238">
        <v>57572972.136355564</v>
      </c>
      <c r="AI33" s="238">
        <v>2253607.4203827991</v>
      </c>
      <c r="AJ33" s="238">
        <v>2323859.5027345954</v>
      </c>
      <c r="AK33" s="238">
        <v>339986678.26506972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8.85546875" bestFit="1" customWidth="1"/>
    <col min="8" max="8" width="14.5703125" bestFit="1" customWidth="1"/>
    <col min="9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9" x14ac:dyDescent="0.25">
      <c r="A2" s="77" t="s">
        <v>283</v>
      </c>
      <c r="B2" s="78">
        <v>1</v>
      </c>
    </row>
    <row r="4" spans="1:9" x14ac:dyDescent="0.25">
      <c r="A4" s="77" t="s">
        <v>310</v>
      </c>
      <c r="B4" s="77" t="s">
        <v>62</v>
      </c>
    </row>
    <row r="5" spans="1:9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158</v>
      </c>
      <c r="G5" s="169" t="s">
        <v>54</v>
      </c>
      <c r="H5" s="169" t="s">
        <v>159</v>
      </c>
      <c r="I5" s="169" t="s">
        <v>61</v>
      </c>
    </row>
    <row r="6" spans="1:9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420629.98984142789</v>
      </c>
      <c r="H6" s="76">
        <v>5421074.2654714445</v>
      </c>
      <c r="I6" s="76">
        <v>7785702.6698210612</v>
      </c>
    </row>
    <row r="7" spans="1:9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667092.98344465159</v>
      </c>
      <c r="F7" s="76">
        <v>142742</v>
      </c>
      <c r="G7" s="76">
        <v>437443.77822737186</v>
      </c>
      <c r="H7" s="76">
        <v>6505289.1185657317</v>
      </c>
      <c r="I7" s="76">
        <v>7963533.2668798883</v>
      </c>
    </row>
    <row r="8" spans="1:9" x14ac:dyDescent="0.25">
      <c r="A8" s="78">
        <v>2050</v>
      </c>
      <c r="B8" s="76">
        <v>0.18489040050189942</v>
      </c>
      <c r="C8" s="76">
        <v>223376.70355809579</v>
      </c>
      <c r="D8" s="76">
        <v>0</v>
      </c>
      <c r="E8" s="76">
        <v>641699.34825806518</v>
      </c>
      <c r="F8" s="76">
        <v>142742</v>
      </c>
      <c r="G8" s="76">
        <v>456262.55953572609</v>
      </c>
      <c r="H8" s="76">
        <v>6505289.1185657317</v>
      </c>
      <c r="I8" s="76">
        <v>7969369.91480802</v>
      </c>
    </row>
    <row r="9" spans="1:9" x14ac:dyDescent="0.25">
      <c r="A9" s="78" t="s">
        <v>61</v>
      </c>
      <c r="B9" s="76">
        <v>370459.88762915425</v>
      </c>
      <c r="C9" s="76">
        <v>637991.68294847931</v>
      </c>
      <c r="D9" s="76">
        <v>282332.03034110228</v>
      </c>
      <c r="E9" s="76">
        <v>2253607.4203827991</v>
      </c>
      <c r="F9" s="76">
        <v>428226</v>
      </c>
      <c r="G9" s="76">
        <v>1314336.3276045257</v>
      </c>
      <c r="H9" s="76">
        <v>18431652.502602909</v>
      </c>
      <c r="I9" s="76">
        <v>23718605.851508968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8" width="9.85546875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7" width="11" style="169" bestFit="1" customWidth="1"/>
    <col min="18" max="18" width="9.85546875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5" width="9.85546875" style="169" bestFit="1" customWidth="1"/>
    <col min="26" max="26" width="9.28515625" style="169" bestFit="1" customWidth="1"/>
    <col min="27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56</v>
      </c>
      <c r="Y5" s="169" t="s">
        <v>55</v>
      </c>
      <c r="Z5" s="169" t="s">
        <v>238</v>
      </c>
      <c r="AA5" s="169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211772.75782853554</v>
      </c>
      <c r="D7" s="98">
        <v>2905408.1454691943</v>
      </c>
      <c r="E7" s="98">
        <v>1122665.7460304548</v>
      </c>
      <c r="F7" s="98">
        <v>170392.63720029866</v>
      </c>
      <c r="G7" s="98">
        <v>1570157.2016349281</v>
      </c>
      <c r="H7" s="98">
        <v>2080969.6515073958</v>
      </c>
      <c r="I7" s="98">
        <v>74190.483462749107</v>
      </c>
      <c r="J7" s="98">
        <v>2134206.5118205468</v>
      </c>
      <c r="K7" s="98">
        <v>1103365.8104808955</v>
      </c>
      <c r="L7" s="98">
        <v>41339.678256422805</v>
      </c>
      <c r="M7" s="98">
        <v>420587.66554026748</v>
      </c>
      <c r="N7" s="98">
        <v>3138525.7949652532</v>
      </c>
      <c r="O7" s="98">
        <v>148232.6739623498</v>
      </c>
      <c r="P7" s="98">
        <v>24452.758415859222</v>
      </c>
      <c r="Q7" s="98">
        <v>6259911.1609263299</v>
      </c>
      <c r="R7" s="98">
        <v>1614896.5629563848</v>
      </c>
      <c r="S7" s="98">
        <v>256390.68053839679</v>
      </c>
      <c r="T7" s="98">
        <v>124476.10379382074</v>
      </c>
      <c r="U7" s="98">
        <v>1665817.7814738885</v>
      </c>
      <c r="V7" s="98">
        <v>14400</v>
      </c>
      <c r="W7" s="98">
        <v>4558826.316875292</v>
      </c>
      <c r="X7" s="98">
        <v>954977.96501922607</v>
      </c>
      <c r="Y7" s="98">
        <v>2101303.8465657956</v>
      </c>
      <c r="Z7" s="98">
        <v>67645.79750812499</v>
      </c>
      <c r="AA7" s="98">
        <v>32982207.122703724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222389.489994237</v>
      </c>
      <c r="D8" s="98">
        <v>3043013.7759962841</v>
      </c>
      <c r="E8" s="98">
        <v>1176377.6469398488</v>
      </c>
      <c r="F8" s="98">
        <v>157216.83755586346</v>
      </c>
      <c r="G8" s="98">
        <v>1633518.8473632084</v>
      </c>
      <c r="H8" s="98">
        <v>3019148.2239866257</v>
      </c>
      <c r="I8" s="98">
        <v>73602.662086251483</v>
      </c>
      <c r="J8" s="98">
        <v>2208063.52547062</v>
      </c>
      <c r="K8" s="98">
        <v>1482422.5612646407</v>
      </c>
      <c r="L8" s="98">
        <v>2639.1240738517372</v>
      </c>
      <c r="M8" s="98">
        <v>813064.48232254898</v>
      </c>
      <c r="N8" s="98">
        <v>3026257.5402487507</v>
      </c>
      <c r="O8" s="98">
        <v>243411.82603765032</v>
      </c>
      <c r="P8" s="98">
        <v>15331.133745803432</v>
      </c>
      <c r="Q8" s="98">
        <v>6143631.6341778617</v>
      </c>
      <c r="R8" s="98">
        <v>1738095.5427716447</v>
      </c>
      <c r="S8" s="98">
        <v>248954.56944042741</v>
      </c>
      <c r="T8" s="98">
        <v>119558.82549268498</v>
      </c>
      <c r="U8" s="98">
        <v>1604100.4550699559</v>
      </c>
      <c r="V8" s="98">
        <v>18000</v>
      </c>
      <c r="W8" s="98">
        <v>4747326.4083181694</v>
      </c>
      <c r="X8" s="98">
        <v>989747.08638991043</v>
      </c>
      <c r="Y8" s="98">
        <v>2178741.0896790312</v>
      </c>
      <c r="Z8" s="98">
        <v>80685.358019641164</v>
      </c>
      <c r="AA8" s="98">
        <v>35192755.881839551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646873.25757851929</v>
      </c>
      <c r="D9" s="98">
        <v>9178950.99370699</v>
      </c>
      <c r="E9" s="98">
        <v>3651261.4001131607</v>
      </c>
      <c r="F9" s="98">
        <v>465884.75478506123</v>
      </c>
      <c r="G9" s="98">
        <v>4706234.0846063513</v>
      </c>
      <c r="H9" s="98">
        <v>9218121.5857941881</v>
      </c>
      <c r="I9" s="98">
        <v>147793.14554900059</v>
      </c>
      <c r="J9" s="98">
        <v>6383143.788157301</v>
      </c>
      <c r="K9" s="98">
        <v>4560458.7010569554</v>
      </c>
      <c r="L9" s="98">
        <v>95870.934950370865</v>
      </c>
      <c r="M9" s="98">
        <v>2499914.3941303086</v>
      </c>
      <c r="N9" s="98">
        <v>8701566.5765429437</v>
      </c>
      <c r="O9" s="98">
        <v>392524.60000000009</v>
      </c>
      <c r="P9" s="98">
        <v>47848.098501759217</v>
      </c>
      <c r="Q9" s="98">
        <v>17672542.795104191</v>
      </c>
      <c r="R9" s="98">
        <v>5009356.7472289437</v>
      </c>
      <c r="S9" s="98">
        <v>722355.61741434736</v>
      </c>
      <c r="T9" s="98">
        <v>349981.24085846095</v>
      </c>
      <c r="U9" s="98">
        <v>4652569.6677227505</v>
      </c>
      <c r="V9" s="98">
        <v>32476.5</v>
      </c>
      <c r="W9" s="98">
        <v>13674476.62687212</v>
      </c>
      <c r="X9" s="98">
        <v>2856299.6938942028</v>
      </c>
      <c r="Y9" s="98">
        <v>6285147.1076456029</v>
      </c>
      <c r="Z9" s="98">
        <v>247157.18857372069</v>
      </c>
      <c r="AA9" s="98">
        <v>102800157.02605459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20.140307454493183</v>
      </c>
      <c r="C7" s="236">
        <v>0</v>
      </c>
      <c r="D7" s="236">
        <v>9.7215276245828761</v>
      </c>
      <c r="E7" s="236">
        <v>18.898503241211166</v>
      </c>
      <c r="F7" s="236">
        <v>0.14596282488120896</v>
      </c>
      <c r="G7" s="236">
        <v>2.4182220169495992</v>
      </c>
      <c r="H7" s="236">
        <v>0</v>
      </c>
      <c r="I7" s="236">
        <v>7.9766231601288453</v>
      </c>
      <c r="J7" s="236">
        <v>45.280222691386172</v>
      </c>
      <c r="K7" s="236">
        <v>104.58136901363305</v>
      </c>
    </row>
    <row r="8" spans="1:11" x14ac:dyDescent="0.25">
      <c r="A8" s="79">
        <v>2050</v>
      </c>
      <c r="B8" s="236">
        <v>20.231823778682948</v>
      </c>
      <c r="C8" s="236">
        <v>0</v>
      </c>
      <c r="D8" s="236">
        <v>13.191017657049301</v>
      </c>
      <c r="E8" s="236">
        <v>19.152454605131187</v>
      </c>
      <c r="F8" s="236">
        <v>0.23461711386879117</v>
      </c>
      <c r="G8" s="236">
        <v>2.5339174515084348</v>
      </c>
      <c r="H8" s="236">
        <v>0</v>
      </c>
      <c r="I8" s="236">
        <v>8.2687093155868077</v>
      </c>
      <c r="J8" s="236">
        <v>41.635477473780199</v>
      </c>
      <c r="K8" s="236">
        <v>105.24801739560768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5.3039408145388656</v>
      </c>
      <c r="C11" s="236">
        <v>2.1694819870080004</v>
      </c>
      <c r="D11" s="236">
        <v>1.4201719861750004</v>
      </c>
      <c r="E11" s="236">
        <v>0.45076703432000004</v>
      </c>
      <c r="F11" s="236">
        <v>0</v>
      </c>
      <c r="G11" s="236">
        <v>15.042523814801294</v>
      </c>
      <c r="H11" s="236">
        <v>0</v>
      </c>
      <c r="I11" s="236">
        <v>0</v>
      </c>
      <c r="J11" s="236">
        <v>0</v>
      </c>
      <c r="K11" s="236">
        <v>24.386885636843161</v>
      </c>
    </row>
    <row r="12" spans="1:11" x14ac:dyDescent="0.25">
      <c r="A12" s="79">
        <v>2050</v>
      </c>
      <c r="B12" s="236">
        <v>5.3702940021039831</v>
      </c>
      <c r="C12" s="236">
        <v>2.1694819870080004</v>
      </c>
      <c r="D12" s="236">
        <v>1.4201719861750002</v>
      </c>
      <c r="E12" s="236">
        <v>0.45076703432000015</v>
      </c>
      <c r="F12" s="236">
        <v>0</v>
      </c>
      <c r="G12" s="236">
        <v>14.90455589524715</v>
      </c>
      <c r="H12" s="236">
        <v>0</v>
      </c>
      <c r="I12" s="236">
        <v>0</v>
      </c>
      <c r="J12" s="236">
        <v>0</v>
      </c>
      <c r="K12" s="236">
        <v>24.315270904854131</v>
      </c>
    </row>
    <row r="13" spans="1:11" x14ac:dyDescent="0.25">
      <c r="A13" s="78" t="s">
        <v>291</v>
      </c>
      <c r="B13" s="236">
        <v>57.916061757678435</v>
      </c>
      <c r="C13" s="236">
        <v>0</v>
      </c>
      <c r="D13" s="236">
        <v>22.912545281632177</v>
      </c>
      <c r="E13" s="236">
        <v>57.624548334899544</v>
      </c>
      <c r="F13" s="236">
        <v>0.38057993875000012</v>
      </c>
      <c r="G13" s="236">
        <v>4.952139468458034</v>
      </c>
      <c r="H13" s="236">
        <v>0</v>
      </c>
      <c r="I13" s="236">
        <v>20.196379603545232</v>
      </c>
      <c r="J13" s="236">
        <v>134.40479508950824</v>
      </c>
      <c r="K13" s="236">
        <v>298.38704947447167</v>
      </c>
    </row>
    <row r="14" spans="1:11" x14ac:dyDescent="0.25">
      <c r="A14" s="78" t="s">
        <v>246</v>
      </c>
      <c r="B14" s="236">
        <v>18.157389520849851</v>
      </c>
      <c r="C14" s="236">
        <v>6.5084459610240017</v>
      </c>
      <c r="D14" s="236">
        <v>4.2605159585250005</v>
      </c>
      <c r="E14" s="236">
        <v>1.3523011029600001</v>
      </c>
      <c r="F14" s="236">
        <v>0</v>
      </c>
      <c r="G14" s="236">
        <v>35.039362668053442</v>
      </c>
      <c r="H14" s="236">
        <v>0</v>
      </c>
      <c r="I14" s="236">
        <v>0</v>
      </c>
      <c r="J14" s="236">
        <v>0</v>
      </c>
      <c r="K14" s="236">
        <v>65.318015211412302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1173470.7461407222</v>
      </c>
      <c r="C4" s="237">
        <v>128467.8</v>
      </c>
      <c r="D4" s="237">
        <v>1160553.4746754284</v>
      </c>
      <c r="E4" s="237">
        <v>1651174.8680226803</v>
      </c>
      <c r="F4" s="237">
        <v>24394.90109435247</v>
      </c>
      <c r="G4" s="237">
        <v>2391831.0305737425</v>
      </c>
      <c r="H4" s="237">
        <v>1498974.2460576054</v>
      </c>
      <c r="I4" s="237">
        <v>8028867.0665645311</v>
      </c>
    </row>
    <row r="5" spans="1:9" x14ac:dyDescent="0.25">
      <c r="A5" s="78">
        <v>2050</v>
      </c>
      <c r="B5" s="237">
        <v>1191829.5713620714</v>
      </c>
      <c r="C5" s="237">
        <v>128467.8</v>
      </c>
      <c r="D5" s="237">
        <v>1565626.3159673489</v>
      </c>
      <c r="E5" s="237">
        <v>1682803.8007453769</v>
      </c>
      <c r="F5" s="237">
        <v>39211.773905647548</v>
      </c>
      <c r="G5" s="237">
        <v>2392074.3977685794</v>
      </c>
      <c r="H5" s="237">
        <v>1372767.4962379688</v>
      </c>
      <c r="I5" s="237">
        <v>8372781.1559869936</v>
      </c>
    </row>
    <row r="6" spans="1:9" x14ac:dyDescent="0.25">
      <c r="A6" s="78" t="s">
        <v>61</v>
      </c>
      <c r="B6" s="237">
        <v>3442605.2575027933</v>
      </c>
      <c r="C6" s="237">
        <v>385403.4</v>
      </c>
      <c r="D6" s="237">
        <v>2854906.1506427773</v>
      </c>
      <c r="E6" s="237">
        <v>5009396.6594232842</v>
      </c>
      <c r="F6" s="237">
        <v>63606.675000000017</v>
      </c>
      <c r="G6" s="237">
        <v>5487921.5441756556</v>
      </c>
      <c r="H6" s="237">
        <v>4447615.2207267499</v>
      </c>
      <c r="I6" s="237">
        <v>21691454.907471262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14121203.716995481</v>
      </c>
      <c r="C4" s="98">
        <v>-24610.813181900667</v>
      </c>
      <c r="D4" s="98">
        <v>6608780.2582464404</v>
      </c>
      <c r="E4" s="98">
        <v>9296833.4976137169</v>
      </c>
      <c r="F4" s="98">
        <v>-673493.54240423942</v>
      </c>
      <c r="G4" s="98">
        <v>-512909.13665768696</v>
      </c>
      <c r="H4" s="98">
        <v>0</v>
      </c>
      <c r="I4" s="98">
        <v>-573396.54662085196</v>
      </c>
      <c r="J4" s="98">
        <v>28242407.433990959</v>
      </c>
    </row>
    <row r="5" spans="1:10" x14ac:dyDescent="0.25">
      <c r="A5" s="78">
        <v>2050</v>
      </c>
      <c r="B5" s="98">
        <v>13157363.441314612</v>
      </c>
      <c r="C5" s="98">
        <v>-40179.115818099352</v>
      </c>
      <c r="D5" s="98">
        <v>6582277.0918141343</v>
      </c>
      <c r="E5" s="98">
        <v>9211339.4377100542</v>
      </c>
      <c r="F5" s="98">
        <v>-1554610.6284261232</v>
      </c>
      <c r="G5" s="98">
        <v>-499823.11753171525</v>
      </c>
      <c r="H5" s="98">
        <v>0</v>
      </c>
      <c r="I5" s="98">
        <v>-541640.22643362987</v>
      </c>
      <c r="J5" s="98">
        <v>26314726.882629231</v>
      </c>
    </row>
    <row r="6" spans="1:10" x14ac:dyDescent="0.25">
      <c r="A6" s="78" t="s">
        <v>61</v>
      </c>
      <c r="B6" s="98">
        <v>41190129.276587665</v>
      </c>
      <c r="C6" s="98">
        <v>-64948.366200000019</v>
      </c>
      <c r="D6" s="98">
        <v>18710319.25079729</v>
      </c>
      <c r="E6" s="98">
        <v>28233639.125057951</v>
      </c>
      <c r="F6" s="98">
        <v>-2790004.1708303625</v>
      </c>
      <c r="G6" s="98">
        <v>-1177939.465084462</v>
      </c>
      <c r="H6" s="98">
        <v>0</v>
      </c>
      <c r="I6" s="98">
        <v>-1720937.0971527568</v>
      </c>
      <c r="J6" s="98">
        <v>82380258.553175315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12276637.928740747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6069868.2390794745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-443563.40437744389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-470463.02636426751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11469738.218466586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6044724.7524874648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-420192.72772237897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-458603.85583869618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 ca="1">SUMIF('Resultater - Østdanmark'!$F$3:$F$509,'CO2-udledning'!$D$2,'Resultater - Østdanmark'!I$3:I$509)</f>
        <v>1844565.7882547341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538912.0191669655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-129833.14224340807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-42446.11029341945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 ca="1">SUMIF('Resultater - Østdanmark'!$F$3:$F$509,'CO2-udledning'!$D$2,'Resultater - Østdanmark'!J$3:J$509)</f>
        <v>1687625.2228480268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537552.33932666946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-121447.49871125096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-41219.261693019056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7450959.0772760846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279414.6339744032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524623.08835190837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17271454.74298735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197391.62155129627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2319843.659459726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408411.71044063132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8353109.1121058436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28053.238119137233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1741244.0657606875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958505.49613034155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828635.16661860154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184273.6818542117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2531973.2246977086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29872.966694552277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213654.52911119949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2321080.0633232924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104773.85032405822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128543.17236488358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2491625.0257138005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411669.82731180527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17458.138688631974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437497.02391834371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675013.35123286699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161111.91977130895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41269.159607947513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2586353.261057131</v>
      </c>
      <c r="C8" s="237">
        <v>712875.04265379638</v>
      </c>
      <c r="D8" s="237">
        <v>3299228.3037109273</v>
      </c>
    </row>
    <row r="9" spans="1:4" x14ac:dyDescent="0.25">
      <c r="A9" s="78" t="s">
        <v>61</v>
      </c>
      <c r="B9" s="237">
        <v>8445344.7369239964</v>
      </c>
      <c r="C9" s="237">
        <v>2323859.5027345954</v>
      </c>
      <c r="D9" s="237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2542469.9999999995</v>
      </c>
      <c r="E6" s="237">
        <v>487920</v>
      </c>
      <c r="F6" s="237">
        <v>582800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2504470</v>
      </c>
      <c r="E7" s="237">
        <v>487920</v>
      </c>
      <c r="F7" s="237">
        <v>620800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7625310</v>
      </c>
      <c r="E8" s="237">
        <v>1448760</v>
      </c>
      <c r="F8" s="237">
        <v>1765500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75894.211512917434</v>
      </c>
      <c r="C7" s="237">
        <v>5061.7462007604217</v>
      </c>
      <c r="D7" s="237">
        <v>282589.13188024791</v>
      </c>
      <c r="E7" s="237">
        <v>12639.370816764706</v>
      </c>
      <c r="F7" s="237">
        <v>18710.553661240276</v>
      </c>
      <c r="G7" s="237">
        <v>54298.35247077707</v>
      </c>
      <c r="H7" s="237">
        <v>1323109.1146040615</v>
      </c>
      <c r="I7" s="237">
        <v>177819.27950831145</v>
      </c>
      <c r="J7" s="237">
        <v>69104.195969111795</v>
      </c>
      <c r="K7" s="237">
        <v>159802.81644068591</v>
      </c>
      <c r="L7" s="237">
        <v>33795.467038967829</v>
      </c>
      <c r="M7" s="237">
        <v>214938.45789911941</v>
      </c>
      <c r="N7" s="237">
        <v>8385.8091715253049</v>
      </c>
      <c r="O7" s="237">
        <v>106321.49282550839</v>
      </c>
      <c r="P7" s="237">
        <v>2542469.9999999991</v>
      </c>
    </row>
    <row r="8" spans="1:16" x14ac:dyDescent="0.25">
      <c r="A8" s="78">
        <v>2050</v>
      </c>
      <c r="B8" s="237">
        <v>74611.772091610444</v>
      </c>
      <c r="C8" s="237">
        <v>4992.9413474389539</v>
      </c>
      <c r="D8" s="237">
        <v>278445.99362396839</v>
      </c>
      <c r="E8" s="237">
        <v>12457.143108539938</v>
      </c>
      <c r="F8" s="237">
        <v>18409.47067327406</v>
      </c>
      <c r="G8" s="237">
        <v>53367.370861566276</v>
      </c>
      <c r="H8" s="237">
        <v>1303035.234021947</v>
      </c>
      <c r="I8" s="237">
        <v>174714.53228951979</v>
      </c>
      <c r="J8" s="237">
        <v>68021.901921824086</v>
      </c>
      <c r="K8" s="237">
        <v>157421.73721827005</v>
      </c>
      <c r="L8" s="237">
        <v>33512.483920016224</v>
      </c>
      <c r="M8" s="237">
        <v>212209.58099609043</v>
      </c>
      <c r="N8" s="237">
        <v>8272.9113069354553</v>
      </c>
      <c r="O8" s="237">
        <v>104996.92661899899</v>
      </c>
      <c r="P8" s="237">
        <v>2504470</v>
      </c>
    </row>
    <row r="9" spans="1:16" x14ac:dyDescent="0.25">
      <c r="A9" s="78" t="s">
        <v>61</v>
      </c>
      <c r="B9" s="237">
        <v>227359.19647095018</v>
      </c>
      <c r="C9" s="237">
        <v>15169.468441305282</v>
      </c>
      <c r="D9" s="237">
        <v>849966.54115986428</v>
      </c>
      <c r="E9" s="237">
        <v>37848.592494132638</v>
      </c>
      <c r="F9" s="237">
        <v>56062.720801260555</v>
      </c>
      <c r="G9" s="237">
        <v>162741.24413432484</v>
      </c>
      <c r="H9" s="237">
        <v>3963965.6813090099</v>
      </c>
      <c r="I9" s="237">
        <v>532674.48768093565</v>
      </c>
      <c r="J9" s="237">
        <v>207064.73396007629</v>
      </c>
      <c r="K9" s="237">
        <v>478656.17599164927</v>
      </c>
      <c r="L9" s="237">
        <v>101274.30782270308</v>
      </c>
      <c r="M9" s="237">
        <v>648153.05397151585</v>
      </c>
      <c r="N9" s="237">
        <v>25238.347865035168</v>
      </c>
      <c r="O9" s="237">
        <v>319135.44789723627</v>
      </c>
      <c r="P9" s="237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2021-09-29T06:40:31Z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33760190010070</vt:r8>
  </property>
</Properties>
</file>