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5B79C81-33AA-48E0-8D3B-3ABC0246D4D0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36" r:id="rId38"/>
    <pivotCache cacheId="137" r:id="rId39"/>
    <pivotCache cacheId="138" r:id="rId40"/>
    <pivotCache cacheId="139" r:id="rId41"/>
    <pivotCache cacheId="140" r:id="rId42"/>
    <pivotCache cacheId="141" r:id="rId43"/>
    <pivotCache cacheId="142" r:id="rId44"/>
    <pivotCache cacheId="14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9" l="1"/>
  <c r="E23" i="17"/>
  <c r="D4" i="9"/>
  <c r="D3" i="9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5" i="17" l="1"/>
  <c r="D45" i="17"/>
  <c r="C60" i="26"/>
  <c r="D60" i="26" s="1"/>
  <c r="B61" i="26"/>
  <c r="D59" i="26" l="1"/>
  <c r="D61" i="26" s="1"/>
  <c r="C61" i="26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3" i="34" l="1"/>
  <c r="E13" i="34" s="1"/>
  <c r="D10" i="34"/>
  <c r="E10" i="34" s="1"/>
  <c r="D7" i="34"/>
  <c r="E7" i="34" s="1"/>
  <c r="D11" i="34"/>
  <c r="E11" i="34" s="1"/>
  <c r="D12" i="34"/>
  <c r="E12" i="34" s="1"/>
  <c r="D17" i="34"/>
  <c r="E1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4" i="34" l="1"/>
  <c r="E4" i="34" s="1"/>
  <c r="D5" i="34"/>
  <c r="E5" i="34" s="1"/>
  <c r="D16" i="34"/>
  <c r="E16" i="34" s="1"/>
  <c r="D6" i="34"/>
  <c r="E6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E7" i="17" s="1"/>
  <c r="D8" i="17"/>
  <c r="E5" i="17"/>
  <c r="H6" i="17" s="1"/>
  <c r="E35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8" i="17" l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89" i="72" s="1" a="1"/>
  <c r="D189" i="72" s="1"/>
  <c r="D190" i="72" s="1" a="1"/>
  <c r="D190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251" i="72"/>
  <c r="G282" i="72"/>
  <c r="G34" i="72"/>
  <c r="G3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28" i="72"/>
  <c r="F128" i="72" s="1"/>
  <c r="E66" i="72"/>
  <c r="F66" i="72" s="1"/>
  <c r="E190" i="72"/>
  <c r="F190" i="72" s="1"/>
  <c r="E97" i="72"/>
  <c r="F97" i="72" s="1"/>
  <c r="E35" i="72"/>
  <c r="F35" i="72" s="1"/>
  <c r="I4" i="37"/>
  <c r="I4" i="58"/>
  <c r="E221" i="72"/>
  <c r="F221" i="72" s="1"/>
  <c r="E283" i="72"/>
  <c r="F283" i="72" s="1"/>
  <c r="J4" i="58"/>
  <c r="J4" i="37"/>
  <c r="E31" i="53" l="1"/>
  <c r="J4" i="41"/>
  <c r="E45" i="39" s="1"/>
  <c r="F101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37" i="53"/>
  <c r="O4" i="58"/>
  <c r="F245" i="66"/>
  <c r="E160" i="72"/>
  <c r="F16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H4" i="58"/>
  <c r="H4" i="37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" i="53"/>
  <c r="F53" i="66"/>
  <c r="I4" i="41"/>
  <c r="D45" i="39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3" i="72"/>
  <c r="F253" i="72" s="1"/>
  <c r="E5" i="72"/>
  <c r="F5" i="72" s="1"/>
  <c r="F197" i="66"/>
  <c r="E25" i="53"/>
  <c r="N4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M45" i="39" l="1"/>
  <c r="E175" i="38" s="1"/>
  <c r="L45" i="39"/>
  <c r="L59" i="39" s="1"/>
  <c r="L60" i="39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84" i="72"/>
  <c r="F28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D56" i="39"/>
  <c r="D59" i="39"/>
  <c r="D60" i="39" s="1"/>
  <c r="E107" i="38"/>
  <c r="E36" i="72"/>
  <c r="F36" i="72" s="1"/>
  <c r="E98" i="72"/>
  <c r="F98" i="72" s="1"/>
  <c r="E222" i="72"/>
  <c r="F222" i="72" s="1"/>
  <c r="H4" i="41"/>
  <c r="K45" i="39" s="1"/>
  <c r="F5" i="66"/>
  <c r="E7" i="53"/>
  <c r="E124" i="38"/>
  <c r="E59" i="39"/>
  <c r="E60" i="39" s="1"/>
  <c r="E56" i="39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M4" i="58"/>
  <c r="E13" i="53"/>
  <c r="F149" i="66"/>
  <c r="M56" i="39" l="1"/>
  <c r="M57" i="39" s="1"/>
  <c r="M59" i="39"/>
  <c r="M60" i="39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L56" i="39"/>
  <c r="L58" i="39" s="1"/>
  <c r="E158" i="38"/>
  <c r="I466" i="58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58" i="39"/>
  <c r="E57" i="39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D19" i="53"/>
  <c r="F19" i="53" s="1"/>
  <c r="H25" i="53" s="1"/>
  <c r="J53" i="66"/>
  <c r="I466" i="37"/>
  <c r="I474" i="37"/>
  <c r="J466" i="37"/>
  <c r="D31" i="53"/>
  <c r="F31" i="53" s="1"/>
  <c r="H37" i="53" s="1"/>
  <c r="J474" i="37"/>
  <c r="J101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D57" i="39"/>
  <c r="D58" i="39"/>
  <c r="K59" i="39"/>
  <c r="K60" i="39" s="1"/>
  <c r="K56" i="39"/>
  <c r="E141" i="38"/>
  <c r="J474" i="58"/>
  <c r="J466" i="58"/>
  <c r="D37" i="53"/>
  <c r="F37" i="53" s="1"/>
  <c r="J245" i="66"/>
  <c r="C45" i="39"/>
  <c r="E192" i="72"/>
  <c r="F192" i="72" s="1"/>
  <c r="E161" i="72"/>
  <c r="F161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68" i="72"/>
  <c r="F68" i="72" s="1"/>
  <c r="E254" i="72"/>
  <c r="F254" i="72" s="1"/>
  <c r="D25" i="53" l="1"/>
  <c r="F25" i="53" s="1"/>
  <c r="H19" i="53" s="1"/>
  <c r="G19" i="53" s="1"/>
  <c r="J197" i="66"/>
  <c r="W197" i="66" s="1"/>
  <c r="M58" i="39"/>
  <c r="L57" i="39"/>
  <c r="I474" i="58"/>
  <c r="I479" i="58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I479" i="37"/>
  <c r="F55" i="66"/>
  <c r="I489" i="58"/>
  <c r="F198" i="66"/>
  <c r="W245" i="66"/>
  <c r="S245" i="66"/>
  <c r="I466" i="41"/>
  <c r="I489" i="37"/>
  <c r="F54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37" i="53"/>
  <c r="H31" i="53"/>
  <c r="G31" i="53" s="1"/>
  <c r="F246" i="66"/>
  <c r="J489" i="5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J466" i="41"/>
  <c r="F102" i="66"/>
  <c r="J489" i="37"/>
  <c r="E285" i="72"/>
  <c r="F285" i="72" s="1"/>
  <c r="J479" i="58"/>
  <c r="F247" i="66"/>
  <c r="E223" i="72"/>
  <c r="F223" i="72" s="1"/>
  <c r="K57" i="39"/>
  <c r="K58" i="39"/>
  <c r="C59" i="39"/>
  <c r="C60" i="39" s="1"/>
  <c r="E90" i="38"/>
  <c r="C56" i="39"/>
  <c r="W53" i="66"/>
  <c r="S53" i="66"/>
  <c r="D13" i="53"/>
  <c r="F13" i="53" s="1"/>
  <c r="H7" i="53" s="1"/>
  <c r="H466" i="58"/>
  <c r="J149" i="66"/>
  <c r="H474" i="58"/>
  <c r="E99" i="72"/>
  <c r="F99" i="72" s="1"/>
  <c r="S101" i="66"/>
  <c r="W101" i="66"/>
  <c r="E131" i="72"/>
  <c r="F131" i="72" s="1"/>
  <c r="F103" i="66"/>
  <c r="J474" i="41"/>
  <c r="J479" i="37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25" i="53" l="1"/>
  <c r="S197" i="66"/>
  <c r="I474" i="41"/>
  <c r="J489" i="41"/>
  <c r="F199" i="66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I489" i="4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480" i="58"/>
  <c r="E379" i="38" s="1"/>
  <c r="K218" i="66" s="1"/>
  <c r="N218" i="66" s="1"/>
  <c r="E378" i="38"/>
  <c r="K199" i="66" s="1"/>
  <c r="E255" i="72"/>
  <c r="F255" i="72" s="1"/>
  <c r="H474" i="37"/>
  <c r="D7" i="53"/>
  <c r="F7" i="53" s="1"/>
  <c r="J5" i="66"/>
  <c r="H466" i="37"/>
  <c r="E8" i="72"/>
  <c r="F8" i="72" s="1"/>
  <c r="E38" i="72"/>
  <c r="F38" i="72" s="1"/>
  <c r="L102" i="66"/>
  <c r="P102" i="6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93" i="72"/>
  <c r="F193" i="72" s="1"/>
  <c r="L198" i="66"/>
  <c r="P198" i="66" s="1"/>
  <c r="C58" i="39"/>
  <c r="C57" i="39"/>
  <c r="E366" i="38"/>
  <c r="K103" i="66" s="1"/>
  <c r="N103" i="66" s="1"/>
  <c r="J480" i="37"/>
  <c r="J479" i="41"/>
  <c r="F151" i="66"/>
  <c r="H479" i="58"/>
  <c r="L54" i="66"/>
  <c r="P54" i="66" s="1"/>
  <c r="S149" i="66"/>
  <c r="W149" i="66"/>
  <c r="L246" i="66"/>
  <c r="P246" i="66" s="1"/>
  <c r="H489" i="58"/>
  <c r="F150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25" i="38"/>
  <c r="M197" i="66" s="1"/>
  <c r="E319" i="38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313" i="38"/>
  <c r="E307" i="38"/>
  <c r="E360" i="38"/>
  <c r="K55" i="66" s="1"/>
  <c r="N55" i="66" s="1"/>
  <c r="I479" i="41"/>
  <c r="I480" i="37"/>
  <c r="E337" i="38"/>
  <c r="E331" i="38"/>
  <c r="J480" i="58"/>
  <c r="E385" i="38" s="1"/>
  <c r="K266" i="66" s="1"/>
  <c r="N266" i="66" s="1"/>
  <c r="E384" i="38"/>
  <c r="K247" i="66" s="1"/>
  <c r="N247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49" i="38"/>
  <c r="M245" i="66" s="1"/>
  <c r="E343" i="38"/>
  <c r="N199" i="66" l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N102" i="66"/>
  <c r="N246" i="66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N198" i="66"/>
  <c r="N54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55" i="66"/>
  <c r="Y199" i="66"/>
  <c r="Z55" i="66"/>
  <c r="Z199" i="66"/>
  <c r="Y247" i="66"/>
  <c r="Y103" i="66"/>
  <c r="Z103" i="66"/>
  <c r="Z247" i="66"/>
  <c r="L53" i="66"/>
  <c r="I486" i="37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L245" i="66"/>
  <c r="J486" i="58"/>
  <c r="C20" i="8"/>
  <c r="M53" i="66"/>
  <c r="F18" i="39" s="1"/>
  <c r="E163" i="72"/>
  <c r="F163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H466" i="41"/>
  <c r="F6" i="66"/>
  <c r="H489" i="37"/>
  <c r="H489" i="41" s="1"/>
  <c r="E361" i="38"/>
  <c r="K74" i="66" s="1"/>
  <c r="N74" i="66" s="1"/>
  <c r="I480" i="41"/>
  <c r="J480" i="41"/>
  <c r="E367" i="38"/>
  <c r="K122" i="66" s="1"/>
  <c r="N122" i="66" s="1"/>
  <c r="S5" i="66"/>
  <c r="W5" i="66"/>
  <c r="I486" i="58"/>
  <c r="L197" i="66"/>
  <c r="G7" i="53"/>
  <c r="H13" i="53"/>
  <c r="G13" i="53" s="1"/>
  <c r="F7" i="66"/>
  <c r="H479" i="37"/>
  <c r="H474" i="41"/>
  <c r="E224" i="72"/>
  <c r="F22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L101" i="66"/>
  <c r="J486" i="37"/>
  <c r="H480" i="58"/>
  <c r="E373" i="38" s="1"/>
  <c r="K170" i="66" s="1"/>
  <c r="N170" i="66" s="1"/>
  <c r="E372" i="38"/>
  <c r="K151" i="66" s="1"/>
  <c r="N151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M101" i="66"/>
  <c r="G18" i="39" s="1"/>
  <c r="D20" i="8"/>
  <c r="L150" i="66"/>
  <c r="P150" i="66" s="1"/>
  <c r="V150" i="66" s="1"/>
  <c r="X150" i="66" s="1"/>
  <c r="E100" i="72"/>
  <c r="F100" i="72" s="1"/>
  <c r="Z246" i="66" l="1"/>
  <c r="O246" i="66"/>
  <c r="U246" i="66" s="1"/>
  <c r="Y246" i="66"/>
  <c r="Y102" i="66"/>
  <c r="Z102" i="66"/>
  <c r="O102" i="66"/>
  <c r="U102" i="66" s="1"/>
  <c r="O198" i="66"/>
  <c r="V198" i="66" s="1"/>
  <c r="X198" i="66" s="1"/>
  <c r="Y198" i="66"/>
  <c r="Y54" i="66"/>
  <c r="O54" i="66"/>
  <c r="Q54" i="66" s="1"/>
  <c r="Z54" i="66"/>
  <c r="J486" i="41"/>
  <c r="Z198" i="66"/>
  <c r="N150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Z266" i="66"/>
  <c r="Z122" i="66"/>
  <c r="Y122" i="66"/>
  <c r="Y266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Y218" i="66"/>
  <c r="Z218" i="66"/>
  <c r="Z74" i="66"/>
  <c r="Y74" i="66"/>
  <c r="N101" i="66"/>
  <c r="P101" i="66"/>
  <c r="P245" i="66"/>
  <c r="N245" i="66"/>
  <c r="H480" i="37"/>
  <c r="E354" i="38"/>
  <c r="K7" i="66" s="1"/>
  <c r="N7" i="66" s="1"/>
  <c r="H479" i="41"/>
  <c r="E256" i="72"/>
  <c r="F256" i="72" s="1"/>
  <c r="E301" i="38"/>
  <c r="M149" i="66" s="1"/>
  <c r="E295" i="38"/>
  <c r="E287" i="72"/>
  <c r="F287" i="72" s="1"/>
  <c r="L6" i="66"/>
  <c r="P6" i="66" s="1"/>
  <c r="V6" i="66" s="1"/>
  <c r="X6" i="66" s="1"/>
  <c r="E39" i="72"/>
  <c r="F39" i="72" s="1"/>
  <c r="E71" i="72"/>
  <c r="F71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P197" i="66"/>
  <c r="N197" i="66"/>
  <c r="I486" i="4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89" i="38"/>
  <c r="E283" i="38"/>
  <c r="N53" i="66"/>
  <c r="P53" i="66"/>
  <c r="V54" i="66" l="1"/>
  <c r="X54" i="66" s="1"/>
  <c r="V102" i="66"/>
  <c r="X102" i="66" s="1"/>
  <c r="U54" i="66"/>
  <c r="Q102" i="66"/>
  <c r="Q198" i="66"/>
  <c r="V246" i="66"/>
  <c r="X246" i="66" s="1"/>
  <c r="U198" i="66"/>
  <c r="Q246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O245" i="66"/>
  <c r="Q245" i="66" s="1"/>
  <c r="R245" i="66" s="1"/>
  <c r="T245" i="66" s="1"/>
  <c r="O197" i="66"/>
  <c r="V197" i="66" s="1"/>
  <c r="X197" i="66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H480" i="41"/>
  <c r="E355" i="38"/>
  <c r="K26" i="66" s="1"/>
  <c r="N26" i="66" s="1"/>
  <c r="E134" i="72"/>
  <c r="F134" i="72" s="1"/>
  <c r="N6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Z101" i="66"/>
  <c r="Y101" i="66"/>
  <c r="Z245" i="66"/>
  <c r="Y245" i="66"/>
  <c r="O101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Z53" i="66"/>
  <c r="Z197" i="66"/>
  <c r="Y53" i="66"/>
  <c r="Y197" i="66"/>
  <c r="O53" i="66"/>
  <c r="E195" i="72"/>
  <c r="F195" i="72" s="1"/>
  <c r="L5" i="66"/>
  <c r="H486" i="37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L149" i="66"/>
  <c r="H486" i="58"/>
  <c r="M5" i="66"/>
  <c r="B20" i="8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Z151" i="66"/>
  <c r="Y151" i="66"/>
  <c r="Z7" i="66"/>
  <c r="Y7" i="66"/>
  <c r="V245" i="66" l="1"/>
  <c r="X245" i="66" s="1"/>
  <c r="U245" i="66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U197" i="66"/>
  <c r="H486" i="41"/>
  <c r="Q197" i="66"/>
  <c r="R197" i="66" s="1"/>
  <c r="T197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8" i="72"/>
  <c r="F288" i="72" s="1"/>
  <c r="Z150" i="66"/>
  <c r="Y150" i="66"/>
  <c r="Z6" i="66"/>
  <c r="O6" i="66"/>
  <c r="Y6" i="66"/>
  <c r="O150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Q101" i="66"/>
  <c r="R101" i="66" s="1"/>
  <c r="T101" i="66" s="1"/>
  <c r="U101" i="66"/>
  <c r="V101" i="66"/>
  <c r="X101" i="66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26" i="72"/>
  <c r="F226" i="72" s="1"/>
  <c r="P5" i="66"/>
  <c r="V5" i="66" s="1"/>
  <c r="X5" i="66" s="1"/>
  <c r="R5" i="66"/>
  <c r="T5" i="66" s="1"/>
  <c r="N5" i="66"/>
  <c r="V53" i="66"/>
  <c r="X53" i="66" s="1"/>
  <c r="Q53" i="66"/>
  <c r="R53" i="66" s="1"/>
  <c r="T53" i="66" s="1"/>
  <c r="U53" i="66"/>
  <c r="E40" i="72"/>
  <c r="F40" i="72" s="1"/>
  <c r="E102" i="72"/>
  <c r="F102" i="72" s="1"/>
  <c r="Y170" i="66"/>
  <c r="Z170" i="66"/>
  <c r="Y26" i="66"/>
  <c r="Z26" i="66"/>
  <c r="E72" i="72"/>
  <c r="F72" i="72" s="1"/>
  <c r="P149" i="66"/>
  <c r="V149" i="66" s="1"/>
  <c r="X149" i="66" s="1"/>
  <c r="R149" i="66"/>
  <c r="T149" i="66" s="1"/>
  <c r="N149" i="66"/>
  <c r="O149" i="66" l="1"/>
  <c r="Q149" i="66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5" i="72"/>
  <c r="F135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6" i="72"/>
  <c r="F166" i="72" s="1"/>
  <c r="Y5" i="66"/>
  <c r="Z5" i="66"/>
  <c r="Y149" i="66"/>
  <c r="Z149" i="66"/>
  <c r="O5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6" i="72"/>
  <c r="F196" i="72" s="1"/>
  <c r="U150" i="66"/>
  <c r="Q150" i="66"/>
  <c r="E258" i="72"/>
  <c r="F258" i="72" s="1"/>
  <c r="U6" i="66"/>
  <c r="Q6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149" i="66" l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1" i="72"/>
  <c r="F4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3" i="72"/>
  <c r="F103" i="72" s="1"/>
  <c r="U5" i="66"/>
  <c r="Q5" i="66"/>
  <c r="E227" i="72"/>
  <c r="F22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59" i="72"/>
  <c r="F25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67" i="72"/>
  <c r="F167" i="72" s="1"/>
  <c r="E74" i="72"/>
  <c r="F74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90" i="72"/>
  <c r="F290" i="72" s="1"/>
  <c r="E198" i="72" l="1"/>
  <c r="F198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4" i="72"/>
  <c r="F104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4" i="72"/>
  <c r="F14" i="72" s="1"/>
  <c r="E42" i="72"/>
  <c r="F4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7" i="72"/>
  <c r="F137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99" i="72" l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60" i="72"/>
  <c r="F260" i="72" s="1"/>
  <c r="G261" i="72" s="1"/>
  <c r="E168" i="72"/>
  <c r="F16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5" i="72"/>
  <c r="F75" i="72" s="1"/>
  <c r="E229" i="72"/>
  <c r="F229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1" i="72"/>
  <c r="F29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99" i="72"/>
  <c r="F199" i="72" s="1"/>
  <c r="H262" i="72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3" i="72"/>
  <c r="F4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8" i="72"/>
  <c r="F13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00" i="72" l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76" i="72"/>
  <c r="F76" i="72" s="1"/>
  <c r="E292" i="72"/>
  <c r="F292" i="72" s="1"/>
  <c r="E230" i="72"/>
  <c r="F230" i="72" s="1"/>
  <c r="E262" i="72"/>
  <c r="F262" i="72" s="1"/>
  <c r="E169" i="72"/>
  <c r="F16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" i="72"/>
  <c r="F16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06" i="72"/>
  <c r="F106" i="72" s="1"/>
  <c r="E200" i="72" l="1"/>
  <c r="F200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5" i="72"/>
  <c r="F45" i="72" s="1"/>
  <c r="E263" i="72"/>
  <c r="F263" i="72" s="1"/>
  <c r="E231" i="72"/>
  <c r="F231" i="72" s="1"/>
  <c r="E107" i="72"/>
  <c r="F107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1" i="72"/>
  <c r="F201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8" i="72"/>
  <c r="F18" i="72" s="1"/>
  <c r="E78" i="72"/>
  <c r="F78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08" i="72"/>
  <c r="F108" i="72" s="1"/>
  <c r="G109" i="72" s="1"/>
  <c r="E232" i="72"/>
  <c r="F2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2" i="72"/>
  <c r="F142" i="72" s="1"/>
  <c r="E46" i="72"/>
  <c r="F46" i="72" s="1"/>
  <c r="E295" i="72"/>
  <c r="F295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H110" i="72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3" i="72"/>
  <c r="F17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5" i="72"/>
  <c r="F265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03" i="72"/>
  <c r="F203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3" i="72"/>
  <c r="F233" i="72" s="1"/>
  <c r="E80" i="72"/>
  <c r="F80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" i="72"/>
  <c r="F20" i="72" s="1"/>
  <c r="E143" i="72"/>
  <c r="F143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6" i="72"/>
  <c r="F296" i="72" s="1"/>
  <c r="G204" i="72" l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48" i="72"/>
  <c r="F4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74" i="72"/>
  <c r="F17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4" i="72"/>
  <c r="F204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4" i="72"/>
  <c r="F144" i="72" s="1"/>
  <c r="E234" i="72"/>
  <c r="F23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7" i="72"/>
  <c r="F267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5" i="72"/>
  <c r="F175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98" i="72"/>
  <c r="F29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05" i="72"/>
  <c r="F20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5" i="72"/>
  <c r="F145" i="72" s="1"/>
  <c r="E268" i="72"/>
  <c r="F268" i="72" s="1"/>
  <c r="E114" i="72"/>
  <c r="F114" i="72" s="1"/>
  <c r="E235" i="72"/>
  <c r="F235" i="72" s="1"/>
  <c r="E50" i="72"/>
  <c r="F50" i="72" s="1"/>
  <c r="E23" i="72"/>
  <c r="F2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06" i="72" l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99" i="72"/>
  <c r="F299" i="72" s="1"/>
  <c r="G300" i="72" s="1"/>
  <c r="G24" i="72"/>
  <c r="H25" i="72" s="1"/>
  <c r="I26" i="72" s="1"/>
  <c r="J27" i="72" s="1"/>
  <c r="K28" i="72" s="1"/>
  <c r="L29" i="72" s="1"/>
  <c r="M30" i="72" s="1"/>
  <c r="N31" i="72" s="1"/>
  <c r="O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84" i="72"/>
  <c r="F84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06" i="72"/>
  <c r="F206" i="72" s="1"/>
  <c r="H301" i="72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9" i="72"/>
  <c r="F269" i="72" s="1"/>
  <c r="G270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51" i="72"/>
  <c r="F51" i="72" s="1"/>
  <c r="E24" i="72"/>
  <c r="F24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H271" i="72"/>
  <c r="I272" i="72" s="1"/>
  <c r="J273" i="72" s="1"/>
  <c r="K274" i="72" s="1"/>
  <c r="L275" i="72" s="1"/>
  <c r="M276" i="72" s="1"/>
  <c r="N277" i="72" s="1"/>
  <c r="O278" i="72" s="1"/>
  <c r="P279" i="72" s="1"/>
  <c r="Q280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E301" i="72"/>
  <c r="F301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78" i="72"/>
  <c r="F178" i="72" s="1"/>
  <c r="E116" i="72"/>
  <c r="F116" i="72" s="1"/>
  <c r="E147" i="72"/>
  <c r="F147" i="72" s="1"/>
  <c r="E207" i="72" l="1"/>
  <c r="F207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52" i="72"/>
  <c r="F52" i="72" s="1"/>
  <c r="G86" i="72"/>
  <c r="H87" i="72" s="1"/>
  <c r="I88" i="72" s="1"/>
  <c r="J89" i="72" s="1"/>
  <c r="K90" i="72" s="1"/>
  <c r="L91" i="72" s="1"/>
  <c r="M92" i="72" s="1"/>
  <c r="N93" i="72" s="1"/>
  <c r="O9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5" i="72"/>
  <c r="F2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7" i="72"/>
  <c r="F117" i="72" s="1"/>
  <c r="G26" i="72"/>
  <c r="H27" i="72" s="1"/>
  <c r="I28" i="72" s="1"/>
  <c r="J29" i="72" s="1"/>
  <c r="K30" i="72" s="1"/>
  <c r="L31" i="72" s="1"/>
  <c r="M32" i="72" s="1"/>
  <c r="E272" i="72"/>
  <c r="F272" i="72" s="1"/>
  <c r="E86" i="72"/>
  <c r="F86" i="72" s="1"/>
  <c r="E302" i="72"/>
  <c r="F30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6" i="72" l="1"/>
  <c r="F26" i="72" s="1"/>
  <c r="G27" i="72" s="1"/>
  <c r="H28" i="72" s="1"/>
  <c r="I29" i="72" s="1"/>
  <c r="J30" i="72" s="1"/>
  <c r="K31" i="72" s="1"/>
  <c r="L32" i="72" s="1"/>
  <c r="E208" i="72"/>
  <c r="F208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80" i="72"/>
  <c r="F180" i="72" s="1"/>
  <c r="G118" i="72"/>
  <c r="H119" i="72" s="1"/>
  <c r="I120" i="72" s="1"/>
  <c r="J121" i="72" s="1"/>
  <c r="K122" i="72" s="1"/>
  <c r="L123" i="72" s="1"/>
  <c r="M124" i="72" s="1"/>
  <c r="N125" i="72" s="1"/>
  <c r="E240" i="72"/>
  <c r="F240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7" i="72"/>
  <c r="H88" i="72" s="1"/>
  <c r="I89" i="72" s="1"/>
  <c r="J90" i="72" s="1"/>
  <c r="K91" i="72" s="1"/>
  <c r="L92" i="72" s="1"/>
  <c r="M93" i="72" s="1"/>
  <c r="N94" i="72" s="1"/>
  <c r="G273" i="72"/>
  <c r="H274" i="72" s="1"/>
  <c r="I275" i="72" s="1"/>
  <c r="J276" i="72" s="1"/>
  <c r="K277" i="72" s="1"/>
  <c r="L278" i="72" s="1"/>
  <c r="M279" i="72" s="1"/>
  <c r="N280" i="72" s="1"/>
  <c r="E149" i="72"/>
  <c r="F149" i="72" s="1"/>
  <c r="G209" i="72" l="1"/>
  <c r="H210" i="72" s="1"/>
  <c r="I211" i="72" s="1"/>
  <c r="J212" i="72" s="1"/>
  <c r="K213" i="72" s="1"/>
  <c r="L214" i="72" s="1"/>
  <c r="M215" i="72" s="1"/>
  <c r="N216" i="72" s="1"/>
  <c r="O217" i="72" s="1"/>
  <c r="P218" i="72" s="1"/>
  <c r="E27" i="72"/>
  <c r="F27" i="72" s="1"/>
  <c r="G28" i="72" s="1"/>
  <c r="H29" i="72" s="1"/>
  <c r="I30" i="72" s="1"/>
  <c r="J31" i="72" s="1"/>
  <c r="K32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54" i="72"/>
  <c r="F54" i="72" s="1"/>
  <c r="G55" i="72" s="1"/>
  <c r="E87" i="72"/>
  <c r="F87" i="72" s="1"/>
  <c r="G88" i="72" s="1"/>
  <c r="H89" i="72" s="1"/>
  <c r="I90" i="72" s="1"/>
  <c r="J91" i="72" s="1"/>
  <c r="K92" i="72" s="1"/>
  <c r="L93" i="72" s="1"/>
  <c r="M94" i="72" s="1"/>
  <c r="G150" i="72"/>
  <c r="H151" i="72" s="1"/>
  <c r="I152" i="72" s="1"/>
  <c r="J153" i="72" s="1"/>
  <c r="K154" i="72" s="1"/>
  <c r="L155" i="72" s="1"/>
  <c r="M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73" i="72"/>
  <c r="F273" i="72" s="1"/>
  <c r="G181" i="72"/>
  <c r="H182" i="72" s="1"/>
  <c r="I183" i="72" s="1"/>
  <c r="J184" i="72" s="1"/>
  <c r="K185" i="72" s="1"/>
  <c r="L186" i="72" s="1"/>
  <c r="M187" i="72" s="1"/>
  <c r="E303" i="72"/>
  <c r="F303" i="72" s="1"/>
  <c r="E209" i="72" l="1"/>
  <c r="F209" i="72" s="1"/>
  <c r="E88" i="72"/>
  <c r="F88" i="72" s="1"/>
  <c r="G89" i="72" s="1"/>
  <c r="H90" i="72" s="1"/>
  <c r="I91" i="72" s="1"/>
  <c r="J92" i="72" s="1"/>
  <c r="K93" i="72" s="1"/>
  <c r="L94" i="72" s="1"/>
  <c r="H56" i="72"/>
  <c r="I57" i="72" s="1"/>
  <c r="J58" i="72" s="1"/>
  <c r="K59" i="72" s="1"/>
  <c r="L60" i="72" s="1"/>
  <c r="M61" i="72" s="1"/>
  <c r="N62" i="72" s="1"/>
  <c r="O63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150" i="72"/>
  <c r="F150" i="72" s="1"/>
  <c r="G151" i="72" s="1"/>
  <c r="E181" i="72"/>
  <c r="F181" i="72" s="1"/>
  <c r="G182" i="72" s="1"/>
  <c r="H183" i="72" s="1"/>
  <c r="I184" i="72" s="1"/>
  <c r="J185" i="72" s="1"/>
  <c r="K186" i="72" s="1"/>
  <c r="L187" i="72" s="1"/>
  <c r="E28" i="72"/>
  <c r="F28" i="72" s="1"/>
  <c r="G29" i="72" s="1"/>
  <c r="H30" i="72" s="1"/>
  <c r="I31" i="72" s="1"/>
  <c r="J32" i="72" s="1"/>
  <c r="G274" i="72"/>
  <c r="H275" i="72" s="1"/>
  <c r="I276" i="72" s="1"/>
  <c r="J277" i="72" s="1"/>
  <c r="K278" i="72" s="1"/>
  <c r="L279" i="72" s="1"/>
  <c r="M280" i="72" s="1"/>
  <c r="E119" i="72"/>
  <c r="F119" i="72" s="1"/>
  <c r="E241" i="72"/>
  <c r="F241" i="72" s="1"/>
  <c r="G304" i="72"/>
  <c r="H305" i="72" s="1"/>
  <c r="I306" i="72" s="1"/>
  <c r="J307" i="72" s="1"/>
  <c r="K308" i="72" s="1"/>
  <c r="L309" i="72" s="1"/>
  <c r="M310" i="72" s="1"/>
  <c r="N311" i="72" s="1"/>
  <c r="G210" i="72" l="1"/>
  <c r="H211" i="72" s="1"/>
  <c r="I212" i="72" s="1"/>
  <c r="J213" i="72" s="1"/>
  <c r="K214" i="72" s="1"/>
  <c r="L215" i="72" s="1"/>
  <c r="M216" i="72" s="1"/>
  <c r="N217" i="72" s="1"/>
  <c r="O218" i="72" s="1"/>
  <c r="H152" i="72"/>
  <c r="I153" i="72" s="1"/>
  <c r="J154" i="72" s="1"/>
  <c r="K155" i="72" s="1"/>
  <c r="L156" i="72" s="1"/>
  <c r="E151" i="72"/>
  <c r="F151" i="72" s="1"/>
  <c r="G152" i="72" s="1"/>
  <c r="H153" i="72" s="1"/>
  <c r="I154" i="72" s="1"/>
  <c r="J155" i="72" s="1"/>
  <c r="K156" i="72" s="1"/>
  <c r="E89" i="72"/>
  <c r="F89" i="72" s="1"/>
  <c r="G90" i="72" s="1"/>
  <c r="H91" i="72" s="1"/>
  <c r="I92" i="72" s="1"/>
  <c r="J93" i="72" s="1"/>
  <c r="K94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9" i="72"/>
  <c r="F29" i="72" s="1"/>
  <c r="E56" i="72"/>
  <c r="F56" i="72" s="1"/>
  <c r="E274" i="72"/>
  <c r="F274" i="72" s="1"/>
  <c r="E182" i="72"/>
  <c r="F182" i="72" s="1"/>
  <c r="G242" i="72"/>
  <c r="H243" i="72" s="1"/>
  <c r="I244" i="72" s="1"/>
  <c r="J245" i="72" s="1"/>
  <c r="K246" i="72" s="1"/>
  <c r="L247" i="72" s="1"/>
  <c r="M248" i="72" s="1"/>
  <c r="N249" i="72" s="1"/>
  <c r="G120" i="72"/>
  <c r="H121" i="72" s="1"/>
  <c r="I122" i="72" s="1"/>
  <c r="J123" i="72" s="1"/>
  <c r="K124" i="72" s="1"/>
  <c r="L125" i="72" s="1"/>
  <c r="E120" i="72" l="1"/>
  <c r="F120" i="72" s="1"/>
  <c r="G121" i="72" s="1"/>
  <c r="H122" i="72" s="1"/>
  <c r="I123" i="72" s="1"/>
  <c r="J124" i="72" s="1"/>
  <c r="K125" i="72" s="1"/>
  <c r="E210" i="72"/>
  <c r="F210" i="72" s="1"/>
  <c r="E152" i="72"/>
  <c r="F152" i="72" s="1"/>
  <c r="G153" i="72" s="1"/>
  <c r="H154" i="72" s="1"/>
  <c r="I155" i="72" s="1"/>
  <c r="J156" i="72" s="1"/>
  <c r="G183" i="72"/>
  <c r="H184" i="72" s="1"/>
  <c r="I185" i="72" s="1"/>
  <c r="J186" i="72" s="1"/>
  <c r="K187" i="72" s="1"/>
  <c r="G275" i="72"/>
  <c r="H276" i="72" s="1"/>
  <c r="I277" i="72" s="1"/>
  <c r="J278" i="72" s="1"/>
  <c r="K279" i="72" s="1"/>
  <c r="L280" i="72" s="1"/>
  <c r="E90" i="72"/>
  <c r="F90" i="72" s="1"/>
  <c r="E305" i="72"/>
  <c r="F305" i="72" s="1"/>
  <c r="E242" i="72"/>
  <c r="F242" i="72" s="1"/>
  <c r="G57" i="72"/>
  <c r="H58" i="72" s="1"/>
  <c r="I59" i="72" s="1"/>
  <c r="J60" i="72" s="1"/>
  <c r="K61" i="72" s="1"/>
  <c r="L62" i="72" s="1"/>
  <c r="M63" i="72" s="1"/>
  <c r="G30" i="72"/>
  <c r="H31" i="72" s="1"/>
  <c r="I32" i="72" s="1"/>
  <c r="G211" i="72" l="1"/>
  <c r="H212" i="72" s="1"/>
  <c r="I213" i="72" s="1"/>
  <c r="J214" i="72" s="1"/>
  <c r="K215" i="72" s="1"/>
  <c r="L216" i="72" s="1"/>
  <c r="M217" i="72" s="1"/>
  <c r="N218" i="72" s="1"/>
  <c r="E30" i="72"/>
  <c r="F30" i="72" s="1"/>
  <c r="G31" i="72" s="1"/>
  <c r="H32" i="72" s="1"/>
  <c r="E275" i="72"/>
  <c r="F275" i="72" s="1"/>
  <c r="G276" i="72" s="1"/>
  <c r="H277" i="72" s="1"/>
  <c r="I278" i="72" s="1"/>
  <c r="J279" i="72" s="1"/>
  <c r="K280" i="72" s="1"/>
  <c r="E57" i="72"/>
  <c r="F57" i="72" s="1"/>
  <c r="G58" i="72" s="1"/>
  <c r="H59" i="72" s="1"/>
  <c r="I60" i="72" s="1"/>
  <c r="J61" i="72" s="1"/>
  <c r="K62" i="72" s="1"/>
  <c r="L63" i="72" s="1"/>
  <c r="G306" i="72"/>
  <c r="H307" i="72" s="1"/>
  <c r="I308" i="72" s="1"/>
  <c r="J309" i="72" s="1"/>
  <c r="K310" i="72" s="1"/>
  <c r="L311" i="72" s="1"/>
  <c r="G91" i="72"/>
  <c r="H92" i="72" s="1"/>
  <c r="I93" i="72" s="1"/>
  <c r="J94" i="72" s="1"/>
  <c r="E183" i="72"/>
  <c r="F183" i="72" s="1"/>
  <c r="E121" i="72"/>
  <c r="F121" i="72" s="1"/>
  <c r="E153" i="72"/>
  <c r="F153" i="72" s="1"/>
  <c r="G243" i="72"/>
  <c r="H244" i="72" s="1"/>
  <c r="I245" i="72" s="1"/>
  <c r="J246" i="72" s="1"/>
  <c r="K247" i="72" s="1"/>
  <c r="L248" i="72" s="1"/>
  <c r="M249" i="72" s="1"/>
  <c r="E243" i="72" l="1"/>
  <c r="F243" i="72" s="1"/>
  <c r="G244" i="72" s="1"/>
  <c r="H245" i="72" s="1"/>
  <c r="I246" i="72" s="1"/>
  <c r="J247" i="72" s="1"/>
  <c r="K248" i="72" s="1"/>
  <c r="L249" i="72" s="1"/>
  <c r="E211" i="72"/>
  <c r="F211" i="72" s="1"/>
  <c r="G154" i="72"/>
  <c r="H155" i="72" s="1"/>
  <c r="I156" i="72" s="1"/>
  <c r="E58" i="72"/>
  <c r="F58" i="72" s="1"/>
  <c r="E31" i="72"/>
  <c r="F31" i="72" s="1"/>
  <c r="G122" i="72"/>
  <c r="H123" i="72" s="1"/>
  <c r="I124" i="72" s="1"/>
  <c r="J125" i="72" s="1"/>
  <c r="G184" i="72"/>
  <c r="H185" i="72" s="1"/>
  <c r="I186" i="72" s="1"/>
  <c r="J187" i="72" s="1"/>
  <c r="E276" i="72"/>
  <c r="F276" i="72" s="1"/>
  <c r="E91" i="72"/>
  <c r="F91" i="72" s="1"/>
  <c r="E306" i="72"/>
  <c r="F306" i="72" s="1"/>
  <c r="G212" i="72" l="1"/>
  <c r="H213" i="72" s="1"/>
  <c r="I214" i="72" s="1"/>
  <c r="J215" i="72" s="1"/>
  <c r="K216" i="72" s="1"/>
  <c r="L217" i="72" s="1"/>
  <c r="M218" i="72" s="1"/>
  <c r="E244" i="72"/>
  <c r="F244" i="72" s="1"/>
  <c r="G245" i="72" s="1"/>
  <c r="H246" i="72" s="1"/>
  <c r="I247" i="72" s="1"/>
  <c r="J248" i="72" s="1"/>
  <c r="K249" i="72" s="1"/>
  <c r="G92" i="72"/>
  <c r="H93" i="72" s="1"/>
  <c r="I94" i="72" s="1"/>
  <c r="G277" i="72"/>
  <c r="H278" i="72" s="1"/>
  <c r="I279" i="72" s="1"/>
  <c r="J280" i="72" s="1"/>
  <c r="E184" i="72"/>
  <c r="F184" i="72" s="1"/>
  <c r="E122" i="72"/>
  <c r="F122" i="72" s="1"/>
  <c r="G32" i="72"/>
  <c r="E32" i="72" s="1"/>
  <c r="F32" i="72" s="1"/>
  <c r="G59" i="72"/>
  <c r="H60" i="72" s="1"/>
  <c r="I61" i="72" s="1"/>
  <c r="J62" i="72" s="1"/>
  <c r="K63" i="72" s="1"/>
  <c r="E154" i="72"/>
  <c r="F154" i="72" s="1"/>
  <c r="G307" i="72"/>
  <c r="H308" i="72" s="1"/>
  <c r="I309" i="72" s="1"/>
  <c r="J310" i="72" s="1"/>
  <c r="K311" i="72" s="1"/>
  <c r="E59" i="72" l="1"/>
  <c r="F59" i="72" s="1"/>
  <c r="G60" i="72" s="1"/>
  <c r="H61" i="72" s="1"/>
  <c r="I62" i="72" s="1"/>
  <c r="J63" i="72" s="1"/>
  <c r="E212" i="72"/>
  <c r="F212" i="72" s="1"/>
  <c r="E245" i="72"/>
  <c r="F245" i="72" s="1"/>
  <c r="G246" i="72" s="1"/>
  <c r="H247" i="72" s="1"/>
  <c r="I248" i="72" s="1"/>
  <c r="J249" i="72" s="1"/>
  <c r="E307" i="72"/>
  <c r="F307" i="72" s="1"/>
  <c r="G308" i="72" s="1"/>
  <c r="H309" i="72" s="1"/>
  <c r="I310" i="72" s="1"/>
  <c r="J311" i="72" s="1"/>
  <c r="G155" i="72"/>
  <c r="H156" i="72" s="1"/>
  <c r="AL32" i="72"/>
  <c r="G123" i="72"/>
  <c r="H124" i="72" s="1"/>
  <c r="I125" i="72" s="1"/>
  <c r="G185" i="72"/>
  <c r="H186" i="72" s="1"/>
  <c r="I187" i="72" s="1"/>
  <c r="E277" i="72"/>
  <c r="F277" i="72" s="1"/>
  <c r="E92" i="72"/>
  <c r="F92" i="72" s="1"/>
  <c r="G213" i="72" l="1"/>
  <c r="H214" i="72" s="1"/>
  <c r="I215" i="72" s="1"/>
  <c r="J216" i="72" s="1"/>
  <c r="K217" i="72" s="1"/>
  <c r="L218" i="72" s="1"/>
  <c r="E60" i="72"/>
  <c r="F60" i="72" s="1"/>
  <c r="G61" i="72" s="1"/>
  <c r="H62" i="72" s="1"/>
  <c r="I63" i="72" s="1"/>
  <c r="E155" i="72"/>
  <c r="F155" i="72" s="1"/>
  <c r="G156" i="72" s="1"/>
  <c r="E156" i="72" s="1"/>
  <c r="F156" i="72" s="1"/>
  <c r="E246" i="72"/>
  <c r="F246" i="72" s="1"/>
  <c r="E308" i="72"/>
  <c r="F308" i="72" s="1"/>
  <c r="E123" i="72"/>
  <c r="F123" i="72" s="1"/>
  <c r="E185" i="72"/>
  <c r="F185" i="72" s="1"/>
  <c r="G93" i="72"/>
  <c r="H94" i="72" s="1"/>
  <c r="G278" i="72"/>
  <c r="H279" i="72" s="1"/>
  <c r="I280" i="72" s="1"/>
  <c r="E213" i="72" l="1"/>
  <c r="F213" i="72" s="1"/>
  <c r="E93" i="72"/>
  <c r="F93" i="72" s="1"/>
  <c r="G94" i="72" s="1"/>
  <c r="E94" i="72" s="1"/>
  <c r="F94" i="72" s="1"/>
  <c r="AL94" i="72" s="1"/>
  <c r="E61" i="72"/>
  <c r="F61" i="72" s="1"/>
  <c r="G62" i="72" s="1"/>
  <c r="H63" i="72" s="1"/>
  <c r="E278" i="72"/>
  <c r="F278" i="72" s="1"/>
  <c r="G186" i="72"/>
  <c r="H187" i="72" s="1"/>
  <c r="G124" i="72"/>
  <c r="H125" i="72" s="1"/>
  <c r="G309" i="72"/>
  <c r="H310" i="72" s="1"/>
  <c r="I311" i="72" s="1"/>
  <c r="G247" i="72"/>
  <c r="H248" i="72" s="1"/>
  <c r="I249" i="72" s="1"/>
  <c r="E247" i="72" l="1"/>
  <c r="F247" i="72" s="1"/>
  <c r="G248" i="72" s="1"/>
  <c r="H249" i="72" s="1"/>
  <c r="G214" i="72"/>
  <c r="H215" i="72" s="1"/>
  <c r="I216" i="72" s="1"/>
  <c r="J217" i="72" s="1"/>
  <c r="K218" i="72" s="1"/>
  <c r="E62" i="72"/>
  <c r="F62" i="72" s="1"/>
  <c r="G63" i="72" s="1"/>
  <c r="E63" i="72" s="1"/>
  <c r="F63" i="72" s="1"/>
  <c r="E124" i="72"/>
  <c r="F124" i="72" s="1"/>
  <c r="G125" i="72" s="1"/>
  <c r="E125" i="72" s="1"/>
  <c r="F125" i="72" s="1"/>
  <c r="E186" i="72"/>
  <c r="F186" i="72" s="1"/>
  <c r="G187" i="72" s="1"/>
  <c r="E187" i="72" s="1"/>
  <c r="F187" i="72" s="1"/>
  <c r="E309" i="72"/>
  <c r="F309" i="72" s="1"/>
  <c r="G279" i="72"/>
  <c r="H280" i="72" s="1"/>
  <c r="E214" i="72" l="1"/>
  <c r="F214" i="72" s="1"/>
  <c r="E279" i="72"/>
  <c r="F279" i="72" s="1"/>
  <c r="G280" i="72" s="1"/>
  <c r="E280" i="72" s="1"/>
  <c r="F280" i="72" s="1"/>
  <c r="AL125" i="72"/>
  <c r="AL127" i="72" s="1"/>
  <c r="G310" i="72"/>
  <c r="H311" i="72" s="1"/>
  <c r="AL63" i="72"/>
  <c r="E248" i="72"/>
  <c r="F248" i="72" s="1"/>
  <c r="G215" i="72" l="1"/>
  <c r="H216" i="72" s="1"/>
  <c r="I217" i="72" s="1"/>
  <c r="J218" i="72" s="1"/>
  <c r="G249" i="72"/>
  <c r="E249" i="72" s="1"/>
  <c r="F249" i="72" s="1"/>
  <c r="E310" i="72"/>
  <c r="F310" i="72" s="1"/>
  <c r="G311" i="72" s="1"/>
  <c r="E215" i="72" l="1"/>
  <c r="F215" i="72" s="1"/>
  <c r="E311" i="72"/>
  <c r="F311" i="72" s="1"/>
  <c r="G216" i="72" l="1"/>
  <c r="H217" i="72" s="1"/>
  <c r="I218" i="72" s="1"/>
  <c r="E216" i="72" l="1"/>
  <c r="F216" i="72" s="1"/>
  <c r="G217" i="72" l="1"/>
  <c r="H218" i="72" s="1"/>
  <c r="E217" i="72" l="1"/>
  <c r="F217" i="72" s="1"/>
  <c r="G218" i="72" l="1"/>
  <c r="E218" i="72" s="1"/>
  <c r="F218" i="72" s="1"/>
  <c r="F33" i="26" s="1" a="1"/>
  <c r="F33" i="26" s="1"/>
  <c r="G217" i="35" s="1"/>
  <c r="H31" i="26" l="1" a="1"/>
  <c r="H31" i="26" s="1"/>
  <c r="G34" i="26" a="1"/>
  <c r="G34" i="26" s="1"/>
  <c r="H218" i="35" s="1"/>
  <c r="D39" i="26" a="1"/>
  <c r="D39" i="26" s="1"/>
  <c r="H42" i="26" a="1"/>
  <c r="H42" i="26" s="1"/>
  <c r="I226" i="35" s="1"/>
  <c r="G41" i="26" a="1"/>
  <c r="G41" i="26" s="1"/>
  <c r="H225" i="35" s="1"/>
  <c r="G24" i="26" a="1"/>
  <c r="G24" i="26" s="1"/>
  <c r="H208" i="35" s="1"/>
  <c r="F29" i="26" a="1"/>
  <c r="F29" i="26" s="1"/>
  <c r="G213" i="35" s="1"/>
  <c r="E34" i="26" a="1"/>
  <c r="E34" i="26" s="1"/>
  <c r="I197" i="35" s="1"/>
  <c r="G35" i="26" a="1"/>
  <c r="G35" i="26" s="1"/>
  <c r="G29" i="26" a="1"/>
  <c r="G29" i="26" s="1"/>
  <c r="H213" i="35" s="1"/>
  <c r="H38" i="26" a="1"/>
  <c r="H38" i="26" s="1"/>
  <c r="I222" i="35" s="1"/>
  <c r="D31" i="26" a="1"/>
  <c r="D31" i="26" s="1"/>
  <c r="H34" i="26" a="1"/>
  <c r="H34" i="26" s="1"/>
  <c r="I218" i="35" s="1"/>
  <c r="H36" i="26" a="1"/>
  <c r="H36" i="26" s="1"/>
  <c r="I220" i="35" s="1"/>
  <c r="E41" i="26" a="1"/>
  <c r="E41" i="26" s="1"/>
  <c r="I204" i="35" s="1"/>
  <c r="F23" i="26" a="1"/>
  <c r="F23" i="26" s="1"/>
  <c r="G23" i="26" a="1"/>
  <c r="G23" i="26" s="1"/>
  <c r="E33" i="26" a="1"/>
  <c r="E33" i="26" s="1"/>
  <c r="I196" i="35" s="1"/>
  <c r="G42" i="26" a="1"/>
  <c r="G42" i="26" s="1"/>
  <c r="H226" i="35" s="1"/>
  <c r="D30" i="26" a="1"/>
  <c r="D30" i="26" s="1"/>
  <c r="H193" i="35" s="1"/>
  <c r="G40" i="26" a="1"/>
  <c r="G40" i="26" s="1"/>
  <c r="H224" i="35" s="1"/>
  <c r="D42" i="26" a="1"/>
  <c r="D42" i="26" s="1"/>
  <c r="H205" i="35" s="1"/>
  <c r="D35" i="26" a="1"/>
  <c r="D35" i="26" s="1"/>
  <c r="F36" i="26" a="1"/>
  <c r="F36" i="26" s="1"/>
  <c r="G220" i="35" s="1"/>
  <c r="F27" i="26" a="1"/>
  <c r="F27" i="26" s="1"/>
  <c r="E24" i="26" a="1"/>
  <c r="E24" i="26" s="1"/>
  <c r="I187" i="35" s="1"/>
  <c r="H25" i="26" a="1"/>
  <c r="H25" i="26" s="1"/>
  <c r="I209" i="35" s="1"/>
  <c r="F30" i="26" a="1"/>
  <c r="F30" i="26" s="1"/>
  <c r="G214" i="35" s="1"/>
  <c r="H30" i="26" a="1"/>
  <c r="H30" i="26" s="1"/>
  <c r="I214" i="35" s="1"/>
  <c r="G25" i="26" a="1"/>
  <c r="G25" i="26" s="1"/>
  <c r="H209" i="35" s="1"/>
  <c r="D26" i="26" a="1"/>
  <c r="D26" i="26" s="1"/>
  <c r="H189" i="35" s="1"/>
  <c r="D23" i="26" a="1"/>
  <c r="D23" i="26" s="1"/>
  <c r="D38" i="26" a="1"/>
  <c r="D38" i="26" s="1"/>
  <c r="H201" i="35" s="1"/>
  <c r="F38" i="26" a="1"/>
  <c r="F38" i="26" s="1"/>
  <c r="G222" i="35" s="1"/>
  <c r="E32" i="26" a="1"/>
  <c r="E32" i="26" s="1"/>
  <c r="I195" i="35" s="1"/>
  <c r="D32" i="26" a="1"/>
  <c r="D32" i="26" s="1"/>
  <c r="H195" i="35" s="1"/>
  <c r="E42" i="26" a="1"/>
  <c r="E42" i="26" s="1"/>
  <c r="I205" i="35" s="1"/>
  <c r="G36" i="26" a="1"/>
  <c r="G36" i="26" s="1"/>
  <c r="H220" i="35" s="1"/>
  <c r="E30" i="26" a="1"/>
  <c r="E30" i="26" s="1"/>
  <c r="I193" i="35" s="1"/>
  <c r="G27" i="26" a="1"/>
  <c r="G27" i="26" s="1"/>
  <c r="G39" i="26" a="1"/>
  <c r="G39" i="26" s="1"/>
  <c r="D40" i="26" a="1"/>
  <c r="D40" i="26" s="1"/>
  <c r="H203" i="35" s="1"/>
  <c r="G31" i="26" a="1"/>
  <c r="G31" i="26" s="1"/>
  <c r="E37" i="26" a="1"/>
  <c r="E37" i="26" s="1"/>
  <c r="I200" i="35" s="1"/>
  <c r="F25" i="26" a="1"/>
  <c r="F25" i="26" s="1"/>
  <c r="G209" i="35" s="1"/>
  <c r="G37" i="26" a="1"/>
  <c r="G37" i="26" s="1"/>
  <c r="H221" i="35" s="1"/>
  <c r="E39" i="26" a="1"/>
  <c r="E39" i="26" s="1"/>
  <c r="F26" i="26" a="1"/>
  <c r="F26" i="26" s="1"/>
  <c r="G210" i="35" s="1"/>
  <c r="F41" i="26" a="1"/>
  <c r="F41" i="26" s="1"/>
  <c r="G225" i="35" s="1"/>
  <c r="E28" i="26" a="1"/>
  <c r="E28" i="26" s="1"/>
  <c r="I191" i="35" s="1"/>
  <c r="H40" i="26" a="1"/>
  <c r="H40" i="26" s="1"/>
  <c r="I224" i="35" s="1"/>
  <c r="H29" i="26" a="1"/>
  <c r="H29" i="26" s="1"/>
  <c r="I213" i="35" s="1"/>
  <c r="D41" i="26" a="1"/>
  <c r="D41" i="26" s="1"/>
  <c r="H204" i="35" s="1"/>
  <c r="H26" i="26" a="1"/>
  <c r="H26" i="26" s="1"/>
  <c r="I210" i="35" s="1"/>
  <c r="E25" i="26" a="1"/>
  <c r="E25" i="26" s="1"/>
  <c r="I188" i="35" s="1"/>
  <c r="F32" i="26" a="1"/>
  <c r="F32" i="26" s="1"/>
  <c r="G216" i="35" s="1"/>
  <c r="F31" i="26" a="1"/>
  <c r="F31" i="26" s="1"/>
  <c r="D33" i="26" a="1"/>
  <c r="D33" i="26" s="1"/>
  <c r="H196" i="35" s="1"/>
  <c r="I55" i="37" s="1"/>
  <c r="D24" i="26" a="1"/>
  <c r="D24" i="26" s="1"/>
  <c r="H187" i="35" s="1"/>
  <c r="E35" i="26" a="1"/>
  <c r="E35" i="26" s="1"/>
  <c r="E26" i="26" a="1"/>
  <c r="E26" i="26" s="1"/>
  <c r="I189" i="35" s="1"/>
  <c r="E27" i="26" a="1"/>
  <c r="E27" i="26" s="1"/>
  <c r="I190" i="35" s="1"/>
  <c r="F37" i="26" a="1"/>
  <c r="F37" i="26" s="1"/>
  <c r="G221" i="35" s="1"/>
  <c r="F42" i="26" a="1"/>
  <c r="F42" i="26" s="1"/>
  <c r="G226" i="35" s="1"/>
  <c r="E29" i="26" a="1"/>
  <c r="E29" i="26" s="1"/>
  <c r="I192" i="35" s="1"/>
  <c r="J39" i="37" s="1"/>
  <c r="H37" i="26" a="1"/>
  <c r="H37" i="26" s="1"/>
  <c r="I221" i="35" s="1"/>
  <c r="J73" i="58" s="1"/>
  <c r="E23" i="26" a="1"/>
  <c r="E23" i="26" s="1"/>
  <c r="I186" i="35" s="1"/>
  <c r="F28" i="26" a="1"/>
  <c r="F28" i="26" s="1"/>
  <c r="G212" i="35" s="1"/>
  <c r="D37" i="26" a="1"/>
  <c r="D37" i="26" s="1"/>
  <c r="H200" i="35" s="1"/>
  <c r="I72" i="37" s="1"/>
  <c r="D27" i="26" a="1"/>
  <c r="D27" i="26" s="1"/>
  <c r="E38" i="26" a="1"/>
  <c r="E38" i="26" s="1"/>
  <c r="I201" i="35" s="1"/>
  <c r="J77" i="37" s="1"/>
  <c r="D34" i="26" a="1"/>
  <c r="D34" i="26" s="1"/>
  <c r="H197" i="35" s="1"/>
  <c r="I62" i="37" s="1"/>
  <c r="G28" i="26" a="1"/>
  <c r="G28" i="26" s="1"/>
  <c r="H212" i="35" s="1"/>
  <c r="I38" i="58" s="1"/>
  <c r="F35" i="26" a="1"/>
  <c r="F35" i="26" s="1"/>
  <c r="E53" i="26" s="1"/>
  <c r="H53" i="26" s="1"/>
  <c r="D28" i="26" a="1"/>
  <c r="D28" i="26" s="1"/>
  <c r="H191" i="35" s="1"/>
  <c r="I35" i="37" s="1"/>
  <c r="H27" i="26" a="1"/>
  <c r="H27" i="26" s="1"/>
  <c r="F39" i="26" a="1"/>
  <c r="F39" i="26" s="1"/>
  <c r="H24" i="26" a="1"/>
  <c r="H24" i="26" s="1"/>
  <c r="I208" i="35" s="1"/>
  <c r="J21" i="58" s="1"/>
  <c r="H33" i="26" a="1"/>
  <c r="H33" i="26" s="1"/>
  <c r="I217" i="35" s="1"/>
  <c r="J57" i="58" s="1"/>
  <c r="D36" i="26" a="1"/>
  <c r="D36" i="26" s="1"/>
  <c r="H199" i="35" s="1"/>
  <c r="I68" i="37" s="1"/>
  <c r="F40" i="26" a="1"/>
  <c r="F40" i="26" s="1"/>
  <c r="G224" i="35" s="1"/>
  <c r="H84" i="58" s="1"/>
  <c r="H84" i="41" s="1"/>
  <c r="H28" i="26" a="1"/>
  <c r="H28" i="26" s="1"/>
  <c r="I212" i="35" s="1"/>
  <c r="J36" i="58" s="1"/>
  <c r="H23" i="26" a="1"/>
  <c r="H23" i="26" s="1"/>
  <c r="I207" i="35" s="1"/>
  <c r="G26" i="26" a="1"/>
  <c r="G26" i="26" s="1"/>
  <c r="H210" i="35" s="1"/>
  <c r="I28" i="58" s="1"/>
  <c r="H39" i="26" a="1"/>
  <c r="H39" i="26" s="1"/>
  <c r="I223" i="35" s="1"/>
  <c r="D29" i="26" a="1"/>
  <c r="D29" i="26" s="1"/>
  <c r="H192" i="35" s="1"/>
  <c r="I41" i="37" s="1"/>
  <c r="G38" i="26" a="1"/>
  <c r="G38" i="26" s="1"/>
  <c r="H222" i="35" s="1"/>
  <c r="I77" i="58" s="1"/>
  <c r="E36" i="26" a="1"/>
  <c r="E36" i="26" s="1"/>
  <c r="I199" i="35" s="1"/>
  <c r="J68" i="37" s="1"/>
  <c r="G33" i="26" a="1"/>
  <c r="G33" i="26" s="1"/>
  <c r="H217" i="35" s="1"/>
  <c r="I57" i="58" s="1"/>
  <c r="G32" i="26" a="1"/>
  <c r="G32" i="26" s="1"/>
  <c r="H216" i="35" s="1"/>
  <c r="I51" i="58" s="1"/>
  <c r="E31" i="26" a="1"/>
  <c r="E31" i="26" s="1"/>
  <c r="I194" i="35" s="1"/>
  <c r="H35" i="26" a="1"/>
  <c r="H35" i="26" s="1"/>
  <c r="G53" i="26" s="1"/>
  <c r="H32" i="26" a="1"/>
  <c r="H32" i="26" s="1"/>
  <c r="I216" i="35" s="1"/>
  <c r="J54" i="58" s="1"/>
  <c r="E40" i="26" a="1"/>
  <c r="E40" i="26" s="1"/>
  <c r="I203" i="35" s="1"/>
  <c r="J85" i="37" s="1"/>
  <c r="G30" i="26" a="1"/>
  <c r="G30" i="26" s="1"/>
  <c r="H214" i="35" s="1"/>
  <c r="I44" i="58" s="1"/>
  <c r="F34" i="26" a="1"/>
  <c r="F34" i="26" s="1"/>
  <c r="G218" i="35" s="1"/>
  <c r="H60" i="58" s="1"/>
  <c r="H60" i="41" s="1"/>
  <c r="F24" i="26" a="1"/>
  <c r="F24" i="26" s="1"/>
  <c r="G208" i="35" s="1"/>
  <c r="H20" i="58" s="1"/>
  <c r="H20" i="41" s="1"/>
  <c r="H41" i="26" a="1"/>
  <c r="H41" i="26" s="1"/>
  <c r="I225" i="35" s="1"/>
  <c r="J88" i="58" s="1"/>
  <c r="D25" i="26" a="1"/>
  <c r="D25" i="26" s="1"/>
  <c r="H188" i="35" s="1"/>
  <c r="I24" i="37" s="1"/>
  <c r="I211" i="35"/>
  <c r="G51" i="26"/>
  <c r="G223" i="35"/>
  <c r="I67" i="37"/>
  <c r="I69" i="37"/>
  <c r="J41" i="37"/>
  <c r="J40" i="37"/>
  <c r="J42" i="37"/>
  <c r="J61" i="58"/>
  <c r="J60" i="58"/>
  <c r="J59" i="58"/>
  <c r="J62" i="58"/>
  <c r="J69" i="58"/>
  <c r="J67" i="58"/>
  <c r="J70" i="58"/>
  <c r="J68" i="58"/>
  <c r="J89" i="37"/>
  <c r="J88" i="37"/>
  <c r="J87" i="37"/>
  <c r="J90" i="37"/>
  <c r="G207" i="35"/>
  <c r="H207" i="35"/>
  <c r="J69" i="37"/>
  <c r="H202" i="35"/>
  <c r="C54" i="26"/>
  <c r="H219" i="35"/>
  <c r="I87" i="58"/>
  <c r="I88" i="58"/>
  <c r="I89" i="58"/>
  <c r="I90" i="58"/>
  <c r="I20" i="58"/>
  <c r="I21" i="58"/>
  <c r="I19" i="58"/>
  <c r="I22" i="58"/>
  <c r="H41" i="58"/>
  <c r="H41" i="41" s="1"/>
  <c r="H40" i="58"/>
  <c r="H40" i="41" s="1"/>
  <c r="H39" i="58"/>
  <c r="H39" i="41" s="1"/>
  <c r="H42" i="58"/>
  <c r="H42" i="41" s="1"/>
  <c r="J57" i="37"/>
  <c r="J56" i="37"/>
  <c r="J58" i="37"/>
  <c r="J55" i="37"/>
  <c r="I44" i="37"/>
  <c r="I46" i="37"/>
  <c r="I45" i="37"/>
  <c r="I43" i="37"/>
  <c r="I83" i="58"/>
  <c r="I86" i="58"/>
  <c r="I85" i="58"/>
  <c r="I84" i="58"/>
  <c r="I91" i="37"/>
  <c r="I93" i="37"/>
  <c r="I92" i="37"/>
  <c r="I94" i="37"/>
  <c r="H198" i="35"/>
  <c r="H69" i="58"/>
  <c r="H69" i="41" s="1"/>
  <c r="H70" i="58"/>
  <c r="H70" i="41" s="1"/>
  <c r="H67" i="58"/>
  <c r="H67" i="41" s="1"/>
  <c r="H68" i="58"/>
  <c r="H68" i="41" s="1"/>
  <c r="H194" i="35"/>
  <c r="C52" i="26"/>
  <c r="I60" i="37"/>
  <c r="J19" i="37"/>
  <c r="J21" i="37"/>
  <c r="J20" i="37"/>
  <c r="J22" i="37"/>
  <c r="J23" i="58"/>
  <c r="J25" i="58"/>
  <c r="J24" i="58"/>
  <c r="J26" i="58"/>
  <c r="H46" i="58"/>
  <c r="H46" i="41" s="1"/>
  <c r="H45" i="58"/>
  <c r="H45" i="41" s="1"/>
  <c r="H44" i="58"/>
  <c r="H44" i="41" s="1"/>
  <c r="H43" i="58"/>
  <c r="H43" i="41" s="1"/>
  <c r="J43" i="58"/>
  <c r="J45" i="58"/>
  <c r="J44" i="58"/>
  <c r="J46" i="58"/>
  <c r="I24" i="58"/>
  <c r="I26" i="58"/>
  <c r="I25" i="58"/>
  <c r="I23" i="58"/>
  <c r="I27" i="37"/>
  <c r="I29" i="37"/>
  <c r="I28" i="37"/>
  <c r="I30" i="37"/>
  <c r="E51" i="26"/>
  <c r="H51" i="26" s="1"/>
  <c r="G211" i="35"/>
  <c r="I38" i="37"/>
  <c r="I37" i="37"/>
  <c r="I36" i="37"/>
  <c r="I75" i="37"/>
  <c r="I77" i="37"/>
  <c r="I76" i="37"/>
  <c r="I78" i="37"/>
  <c r="H75" i="58"/>
  <c r="H75" i="41" s="1"/>
  <c r="H78" i="58"/>
  <c r="H78" i="41" s="1"/>
  <c r="H77" i="58"/>
  <c r="H77" i="41" s="1"/>
  <c r="H76" i="58"/>
  <c r="H76" i="41" s="1"/>
  <c r="J53" i="37"/>
  <c r="J54" i="37"/>
  <c r="J52" i="37"/>
  <c r="J51" i="37"/>
  <c r="I52" i="37"/>
  <c r="I51" i="37"/>
  <c r="I53" i="37"/>
  <c r="I54" i="37"/>
  <c r="J93" i="37"/>
  <c r="J91" i="37"/>
  <c r="J92" i="37"/>
  <c r="J94" i="37"/>
  <c r="I70" i="58"/>
  <c r="I69" i="58"/>
  <c r="I68" i="58"/>
  <c r="I67" i="58"/>
  <c r="H186" i="35"/>
  <c r="J37" i="58"/>
  <c r="H211" i="35"/>
  <c r="F54" i="26"/>
  <c r="H223" i="35"/>
  <c r="I83" i="37"/>
  <c r="I84" i="37"/>
  <c r="I86" i="37"/>
  <c r="I85" i="37"/>
  <c r="H215" i="35"/>
  <c r="J72" i="37"/>
  <c r="J74" i="37"/>
  <c r="J71" i="37"/>
  <c r="J73" i="37"/>
  <c r="H23" i="58"/>
  <c r="H23" i="41" s="1"/>
  <c r="H24" i="58"/>
  <c r="H24" i="41" s="1"/>
  <c r="H26" i="58"/>
  <c r="H26" i="41" s="1"/>
  <c r="H25" i="58"/>
  <c r="H25" i="41" s="1"/>
  <c r="J44" i="37"/>
  <c r="J46" i="37"/>
  <c r="J45" i="37"/>
  <c r="J43" i="37"/>
  <c r="I93" i="58"/>
  <c r="I92" i="58"/>
  <c r="I91" i="58"/>
  <c r="I94" i="58"/>
  <c r="I202" i="35"/>
  <c r="H28" i="58"/>
  <c r="H28" i="41" s="1"/>
  <c r="H29" i="58"/>
  <c r="H29" i="41" s="1"/>
  <c r="H27" i="58"/>
  <c r="H27" i="41" s="1"/>
  <c r="H30" i="58"/>
  <c r="H30" i="41" s="1"/>
  <c r="H88" i="58"/>
  <c r="H88" i="41" s="1"/>
  <c r="H87" i="58"/>
  <c r="H87" i="41" s="1"/>
  <c r="H89" i="58"/>
  <c r="H89" i="41" s="1"/>
  <c r="H90" i="58"/>
  <c r="H90" i="41" s="1"/>
  <c r="J37" i="37"/>
  <c r="J38" i="37"/>
  <c r="J35" i="37"/>
  <c r="J36" i="37"/>
  <c r="J86" i="58"/>
  <c r="J84" i="58"/>
  <c r="J85" i="58"/>
  <c r="J83" i="58"/>
  <c r="J40" i="58"/>
  <c r="J39" i="58"/>
  <c r="J41" i="58"/>
  <c r="J42" i="58"/>
  <c r="I72" i="58"/>
  <c r="I74" i="58"/>
  <c r="I73" i="58"/>
  <c r="I71" i="58"/>
  <c r="J28" i="58"/>
  <c r="J29" i="58"/>
  <c r="J27" i="58"/>
  <c r="J30" i="58"/>
  <c r="J23" i="37"/>
  <c r="J25" i="37"/>
  <c r="J24" i="37"/>
  <c r="J26" i="37"/>
  <c r="H52" i="58"/>
  <c r="H52" i="41" s="1"/>
  <c r="H51" i="58"/>
  <c r="H51" i="41" s="1"/>
  <c r="H53" i="58"/>
  <c r="H53" i="41" s="1"/>
  <c r="H54" i="58"/>
  <c r="H54" i="41" s="1"/>
  <c r="G215" i="35"/>
  <c r="I57" i="37"/>
  <c r="I58" i="37"/>
  <c r="I56" i="37"/>
  <c r="I21" i="37"/>
  <c r="I19" i="37"/>
  <c r="I20" i="37"/>
  <c r="I22" i="37"/>
  <c r="I89" i="37"/>
  <c r="I88" i="37"/>
  <c r="I87" i="37"/>
  <c r="I90" i="37"/>
  <c r="I215" i="35"/>
  <c r="J61" i="37"/>
  <c r="J60" i="37"/>
  <c r="J59" i="37"/>
  <c r="J62" i="37"/>
  <c r="J29" i="37"/>
  <c r="J28" i="37"/>
  <c r="J27" i="37"/>
  <c r="J30" i="37"/>
  <c r="H73" i="58"/>
  <c r="H73" i="41" s="1"/>
  <c r="H72" i="58"/>
  <c r="H72" i="41" s="1"/>
  <c r="H71" i="58"/>
  <c r="H71" i="41" s="1"/>
  <c r="H74" i="58"/>
  <c r="H74" i="41" s="1"/>
  <c r="H91" i="58"/>
  <c r="H91" i="41" s="1"/>
  <c r="H93" i="58"/>
  <c r="H93" i="41" s="1"/>
  <c r="H94" i="58"/>
  <c r="H94" i="41" s="1"/>
  <c r="H92" i="58"/>
  <c r="H92" i="41" s="1"/>
  <c r="D53" i="26"/>
  <c r="I198" i="35"/>
  <c r="J71" i="58"/>
  <c r="J72" i="58"/>
  <c r="H37" i="58"/>
  <c r="H37" i="41" s="1"/>
  <c r="H38" i="58"/>
  <c r="H38" i="41" s="1"/>
  <c r="H35" i="58"/>
  <c r="H35" i="41" s="1"/>
  <c r="H36" i="58"/>
  <c r="H36" i="41" s="1"/>
  <c r="H190" i="35"/>
  <c r="J76" i="37"/>
  <c r="J78" i="37"/>
  <c r="H57" i="58"/>
  <c r="H57" i="41" s="1"/>
  <c r="H56" i="58"/>
  <c r="H56" i="41" s="1"/>
  <c r="H58" i="58"/>
  <c r="H58" i="41" s="1"/>
  <c r="H55" i="58"/>
  <c r="H55" i="41" s="1"/>
  <c r="I61" i="58"/>
  <c r="I62" i="58"/>
  <c r="I59" i="58"/>
  <c r="I60" i="58"/>
  <c r="J92" i="58"/>
  <c r="J94" i="58"/>
  <c r="J93" i="58"/>
  <c r="J91" i="58"/>
  <c r="I41" i="58"/>
  <c r="I42" i="58"/>
  <c r="I40" i="58"/>
  <c r="I39" i="58"/>
  <c r="J76" i="58"/>
  <c r="J77" i="58"/>
  <c r="J75" i="58"/>
  <c r="J78" i="58"/>
  <c r="J75" i="37" l="1"/>
  <c r="I39" i="37"/>
  <c r="I39" i="41" s="1"/>
  <c r="C51" i="26"/>
  <c r="G219" i="35"/>
  <c r="I40" i="37"/>
  <c r="I27" i="58"/>
  <c r="I42" i="37"/>
  <c r="I29" i="58"/>
  <c r="J38" i="58"/>
  <c r="J38" i="41" s="1"/>
  <c r="J35" i="58"/>
  <c r="J22" i="58"/>
  <c r="J20" i="58"/>
  <c r="J20" i="41" s="1"/>
  <c r="I61" i="37"/>
  <c r="I70" i="37"/>
  <c r="I56" i="58"/>
  <c r="H85" i="58"/>
  <c r="H85" i="41" s="1"/>
  <c r="H83" i="58"/>
  <c r="H83" i="41" s="1"/>
  <c r="I71" i="37"/>
  <c r="I71" i="41" s="1"/>
  <c r="G50" i="26"/>
  <c r="J70" i="37"/>
  <c r="I74" i="37"/>
  <c r="I73" i="37"/>
  <c r="I73" i="41" s="1"/>
  <c r="I76" i="58"/>
  <c r="C53" i="26"/>
  <c r="H86" i="58"/>
  <c r="H86" i="41" s="1"/>
  <c r="E54" i="26"/>
  <c r="H54" i="26" s="1"/>
  <c r="I78" i="58"/>
  <c r="D50" i="26"/>
  <c r="I75" i="58"/>
  <c r="I75" i="41" s="1"/>
  <c r="I59" i="37"/>
  <c r="I55" i="58"/>
  <c r="I55" i="41" s="1"/>
  <c r="J67" i="37"/>
  <c r="J67" i="41" s="1"/>
  <c r="J55" i="58"/>
  <c r="J55" i="41" s="1"/>
  <c r="I58" i="58"/>
  <c r="I58" i="41" s="1"/>
  <c r="J19" i="58"/>
  <c r="J19" i="41" s="1"/>
  <c r="I30" i="58"/>
  <c r="I30" i="41" s="1"/>
  <c r="J74" i="58"/>
  <c r="F53" i="26"/>
  <c r="J56" i="58"/>
  <c r="F50" i="26"/>
  <c r="J58" i="58"/>
  <c r="J58" i="41" s="1"/>
  <c r="D51" i="26"/>
  <c r="J51" i="26" s="1"/>
  <c r="I52" i="58"/>
  <c r="I52" i="41" s="1"/>
  <c r="I35" i="58"/>
  <c r="I35" i="41" s="1"/>
  <c r="I53" i="58"/>
  <c r="I53" i="41" s="1"/>
  <c r="I37" i="58"/>
  <c r="I37" i="41" s="1"/>
  <c r="I54" i="58"/>
  <c r="I54" i="41" s="1"/>
  <c r="I36" i="58"/>
  <c r="I36" i="41" s="1"/>
  <c r="F52" i="26"/>
  <c r="J51" i="58"/>
  <c r="J52" i="58"/>
  <c r="G52" i="26"/>
  <c r="I83" i="41"/>
  <c r="J53" i="58"/>
  <c r="J83" i="37"/>
  <c r="J83" i="41" s="1"/>
  <c r="I219" i="35"/>
  <c r="J63" i="58" s="1"/>
  <c r="D52" i="26"/>
  <c r="I88" i="41"/>
  <c r="H22" i="58"/>
  <c r="H22" i="41" s="1"/>
  <c r="I85" i="41"/>
  <c r="J86" i="37"/>
  <c r="J86" i="41" s="1"/>
  <c r="J44" i="41"/>
  <c r="I21" i="41"/>
  <c r="J46" i="41"/>
  <c r="J87" i="58"/>
  <c r="J87" i="41" s="1"/>
  <c r="J84" i="37"/>
  <c r="J84" i="41" s="1"/>
  <c r="J53" i="26"/>
  <c r="J60" i="41"/>
  <c r="H59" i="58"/>
  <c r="H59" i="41" s="1"/>
  <c r="F51" i="26"/>
  <c r="I51" i="26" s="1"/>
  <c r="J59" i="41"/>
  <c r="J70" i="41"/>
  <c r="I46" i="58"/>
  <c r="I46" i="41" s="1"/>
  <c r="H61" i="58"/>
  <c r="H61" i="41" s="1"/>
  <c r="J22" i="41"/>
  <c r="I43" i="58"/>
  <c r="I43" i="41" s="1"/>
  <c r="J29" i="41"/>
  <c r="E52" i="26"/>
  <c r="H52" i="26" s="1"/>
  <c r="H62" i="58"/>
  <c r="H62" i="41" s="1"/>
  <c r="E50" i="26"/>
  <c r="H50" i="26" s="1"/>
  <c r="J24" i="41"/>
  <c r="I45" i="58"/>
  <c r="I45" i="41" s="1"/>
  <c r="I56" i="41"/>
  <c r="J25" i="41"/>
  <c r="J57" i="41"/>
  <c r="H19" i="58"/>
  <c r="H19" i="41" s="1"/>
  <c r="I24" i="41"/>
  <c r="H21" i="58"/>
  <c r="H21" i="41" s="1"/>
  <c r="I72" i="41"/>
  <c r="J62" i="41"/>
  <c r="I84" i="41"/>
  <c r="J21" i="41"/>
  <c r="C50" i="26"/>
  <c r="I50" i="26" s="1"/>
  <c r="I22" i="41"/>
  <c r="G54" i="26"/>
  <c r="J90" i="58"/>
  <c r="J90" i="41" s="1"/>
  <c r="J69" i="41"/>
  <c r="I38" i="41"/>
  <c r="I19" i="41"/>
  <c r="J26" i="41"/>
  <c r="J89" i="58"/>
  <c r="J89" i="41" s="1"/>
  <c r="I44" i="41"/>
  <c r="I26" i="37"/>
  <c r="I26" i="41" s="1"/>
  <c r="I23" i="37"/>
  <c r="I23" i="41" s="1"/>
  <c r="J23" i="41"/>
  <c r="D54" i="26"/>
  <c r="I25" i="37"/>
  <c r="I25" i="41" s="1"/>
  <c r="I89" i="41"/>
  <c r="I51" i="41"/>
  <c r="J61" i="41"/>
  <c r="J43" i="41"/>
  <c r="I20" i="41"/>
  <c r="J35" i="41"/>
  <c r="J45" i="41"/>
  <c r="J77" i="41"/>
  <c r="J28" i="41"/>
  <c r="I57" i="41"/>
  <c r="I86" i="41"/>
  <c r="I41" i="41"/>
  <c r="I74" i="41"/>
  <c r="I42" i="41"/>
  <c r="J71" i="41"/>
  <c r="J52" i="41"/>
  <c r="I27" i="41"/>
  <c r="J68" i="41"/>
  <c r="J27" i="41"/>
  <c r="I90" i="41"/>
  <c r="J82" i="58"/>
  <c r="J80" i="58"/>
  <c r="J81" i="58"/>
  <c r="J79" i="58"/>
  <c r="I34" i="58"/>
  <c r="I33" i="58"/>
  <c r="I31" i="58"/>
  <c r="I32" i="58"/>
  <c r="I64" i="37"/>
  <c r="I63" i="37"/>
  <c r="I65" i="37"/>
  <c r="I66" i="37"/>
  <c r="J85" i="41"/>
  <c r="J31" i="37"/>
  <c r="J33" i="37"/>
  <c r="J32" i="37"/>
  <c r="J34" i="37"/>
  <c r="J74" i="41"/>
  <c r="J54" i="41"/>
  <c r="I59" i="41"/>
  <c r="I94" i="41"/>
  <c r="J18" i="58"/>
  <c r="J17" i="58"/>
  <c r="J15" i="58"/>
  <c r="J16" i="58"/>
  <c r="J72" i="41"/>
  <c r="J53" i="41"/>
  <c r="I60" i="41"/>
  <c r="I92" i="41"/>
  <c r="I65" i="58"/>
  <c r="I66" i="58"/>
  <c r="I64" i="58"/>
  <c r="I63" i="58"/>
  <c r="J42" i="41"/>
  <c r="J78" i="41"/>
  <c r="J50" i="26"/>
  <c r="J65" i="37"/>
  <c r="J64" i="37"/>
  <c r="J63" i="37"/>
  <c r="J66" i="37"/>
  <c r="J30" i="41"/>
  <c r="J36" i="41"/>
  <c r="J94" i="41"/>
  <c r="I61" i="41"/>
  <c r="I93" i="41"/>
  <c r="I54" i="26"/>
  <c r="J40" i="41"/>
  <c r="J75" i="41"/>
  <c r="J17" i="37"/>
  <c r="J15" i="37"/>
  <c r="J16" i="37"/>
  <c r="J18" i="37"/>
  <c r="J81" i="37"/>
  <c r="J82" i="37"/>
  <c r="J80" i="37"/>
  <c r="J79" i="37"/>
  <c r="I49" i="58"/>
  <c r="I50" i="58"/>
  <c r="I47" i="58"/>
  <c r="I48" i="58"/>
  <c r="J92" i="41"/>
  <c r="I62" i="41"/>
  <c r="I91" i="41"/>
  <c r="I81" i="37"/>
  <c r="I79" i="37"/>
  <c r="I80" i="37"/>
  <c r="I82" i="37"/>
  <c r="J41" i="41"/>
  <c r="J66" i="58"/>
  <c r="J65" i="58"/>
  <c r="J91" i="41"/>
  <c r="I52" i="26"/>
  <c r="J39" i="41"/>
  <c r="J76" i="41"/>
  <c r="I33" i="37"/>
  <c r="I31" i="37"/>
  <c r="I32" i="37"/>
  <c r="I34" i="37"/>
  <c r="J37" i="41"/>
  <c r="J93" i="41"/>
  <c r="I48" i="37"/>
  <c r="I50" i="37"/>
  <c r="I49" i="37"/>
  <c r="I47" i="37"/>
  <c r="I16" i="58"/>
  <c r="I18" i="58"/>
  <c r="I17" i="58"/>
  <c r="I15" i="58"/>
  <c r="H63" i="58"/>
  <c r="H63" i="41" s="1"/>
  <c r="H66" i="58"/>
  <c r="H66" i="41" s="1"/>
  <c r="H65" i="58"/>
  <c r="H65" i="41" s="1"/>
  <c r="H64" i="58"/>
  <c r="H64" i="41" s="1"/>
  <c r="I87" i="41"/>
  <c r="H50" i="58"/>
  <c r="H50" i="41" s="1"/>
  <c r="H48" i="58"/>
  <c r="H48" i="41" s="1"/>
  <c r="H49" i="58"/>
  <c r="H49" i="41" s="1"/>
  <c r="H47" i="58"/>
  <c r="H47" i="41" s="1"/>
  <c r="I78" i="41"/>
  <c r="H31" i="58"/>
  <c r="H31" i="41" s="1"/>
  <c r="H32" i="58"/>
  <c r="H32" i="41" s="1"/>
  <c r="H33" i="58"/>
  <c r="H33" i="41" s="1"/>
  <c r="H34" i="58"/>
  <c r="H34" i="41" s="1"/>
  <c r="I76" i="41"/>
  <c r="H17" i="58"/>
  <c r="H18" i="58"/>
  <c r="H15" i="58"/>
  <c r="H16" i="58"/>
  <c r="I70" i="41"/>
  <c r="I40" i="41"/>
  <c r="J49" i="37"/>
  <c r="J48" i="37"/>
  <c r="J50" i="37"/>
  <c r="J47" i="37"/>
  <c r="I81" i="58"/>
  <c r="I80" i="58"/>
  <c r="I79" i="58"/>
  <c r="I82" i="58"/>
  <c r="I82" i="41" s="1"/>
  <c r="I77" i="41"/>
  <c r="I69" i="41"/>
  <c r="H80" i="58"/>
  <c r="H80" i="41" s="1"/>
  <c r="H82" i="58"/>
  <c r="H82" i="41" s="1"/>
  <c r="H81" i="58"/>
  <c r="H81" i="41" s="1"/>
  <c r="H79" i="58"/>
  <c r="H79" i="41" s="1"/>
  <c r="I15" i="37"/>
  <c r="I17" i="37"/>
  <c r="I16" i="37"/>
  <c r="I18" i="37"/>
  <c r="I28" i="41"/>
  <c r="I67" i="41"/>
  <c r="J50" i="58"/>
  <c r="J48" i="58"/>
  <c r="J47" i="58"/>
  <c r="J49" i="58"/>
  <c r="J73" i="41"/>
  <c r="J51" i="41"/>
  <c r="I29" i="41"/>
  <c r="J56" i="41"/>
  <c r="J88" i="41"/>
  <c r="I68" i="41"/>
  <c r="J34" i="58"/>
  <c r="J31" i="58"/>
  <c r="J32" i="58"/>
  <c r="J33" i="58"/>
  <c r="J64" i="58" l="1"/>
  <c r="J64" i="41" s="1"/>
  <c r="I53" i="26"/>
  <c r="J52" i="26"/>
  <c r="I49" i="41"/>
  <c r="I50" i="41"/>
  <c r="J54" i="26"/>
  <c r="J82" i="41"/>
  <c r="I48" i="41"/>
  <c r="I33" i="41"/>
  <c r="I80" i="41"/>
  <c r="J79" i="41"/>
  <c r="J49" i="41"/>
  <c r="J65" i="41"/>
  <c r="J33" i="41"/>
  <c r="J80" i="41"/>
  <c r="J81" i="41"/>
  <c r="I64" i="41"/>
  <c r="I32" i="41"/>
  <c r="I17" i="41"/>
  <c r="C18" i="63"/>
  <c r="I79" i="41"/>
  <c r="H18" i="41"/>
  <c r="C48" i="63"/>
  <c r="I63" i="41"/>
  <c r="I81" i="41"/>
  <c r="J18" i="41"/>
  <c r="J47" i="41"/>
  <c r="I424" i="37"/>
  <c r="E17" i="53" s="1"/>
  <c r="F17" i="53" s="1"/>
  <c r="H23" i="53" s="1"/>
  <c r="I47" i="41"/>
  <c r="J16" i="41"/>
  <c r="J66" i="41"/>
  <c r="I31" i="41"/>
  <c r="C38" i="63"/>
  <c r="H17" i="41"/>
  <c r="J50" i="41"/>
  <c r="J423" i="37"/>
  <c r="J15" i="41"/>
  <c r="J424" i="37"/>
  <c r="F145" i="66" s="1"/>
  <c r="J63" i="41"/>
  <c r="J34" i="41"/>
  <c r="I15" i="41"/>
  <c r="I423" i="37"/>
  <c r="J48" i="41"/>
  <c r="J17" i="41"/>
  <c r="C28" i="63"/>
  <c r="J32" i="41"/>
  <c r="I34" i="41"/>
  <c r="I423" i="58"/>
  <c r="J31" i="41"/>
  <c r="J424" i="58"/>
  <c r="E35" i="53" s="1"/>
  <c r="F35" i="53" s="1"/>
  <c r="H29" i="53" s="1"/>
  <c r="J423" i="58"/>
  <c r="I18" i="41"/>
  <c r="H16" i="41"/>
  <c r="C58" i="63"/>
  <c r="I66" i="41"/>
  <c r="I16" i="41"/>
  <c r="H424" i="58"/>
  <c r="H424" i="41" s="1"/>
  <c r="H15" i="41"/>
  <c r="H423" i="58"/>
  <c r="I424" i="58"/>
  <c r="F241" i="66" s="1"/>
  <c r="I65" i="41"/>
  <c r="J425" i="58" l="1"/>
  <c r="C59" i="63" s="1"/>
  <c r="I425" i="37"/>
  <c r="C19" i="63" s="1"/>
  <c r="F97" i="66"/>
  <c r="I425" i="58"/>
  <c r="C49" i="63" s="1"/>
  <c r="F289" i="66"/>
  <c r="F193" i="66"/>
  <c r="F194" i="66"/>
  <c r="H423" i="41"/>
  <c r="E299" i="38"/>
  <c r="M194" i="66" s="1"/>
  <c r="E23" i="53"/>
  <c r="F23" i="53" s="1"/>
  <c r="F290" i="66"/>
  <c r="E347" i="38"/>
  <c r="M290" i="66" s="1"/>
  <c r="I423" i="41"/>
  <c r="F98" i="66"/>
  <c r="E311" i="38"/>
  <c r="M98" i="66" s="1"/>
  <c r="H425" i="58"/>
  <c r="F242" i="66"/>
  <c r="E323" i="38"/>
  <c r="M242" i="66" s="1"/>
  <c r="E29" i="53"/>
  <c r="F29" i="53" s="1"/>
  <c r="J424" i="41"/>
  <c r="I424" i="41"/>
  <c r="J423" i="41"/>
  <c r="E335" i="38"/>
  <c r="M146" i="66" s="1"/>
  <c r="F146" i="66"/>
  <c r="E11" i="53"/>
  <c r="F11" i="53" s="1"/>
  <c r="J425" i="37"/>
  <c r="C52" i="63" l="1"/>
  <c r="C12" i="63"/>
  <c r="C42" i="63"/>
  <c r="I425" i="41"/>
  <c r="N3" i="41" s="1"/>
  <c r="N98" i="66"/>
  <c r="G23" i="53"/>
  <c r="E317" i="38" s="1"/>
  <c r="H17" i="53"/>
  <c r="G17" i="53" s="1"/>
  <c r="E305" i="38" s="1"/>
  <c r="N242" i="66"/>
  <c r="H425" i="41"/>
  <c r="M3" i="41" s="1"/>
  <c r="C39" i="63"/>
  <c r="C32" i="63"/>
  <c r="C29" i="63"/>
  <c r="J425" i="41"/>
  <c r="O3" i="41" s="1"/>
  <c r="C22" i="63"/>
  <c r="N194" i="66"/>
  <c r="H5" i="53"/>
  <c r="G5" i="53" s="1"/>
  <c r="E281" i="38" s="1"/>
  <c r="G11" i="53"/>
  <c r="E293" i="38" s="1"/>
  <c r="N146" i="66"/>
  <c r="G29" i="53"/>
  <c r="E329" i="38" s="1"/>
  <c r="H35" i="53"/>
  <c r="G35" i="53" s="1"/>
  <c r="E341" i="38" s="1"/>
  <c r="N290" i="66"/>
  <c r="Y98" i="66" l="1"/>
  <c r="Y242" i="66"/>
  <c r="Z98" i="66"/>
  <c r="Z242" i="66"/>
  <c r="L145" i="66"/>
  <c r="J484" i="37"/>
  <c r="J484" i="58"/>
  <c r="L289" i="66"/>
  <c r="Y290" i="66"/>
  <c r="Z146" i="66"/>
  <c r="Z290" i="66"/>
  <c r="Y146" i="66"/>
  <c r="L193" i="66"/>
  <c r="H484" i="58"/>
  <c r="H484" i="37"/>
  <c r="L49" i="66"/>
  <c r="I484" i="37"/>
  <c r="L97" i="66"/>
  <c r="Z50" i="66"/>
  <c r="Z194" i="66"/>
  <c r="Y194" i="66"/>
  <c r="Y50" i="66"/>
  <c r="L241" i="66"/>
  <c r="I484" i="58"/>
  <c r="I484" i="41" l="1"/>
  <c r="J484" i="41"/>
  <c r="H484" i="41"/>
  <c r="P193" i="66"/>
  <c r="V193" i="66" s="1"/>
  <c r="X193" i="66" s="1"/>
  <c r="R193" i="66"/>
  <c r="T193" i="66" s="1"/>
  <c r="N193" i="66"/>
  <c r="P241" i="66"/>
  <c r="N241" i="66"/>
  <c r="P289" i="66"/>
  <c r="N289" i="66"/>
  <c r="P97" i="66"/>
  <c r="N97" i="66"/>
  <c r="P49" i="66"/>
  <c r="V49" i="66" s="1"/>
  <c r="X49" i="66" s="1"/>
  <c r="R49" i="66"/>
  <c r="T49" i="66" s="1"/>
  <c r="N49" i="66"/>
  <c r="P145" i="66"/>
  <c r="N145" i="66"/>
  <c r="O241" i="66" l="1"/>
  <c r="Q241" i="66" s="1"/>
  <c r="R241" i="66" s="1"/>
  <c r="T241" i="66" s="1"/>
  <c r="O289" i="66"/>
  <c r="Q289" i="66" s="1"/>
  <c r="R289" i="66" s="1"/>
  <c r="T289" i="66" s="1"/>
  <c r="O97" i="66"/>
  <c r="Y241" i="66"/>
  <c r="Y97" i="66"/>
  <c r="Z97" i="66"/>
  <c r="Z241" i="66"/>
  <c r="O145" i="66"/>
  <c r="Z289" i="66"/>
  <c r="Y289" i="66"/>
  <c r="Z145" i="66"/>
  <c r="Y145" i="66"/>
  <c r="O193" i="66"/>
  <c r="Y193" i="66"/>
  <c r="Z193" i="66"/>
  <c r="Z49" i="66"/>
  <c r="O49" i="66"/>
  <c r="Y49" i="66"/>
  <c r="U241" i="66" l="1"/>
  <c r="V241" i="66"/>
  <c r="X241" i="66" s="1"/>
  <c r="V289" i="66"/>
  <c r="X289" i="66" s="1"/>
  <c r="U289" i="66"/>
  <c r="U49" i="66"/>
  <c r="Q49" i="66"/>
  <c r="Q193" i="66"/>
  <c r="U193" i="66"/>
  <c r="V145" i="66"/>
  <c r="X145" i="66" s="1"/>
  <c r="U145" i="66"/>
  <c r="Q145" i="66"/>
  <c r="R145" i="66" s="1"/>
  <c r="T145" i="66" s="1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<sst xmlns="http://schemas.openxmlformats.org/spreadsheetml/2006/main" count="4761" uniqueCount="344">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</sst>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20.130814247411568</c:v>
                </c:pt>
                <c:pt idx="2">
                  <c:v>20.892440879131119</c:v>
                </c:pt>
                <c:pt idx="3">
                  <c:v>7.483154704207001</c:v>
                </c:pt>
                <c:pt idx="4">
                  <c:v>5.3094784101167178</c:v>
                </c:pt>
                <c:pt idx="5">
                  <c:v>5.5507541470098438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49.338166130547826</c:v>
                </c:pt>
                <c:pt idx="2">
                  <c:v>67.859701699510524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32.476225853551838</c:v>
                </c:pt>
                <c:pt idx="2">
                  <c:v>16.212560085803947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9.8541438038368376</c:v>
                </c:pt>
                <c:pt idx="5">
                  <c:v>9.4469596347619955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1164168.8948086752</c:v>
                </c:pt>
                <c:pt idx="2">
                  <c:v>1244636.9273219209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7038431.1695536636</c:v>
                </c:pt>
                <c:pt idx="2">
                  <c:v>9929847.5314465184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2794385.6948182089</c:v>
                </c:pt>
                <c:pt idx="2">
                  <c:v>1428470.503723142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1594861.3083457267</c:v>
                </c:pt>
                <c:pt idx="2">
                  <c:v>1595579.5569743209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3841.1924204179672</c:v>
                </c:pt>
                <c:pt idx="2">
                  <c:v>4364.8150029960898</c:v>
                </c:pt>
                <c:pt idx="15">
                  <c:v>4441.5</c:v>
                </c:pt>
                <c:pt idx="16">
                  <c:v>3841.1924204179672</c:v>
                </c:pt>
                <c:pt idx="17">
                  <c:v>4364.8150029960898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1318118.2635881547</c:v>
                </c:pt>
                <c:pt idx="20">
                  <c:v>4497109.3698889986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75934.000000000044</c:v>
                </c:pt>
                <c:pt idx="2">
                  <c:v>75934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2465529.6374583021</c:v>
                </c:pt>
                <c:pt idx="11">
                  <c:v>1224210.1466222294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5017315.5061517758</c:v>
                </c:pt>
                <c:pt idx="5">
                  <c:v>3696969.3203223622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8149031.6603895044</c:v>
                </c:pt>
                <c:pt idx="2">
                  <c:v>7433816.4974613311</c:v>
                </c:pt>
                <c:pt idx="15">
                  <c:v>9696490.333333334</c:v>
                </c:pt>
                <c:pt idx="16">
                  <c:v>2573378.41907037</c:v>
                </c:pt>
                <c:pt idx="17">
                  <c:v>2347520.9991983147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3587948.9442812782</c:v>
                </c:pt>
                <c:pt idx="5">
                  <c:v>1390330.2159089954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6727116.3041964862</c:v>
                </c:pt>
                <c:pt idx="2">
                  <c:v>5346295.0390991857</c:v>
                </c:pt>
                <c:pt idx="15">
                  <c:v>14742130.666666664</c:v>
                </c:pt>
                <c:pt idx="16">
                  <c:v>5965555.9678723551</c:v>
                </c:pt>
                <c:pt idx="17">
                  <c:v>4741054.0912766354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460828.98812524875</c:v>
                </c:pt>
                <c:pt idx="5">
                  <c:v>1536096.6270841628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220351.66470374397</c:v>
                </c:pt>
                <c:pt idx="5">
                  <c:v>751788.03251865599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64410.140684729078</c:v>
                </c:pt>
                <c:pt idx="2">
                  <c:v>439504.48937815143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82481.728206472224</c:v>
                </c:pt>
                <c:pt idx="5">
                  <c:v>58915.520147480172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16105220.200654797</c:v>
                </c:pt>
                <c:pt idx="17">
                  <c:v>14568499.120177582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1095011.6432589979</c:v>
                </c:pt>
                <c:pt idx="17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-325416.34224274021</c:v>
                </c:pt>
                <c:pt idx="2">
                  <c:v>-286795.62634352566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10127724.691119613</c:v>
                </c:pt>
                <c:pt idx="2">
                  <c:v>6861710.4631122779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222680.58289724172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199229.35512407831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3841.1924204179672</c:v>
                </c:pt>
                <c:pt idx="2">
                  <c:v>4364.8150029960898</c:v>
                </c:pt>
                <c:pt idx="15">
                  <c:v>4441.5</c:v>
                </c:pt>
                <c:pt idx="16">
                  <c:v>3841.1924204179672</c:v>
                </c:pt>
                <c:pt idx="17">
                  <c:v>4364.8150029960898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1318118.2635881547</c:v>
                </c:pt>
                <c:pt idx="20">
                  <c:v>4497109.3698889986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75934.000000000044</c:v>
                </c:pt>
                <c:pt idx="2">
                  <c:v>75934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2465529.6374583021</c:v>
                </c:pt>
                <c:pt idx="11">
                  <c:v>1224210.1466222294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5017315.5061517758</c:v>
                </c:pt>
                <c:pt idx="5">
                  <c:v>3696969.3203223622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8149031.6603895044</c:v>
                </c:pt>
                <c:pt idx="2">
                  <c:v>7433816.4974613311</c:v>
                </c:pt>
                <c:pt idx="15">
                  <c:v>9696490.333333334</c:v>
                </c:pt>
                <c:pt idx="16">
                  <c:v>2573378.41907037</c:v>
                </c:pt>
                <c:pt idx="17">
                  <c:v>2347520.9991983147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3587948.9442812782</c:v>
                </c:pt>
                <c:pt idx="5">
                  <c:v>1390330.2159089954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6727116.3041964862</c:v>
                </c:pt>
                <c:pt idx="2">
                  <c:v>5346295.0390991857</c:v>
                </c:pt>
                <c:pt idx="15">
                  <c:v>14742130.666666664</c:v>
                </c:pt>
                <c:pt idx="16">
                  <c:v>5965555.9678723551</c:v>
                </c:pt>
                <c:pt idx="17">
                  <c:v>4741054.0912766354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460828.98812524875</c:v>
                </c:pt>
                <c:pt idx="5">
                  <c:v>1536096.6270841628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220351.66470374397</c:v>
                </c:pt>
                <c:pt idx="5">
                  <c:v>751788.03251865599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64410.140684729078</c:v>
                </c:pt>
                <c:pt idx="2">
                  <c:v>439504.48937815143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82481.728206472224</c:v>
                </c:pt>
                <c:pt idx="5">
                  <c:v>58915.520147480172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16105220.200654797</c:v>
                </c:pt>
                <c:pt idx="17">
                  <c:v>14568499.120177582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1095011.6432589979</c:v>
                </c:pt>
                <c:pt idx="17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1095011.6432589979</c:v>
                </c:pt>
                <c:pt idx="2">
                  <c:v>946639.30210342095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7163.7960881288309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222680.58289724172</c:v>
                </c:pt>
                <c:pt idx="2">
                  <c:v>199229.35512407831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2991639.7289220761</c:v>
                </c:pt>
                <c:pt idx="2">
                  <c:v>3278541.1185957575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22430715.47706145</c:v>
                </c:pt>
                <c:pt idx="2">
                  <c:v>33037861.275249265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2041832.074124685</c:v>
                </c:pt>
                <c:pt idx="2">
                  <c:v>1039271.9970782162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974140.58060603822</c:v>
                </c:pt>
                <c:pt idx="2">
                  <c:v>824221.53865157021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1684311.5089732278</c:v>
                </c:pt>
                <c:pt idx="2">
                  <c:v>1516267.763906257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579691.26616256172</c:v>
                </c:pt>
                <c:pt idx="2">
                  <c:v>1758017.9575126055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11702.263395423128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21211.579730440295</c:v>
                </c:pt>
                <c:pt idx="2">
                  <c:v>33708.640963173966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20.130814247411568</c:v>
                </c:pt>
                <c:pt idx="2">
                  <c:v>20.892440879131119</c:v>
                </c:pt>
                <c:pt idx="3">
                  <c:v>7.483154704207001</c:v>
                </c:pt>
                <c:pt idx="4">
                  <c:v>5.3094784101167178</c:v>
                </c:pt>
                <c:pt idx="5">
                  <c:v>5.5507541470098438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49.338166130547826</c:v>
                </c:pt>
                <c:pt idx="2">
                  <c:v>67.859701699510524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32.476225853551838</c:v>
                </c:pt>
                <c:pt idx="2">
                  <c:v>16.212560085803947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9.8541438038368376</c:v>
                </c:pt>
                <c:pt idx="5">
                  <c:v>9.4469596347619955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1164168.8948086752</c:v>
                </c:pt>
                <c:pt idx="2">
                  <c:v>1244636.9273219209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7038431.1695536636</c:v>
                </c:pt>
                <c:pt idx="2">
                  <c:v>9929847.5314465184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2794385.6948182089</c:v>
                </c:pt>
                <c:pt idx="2">
                  <c:v>1428470.503723142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1594861.3083457267</c:v>
                </c:pt>
                <c:pt idx="2">
                  <c:v>1595579.5569743209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47685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500438.178775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70833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2824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05555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28703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40277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63425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139386574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27383621.82907963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608280.6470242096"/>
    </cacheField>
    <cacheField name="Gødning" numFmtId="3">
      <sharedItems containsSemiMixedTypes="0" containsString="0" containsNumber="1" minValue="0" maxValue="13500438.178775249"/>
    </cacheField>
    <cacheField name="Energi" numFmtId="3">
      <sharedItems containsSemiMixedTypes="0" containsString="0" containsNumber="1" minValue="0" maxValue="427383621.82907963"/>
    </cacheField>
    <cacheField name="Materialer og processer" numFmtId="3">
      <sharedItems containsSemiMixedTypes="0" containsString="0" containsNumber="1" minValue="0" maxValue="4005473.0233037667"/>
    </cacheField>
    <cacheField name="Produktion minus forbrug [ton]" numFmtId="3">
      <sharedItems containsSemiMixedTypes="0" containsString="0" containsNumber="1" minValue="-4828427.5390456235" maxValue="23143752.258082137"/>
    </cacheField>
    <cacheField name="Potentiale til energi [ton]" numFmtId="3">
      <sharedItems containsSemiMixedTypes="0" containsString="0" containsNumber="1" minValue="0" maxValue="23143752.258082137"/>
    </cacheField>
    <cacheField name="Forbrug energi [ton/m3]" numFmtId="3">
      <sharedItems containsSemiMixedTypes="0" containsString="0" containsNumber="1" minValue="0" maxValue="427383621.82907963"/>
    </cacheField>
    <cacheField name="Potentiale til energi [PJ]" numFmtId="0">
      <sharedItems containsSemiMixedTypes="0" containsString="0" containsNumber="1" minValue="0" maxValue="42.581611185838874"/>
    </cacheField>
    <cacheField name="Forbrug/potentiale [PJ]" numFmtId="0">
      <sharedItems containsSemiMixedTypes="0" containsString="0" containsNumber="1" minValue="0" maxValue="42.701609814540021"/>
    </cacheField>
    <cacheField name="Biogasproduktion [PJ]" numFmtId="0">
      <sharedItems containsSemiMixedTypes="0" containsString="0" containsNumber="1" minValue="0" maxValue="3.851235580717185"/>
    </cacheField>
    <cacheField name="Biomasser til energi eksl. biogas [PJ]" numFmtId="0">
      <sharedItems containsSemiMixedTypes="0" containsString="0" containsNumber="1" minValue="0" maxValue="42.581611185838874"/>
    </cacheField>
    <cacheField name="Potentiale til energi [Ton TS]" numFmtId="0">
      <sharedItems containsSemiMixedTypes="0" containsString="0" containsNumber="1" minValue="0" maxValue="6480250.6322629992"/>
    </cacheField>
    <cacheField name="Forbrug/potentiale [Ton TS]" numFmtId="0">
      <sharedItems containsSemiMixedTypes="0" containsString="0" containsNumber="1" minValue="0" maxValue="6498512.5337706124"/>
    </cacheField>
    <cacheField name="Biogasproduktion [Ton TS]" numFmtId="0">
      <sharedItems containsSemiMixedTypes="0" containsString="0" containsNumber="1" minValue="0" maxValue="578229.32917383988"/>
    </cacheField>
    <cacheField name="Biomasser til energi eksl. biogas [Ton TS]" numFmtId="0">
      <sharedItems containsSemiMixedTypes="0" containsString="0" containsNumber="1" minValue="0" maxValue="6480250.632262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5875738.7151891319"/>
  </r>
  <r>
    <x v="1"/>
    <s v="Vestdanmark"/>
    <x v="15"/>
    <x v="1"/>
    <n v="7608280.6470242096"/>
  </r>
  <r>
    <x v="1"/>
    <s v="Vestdanmark"/>
    <x v="16"/>
    <x v="1"/>
    <n v="3543.7654908210607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57368.647217546037"/>
  </r>
  <r>
    <x v="1"/>
    <s v="Vestdanmark"/>
    <x v="22"/>
    <x v="1"/>
    <n v="56652.069419026055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4669672.9064223943"/>
  </r>
  <r>
    <x v="1"/>
    <s v="Vestdanmark"/>
    <x v="15"/>
    <x v="2"/>
    <n v="6940525.5186431529"/>
  </r>
  <r>
    <x v="1"/>
    <s v="Vestdanmark"/>
    <x v="16"/>
    <x v="2"/>
    <n v="4026.84351328395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391456.65160207887"/>
  </r>
  <r>
    <x v="1"/>
    <s v="Vestdanmark"/>
    <x v="22"/>
    <x v="2"/>
    <n v="54750.50854591807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851377.58900735388"/>
  </r>
  <r>
    <x v="1"/>
    <s v="Østdanmark"/>
    <x v="15"/>
    <x v="1"/>
    <n v="540751.0133652949"/>
  </r>
  <r>
    <x v="1"/>
    <s v="Østdanmark"/>
    <x v="16"/>
    <x v="1"/>
    <n v="297.42692959690646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7041.4934671830433"/>
  </r>
  <r>
    <x v="1"/>
    <s v="Østdanmark"/>
    <x v="22"/>
    <x v="1"/>
    <n v="19281.930580973985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676622.13267679163"/>
  </r>
  <r>
    <x v="1"/>
    <s v="Østdanmark"/>
    <x v="15"/>
    <x v="2"/>
    <n v="493290.97881817812"/>
  </r>
  <r>
    <x v="1"/>
    <s v="Østdanmark"/>
    <x v="16"/>
    <x v="2"/>
    <n v="337.97148971213949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48047.837776072534"/>
  </r>
  <r>
    <x v="1"/>
    <s v="Østdanmark"/>
    <x v="22"/>
    <x v="2"/>
    <n v="21183.491454081926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468808.7961246679"/>
  </r>
  <r>
    <x v="2"/>
    <s v="Vestdanmark"/>
    <x v="22"/>
    <x v="1"/>
    <n v="612574.40628991346"/>
  </r>
  <r>
    <x v="2"/>
    <s v="Vestdanmark"/>
    <x v="2"/>
    <x v="1"/>
    <n v="0"/>
  </r>
  <r>
    <x v="2"/>
    <s v="Vestdanmark"/>
    <x v="5"/>
    <x v="1"/>
    <n v="48843.537812418457"/>
  </r>
  <r>
    <x v="2"/>
    <s v="Vestdanmark"/>
    <x v="25"/>
    <x v="1"/>
    <n v="694910.33342213533"/>
  </r>
  <r>
    <x v="2"/>
    <s v="Vestdanmark"/>
    <x v="24"/>
    <x v="1"/>
    <n v="3195704.512221951"/>
  </r>
  <r>
    <x v="2"/>
    <s v="Vestdanmark"/>
    <x v="28"/>
    <x v="1"/>
    <n v="73464.59916198402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9278.4862896688"/>
  </r>
  <r>
    <x v="2"/>
    <s v="Vestdanmark"/>
    <x v="29"/>
    <x v="1"/>
    <n v="1208383.1324071081"/>
  </r>
  <r>
    <x v="2"/>
    <s v="Vestdanmark"/>
    <x v="30"/>
    <x v="1"/>
    <n v="410449.89758334833"/>
  </r>
  <r>
    <x v="2"/>
    <s v="Vestdanmark"/>
    <x v="31"/>
    <x v="1"/>
    <n v="196262.21557353597"/>
  </r>
  <r>
    <x v="2"/>
    <s v="Vestdanmark"/>
    <x v="32"/>
    <x v="1"/>
    <n v="30786.229893887998"/>
  </r>
  <r>
    <x v="2"/>
    <s v="Vestdanmark"/>
    <x v="33"/>
    <x v="1"/>
    <n v="3858747.1884418358"/>
  </r>
  <r>
    <x v="2"/>
    <s v="Vestdanmark"/>
    <x v="0"/>
    <x v="2"/>
    <n v="3292806.4813550194"/>
  </r>
  <r>
    <x v="2"/>
    <s v="Vestdanmark"/>
    <x v="22"/>
    <x v="2"/>
    <n v="612574.40628991358"/>
  </r>
  <r>
    <x v="2"/>
    <s v="Vestdanmark"/>
    <x v="2"/>
    <x v="2"/>
    <n v="0"/>
  </r>
  <r>
    <x v="2"/>
    <s v="Vestdanmark"/>
    <x v="5"/>
    <x v="2"/>
    <n v="48843.537812418464"/>
  </r>
  <r>
    <x v="2"/>
    <s v="Vestdanmark"/>
    <x v="25"/>
    <x v="2"/>
    <n v="694910.33342213545"/>
  </r>
  <r>
    <x v="2"/>
    <s v="Vestdanmark"/>
    <x v="24"/>
    <x v="2"/>
    <n v="1238335.4984860062"/>
  </r>
  <r>
    <x v="2"/>
    <s v="Vestdanmark"/>
    <x v="28"/>
    <x v="2"/>
    <n v="52474.7136871314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9278.4862896707"/>
  </r>
  <r>
    <x v="2"/>
    <s v="Vestdanmark"/>
    <x v="29"/>
    <x v="2"/>
    <n v="1208383.1324071086"/>
  </r>
  <r>
    <x v="2"/>
    <s v="Vestdanmark"/>
    <x v="30"/>
    <x v="2"/>
    <n v="1368166.3252778279"/>
  </r>
  <r>
    <x v="2"/>
    <s v="Vestdanmark"/>
    <x v="31"/>
    <x v="2"/>
    <n v="669600.50019206398"/>
  </r>
  <r>
    <x v="2"/>
    <s v="Vestdanmark"/>
    <x v="32"/>
    <x v="2"/>
    <n v="30786.229893888001"/>
  </r>
  <r>
    <x v="2"/>
    <s v="Vestdanmark"/>
    <x v="33"/>
    <x v="2"/>
    <n v="3858747.188441836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48506.71002710797"/>
  </r>
  <r>
    <x v="2"/>
    <s v="Østdanmark"/>
    <x v="22"/>
    <x v="1"/>
    <n v="75188.084245687161"/>
  </r>
  <r>
    <x v="2"/>
    <s v="Østdanmark"/>
    <x v="2"/>
    <x v="1"/>
    <n v="0"/>
  </r>
  <r>
    <x v="2"/>
    <s v="Østdanmark"/>
    <x v="5"/>
    <x v="1"/>
    <n v="5995.111774486154"/>
  </r>
  <r>
    <x v="2"/>
    <s v="Østdanmark"/>
    <x v="25"/>
    <x v="1"/>
    <n v="85294.090246098451"/>
  </r>
  <r>
    <x v="2"/>
    <s v="Østdanmark"/>
    <x v="24"/>
    <x v="1"/>
    <n v="392244.43205932714"/>
  </r>
  <r>
    <x v="2"/>
    <s v="Østdanmark"/>
    <x v="28"/>
    <x v="1"/>
    <n v="9017.129044488199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2774.665099862"/>
  </r>
  <r>
    <x v="2"/>
    <s v="Østdanmark"/>
    <x v="29"/>
    <x v="1"/>
    <n v="148318.32970425067"/>
  </r>
  <r>
    <x v="2"/>
    <s v="Østdanmark"/>
    <x v="30"/>
    <x v="1"/>
    <n v="50379.090541900448"/>
  </r>
  <r>
    <x v="2"/>
    <s v="Østdanmark"/>
    <x v="31"/>
    <x v="1"/>
    <n v="24089.449130207995"/>
  </r>
  <r>
    <x v="2"/>
    <s v="Østdanmark"/>
    <x v="32"/>
    <x v="1"/>
    <n v="3778.7371184639996"/>
  </r>
  <r>
    <x v="2"/>
    <s v="Østdanmark"/>
    <x v="33"/>
    <x v="1"/>
    <n v="473627.04956051067"/>
  </r>
  <r>
    <x v="2"/>
    <s v="Østdanmark"/>
    <x v="0"/>
    <x v="2"/>
    <n v="404162.83896734269"/>
  </r>
  <r>
    <x v="2"/>
    <s v="Østdanmark"/>
    <x v="22"/>
    <x v="2"/>
    <n v="75188.084245687161"/>
  </r>
  <r>
    <x v="2"/>
    <s v="Østdanmark"/>
    <x v="2"/>
    <x v="2"/>
    <n v="0"/>
  </r>
  <r>
    <x v="2"/>
    <s v="Østdanmark"/>
    <x v="5"/>
    <x v="2"/>
    <n v="5995.111774486154"/>
  </r>
  <r>
    <x v="2"/>
    <s v="Østdanmark"/>
    <x v="25"/>
    <x v="2"/>
    <n v="85294.090246098451"/>
  </r>
  <r>
    <x v="2"/>
    <s v="Østdanmark"/>
    <x v="24"/>
    <x v="2"/>
    <n v="151994.71742298926"/>
  </r>
  <r>
    <x v="2"/>
    <s v="Østdanmark"/>
    <x v="28"/>
    <x v="2"/>
    <n v="6440.8064603487128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2774.665099862"/>
  </r>
  <r>
    <x v="2"/>
    <s v="Østdanmark"/>
    <x v="29"/>
    <x v="2"/>
    <n v="148318.32970425067"/>
  </r>
  <r>
    <x v="2"/>
    <s v="Østdanmark"/>
    <x v="30"/>
    <x v="2"/>
    <n v="167930.30180633481"/>
  </r>
  <r>
    <x v="2"/>
    <s v="Østdanmark"/>
    <x v="31"/>
    <x v="2"/>
    <n v="82187.532326591987"/>
  </r>
  <r>
    <x v="2"/>
    <s v="Østdanmark"/>
    <x v="32"/>
    <x v="2"/>
    <n v="3778.7371184639996"/>
  </r>
  <r>
    <x v="2"/>
    <s v="Østdanmark"/>
    <x v="33"/>
    <x v="2"/>
    <n v="473627.0495605106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40001.837995635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25527.7994626665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66010.60451251082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58199.54210971855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210560.7474318715"/>
  </r>
  <r>
    <x v="5"/>
    <s v="Vestdanmark"/>
    <x v="15"/>
    <x v="1"/>
    <n v="2402614.9411655399"/>
  </r>
  <r>
    <x v="5"/>
    <s v="Vestdanmark"/>
    <x v="16"/>
    <x v="1"/>
    <n v="3543.7654908210607"/>
  </r>
  <r>
    <x v="5"/>
    <s v="Vestdanmark"/>
    <x v="20"/>
    <x v="1"/>
    <n v="437593.93926360918"/>
  </r>
  <r>
    <x v="5"/>
    <s v="Vestdanmark"/>
    <x v="38"/>
    <x v="1"/>
    <n v="13500438.178775249"/>
  </r>
  <r>
    <x v="5"/>
    <s v="Vestdanmark"/>
    <x v="39"/>
    <x v="1"/>
    <n v="747036.13771679683"/>
  </r>
  <r>
    <x v="5"/>
    <s v="Vestdanmark"/>
    <x v="14"/>
    <x v="2"/>
    <n v="4141030.6906009903"/>
  </r>
  <r>
    <x v="5"/>
    <s v="Vestdanmark"/>
    <x v="15"/>
    <x v="2"/>
    <n v="2191744.9006241532"/>
  </r>
  <r>
    <x v="5"/>
    <s v="Vestdanmark"/>
    <x v="16"/>
    <x v="2"/>
    <n v="4026.84351328395"/>
  </r>
  <r>
    <x v="5"/>
    <s v="Vestdanmark"/>
    <x v="20"/>
    <x v="2"/>
    <n v="521424.46314358304"/>
  </r>
  <r>
    <x v="5"/>
    <s v="Vestdanmark"/>
    <x v="38"/>
    <x v="2"/>
    <n v="12105411.868840117"/>
  </r>
  <r>
    <x v="5"/>
    <s v="Vestdanmark"/>
    <x v="39"/>
    <x v="2"/>
    <n v="629679.5343402012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754995.22044048365"/>
  </r>
  <r>
    <x v="5"/>
    <s v="Østdanmark"/>
    <x v="15"/>
    <x v="1"/>
    <n v="170763.47790482998"/>
  </r>
  <r>
    <x v="5"/>
    <s v="Østdanmark"/>
    <x v="16"/>
    <x v="1"/>
    <n v="297.42692959690646"/>
  </r>
  <r>
    <x v="5"/>
    <s v="Østdanmark"/>
    <x v="20"/>
    <x v="1"/>
    <n v="59669.876693250299"/>
  </r>
  <r>
    <x v="5"/>
    <s v="Østdanmark"/>
    <x v="38"/>
    <x v="1"/>
    <n v="2604782.0218795491"/>
  </r>
  <r>
    <x v="5"/>
    <s v="Østdanmark"/>
    <x v="39"/>
    <x v="1"/>
    <n v="347975.50554220111"/>
  </r>
  <r>
    <x v="5"/>
    <s v="Østdanmark"/>
    <x v="14"/>
    <x v="2"/>
    <n v="600023.40067564533"/>
  </r>
  <r>
    <x v="5"/>
    <s v="Østdanmark"/>
    <x v="15"/>
    <x v="2"/>
    <n v="155776.0985741615"/>
  </r>
  <r>
    <x v="5"/>
    <s v="Østdanmark"/>
    <x v="16"/>
    <x v="2"/>
    <n v="337.97148971213949"/>
  </r>
  <r>
    <x v="5"/>
    <s v="Østdanmark"/>
    <x v="20"/>
    <x v="2"/>
    <n v="72408.836371202793"/>
  </r>
  <r>
    <x v="5"/>
    <s v="Østdanmark"/>
    <x v="38"/>
    <x v="2"/>
    <n v="2463087.2513374644"/>
  </r>
  <r>
    <x v="5"/>
    <s v="Østdanmark"/>
    <x v="39"/>
    <x v="2"/>
    <n v="316959.7677632196"/>
  </r>
  <r>
    <x v="6"/>
    <s v="Vestdanmark"/>
    <x v="23"/>
    <x v="0"/>
    <n v="0"/>
  </r>
  <r>
    <x v="6"/>
    <s v="Vestdanmark"/>
    <x v="23"/>
    <x v="1"/>
    <n v="1174017.9551062763"/>
  </r>
  <r>
    <x v="6"/>
    <s v="Vestdanmark"/>
    <x v="23"/>
    <x v="2"/>
    <n v="4005473.0233037667"/>
  </r>
  <r>
    <x v="6"/>
    <s v="Østdanmark"/>
    <x v="23"/>
    <x v="0"/>
    <n v="0"/>
  </r>
  <r>
    <x v="6"/>
    <s v="Østdanmark"/>
    <x v="23"/>
    <x v="1"/>
    <n v="144100.30848187843"/>
  </r>
  <r>
    <x v="6"/>
    <s v="Østdanmark"/>
    <x v="23"/>
    <x v="2"/>
    <n v="491636.3465852323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  <x v="0"/>
  </r>
  <r>
    <x v="4"/>
    <s v="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  <x v="0"/>
  </r>
  <r>
    <x v="14"/>
    <s v="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  <x v="0"/>
  </r>
  <r>
    <x v="23"/>
    <s v="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  <x v="0"/>
  </r>
  <r>
    <x v="4"/>
    <s v="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  <x v="0"/>
  </r>
  <r>
    <x v="14"/>
    <s v="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  <x v="0"/>
  </r>
  <r>
    <x v="23"/>
    <s v="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  <x v="0"/>
  </r>
  <r>
    <x v="4"/>
    <s v="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  <x v="0"/>
  </r>
  <r>
    <x v="14"/>
    <s v="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  <x v="0"/>
  </r>
  <r>
    <x v="23"/>
    <s v="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  <x v="0"/>
  </r>
  <r>
    <x v="4"/>
    <s v="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  <x v="0"/>
  </r>
  <r>
    <x v="14"/>
    <s v="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  <x v="0"/>
  </r>
  <r>
    <x v="23"/>
    <s v="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  <n v="0"/>
    <x v="1"/>
  </r>
  <r>
    <x v="4"/>
    <s v="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  <n v="0"/>
    <x v="0"/>
  </r>
  <r>
    <x v="14"/>
    <s v="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  <n v="0"/>
    <x v="0"/>
  </r>
  <r>
    <x v="23"/>
    <s v="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  <n v="0"/>
    <x v="1"/>
  </r>
  <r>
    <x v="4"/>
    <s v="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  <n v="0"/>
    <x v="0"/>
  </r>
  <r>
    <x v="14"/>
    <s v="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  <n v="0"/>
    <x v="0"/>
  </r>
  <r>
    <x v="23"/>
    <s v="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  <n v="0"/>
    <x v="1"/>
  </r>
  <r>
    <x v="4"/>
    <s v="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  <n v="0"/>
    <x v="0"/>
  </r>
  <r>
    <x v="14"/>
    <s v="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  <n v="0"/>
    <x v="0"/>
  </r>
  <r>
    <x v="23"/>
    <s v="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  <n v="0"/>
    <x v="1"/>
  </r>
  <r>
    <x v="4"/>
    <s v="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  <n v="0"/>
    <x v="0"/>
  </r>
  <r>
    <x v="14"/>
    <s v="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  <n v="0"/>
    <x v="0"/>
  </r>
  <r>
    <x v="23"/>
    <s v="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647647.5126161706"/>
    <s v="CO2 - atmosfære"/>
    <x v="0"/>
  </r>
  <r>
    <s v="Vestdanmark"/>
    <x v="1"/>
    <n v="4014831.3639984471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298668.01765452547"/>
    <s v="Biogasanlæg"/>
    <x v="6"/>
  </r>
  <r>
    <s v="Vestdanmark"/>
    <x v="1"/>
    <n v="0"/>
    <s v="Pyrolyseproces"/>
    <x v="7"/>
  </r>
  <r>
    <s v="Vestdanmark"/>
    <x v="2"/>
    <n v="5770661.7437285688"/>
    <s v="CO2 - atmosfære"/>
    <x v="0"/>
  </r>
  <r>
    <s v="Vestdanmark"/>
    <x v="2"/>
    <n v="3940625.4925995185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263668.0951219791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80077.178503443"/>
    <s v="CO2 - atmosfære"/>
    <x v="0"/>
  </r>
  <r>
    <s v="Østdanmark"/>
    <x v="1"/>
    <n v="357557.87760102691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26748.324588214746"/>
    <s v="Biogasanlæg"/>
    <x v="6"/>
  </r>
  <r>
    <s v="Østdanmark"/>
    <x v="1"/>
    <n v="0"/>
    <s v="Pyrolyseproces"/>
    <x v="7"/>
  </r>
  <r>
    <s v="Østdanmark"/>
    <x v="2"/>
    <n v="1091048.7193837096"/>
    <s v="CO2 - atmosfære"/>
    <x v="0"/>
  </r>
  <r>
    <s v="Østdanmark"/>
    <x v="2"/>
    <n v="353545.05992741167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23127.531221546502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48843.537812418457"/>
    <n v="0"/>
    <n v="0"/>
    <n v="0"/>
    <n v="0"/>
    <n v="0"/>
    <n v="0"/>
    <n v="164849.3537752103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27383621.82907963"/>
    <n v="0"/>
    <n v="0"/>
    <n v="0"/>
    <n v="0"/>
    <n v="0"/>
    <n v="427383621.82907963"/>
    <n v="0"/>
    <n v="0"/>
    <n v="0"/>
    <n v="427383621.82907963"/>
    <n v="0"/>
    <n v="0"/>
    <n v="0"/>
    <n v="0"/>
    <n v="0"/>
    <n v="0"/>
    <n v="0"/>
    <n v="0"/>
  </r>
  <r>
    <x v="4"/>
    <x v="10"/>
    <n v="0"/>
    <x v="1"/>
    <s v="Vestdanmark"/>
    <n v="16008224.269886151"/>
    <n v="0"/>
    <n v="0"/>
    <n v="0"/>
    <n v="0"/>
    <n v="13500438.178775249"/>
    <n v="0"/>
    <n v="0"/>
    <n v="2507786.0911109019"/>
    <n v="0"/>
    <n v="0"/>
    <n v="0"/>
    <n v="0"/>
    <n v="0"/>
    <n v="0"/>
    <n v="0"/>
    <n v="0"/>
    <n v="0"/>
    <n v="0"/>
  </r>
  <r>
    <x v="5"/>
    <x v="1"/>
    <n v="1"/>
    <x v="1"/>
    <s v="Vestdanmark"/>
    <n v="573686.47217546031"/>
    <n v="0"/>
    <n v="0"/>
    <n v="0"/>
    <n v="57368.647217546037"/>
    <n v="0"/>
    <n v="0"/>
    <n v="0"/>
    <n v="516317.8249579143"/>
    <n v="516317.8249579143"/>
    <n v="57368.647217546037"/>
    <n v="0.29328198856461885"/>
    <n v="0.32586887618290983"/>
    <n v="3.2586887618290983E-2"/>
    <n v="0.29328198856461885"/>
    <n v="22079.499252022797"/>
    <n v="24532.776946691993"/>
    <n v="2453.2776946691997"/>
    <n v="22079.499252022793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404069.26735727995"/>
    <n v="410449.89758334833"/>
    <n v="0"/>
    <n v="0"/>
    <n v="0"/>
    <n v="0"/>
    <n v="0"/>
    <n v="0"/>
    <n v="-6380.6302260683733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3543.7654908210607"/>
    <n v="3543.7654908210607"/>
    <n v="0"/>
    <n v="0"/>
    <n v="0"/>
    <n v="0"/>
    <n v="3543.7654908210607"/>
    <n v="0"/>
    <n v="1.6665974726782367E-3"/>
    <n v="1.6665974726782367E-3"/>
    <n v="0"/>
    <n v="0"/>
    <n v="223.25722592172681"/>
    <n v="223.25722592172681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9799278.4862896688"/>
    <n v="0"/>
    <n v="0"/>
    <n v="66507.389797586569"/>
    <n v="0"/>
    <n v="0"/>
    <n v="1174017.9551062763"/>
    <n v="16002330.393585298"/>
    <n v="16002330.393585298"/>
    <n v="66507.389797586569"/>
    <n v="29.442287632897752"/>
    <n v="29.564652916701586"/>
    <n v="0.1223652838038346"/>
    <n v="29.442287632897752"/>
    <n v="4480652.510203884"/>
    <n v="4499274.5793472081"/>
    <n v="18622.069143324243"/>
    <n v="4480652.510203884"/>
  </r>
  <r>
    <x v="14"/>
    <x v="10"/>
    <n v="0"/>
    <x v="1"/>
    <s v="Vestdanmark"/>
    <n v="196262.21557353597"/>
    <n v="196262.215573535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612574.40628991346"/>
    <n v="577092.83032536146"/>
    <n v="0"/>
    <n v="56652.069419026055"/>
    <n v="0"/>
    <n v="1740001.8379956353"/>
    <n v="0"/>
    <n v="0"/>
    <n v="0"/>
    <n v="1796653.9074146615"/>
    <n v="0"/>
    <n v="18.310951799578906"/>
    <n v="0.32662977231817147"/>
    <n v="17.984322027260735"/>
    <n v="0"/>
    <n v="1527155.8213024621"/>
    <n v="48154.259006172142"/>
    <n v="1479001.5622962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4468808.7961246679"/>
    <n v="0"/>
    <n v="295933.04302308214"/>
    <n v="2907.9932175110234"/>
    <n v="0"/>
    <n v="0"/>
    <n v="0"/>
    <n v="1081442.4561658166"/>
    <n v="1081442.4561658166"/>
    <n v="2907.9932175110234"/>
    <n v="3.7037890104240594"/>
    <n v="3.713748480074984"/>
    <n v="9.9594696509248057E-3"/>
    <n v="3.7037890104240594"/>
    <n v="335247.16141140315"/>
    <n v="336148.6393088316"/>
    <n v="901.47789742841724"/>
    <n v="335247.16141140315"/>
  </r>
  <r>
    <x v="23"/>
    <x v="10"/>
    <n v="0"/>
    <x v="1"/>
    <s v="Vestdanmark"/>
    <n v="0"/>
    <n v="0"/>
    <n v="0"/>
    <n v="0"/>
    <n v="0"/>
    <n v="747036.13771679683"/>
    <n v="0"/>
    <n v="0"/>
    <n v="-747036.13771679683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7608280.6470242096"/>
    <n v="2402614.9411655399"/>
    <n v="0"/>
    <n v="0"/>
    <n v="0"/>
    <n v="0"/>
    <n v="7608280.6470242096"/>
    <n v="0"/>
    <n v="3.851235580717185"/>
    <n v="3.851235580717185"/>
    <n v="0"/>
    <n v="0"/>
    <n v="578229.32917383988"/>
    <n v="578229.32917383988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3195704.512221951"/>
    <n v="0"/>
    <n v="0"/>
    <n v="255311.1988813775"/>
    <n v="0"/>
    <n v="0"/>
    <n v="0"/>
    <n v="333570.59338534856"/>
    <n v="333570.59338534856"/>
    <n v="255311.1988813775"/>
    <n v="1.1975184302534014"/>
    <n v="2.1140856342375467"/>
    <n v="0.91656720398414526"/>
    <n v="1.1975184302534014"/>
    <n v="100071.17801560457"/>
    <n v="176664.53768001779"/>
    <n v="76593.359664413249"/>
    <n v="100071.17801560454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73464.599161984021"/>
    <n v="0"/>
    <n v="0"/>
    <n v="0"/>
    <n v="0"/>
    <n v="0"/>
    <n v="0"/>
    <n v="6325.087656650212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694910.33342213533"/>
    <n v="0"/>
    <n v="0"/>
    <n v="21893.59180227204"/>
    <n v="0"/>
    <n v="0"/>
    <n v="0"/>
    <n v="1188737.9758621349"/>
    <n v="1188737.9758621349"/>
    <n v="21893.59180227204"/>
    <n v="3.2262824160088686"/>
    <n v="3.2857024999039068"/>
    <n v="5.942008389503841E-2"/>
    <n v="3.2262824160088686"/>
    <n v="237747.59517242701"/>
    <n v="242126.31353288141"/>
    <n v="4378.718360454408"/>
    <n v="237747.59517242701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5875738.7151891319"/>
    <n v="5210560.7474318715"/>
    <n v="0"/>
    <n v="0"/>
    <n v="0"/>
    <n v="0"/>
    <n v="5875738.7151891319"/>
    <n v="0"/>
    <n v="2.5312682385034786"/>
    <n v="2.5312682385034786"/>
    <n v="0"/>
    <n v="0"/>
    <n v="293786.9357594566"/>
    <n v="293786.9357594566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48843.537812418464"/>
    <n v="0"/>
    <n v="0"/>
    <n v="0"/>
    <n v="0"/>
    <n v="0"/>
    <n v="0"/>
    <n v="143990.9683281191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20916752.61269635"/>
    <n v="0"/>
    <n v="0"/>
    <n v="0"/>
    <n v="0"/>
    <n v="0"/>
    <n v="420916752.61269635"/>
    <n v="0"/>
    <n v="0"/>
    <n v="0"/>
    <n v="420916752.61269635"/>
    <n v="0"/>
    <n v="0"/>
    <n v="0"/>
    <n v="0"/>
    <n v="0"/>
    <n v="0"/>
    <n v="0"/>
    <n v="0"/>
  </r>
  <r>
    <x v="4"/>
    <x v="10"/>
    <n v="0"/>
    <x v="2"/>
    <s v="Vestdanmark"/>
    <n v="14829652.042253785"/>
    <n v="0"/>
    <n v="0"/>
    <n v="0"/>
    <n v="0"/>
    <n v="12105411.868840117"/>
    <n v="0"/>
    <n v="0"/>
    <n v="2724240.1734136678"/>
    <n v="0"/>
    <n v="0"/>
    <n v="0"/>
    <n v="0"/>
    <n v="0"/>
    <n v="0"/>
    <n v="0"/>
    <n v="0"/>
    <n v="0"/>
    <n v="0"/>
  </r>
  <r>
    <x v="5"/>
    <x v="1"/>
    <n v="1"/>
    <x v="2"/>
    <s v="Vestdanmark"/>
    <n v="1957283.2580103942"/>
    <n v="0"/>
    <n v="0"/>
    <n v="0"/>
    <n v="391456.65160207887"/>
    <n v="0"/>
    <n v="0"/>
    <n v="0"/>
    <n v="1565826.6064083152"/>
    <n v="1565826.6064083152"/>
    <n v="391456.65160207887"/>
    <n v="0.88943034440511859"/>
    <n v="1.1117879305063982"/>
    <n v="0.22235758610127968"/>
    <n v="0.88943034440511859"/>
    <n v="66960.050019206392"/>
    <n v="83700.062524007983"/>
    <n v="16740.012504801598"/>
    <n v="66960.050019206392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1378589.2651013082"/>
    <n v="1368166.3252778279"/>
    <n v="0"/>
    <n v="0"/>
    <n v="0"/>
    <n v="0"/>
    <n v="0"/>
    <n v="0"/>
    <n v="10422.939823480323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4026.84351328395"/>
    <n v="4026.84351328395"/>
    <n v="0"/>
    <n v="0"/>
    <n v="0"/>
    <n v="0"/>
    <n v="4026.84351328395"/>
    <n v="0"/>
    <n v="1.8937842358623088E-3"/>
    <n v="1.8937842358623088E-3"/>
    <n v="0"/>
    <n v="0"/>
    <n v="253.69114133688885"/>
    <n v="253.69114133688885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9799278.4862896707"/>
    <n v="0"/>
    <n v="0"/>
    <n v="65221.076812905056"/>
    <n v="0"/>
    <n v="0"/>
    <n v="4005473.0233037667"/>
    <n v="23143752.258082137"/>
    <n v="23143752.258082137"/>
    <n v="65221.076812905056"/>
    <n v="42.581611185838874"/>
    <n v="42.701609814540021"/>
    <n v="0.11999862870114369"/>
    <n v="42.581611185838874"/>
    <n v="6480250.6322629992"/>
    <n v="6498512.5337706124"/>
    <n v="18261.901507613416"/>
    <n v="6480250.6322629992"/>
  </r>
  <r>
    <x v="14"/>
    <x v="10"/>
    <n v="0"/>
    <x v="2"/>
    <s v="Vestdanmark"/>
    <n v="669600.50019206398"/>
    <n v="669600.500192063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612574.40628991358"/>
    <n v="566604.69726181182"/>
    <n v="0"/>
    <n v="54750.50854591807"/>
    <n v="0"/>
    <n v="766010.60451251082"/>
    <n v="0"/>
    <n v="0"/>
    <n v="0"/>
    <n v="820761.11305842886"/>
    <n v="0"/>
    <n v="8.2330035090063891"/>
    <n v="0.31566624704183249"/>
    <n v="7.9173372619645566"/>
    <n v="0"/>
    <n v="697646.94609966455"/>
    <n v="46537.932264030358"/>
    <n v="651109.0138356342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3292806.4813550194"/>
    <n v="0"/>
    <n v="307470.55071854044"/>
    <n v="2873.5276646840043"/>
    <n v="0"/>
    <n v="0"/>
    <n v="0"/>
    <n v="431436.26982455188"/>
    <n v="431436.26982455188"/>
    <n v="2873.5276646840043"/>
    <n v="1.4776088230713151"/>
    <n v="1.4874502530289848"/>
    <n v="9.8414299576696611E-3"/>
    <n v="1.4776088230713151"/>
    <n v="133745.24364561107"/>
    <n v="134636.03722166311"/>
    <n v="890.79357605204132"/>
    <n v="133745.24364561107"/>
  </r>
  <r>
    <x v="23"/>
    <x v="10"/>
    <n v="0"/>
    <x v="2"/>
    <s v="Vestdanmark"/>
    <n v="0"/>
    <n v="0"/>
    <n v="0"/>
    <n v="0"/>
    <n v="0"/>
    <n v="629679.53434020129"/>
    <n v="0"/>
    <n v="0"/>
    <n v="-629679.53434020129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6940525.5186431529"/>
    <n v="2191744.9006241532"/>
    <n v="0"/>
    <n v="0"/>
    <n v="0"/>
    <n v="0"/>
    <n v="6940525.5186431529"/>
    <n v="0"/>
    <n v="3.5132246122819781"/>
    <n v="3.5132246122819781"/>
    <n v="0"/>
    <n v="0"/>
    <n v="527479.93941687956"/>
    <n v="527479.93941687956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238335.4984860062"/>
    <n v="0"/>
    <n v="0"/>
    <n v="250485.69494585399"/>
    <n v="0"/>
    <n v="0"/>
    <n v="0"/>
    <n v="442482.18022616673"/>
    <n v="442482.18022616673"/>
    <n v="250485.69494585399"/>
    <n v="1.5885110270119387"/>
    <n v="2.4877546718675547"/>
    <n v="0.89924364485561592"/>
    <n v="1.5885110270119389"/>
    <n v="132744.65406785"/>
    <n v="207890.36255160623"/>
    <n v="75145.7084837562"/>
    <n v="132744.65406785003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52474.713687131458"/>
    <n v="0"/>
    <n v="0"/>
    <n v="0"/>
    <n v="0"/>
    <n v="0"/>
    <n v="0"/>
    <n v="17825.891006374339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694910.33342213545"/>
    <n v="0"/>
    <n v="0"/>
    <n v="21741.204425481588"/>
    <n v="0"/>
    <n v="0"/>
    <n v="0"/>
    <n v="1048083.9513567059"/>
    <n v="1048083.9513567059"/>
    <n v="21741.204425481588"/>
    <n v="2.8445417673401541"/>
    <n v="2.9035482657990883"/>
    <n v="5.9006498458934048E-2"/>
    <n v="2.8445417673401541"/>
    <n v="209616.79027134119"/>
    <n v="213965.03115643747"/>
    <n v="4348.2408850963175"/>
    <n v="209616.79027134116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4669672.9064223943"/>
    <n v="4141030.6906009903"/>
    <n v="0"/>
    <n v="0"/>
    <n v="0"/>
    <n v="0"/>
    <n v="4669672.9064223943"/>
    <n v="0"/>
    <n v="2.0116950880867677"/>
    <n v="2.0116950880867677"/>
    <n v="0"/>
    <n v="0"/>
    <n v="233483.64532111972"/>
    <n v="233483.64532111972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5995.111774486154"/>
    <n v="0"/>
    <n v="0"/>
    <n v="0"/>
    <n v="0"/>
    <n v="0"/>
    <n v="0"/>
    <n v="57831.22912203138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7547944.22820596"/>
    <n v="0"/>
    <n v="0"/>
    <n v="0"/>
    <n v="0"/>
    <n v="0"/>
    <n v="107547944.22820596"/>
    <n v="0"/>
    <n v="0"/>
    <n v="0"/>
    <n v="107547944.22820596"/>
    <n v="0"/>
    <n v="0"/>
    <n v="0"/>
    <n v="0"/>
    <n v="0"/>
    <n v="0"/>
    <n v="0"/>
    <n v="0"/>
  </r>
  <r>
    <x v="4"/>
    <x v="10"/>
    <n v="0"/>
    <x v="1"/>
    <s v="Østdanmark"/>
    <n v="3088635.6596907233"/>
    <n v="0"/>
    <n v="0"/>
    <n v="0"/>
    <n v="0"/>
    <n v="2604782.0218795491"/>
    <n v="0"/>
    <n v="0"/>
    <n v="483853.63781117415"/>
    <n v="0"/>
    <n v="0"/>
    <n v="0"/>
    <n v="0"/>
    <n v="0"/>
    <n v="0"/>
    <n v="0"/>
    <n v="0"/>
    <n v="0"/>
    <n v="0"/>
  </r>
  <r>
    <x v="5"/>
    <x v="1"/>
    <n v="1"/>
    <x v="1"/>
    <s v="Østdanmark"/>
    <n v="70414.93467183043"/>
    <n v="0"/>
    <n v="0"/>
    <n v="0"/>
    <n v="7041.4934671830433"/>
    <n v="0"/>
    <n v="0"/>
    <n v="0"/>
    <n v="63373.441204647388"/>
    <n v="63373.441204647388"/>
    <n v="7041.4934671830433"/>
    <n v="3.5997767189612194E-2"/>
    <n v="3.9997519099569105E-2"/>
    <n v="3.9997519099569103E-3"/>
    <n v="3.5997767189612194E-2"/>
    <n v="2710.0630271483992"/>
    <n v="3011.1811412759994"/>
    <n v="301.11811412759994"/>
    <n v="2710.0630271483997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49595.924679839991"/>
    <n v="50379.090541900448"/>
    <n v="0"/>
    <n v="0"/>
    <n v="0"/>
    <n v="0"/>
    <n v="0"/>
    <n v="0"/>
    <n v="-783.16586206045758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297.42692959690646"/>
    <n v="297.42692959690646"/>
    <n v="0"/>
    <n v="0"/>
    <n v="0"/>
    <n v="0"/>
    <n v="297.42692959690646"/>
    <n v="0"/>
    <n v="1.3987691072012915E-4"/>
    <n v="1.3987691072012915E-4"/>
    <n v="0"/>
    <n v="0"/>
    <n v="18.737896564605109"/>
    <n v="18.737896564605109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202774.665099862"/>
    <n v="0"/>
    <n v="0"/>
    <n v="19169.610202413449"/>
    <n v="0"/>
    <n v="0"/>
    <n v="144100.30848187843"/>
    <n v="6428385.0834761523"/>
    <n v="6428385.0834761523"/>
    <n v="19169.610202413449"/>
    <n v="11.827425005460686"/>
    <n v="11.862694692031852"/>
    <n v="3.526968657116545E-2"/>
    <n v="11.827425005460686"/>
    <n v="1799947.8233733228"/>
    <n v="1805315.3142299985"/>
    <n v="5367.4908566757658"/>
    <n v="1799947.8233733228"/>
  </r>
  <r>
    <x v="14"/>
    <x v="10"/>
    <n v="0"/>
    <x v="1"/>
    <s v="Østdanmark"/>
    <n v="24089.449130207995"/>
    <n v="24089.449130207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75188.084245687161"/>
    <n v="82122.074996657291"/>
    <n v="0"/>
    <n v="19281.930580973985"/>
    <n v="0"/>
    <n v="725527.7994626665"/>
    <n v="0"/>
    <n v="0"/>
    <n v="0"/>
    <n v="744809.73004364048"/>
    <n v="0"/>
    <n v="7.6100855709462634"/>
    <n v="0.11117074204182875"/>
    <n v="7.4989148289044349"/>
    <n v="0"/>
    <n v="633088.27053709445"/>
    <n v="16389.640993827888"/>
    <n v="616698.6295432666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548506.71002710797"/>
    <n v="0"/>
    <n v="256234.83946537593"/>
    <n v="878.00678248897611"/>
    <n v="0"/>
    <n v="0"/>
    <n v="0"/>
    <n v="960389.61795886827"/>
    <n v="960389.61795886827"/>
    <n v="878.00678248897611"/>
    <n v="3.2891999869626103"/>
    <n v="3.2922070372716856"/>
    <n v="3.0070503090751954E-3"/>
    <n v="3.2891999869626103"/>
    <n v="297720.78156724916"/>
    <n v="297992.96366982075"/>
    <n v="272.18210257158262"/>
    <n v="297720.78156724916"/>
  </r>
  <r>
    <x v="23"/>
    <x v="10"/>
    <n v="0"/>
    <x v="1"/>
    <s v="Østdanmark"/>
    <n v="0"/>
    <n v="0"/>
    <n v="0"/>
    <n v="0"/>
    <n v="0"/>
    <n v="347975.50554220111"/>
    <n v="0"/>
    <n v="0"/>
    <n v="-347975.50554220111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540751.0133652949"/>
    <n v="170763.47790482998"/>
    <n v="0"/>
    <n v="0"/>
    <n v="0"/>
    <n v="0"/>
    <n v="540751.0133652949"/>
    <n v="0"/>
    <n v="0.27372275545537866"/>
    <n v="0.27372275545537866"/>
    <n v="0"/>
    <n v="0"/>
    <n v="41097.077015762414"/>
    <n v="41097.077015762414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392244.43205932714"/>
    <n v="0"/>
    <n v="0"/>
    <n v="74714.80111862249"/>
    <n v="0"/>
    <n v="0"/>
    <n v="0"/>
    <n v="640569.98722068965"/>
    <n v="640569.98722068965"/>
    <n v="74714.80111862249"/>
    <n v="2.2996462541222762"/>
    <n v="2.5678723901381311"/>
    <n v="0.26822613601585477"/>
    <n v="2.2996462541222762"/>
    <n v="192170.9961662069"/>
    <n v="214585.43650179365"/>
    <n v="22414.440335586747"/>
    <n v="192170.9961662069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9017.1290444881997"/>
    <n v="0"/>
    <n v="0"/>
    <n v="0"/>
    <n v="0"/>
    <n v="0"/>
    <n v="0"/>
    <n v="14886.492073790083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85294.090246098451"/>
    <n v="0"/>
    <n v="0"/>
    <n v="6751.4081977279666"/>
    <n v="0"/>
    <n v="0"/>
    <n v="0"/>
    <n v="495573.53311109287"/>
    <n v="495573.53311109287"/>
    <n v="6751.4081977279666"/>
    <n v="1.3450063918048305"/>
    <n v="1.3633299837097921"/>
    <n v="1.8323591904961609E-2"/>
    <n v="1.3450063918048305"/>
    <n v="99114.706622218582"/>
    <n v="100464.98826176417"/>
    <n v="1350.2816395455934"/>
    <n v="99114.706622218582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851377.58900735388"/>
    <n v="754995.22044048365"/>
    <n v="0"/>
    <n v="0"/>
    <n v="0"/>
    <n v="0"/>
    <n v="851377.58900735388"/>
    <n v="0"/>
    <n v="0.36677346534436811"/>
    <n v="0.36677346534436811"/>
    <n v="0"/>
    <n v="0"/>
    <n v="42568.879450367698"/>
    <n v="42568.879450367698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5995.111774486154"/>
    <n v="0"/>
    <n v="0"/>
    <n v="0"/>
    <n v="0"/>
    <n v="0"/>
    <n v="0"/>
    <n v="55238.38679595916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393408.64844105"/>
    <n v="0"/>
    <n v="0"/>
    <n v="0"/>
    <n v="0"/>
    <n v="0"/>
    <n v="109393408.64844105"/>
    <n v="0"/>
    <n v="0"/>
    <n v="0"/>
    <n v="109393408.64844105"/>
    <n v="0"/>
    <n v="0"/>
    <n v="0"/>
    <n v="0"/>
    <n v="0"/>
    <n v="0"/>
    <n v="0"/>
    <n v="0"/>
  </r>
  <r>
    <x v="4"/>
    <x v="10"/>
    <n v="0"/>
    <x v="2"/>
    <s v="Østdanmark"/>
    <n v="3017388.1965195541"/>
    <n v="0"/>
    <n v="0"/>
    <n v="0"/>
    <n v="0"/>
    <n v="2463087.2513374644"/>
    <n v="0"/>
    <n v="0"/>
    <n v="554300.94518208969"/>
    <n v="0"/>
    <n v="0"/>
    <n v="0"/>
    <n v="0"/>
    <n v="0"/>
    <n v="0"/>
    <n v="0"/>
    <n v="0"/>
    <n v="0"/>
    <n v="0"/>
  </r>
  <r>
    <x v="5"/>
    <x v="1"/>
    <n v="1"/>
    <x v="2"/>
    <s v="Østdanmark"/>
    <n v="240239.18888036266"/>
    <n v="0"/>
    <n v="0"/>
    <n v="0"/>
    <n v="48047.837776072534"/>
    <n v="0"/>
    <n v="0"/>
    <n v="0"/>
    <n v="192191.35110429014"/>
    <n v="192191.35110429014"/>
    <n v="48047.837776072534"/>
    <n v="0.10916969918941216"/>
    <n v="0.13646212398676522"/>
    <n v="2.729242479735304E-2"/>
    <n v="0.10916969918941218"/>
    <n v="8218.7532326591991"/>
    <n v="10273.441540823998"/>
    <n v="2054.6883081647998"/>
    <n v="8218.7532326591991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169209.62537827762"/>
    <n v="167930.30180633481"/>
    <n v="0"/>
    <n v="0"/>
    <n v="0"/>
    <n v="0"/>
    <n v="0"/>
    <n v="0"/>
    <n v="1279.3235719428048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337.97148971213949"/>
    <n v="337.97148971213949"/>
    <n v="0"/>
    <n v="0"/>
    <n v="0"/>
    <n v="0"/>
    <n v="337.97148971213949"/>
    <n v="0"/>
    <n v="1.5894461189672209E-4"/>
    <n v="1.5894461189672209E-4"/>
    <n v="0"/>
    <n v="0"/>
    <n v="21.292203851864787"/>
    <n v="21.292203851864787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202774.665099862"/>
    <n v="0"/>
    <n v="0"/>
    <n v="20455.923187094944"/>
    <n v="0"/>
    <n v="0"/>
    <n v="491636.3465852323"/>
    <n v="9894109.0171671286"/>
    <n v="9894109.0171671286"/>
    <n v="20455.923187094944"/>
    <n v="18.20392382796037"/>
    <n v="18.241560169634226"/>
    <n v="3.7636341673856315E-2"/>
    <n v="18.20392382796037"/>
    <n v="2770350.5248067961"/>
    <n v="2776078.1832991829"/>
    <n v="5727.6584923865848"/>
    <n v="2770350.5248067961"/>
  </r>
  <r>
    <x v="14"/>
    <x v="10"/>
    <n v="0"/>
    <x v="2"/>
    <s v="Østdanmark"/>
    <n v="82187.532326591987"/>
    <n v="82187.532326591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75188.084245687161"/>
    <n v="80498.501450059382"/>
    <n v="0"/>
    <n v="21183.491454081926"/>
    <n v="0"/>
    <n v="458199.54210971855"/>
    <n v="0"/>
    <n v="0"/>
    <n v="0"/>
    <n v="479383.03356380045"/>
    <n v="0"/>
    <n v="4.8579959992442596"/>
    <n v="0.12213426731816751"/>
    <n v="4.7358617319260921"/>
    <n v="0"/>
    <n v="407475.57852923038"/>
    <n v="18005.967735969636"/>
    <n v="389469.6107932607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404162.83896734269"/>
    <n v="0"/>
    <n v="268249.01834925939"/>
    <n v="912.47233531599591"/>
    <n v="0"/>
    <n v="0"/>
    <n v="0"/>
    <n v="607835.72725366428"/>
    <n v="607835.72725366428"/>
    <n v="912.47233531599591"/>
    <n v="2.0817522688419849"/>
    <n v="2.0848773588443152"/>
    <n v="3.1250900023303422E-3"/>
    <n v="2.0817522688419849"/>
    <n v="188429.07544863594"/>
    <n v="188711.94187258388"/>
    <n v="282.86642394795871"/>
    <n v="188429.07544863591"/>
  </r>
  <r>
    <x v="23"/>
    <x v="10"/>
    <n v="0"/>
    <x v="2"/>
    <s v="Østdanmark"/>
    <n v="0"/>
    <n v="0"/>
    <n v="0"/>
    <n v="0"/>
    <n v="0"/>
    <n v="316959.7677632196"/>
    <n v="0"/>
    <n v="0"/>
    <n v="-316959.7677632196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493290.97881817812"/>
    <n v="155776.0985741615"/>
    <n v="0"/>
    <n v="0"/>
    <n v="0"/>
    <n v="0"/>
    <n v="493290.97881817812"/>
    <n v="0"/>
    <n v="0.24969896056797361"/>
    <n v="0.24969896056797361"/>
    <n v="0"/>
    <n v="0"/>
    <n v="37490.114390181538"/>
    <n v="37490.114390181538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151994.71742298926"/>
    <n v="0"/>
    <n v="0"/>
    <n v="79540.305054146011"/>
    <n v="0"/>
    <n v="0"/>
    <n v="0"/>
    <n v="381739.35842540348"/>
    <n v="381739.35842540348"/>
    <n v="79540.305054146011"/>
    <n v="1.3704442967471986"/>
    <n v="1.6559939918915827"/>
    <n v="0.28554969514438422"/>
    <n v="1.3704442967471984"/>
    <n v="114521.80752762104"/>
    <n v="138383.89904386483"/>
    <n v="23862.091516243803"/>
    <n v="114521.80752762103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6440.8064603487128"/>
    <n v="0"/>
    <n v="0"/>
    <n v="0"/>
    <n v="0"/>
    <n v="0"/>
    <n v="0"/>
    <n v="15882.749956799626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85294.090246098451"/>
    <n v="0"/>
    <n v="0"/>
    <n v="6903.7955745184099"/>
    <n v="0"/>
    <n v="0"/>
    <n v="0"/>
    <n v="468183.81254955113"/>
    <n v="468183.81254955113"/>
    <n v="6903.7955745184099"/>
    <n v="1.2706695946119837"/>
    <n v="1.2894067719530495"/>
    <n v="1.8737177341065947E-2"/>
    <n v="1.2706695946119835"/>
    <n v="93636.76250991023"/>
    <n v="95017.521624813904"/>
    <n v="1380.7591149036821"/>
    <n v="93636.762509910215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676622.13267679163"/>
    <n v="600023.40067564533"/>
    <n v="0"/>
    <n v="0"/>
    <n v="0"/>
    <n v="0"/>
    <n v="676622.13267679163"/>
    <n v="0"/>
    <n v="0.29148881475716187"/>
    <n v="0.29148881475716187"/>
    <n v="0"/>
    <n v="0"/>
    <n v="33831.106633839583"/>
    <n v="33831.106633839583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4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4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4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4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272</v>
      </c>
      <c r="B1" s="422"/>
      <c r="D1" s="75" t="s">
        <v>285</v>
      </c>
    </row>
    <row r="2" spans="1:6" ht="30" x14ac:dyDescent="0.25">
      <c r="A2" s="6" t="s">
        <v>0</v>
      </c>
      <c r="B2" s="223" t="s">
        <v>343</v>
      </c>
    </row>
    <row r="4" spans="1:6" ht="30" customHeight="1" thickBot="1" x14ac:dyDescent="0.3">
      <c r="A4" s="421" t="s">
        <v>271</v>
      </c>
      <c r="B4" s="421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3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3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P9" sqref="P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4" t="s">
        <v>298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2"/>
      <c r="B2" s="252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1" t="s">
        <v>93</v>
      </c>
      <c r="Q34" s="341" t="s">
        <v>337</v>
      </c>
      <c r="R34" s="341" t="s">
        <v>338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10127724.691119613</v>
      </c>
      <c r="R37" s="343">
        <f t="shared" ref="R37:R38" si="0">1-Q37/$Q$35</f>
        <v>0.49361376544401936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6861710.4631122779</v>
      </c>
      <c r="R38" s="343">
        <f t="shared" si="0"/>
        <v>0.65691447684438609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309</v>
      </c>
    </row>
    <row r="55" spans="1:1" x14ac:dyDescent="0.25">
      <c r="A55" s="390" t="s">
        <v>310</v>
      </c>
    </row>
    <row r="56" spans="1:1" x14ac:dyDescent="0.25">
      <c r="A56" s="365" t="s">
        <v>313</v>
      </c>
    </row>
    <row r="57" spans="1:1" x14ac:dyDescent="0.25">
      <c r="A57" s="350" t="s">
        <v>315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336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340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340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341</v>
      </c>
      <c r="B6" s="2" t="s">
        <v>342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19">
        <v>0.13500000000000001</v>
      </c>
      <c r="H5" s="420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326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4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E4:E13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0.5</v>
      </c>
      <c r="D17" s="336">
        <v>0.5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8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9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 ca="1"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 ca="1">IF($C128-G$1&lt;År1,0,F127*(1-VLOOKUP($A128,[1]Hugst!$R$5:$W$9,MATCH(ROUNDUP((G$1)/10,0)*10,[1]Hugst!$R$4:$W$4,0))))</f>
        <v>4152.1582429942446</v>
      </c>
      <c r="H128" s="169">
        <f ca="1"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 ca="1">IF($C129-G$1&lt;År1,0,F128*(1-VLOOKUP($A129,[1]Hugst!$R$5:$W$9,MATCH(ROUNDUP((G$1)/10,0)*10,[1]Hugst!$R$4:$W$4,0))))</f>
        <v>4415.7040973692729</v>
      </c>
      <c r="H129" s="169">
        <f ca="1">IF($C129-H$1&lt;År1,0,G128*(1-VLOOKUP($A129,[1]Hugst!$R$5:$W$9,MATCH(ROUNDUP((H$1)/10,0)*10,[1]Hugst!$R$4:$W$4,0))))</f>
        <v>4152.1582429942446</v>
      </c>
      <c r="I129" s="169">
        <f ca="1"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 ca="1">IF($C130-G$1&lt;År1,0,F129*(1-VLOOKUP($A130,[1]Hugst!$R$5:$W$9,MATCH(ROUNDUP((G$1)/10,0)*10,[1]Hugst!$R$4:$W$4,0))))</f>
        <v>4542.0978474723615</v>
      </c>
      <c r="H130" s="169">
        <f ca="1">IF($C130-H$1&lt;År1,0,G129*(1-VLOOKUP($A130,[1]Hugst!$R$5:$W$9,MATCH(ROUNDUP((H$1)/10,0)*10,[1]Hugst!$R$4:$W$4,0))))</f>
        <v>4415.7040973692729</v>
      </c>
      <c r="I130" s="169">
        <f ca="1">IF($C130-I$1&lt;År1,0,H129*(1-VLOOKUP($A130,[1]Hugst!$R$5:$W$9,MATCH(ROUNDUP((I$1)/10,0)*10,[1]Hugst!$R$4:$W$4,0))))</f>
        <v>4152.1582429942446</v>
      </c>
      <c r="J130" s="169">
        <f ca="1"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 ca="1">IF($C131-G$1&lt;År1,0,F130*(1-VLOOKUP($A131,[1]Hugst!$R$5:$W$9,MATCH(ROUNDUP((G$1)/10,0)*10,[1]Hugst!$R$4:$W$4,0))))</f>
        <v>4599.9424413249817</v>
      </c>
      <c r="H131" s="169">
        <f ca="1">IF($C131-H$1&lt;År1,0,G130*(1-VLOOKUP($A131,[1]Hugst!$R$5:$W$9,MATCH(ROUNDUP((H$1)/10,0)*10,[1]Hugst!$R$4:$W$4,0))))</f>
        <v>4542.0978474723615</v>
      </c>
      <c r="I131" s="169">
        <f ca="1">IF($C131-I$1&lt;År1,0,H130*(1-VLOOKUP($A131,[1]Hugst!$R$5:$W$9,MATCH(ROUNDUP((I$1)/10,0)*10,[1]Hugst!$R$4:$W$4,0))))</f>
        <v>4415.7040973692729</v>
      </c>
      <c r="J131" s="169">
        <f ca="1">IF($C131-J$1&lt;År1,0,I130*(1-VLOOKUP($A131,[1]Hugst!$R$5:$W$9,MATCH(ROUNDUP((J$1)/10,0)*10,[1]Hugst!$R$4:$W$4,0))))</f>
        <v>4152.1582429942446</v>
      </c>
      <c r="K131" s="169">
        <f ca="1"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 ca="1">IF($C132-G$1&lt;År1,0,F131*(1-VLOOKUP($A132,[1]Hugst!$R$5:$W$9,MATCH(ROUNDUP((G$1)/10,0)*10,[1]Hugst!$R$4:$W$4,0))))</f>
        <v>4623.5392184583234</v>
      </c>
      <c r="H132" s="169">
        <f ca="1">IF($C132-H$1&lt;År1,0,G131*(1-VLOOKUP($A132,[1]Hugst!$R$5:$W$9,MATCH(ROUNDUP((H$1)/10,0)*10,[1]Hugst!$R$4:$W$4,0))))</f>
        <v>4599.9424413249817</v>
      </c>
      <c r="I132" s="169">
        <f ca="1">IF($C132-I$1&lt;År1,0,H131*(1-VLOOKUP($A132,[1]Hugst!$R$5:$W$9,MATCH(ROUNDUP((I$1)/10,0)*10,[1]Hugst!$R$4:$W$4,0))))</f>
        <v>4542.0978474723615</v>
      </c>
      <c r="J132" s="169">
        <f ca="1">IF($C132-J$1&lt;År1,0,I131*(1-VLOOKUP($A132,[1]Hugst!$R$5:$W$9,MATCH(ROUNDUP((J$1)/10,0)*10,[1]Hugst!$R$4:$W$4,0))))</f>
        <v>4415.7040973692729</v>
      </c>
      <c r="K132" s="169">
        <f ca="1">IF($C132-K$1&lt;År1,0,J131*(1-VLOOKUP($A132,[1]Hugst!$R$5:$W$9,MATCH(ROUNDUP((K$1)/10,0)*10,[1]Hugst!$R$4:$W$4,0))))</f>
        <v>4152.1582429942446</v>
      </c>
      <c r="L132" s="169">
        <f ca="1"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 ca="1">IF($C133-G$1&lt;År1,0,F132*(1-VLOOKUP($A133,[1]Hugst!$R$5:$W$9,MATCH(ROUNDUP((G$1)/10,0)*10,[1]Hugst!$R$4:$W$4,0))))</f>
        <v>4630.0387148310256</v>
      </c>
      <c r="H133" s="169">
        <f ca="1">IF($C133-H$1&lt;År1,0,G132*(1-VLOOKUP($A133,[1]Hugst!$R$5:$W$9,MATCH(ROUNDUP((H$1)/10,0)*10,[1]Hugst!$R$4:$W$4,0))))</f>
        <v>4623.5392184583234</v>
      </c>
      <c r="I133" s="169">
        <f ca="1">IF($C133-I$1&lt;År1,0,H132*(1-VLOOKUP($A133,[1]Hugst!$R$5:$W$9,MATCH(ROUNDUP((I$1)/10,0)*10,[1]Hugst!$R$4:$W$4,0))))</f>
        <v>4599.9424413249817</v>
      </c>
      <c r="J133" s="169">
        <f ca="1">IF($C133-J$1&lt;År1,0,I132*(1-VLOOKUP($A133,[1]Hugst!$R$5:$W$9,MATCH(ROUNDUP((J$1)/10,0)*10,[1]Hugst!$R$4:$W$4,0))))</f>
        <v>4542.0978474723615</v>
      </c>
      <c r="K133" s="169">
        <f ca="1">IF($C133-K$1&lt;År1,0,J132*(1-VLOOKUP($A133,[1]Hugst!$R$5:$W$9,MATCH(ROUNDUP((K$1)/10,0)*10,[1]Hugst!$R$4:$W$4,0))))</f>
        <v>4415.7040973692729</v>
      </c>
      <c r="L133" s="169">
        <f ca="1">IF($C133-L$1&lt;År1,0,K132*(1-VLOOKUP($A133,[1]Hugst!$R$5:$W$9,MATCH(ROUNDUP((L$1)/10,0)*10,[1]Hugst!$R$4:$W$4,0))))</f>
        <v>4152.1582429942446</v>
      </c>
      <c r="M133" s="169">
        <f ca="1"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 ca="1">IF($C134-G$1&lt;År1,0,F133*(1-VLOOKUP($A134,[1]Hugst!$R$5:$W$9,MATCH(ROUNDUP((G$1)/10,0)*10,[1]Hugst!$R$4:$W$4,0))))</f>
        <v>4628.0160652843451</v>
      </c>
      <c r="H134" s="169">
        <f ca="1">IF($C134-H$1&lt;År1,0,G133*(1-VLOOKUP($A134,[1]Hugst!$R$5:$W$9,MATCH(ROUNDUP((H$1)/10,0)*10,[1]Hugst!$R$4:$W$4,0))))</f>
        <v>4630.0387148310256</v>
      </c>
      <c r="I134" s="169">
        <f ca="1">IF($C134-I$1&lt;År1,0,H133*(1-VLOOKUP($A134,[1]Hugst!$R$5:$W$9,MATCH(ROUNDUP((I$1)/10,0)*10,[1]Hugst!$R$4:$W$4,0))))</f>
        <v>4623.5392184583234</v>
      </c>
      <c r="J134" s="169">
        <f ca="1">IF($C134-J$1&lt;År1,0,I133*(1-VLOOKUP($A134,[1]Hugst!$R$5:$W$9,MATCH(ROUNDUP((J$1)/10,0)*10,[1]Hugst!$R$4:$W$4,0))))</f>
        <v>4599.9424413249817</v>
      </c>
      <c r="K134" s="169">
        <f ca="1">IF($C134-K$1&lt;År1,0,J133*(1-VLOOKUP($A134,[1]Hugst!$R$5:$W$9,MATCH(ROUNDUP((K$1)/10,0)*10,[1]Hugst!$R$4:$W$4,0))))</f>
        <v>4542.0978474723615</v>
      </c>
      <c r="L134" s="169">
        <f ca="1">IF($C134-L$1&lt;År1,0,K133*(1-VLOOKUP($A134,[1]Hugst!$R$5:$W$9,MATCH(ROUNDUP((L$1)/10,0)*10,[1]Hugst!$R$4:$W$4,0))))</f>
        <v>4415.7040973692729</v>
      </c>
      <c r="M134" s="169">
        <f ca="1">IF($C134-M$1&lt;År1,0,L133*(1-VLOOKUP($A134,[1]Hugst!$R$5:$W$9,MATCH(ROUNDUP((M$1)/10,0)*10,[1]Hugst!$R$4:$W$4,0))))</f>
        <v>4152.1582429942446</v>
      </c>
      <c r="N134" s="169">
        <f ca="1"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 ca="1">IF($C135-G$1&lt;År1,0,F134*(1-VLOOKUP($A135,[1]Hugst!$R$5:$W$9,MATCH(ROUNDUP((G$1)/10,0)*10,[1]Hugst!$R$4:$W$4,0))))</f>
        <v>4621.7587047666275</v>
      </c>
      <c r="H135" s="169">
        <f ca="1">IF($C135-H$1&lt;År1,0,G134*(1-VLOOKUP($A135,[1]Hugst!$R$5:$W$9,MATCH(ROUNDUP((H$1)/10,0)*10,[1]Hugst!$R$4:$W$4,0))))</f>
        <v>4628.0160652843451</v>
      </c>
      <c r="I135" s="169">
        <f ca="1">IF($C135-I$1&lt;År1,0,H134*(1-VLOOKUP($A135,[1]Hugst!$R$5:$W$9,MATCH(ROUNDUP((I$1)/10,0)*10,[1]Hugst!$R$4:$W$4,0))))</f>
        <v>4630.0387148310256</v>
      </c>
      <c r="J135" s="169">
        <f ca="1">IF($C135-J$1&lt;År1,0,I134*(1-VLOOKUP($A135,[1]Hugst!$R$5:$W$9,MATCH(ROUNDUP((J$1)/10,0)*10,[1]Hugst!$R$4:$W$4,0))))</f>
        <v>4623.5392184583234</v>
      </c>
      <c r="K135" s="169">
        <f ca="1">IF($C135-K$1&lt;År1,0,J134*(1-VLOOKUP($A135,[1]Hugst!$R$5:$W$9,MATCH(ROUNDUP((K$1)/10,0)*10,[1]Hugst!$R$4:$W$4,0))))</f>
        <v>4599.9424413249817</v>
      </c>
      <c r="L135" s="169">
        <f ca="1">IF($C135-L$1&lt;År1,0,K134*(1-VLOOKUP($A135,[1]Hugst!$R$5:$W$9,MATCH(ROUNDUP((L$1)/10,0)*10,[1]Hugst!$R$4:$W$4,0))))</f>
        <v>4542.0978474723615</v>
      </c>
      <c r="M135" s="169">
        <f ca="1">IF($C135-M$1&lt;År1,0,L134*(1-VLOOKUP($A135,[1]Hugst!$R$5:$W$9,MATCH(ROUNDUP((M$1)/10,0)*10,[1]Hugst!$R$4:$W$4,0))))</f>
        <v>4415.7040973692729</v>
      </c>
      <c r="N135" s="169">
        <f ca="1">IF($C135-N$1&lt;År1,0,M134*(1-VLOOKUP($A135,[1]Hugst!$R$5:$W$9,MATCH(ROUNDUP((N$1)/10,0)*10,[1]Hugst!$R$4:$W$4,0))))</f>
        <v>4152.1582429942446</v>
      </c>
      <c r="O135" s="169">
        <f ca="1"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 ca="1">IF($C136-G$1&lt;År1,0,F135*(1-VLOOKUP($A136,[1]Hugst!$R$5:$W$9,MATCH(ROUNDUP((G$1)/10,0)*10,[1]Hugst!$R$4:$W$4,0))))</f>
        <v>4613.4102189421337</v>
      </c>
      <c r="H136" s="169">
        <f ca="1">IF($C136-H$1&lt;År1,0,G135*(1-VLOOKUP($A136,[1]Hugst!$R$5:$W$9,MATCH(ROUNDUP((H$1)/10,0)*10,[1]Hugst!$R$4:$W$4,0))))</f>
        <v>4621.7587047666275</v>
      </c>
      <c r="I136" s="169">
        <f ca="1">IF($C136-I$1&lt;År1,0,H135*(1-VLOOKUP($A136,[1]Hugst!$R$5:$W$9,MATCH(ROUNDUP((I$1)/10,0)*10,[1]Hugst!$R$4:$W$4,0))))</f>
        <v>4628.0160652843451</v>
      </c>
      <c r="J136" s="169">
        <f ca="1">IF($C136-J$1&lt;År1,0,I135*(1-VLOOKUP($A136,[1]Hugst!$R$5:$W$9,MATCH(ROUNDUP((J$1)/10,0)*10,[1]Hugst!$R$4:$W$4,0))))</f>
        <v>4630.0387148310256</v>
      </c>
      <c r="K136" s="169">
        <f ca="1">IF($C136-K$1&lt;År1,0,J135*(1-VLOOKUP($A136,[1]Hugst!$R$5:$W$9,MATCH(ROUNDUP((K$1)/10,0)*10,[1]Hugst!$R$4:$W$4,0))))</f>
        <v>4623.5392184583234</v>
      </c>
      <c r="L136" s="169">
        <f ca="1">IF($C136-L$1&lt;År1,0,K135*(1-VLOOKUP($A136,[1]Hugst!$R$5:$W$9,MATCH(ROUNDUP((L$1)/10,0)*10,[1]Hugst!$R$4:$W$4,0))))</f>
        <v>4599.9424413249817</v>
      </c>
      <c r="M136" s="169">
        <f ca="1">IF($C136-M$1&lt;År1,0,L135*(1-VLOOKUP($A136,[1]Hugst!$R$5:$W$9,MATCH(ROUNDUP((M$1)/10,0)*10,[1]Hugst!$R$4:$W$4,0))))</f>
        <v>4542.0978474723615</v>
      </c>
      <c r="N136" s="169">
        <f ca="1">IF($C136-N$1&lt;År1,0,M135*(1-VLOOKUP($A136,[1]Hugst!$R$5:$W$9,MATCH(ROUNDUP((N$1)/10,0)*10,[1]Hugst!$R$4:$W$4,0))))</f>
        <v>4415.7040973692729</v>
      </c>
      <c r="O136" s="169">
        <f ca="1">IF($C136-O$1&lt;År1,0,N135*(1-VLOOKUP($A136,[1]Hugst!$R$5:$W$9,MATCH(ROUNDUP((O$1)/10,0)*10,[1]Hugst!$R$4:$W$4,0))))</f>
        <v>4152.1582429942446</v>
      </c>
      <c r="P136" s="169">
        <f ca="1"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 ca="1">IF($C137-G$1&lt;År1,0,F136*(1-VLOOKUP($A137,[1]Hugst!$R$5:$W$9,MATCH(ROUNDUP((G$1)/10,0)*10,[1]Hugst!$R$4:$W$4,0))))</f>
        <v>4604.0422694921162</v>
      </c>
      <c r="H137" s="169">
        <f ca="1">IF($C137-H$1&lt;År1,0,G136*(1-VLOOKUP($A137,[1]Hugst!$R$5:$W$9,MATCH(ROUNDUP((H$1)/10,0)*10,[1]Hugst!$R$4:$W$4,0))))</f>
        <v>4613.4102189421337</v>
      </c>
      <c r="I137" s="169">
        <f ca="1">IF($C137-I$1&lt;År1,0,H136*(1-VLOOKUP($A137,[1]Hugst!$R$5:$W$9,MATCH(ROUNDUP((I$1)/10,0)*10,[1]Hugst!$R$4:$W$4,0))))</f>
        <v>4621.7587047666275</v>
      </c>
      <c r="J137" s="169">
        <f ca="1">IF($C137-J$1&lt;År1,0,I136*(1-VLOOKUP($A137,[1]Hugst!$R$5:$W$9,MATCH(ROUNDUP((J$1)/10,0)*10,[1]Hugst!$R$4:$W$4,0))))</f>
        <v>4628.0160652843451</v>
      </c>
      <c r="K137" s="169">
        <f ca="1">IF($C137-K$1&lt;År1,0,J136*(1-VLOOKUP($A137,[1]Hugst!$R$5:$W$9,MATCH(ROUNDUP((K$1)/10,0)*10,[1]Hugst!$R$4:$W$4,0))))</f>
        <v>4630.0387148310256</v>
      </c>
      <c r="L137" s="169">
        <f ca="1">IF($C137-L$1&lt;År1,0,K136*(1-VLOOKUP($A137,[1]Hugst!$R$5:$W$9,MATCH(ROUNDUP((L$1)/10,0)*10,[1]Hugst!$R$4:$W$4,0))))</f>
        <v>4623.5392184583234</v>
      </c>
      <c r="M137" s="169">
        <f ca="1">IF($C137-M$1&lt;År1,0,L136*(1-VLOOKUP($A137,[1]Hugst!$R$5:$W$9,MATCH(ROUNDUP((M$1)/10,0)*10,[1]Hugst!$R$4:$W$4,0))))</f>
        <v>4599.9424413249817</v>
      </c>
      <c r="N137" s="169">
        <f ca="1">IF($C137-N$1&lt;År1,0,M136*(1-VLOOKUP($A137,[1]Hugst!$R$5:$W$9,MATCH(ROUNDUP((N$1)/10,0)*10,[1]Hugst!$R$4:$W$4,0))))</f>
        <v>4542.0978474723615</v>
      </c>
      <c r="O137" s="169">
        <f ca="1">IF($C137-O$1&lt;År1,0,N136*(1-VLOOKUP($A137,[1]Hugst!$R$5:$W$9,MATCH(ROUNDUP((O$1)/10,0)*10,[1]Hugst!$R$4:$W$4,0))))</f>
        <v>4415.7040973692729</v>
      </c>
      <c r="P137" s="169">
        <f ca="1">IF($C137-P$1&lt;År1,0,O136*(1-VLOOKUP($A137,[1]Hugst!$R$5:$W$9,MATCH(ROUNDUP((P$1)/10,0)*10,[1]Hugst!$R$4:$W$4,0))))</f>
        <v>4152.1582429942446</v>
      </c>
      <c r="Q137" s="169">
        <f ca="1"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 ca="1">IF($C138-G$1&lt;År1,0,F137*(1-VLOOKUP($A138,[1]Hugst!$R$5:$W$9,MATCH(ROUNDUP((G$1)/10,0)*10,[1]Hugst!$R$4:$W$4,0))))</f>
        <v>4594.1905567619388</v>
      </c>
      <c r="H138" s="169">
        <f ca="1">IF($C138-H$1&lt;År1,0,G137*(1-VLOOKUP($A138,[1]Hugst!$R$5:$W$9,MATCH(ROUNDUP((H$1)/10,0)*10,[1]Hugst!$R$4:$W$4,0))))</f>
        <v>4604.0422694921162</v>
      </c>
      <c r="I138" s="169">
        <f ca="1">IF($C138-I$1&lt;År1,0,H137*(1-VLOOKUP($A138,[1]Hugst!$R$5:$W$9,MATCH(ROUNDUP((I$1)/10,0)*10,[1]Hugst!$R$4:$W$4,0))))</f>
        <v>4613.4102189421337</v>
      </c>
      <c r="J138" s="169">
        <f ca="1">IF($C138-J$1&lt;År1,0,I137*(1-VLOOKUP($A138,[1]Hugst!$R$5:$W$9,MATCH(ROUNDUP((J$1)/10,0)*10,[1]Hugst!$R$4:$W$4,0))))</f>
        <v>4621.7587047666275</v>
      </c>
      <c r="K138" s="169">
        <f ca="1">IF($C138-K$1&lt;År1,0,J137*(1-VLOOKUP($A138,[1]Hugst!$R$5:$W$9,MATCH(ROUNDUP((K$1)/10,0)*10,[1]Hugst!$R$4:$W$4,0))))</f>
        <v>4628.0160652843451</v>
      </c>
      <c r="L138" s="169">
        <f ca="1">IF($C138-L$1&lt;År1,0,K137*(1-VLOOKUP($A138,[1]Hugst!$R$5:$W$9,MATCH(ROUNDUP((L$1)/10,0)*10,[1]Hugst!$R$4:$W$4,0))))</f>
        <v>4630.0387148310256</v>
      </c>
      <c r="M138" s="169">
        <f ca="1">IF($C138-M$1&lt;År1,0,L137*(1-VLOOKUP($A138,[1]Hugst!$R$5:$W$9,MATCH(ROUNDUP((M$1)/10,0)*10,[1]Hugst!$R$4:$W$4,0))))</f>
        <v>4623.5392184583234</v>
      </c>
      <c r="N138" s="169">
        <f ca="1">IF($C138-N$1&lt;År1,0,M137*(1-VLOOKUP($A138,[1]Hugst!$R$5:$W$9,MATCH(ROUNDUP((N$1)/10,0)*10,[1]Hugst!$R$4:$W$4,0))))</f>
        <v>4599.9424413249817</v>
      </c>
      <c r="O138" s="169">
        <f ca="1">IF($C138-O$1&lt;År1,0,N137*(1-VLOOKUP($A138,[1]Hugst!$R$5:$W$9,MATCH(ROUNDUP((O$1)/10,0)*10,[1]Hugst!$R$4:$W$4,0))))</f>
        <v>4542.0978474723615</v>
      </c>
      <c r="P138" s="169">
        <f ca="1">IF($C138-P$1&lt;År1,0,O137*(1-VLOOKUP($A138,[1]Hugst!$R$5:$W$9,MATCH(ROUNDUP((P$1)/10,0)*10,[1]Hugst!$R$4:$W$4,0))))</f>
        <v>4415.7040973692729</v>
      </c>
      <c r="Q138" s="169">
        <f ca="1">IF($C138-Q$1&lt;År1,0,P137*(1-VLOOKUP($A138,[1]Hugst!$R$5:$W$9,MATCH(ROUNDUP((Q$1)/10,0)*10,[1]Hugst!$R$4:$W$4,0))))</f>
        <v>4152.1582429942446</v>
      </c>
      <c r="R138" s="169">
        <f ca="1"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 ca="1">IF($C139-G$1&lt;År1,0,F138*(1-VLOOKUP($A139,[1]Hugst!$R$5:$W$9,MATCH(ROUNDUP((G$1)/10,0)*10,[1]Hugst!$R$4:$W$4,0))))</f>
        <v>4584.1228010817622</v>
      </c>
      <c r="H139" s="169">
        <f ca="1">IF($C139-H$1&lt;År1,0,G138*(1-VLOOKUP($A139,[1]Hugst!$R$5:$W$9,MATCH(ROUNDUP((H$1)/10,0)*10,[1]Hugst!$R$4:$W$4,0))))</f>
        <v>4594.1905567619388</v>
      </c>
      <c r="I139" s="169">
        <f ca="1">IF($C139-I$1&lt;År1,0,H138*(1-VLOOKUP($A139,[1]Hugst!$R$5:$W$9,MATCH(ROUNDUP((I$1)/10,0)*10,[1]Hugst!$R$4:$W$4,0))))</f>
        <v>4604.0422694921162</v>
      </c>
      <c r="J139" s="169">
        <f ca="1">IF($C139-J$1&lt;År1,0,I138*(1-VLOOKUP($A139,[1]Hugst!$R$5:$W$9,MATCH(ROUNDUP((J$1)/10,0)*10,[1]Hugst!$R$4:$W$4,0))))</f>
        <v>4613.4102189421337</v>
      </c>
      <c r="K139" s="169">
        <f ca="1">IF($C139-K$1&lt;År1,0,J138*(1-VLOOKUP($A139,[1]Hugst!$R$5:$W$9,MATCH(ROUNDUP((K$1)/10,0)*10,[1]Hugst!$R$4:$W$4,0))))</f>
        <v>4621.7587047666275</v>
      </c>
      <c r="L139" s="169">
        <f ca="1">IF($C139-L$1&lt;År1,0,K138*(1-VLOOKUP($A139,[1]Hugst!$R$5:$W$9,MATCH(ROUNDUP((L$1)/10,0)*10,[1]Hugst!$R$4:$W$4,0))))</f>
        <v>4628.0160652843451</v>
      </c>
      <c r="M139" s="169">
        <f ca="1">IF($C139-M$1&lt;År1,0,L138*(1-VLOOKUP($A139,[1]Hugst!$R$5:$W$9,MATCH(ROUNDUP((M$1)/10,0)*10,[1]Hugst!$R$4:$W$4,0))))</f>
        <v>4630.0387148310256</v>
      </c>
      <c r="N139" s="169">
        <f ca="1">IF($C139-N$1&lt;År1,0,M138*(1-VLOOKUP($A139,[1]Hugst!$R$5:$W$9,MATCH(ROUNDUP((N$1)/10,0)*10,[1]Hugst!$R$4:$W$4,0))))</f>
        <v>4623.5392184583234</v>
      </c>
      <c r="O139" s="169">
        <f ca="1">IF($C139-O$1&lt;År1,0,N138*(1-VLOOKUP($A139,[1]Hugst!$R$5:$W$9,MATCH(ROUNDUP((O$1)/10,0)*10,[1]Hugst!$R$4:$W$4,0))))</f>
        <v>4599.9424413249817</v>
      </c>
      <c r="P139" s="169">
        <f ca="1">IF($C139-P$1&lt;År1,0,O138*(1-VLOOKUP($A139,[1]Hugst!$R$5:$W$9,MATCH(ROUNDUP((P$1)/10,0)*10,[1]Hugst!$R$4:$W$4,0))))</f>
        <v>4542.0978474723615</v>
      </c>
      <c r="Q139" s="169">
        <f ca="1">IF($C139-Q$1&lt;År1,0,P138*(1-VLOOKUP($A139,[1]Hugst!$R$5:$W$9,MATCH(ROUNDUP((Q$1)/10,0)*10,[1]Hugst!$R$4:$W$4,0))))</f>
        <v>4415.7040973692729</v>
      </c>
      <c r="R139" s="169">
        <f ca="1">IF($C139-R$1&lt;År1,0,Q138*(1-VLOOKUP($A139,[1]Hugst!$R$5:$W$9,MATCH(ROUNDUP((R$1)/10,0)*10,[1]Hugst!$R$4:$W$4,0))))</f>
        <v>4152.1582429942446</v>
      </c>
      <c r="S139" s="169">
        <f ca="1"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 ca="1">IF($C140-G$1&lt;År1,0,F139*(1-VLOOKUP($A140,[1]Hugst!$R$5:$W$9,MATCH(ROUNDUP((G$1)/10,0)*10,[1]Hugst!$R$4:$W$4,0))))</f>
        <v>4573.9727334231638</v>
      </c>
      <c r="H140" s="169">
        <f ca="1">IF($C140-H$1&lt;År1,0,G139*(1-VLOOKUP($A140,[1]Hugst!$R$5:$W$9,MATCH(ROUNDUP((H$1)/10,0)*10,[1]Hugst!$R$4:$W$4,0))))</f>
        <v>4584.1228010817622</v>
      </c>
      <c r="I140" s="169">
        <f ca="1">IF($C140-I$1&lt;År1,0,H139*(1-VLOOKUP($A140,[1]Hugst!$R$5:$W$9,MATCH(ROUNDUP((I$1)/10,0)*10,[1]Hugst!$R$4:$W$4,0))))</f>
        <v>4594.1905567619388</v>
      </c>
      <c r="J140" s="169">
        <f ca="1">IF($C140-J$1&lt;År1,0,I139*(1-VLOOKUP($A140,[1]Hugst!$R$5:$W$9,MATCH(ROUNDUP((J$1)/10,0)*10,[1]Hugst!$R$4:$W$4,0))))</f>
        <v>4604.0422694921162</v>
      </c>
      <c r="K140" s="169">
        <f ca="1">IF($C140-K$1&lt;År1,0,J139*(1-VLOOKUP($A140,[1]Hugst!$R$5:$W$9,MATCH(ROUNDUP((K$1)/10,0)*10,[1]Hugst!$R$4:$W$4,0))))</f>
        <v>4613.4102189421337</v>
      </c>
      <c r="L140" s="169">
        <f ca="1">IF($C140-L$1&lt;År1,0,K139*(1-VLOOKUP($A140,[1]Hugst!$R$5:$W$9,MATCH(ROUNDUP((L$1)/10,0)*10,[1]Hugst!$R$4:$W$4,0))))</f>
        <v>4621.7587047666275</v>
      </c>
      <c r="M140" s="169">
        <f ca="1">IF($C140-M$1&lt;År1,0,L139*(1-VLOOKUP($A140,[1]Hugst!$R$5:$W$9,MATCH(ROUNDUP((M$1)/10,0)*10,[1]Hugst!$R$4:$W$4,0))))</f>
        <v>4628.0160652843451</v>
      </c>
      <c r="N140" s="169">
        <f ca="1">IF($C140-N$1&lt;År1,0,M139*(1-VLOOKUP($A140,[1]Hugst!$R$5:$W$9,MATCH(ROUNDUP((N$1)/10,0)*10,[1]Hugst!$R$4:$W$4,0))))</f>
        <v>4630.0387148310256</v>
      </c>
      <c r="O140" s="169">
        <f ca="1">IF($C140-O$1&lt;År1,0,N139*(1-VLOOKUP($A140,[1]Hugst!$R$5:$W$9,MATCH(ROUNDUP((O$1)/10,0)*10,[1]Hugst!$R$4:$W$4,0))))</f>
        <v>4623.5392184583234</v>
      </c>
      <c r="P140" s="169">
        <f ca="1">IF($C140-P$1&lt;År1,0,O139*(1-VLOOKUP($A140,[1]Hugst!$R$5:$W$9,MATCH(ROUNDUP((P$1)/10,0)*10,[1]Hugst!$R$4:$W$4,0))))</f>
        <v>4599.9424413249817</v>
      </c>
      <c r="Q140" s="169">
        <f ca="1">IF($C140-Q$1&lt;År1,0,P139*(1-VLOOKUP($A140,[1]Hugst!$R$5:$W$9,MATCH(ROUNDUP((Q$1)/10,0)*10,[1]Hugst!$R$4:$W$4,0))))</f>
        <v>4542.0978474723615</v>
      </c>
      <c r="R140" s="169">
        <f ca="1">IF($C140-R$1&lt;År1,0,Q139*(1-VLOOKUP($A140,[1]Hugst!$R$5:$W$9,MATCH(ROUNDUP((R$1)/10,0)*10,[1]Hugst!$R$4:$W$4,0))))</f>
        <v>4415.7040973692729</v>
      </c>
      <c r="S140" s="169">
        <f ca="1">IF($C140-S$1&lt;År1,0,R139*(1-VLOOKUP($A140,[1]Hugst!$R$5:$W$9,MATCH(ROUNDUP((S$1)/10,0)*10,[1]Hugst!$R$4:$W$4,0))))</f>
        <v>4152.1582429942446</v>
      </c>
      <c r="T140" s="169">
        <f ca="1"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 ca="1">IF($C141-G$1&lt;År1,0,F140*(1-VLOOKUP($A141,[1]Hugst!$R$5:$W$9,MATCH(ROUNDUP((G$1)/10,0)*10,[1]Hugst!$R$4:$W$4,0))))</f>
        <v>4563.8070907244482</v>
      </c>
      <c r="H141" s="169">
        <f ca="1">IF($C141-H$1&lt;År1,0,G140*(1-VLOOKUP($A141,[1]Hugst!$R$5:$W$9,MATCH(ROUNDUP((H$1)/10,0)*10,[1]Hugst!$R$4:$W$4,0))))</f>
        <v>4573.9727334231638</v>
      </c>
      <c r="I141" s="169">
        <f ca="1">IF($C141-I$1&lt;År1,0,H140*(1-VLOOKUP($A141,[1]Hugst!$R$5:$W$9,MATCH(ROUNDUP((I$1)/10,0)*10,[1]Hugst!$R$4:$W$4,0))))</f>
        <v>4584.1228010817622</v>
      </c>
      <c r="J141" s="169">
        <f ca="1">IF($C141-J$1&lt;År1,0,I140*(1-VLOOKUP($A141,[1]Hugst!$R$5:$W$9,MATCH(ROUNDUP((J$1)/10,0)*10,[1]Hugst!$R$4:$W$4,0))))</f>
        <v>4594.1905567619388</v>
      </c>
      <c r="K141" s="169">
        <f ca="1">IF($C141-K$1&lt;År1,0,J140*(1-VLOOKUP($A141,[1]Hugst!$R$5:$W$9,MATCH(ROUNDUP((K$1)/10,0)*10,[1]Hugst!$R$4:$W$4,0))))</f>
        <v>4604.0422694921162</v>
      </c>
      <c r="L141" s="169">
        <f ca="1">IF($C141-L$1&lt;År1,0,K140*(1-VLOOKUP($A141,[1]Hugst!$R$5:$W$9,MATCH(ROUNDUP((L$1)/10,0)*10,[1]Hugst!$R$4:$W$4,0))))</f>
        <v>4613.4102189421337</v>
      </c>
      <c r="M141" s="169">
        <f ca="1">IF($C141-M$1&lt;År1,0,L140*(1-VLOOKUP($A141,[1]Hugst!$R$5:$W$9,MATCH(ROUNDUP((M$1)/10,0)*10,[1]Hugst!$R$4:$W$4,0))))</f>
        <v>4621.7587047666275</v>
      </c>
      <c r="N141" s="169">
        <f ca="1">IF($C141-N$1&lt;År1,0,M140*(1-VLOOKUP($A141,[1]Hugst!$R$5:$W$9,MATCH(ROUNDUP((N$1)/10,0)*10,[1]Hugst!$R$4:$W$4,0))))</f>
        <v>4628.0160652843451</v>
      </c>
      <c r="O141" s="169">
        <f ca="1">IF($C141-O$1&lt;År1,0,N140*(1-VLOOKUP($A141,[1]Hugst!$R$5:$W$9,MATCH(ROUNDUP((O$1)/10,0)*10,[1]Hugst!$R$4:$W$4,0))))</f>
        <v>4630.0387148310256</v>
      </c>
      <c r="P141" s="169">
        <f ca="1">IF($C141-P$1&lt;År1,0,O140*(1-VLOOKUP($A141,[1]Hugst!$R$5:$W$9,MATCH(ROUNDUP((P$1)/10,0)*10,[1]Hugst!$R$4:$W$4,0))))</f>
        <v>4623.5392184583234</v>
      </c>
      <c r="Q141" s="169">
        <f ca="1">IF($C141-Q$1&lt;År1,0,P140*(1-VLOOKUP($A141,[1]Hugst!$R$5:$W$9,MATCH(ROUNDUP((Q$1)/10,0)*10,[1]Hugst!$R$4:$W$4,0))))</f>
        <v>4599.9424413249817</v>
      </c>
      <c r="R141" s="169">
        <f ca="1">IF($C141-R$1&lt;År1,0,Q140*(1-VLOOKUP($A141,[1]Hugst!$R$5:$W$9,MATCH(ROUNDUP((R$1)/10,0)*10,[1]Hugst!$R$4:$W$4,0))))</f>
        <v>4542.0978474723615</v>
      </c>
      <c r="S141" s="169">
        <f ca="1">IF($C141-S$1&lt;År1,0,R140*(1-VLOOKUP($A141,[1]Hugst!$R$5:$W$9,MATCH(ROUNDUP((S$1)/10,0)*10,[1]Hugst!$R$4:$W$4,0))))</f>
        <v>4415.7040973692729</v>
      </c>
      <c r="T141" s="169">
        <f ca="1">IF($C141-T$1&lt;År1,0,S140*(1-VLOOKUP($A141,[1]Hugst!$R$5:$W$9,MATCH(ROUNDUP((T$1)/10,0)*10,[1]Hugst!$R$4:$W$4,0))))</f>
        <v>4152.1582429942446</v>
      </c>
      <c r="U141" s="169">
        <f ca="1"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 ca="1">IF($C142-G$1&lt;År1,0,F141*(1-VLOOKUP($A142,[1]Hugst!$R$5:$W$9,MATCH(ROUNDUP((G$1)/10,0)*10,[1]Hugst!$R$4:$W$4,0))))</f>
        <v>4553.6591135500084</v>
      </c>
      <c r="H142" s="169">
        <f ca="1">IF($C142-H$1&lt;År1,0,G141*(1-VLOOKUP($A142,[1]Hugst!$R$5:$W$9,MATCH(ROUNDUP((H$1)/10,0)*10,[1]Hugst!$R$4:$W$4,0))))</f>
        <v>4563.8070907244482</v>
      </c>
      <c r="I142" s="169">
        <f ca="1">IF($C142-I$1&lt;År1,0,H141*(1-VLOOKUP($A142,[1]Hugst!$R$5:$W$9,MATCH(ROUNDUP((I$1)/10,0)*10,[1]Hugst!$R$4:$W$4,0))))</f>
        <v>4573.9727334231638</v>
      </c>
      <c r="J142" s="169">
        <f ca="1">IF($C142-J$1&lt;År1,0,I141*(1-VLOOKUP($A142,[1]Hugst!$R$5:$W$9,MATCH(ROUNDUP((J$1)/10,0)*10,[1]Hugst!$R$4:$W$4,0))))</f>
        <v>4584.1228010817622</v>
      </c>
      <c r="K142" s="169">
        <f ca="1">IF($C142-K$1&lt;År1,0,J141*(1-VLOOKUP($A142,[1]Hugst!$R$5:$W$9,MATCH(ROUNDUP((K$1)/10,0)*10,[1]Hugst!$R$4:$W$4,0))))</f>
        <v>4594.1905567619388</v>
      </c>
      <c r="L142" s="169">
        <f ca="1">IF($C142-L$1&lt;År1,0,K141*(1-VLOOKUP($A142,[1]Hugst!$R$5:$W$9,MATCH(ROUNDUP((L$1)/10,0)*10,[1]Hugst!$R$4:$W$4,0))))</f>
        <v>4604.0422694921162</v>
      </c>
      <c r="M142" s="169">
        <f ca="1">IF($C142-M$1&lt;År1,0,L141*(1-VLOOKUP($A142,[1]Hugst!$R$5:$W$9,MATCH(ROUNDUP((M$1)/10,0)*10,[1]Hugst!$R$4:$W$4,0))))</f>
        <v>4613.4102189421337</v>
      </c>
      <c r="N142" s="169">
        <f ca="1">IF($C142-N$1&lt;År1,0,M141*(1-VLOOKUP($A142,[1]Hugst!$R$5:$W$9,MATCH(ROUNDUP((N$1)/10,0)*10,[1]Hugst!$R$4:$W$4,0))))</f>
        <v>4621.7587047666275</v>
      </c>
      <c r="O142" s="169">
        <f ca="1">IF($C142-O$1&lt;År1,0,N141*(1-VLOOKUP($A142,[1]Hugst!$R$5:$W$9,MATCH(ROUNDUP((O$1)/10,0)*10,[1]Hugst!$R$4:$W$4,0))))</f>
        <v>4628.0160652843451</v>
      </c>
      <c r="P142" s="169">
        <f ca="1">IF($C142-P$1&lt;År1,0,O141*(1-VLOOKUP($A142,[1]Hugst!$R$5:$W$9,MATCH(ROUNDUP((P$1)/10,0)*10,[1]Hugst!$R$4:$W$4,0))))</f>
        <v>4630.0387148310256</v>
      </c>
      <c r="Q142" s="169">
        <f ca="1">IF($C142-Q$1&lt;År1,0,P141*(1-VLOOKUP($A142,[1]Hugst!$R$5:$W$9,MATCH(ROUNDUP((Q$1)/10,0)*10,[1]Hugst!$R$4:$W$4,0))))</f>
        <v>4623.5392184583234</v>
      </c>
      <c r="R142" s="169">
        <f ca="1">IF($C142-R$1&lt;År1,0,Q141*(1-VLOOKUP($A142,[1]Hugst!$R$5:$W$9,MATCH(ROUNDUP((R$1)/10,0)*10,[1]Hugst!$R$4:$W$4,0))))</f>
        <v>4599.9424413249817</v>
      </c>
      <c r="S142" s="169">
        <f ca="1">IF($C142-S$1&lt;År1,0,R141*(1-VLOOKUP($A142,[1]Hugst!$R$5:$W$9,MATCH(ROUNDUP((S$1)/10,0)*10,[1]Hugst!$R$4:$W$4,0))))</f>
        <v>4542.0978474723615</v>
      </c>
      <c r="T142" s="169">
        <f ca="1">IF($C142-T$1&lt;År1,0,S141*(1-VLOOKUP($A142,[1]Hugst!$R$5:$W$9,MATCH(ROUNDUP((T$1)/10,0)*10,[1]Hugst!$R$4:$W$4,0))))</f>
        <v>4415.7040973692729</v>
      </c>
      <c r="U142" s="169">
        <f ca="1">IF($C142-U$1&lt;År1,0,T141*(1-VLOOKUP($A142,[1]Hugst!$R$5:$W$9,MATCH(ROUNDUP((U$1)/10,0)*10,[1]Hugst!$R$4:$W$4,0))))</f>
        <v>4152.1582429942446</v>
      </c>
      <c r="V142" s="169">
        <f ca="1"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 ca="1">IF($C143-G$1&lt;År1,0,F142*(1-VLOOKUP($A143,[1]Hugst!$R$5:$W$9,MATCH(ROUNDUP((G$1)/10,0)*10,[1]Hugst!$R$4:$W$4,0))))</f>
        <v>4543.5452949168384</v>
      </c>
      <c r="H143" s="169">
        <f ca="1">IF($C143-H$1&lt;År1,0,G142*(1-VLOOKUP($A143,[1]Hugst!$R$5:$W$9,MATCH(ROUNDUP((H$1)/10,0)*10,[1]Hugst!$R$4:$W$4,0))))</f>
        <v>4553.6591135500084</v>
      </c>
      <c r="I143" s="169">
        <f ca="1">IF($C143-I$1&lt;År1,0,H142*(1-VLOOKUP($A143,[1]Hugst!$R$5:$W$9,MATCH(ROUNDUP((I$1)/10,0)*10,[1]Hugst!$R$4:$W$4,0))))</f>
        <v>4563.8070907244482</v>
      </c>
      <c r="J143" s="169">
        <f ca="1">IF($C143-J$1&lt;År1,0,I142*(1-VLOOKUP($A143,[1]Hugst!$R$5:$W$9,MATCH(ROUNDUP((J$1)/10,0)*10,[1]Hugst!$R$4:$W$4,0))))</f>
        <v>4573.9727334231638</v>
      </c>
      <c r="K143" s="169">
        <f ca="1">IF($C143-K$1&lt;År1,0,J142*(1-VLOOKUP($A143,[1]Hugst!$R$5:$W$9,MATCH(ROUNDUP((K$1)/10,0)*10,[1]Hugst!$R$4:$W$4,0))))</f>
        <v>4584.1228010817622</v>
      </c>
      <c r="L143" s="169">
        <f ca="1">IF($C143-L$1&lt;År1,0,K142*(1-VLOOKUP($A143,[1]Hugst!$R$5:$W$9,MATCH(ROUNDUP((L$1)/10,0)*10,[1]Hugst!$R$4:$W$4,0))))</f>
        <v>4594.1905567619388</v>
      </c>
      <c r="M143" s="169">
        <f ca="1">IF($C143-M$1&lt;År1,0,L142*(1-VLOOKUP($A143,[1]Hugst!$R$5:$W$9,MATCH(ROUNDUP((M$1)/10,0)*10,[1]Hugst!$R$4:$W$4,0))))</f>
        <v>4604.0422694921162</v>
      </c>
      <c r="N143" s="169">
        <f ca="1">IF($C143-N$1&lt;År1,0,M142*(1-VLOOKUP($A143,[1]Hugst!$R$5:$W$9,MATCH(ROUNDUP((N$1)/10,0)*10,[1]Hugst!$R$4:$W$4,0))))</f>
        <v>4613.4102189421337</v>
      </c>
      <c r="O143" s="169">
        <f ca="1">IF($C143-O$1&lt;År1,0,N142*(1-VLOOKUP($A143,[1]Hugst!$R$5:$W$9,MATCH(ROUNDUP((O$1)/10,0)*10,[1]Hugst!$R$4:$W$4,0))))</f>
        <v>4621.7587047666275</v>
      </c>
      <c r="P143" s="169">
        <f ca="1">IF($C143-P$1&lt;År1,0,O142*(1-VLOOKUP($A143,[1]Hugst!$R$5:$W$9,MATCH(ROUNDUP((P$1)/10,0)*10,[1]Hugst!$R$4:$W$4,0))))</f>
        <v>4628.0160652843451</v>
      </c>
      <c r="Q143" s="169">
        <f ca="1">IF($C143-Q$1&lt;År1,0,P142*(1-VLOOKUP($A143,[1]Hugst!$R$5:$W$9,MATCH(ROUNDUP((Q$1)/10,0)*10,[1]Hugst!$R$4:$W$4,0))))</f>
        <v>4630.0387148310256</v>
      </c>
      <c r="R143" s="169">
        <f ca="1">IF($C143-R$1&lt;År1,0,Q142*(1-VLOOKUP($A143,[1]Hugst!$R$5:$W$9,MATCH(ROUNDUP((R$1)/10,0)*10,[1]Hugst!$R$4:$W$4,0))))</f>
        <v>4623.5392184583234</v>
      </c>
      <c r="S143" s="169">
        <f ca="1">IF($C143-S$1&lt;År1,0,R142*(1-VLOOKUP($A143,[1]Hugst!$R$5:$W$9,MATCH(ROUNDUP((S$1)/10,0)*10,[1]Hugst!$R$4:$W$4,0))))</f>
        <v>4599.9424413249817</v>
      </c>
      <c r="T143" s="169">
        <f ca="1">IF($C143-T$1&lt;År1,0,S142*(1-VLOOKUP($A143,[1]Hugst!$R$5:$W$9,MATCH(ROUNDUP((T$1)/10,0)*10,[1]Hugst!$R$4:$W$4,0))))</f>
        <v>4542.0978474723615</v>
      </c>
      <c r="U143" s="169">
        <f ca="1">IF($C143-U$1&lt;År1,0,T142*(1-VLOOKUP($A143,[1]Hugst!$R$5:$W$9,MATCH(ROUNDUP((U$1)/10,0)*10,[1]Hugst!$R$4:$W$4,0))))</f>
        <v>4415.7040973692729</v>
      </c>
      <c r="V143" s="169">
        <f ca="1">IF($C143-V$1&lt;År1,0,U142*(1-VLOOKUP($A143,[1]Hugst!$R$5:$W$9,MATCH(ROUNDUP((V$1)/10,0)*10,[1]Hugst!$R$4:$W$4,0))))</f>
        <v>4152.1582429942446</v>
      </c>
      <c r="W143" s="169">
        <f ca="1"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 ca="1">IF($C144-G$1&lt;År1,0,F143*(1-VLOOKUP($A144,[1]Hugst!$R$5:$W$9,MATCH(ROUNDUP((G$1)/10,0)*10,[1]Hugst!$R$4:$W$4,0))))</f>
        <v>4533.4737547045324</v>
      </c>
      <c r="H144" s="169">
        <f ca="1">IF($C144-H$1&lt;År1,0,G143*(1-VLOOKUP($A144,[1]Hugst!$R$5:$W$9,MATCH(ROUNDUP((H$1)/10,0)*10,[1]Hugst!$R$4:$W$4,0))))</f>
        <v>4543.5452949168384</v>
      </c>
      <c r="I144" s="169">
        <f ca="1">IF($C144-I$1&lt;År1,0,H143*(1-VLOOKUP($A144,[1]Hugst!$R$5:$W$9,MATCH(ROUNDUP((I$1)/10,0)*10,[1]Hugst!$R$4:$W$4,0))))</f>
        <v>4553.6591135500084</v>
      </c>
      <c r="J144" s="169">
        <f ca="1">IF($C144-J$1&lt;År1,0,I143*(1-VLOOKUP($A144,[1]Hugst!$R$5:$W$9,MATCH(ROUNDUP((J$1)/10,0)*10,[1]Hugst!$R$4:$W$4,0))))</f>
        <v>4563.8070907244482</v>
      </c>
      <c r="K144" s="169">
        <f ca="1">IF($C144-K$1&lt;År1,0,J143*(1-VLOOKUP($A144,[1]Hugst!$R$5:$W$9,MATCH(ROUNDUP((K$1)/10,0)*10,[1]Hugst!$R$4:$W$4,0))))</f>
        <v>4573.9727334231638</v>
      </c>
      <c r="L144" s="169">
        <f ca="1">IF($C144-L$1&lt;År1,0,K143*(1-VLOOKUP($A144,[1]Hugst!$R$5:$W$9,MATCH(ROUNDUP((L$1)/10,0)*10,[1]Hugst!$R$4:$W$4,0))))</f>
        <v>4584.1228010817622</v>
      </c>
      <c r="M144" s="169">
        <f ca="1">IF($C144-M$1&lt;År1,0,L143*(1-VLOOKUP($A144,[1]Hugst!$R$5:$W$9,MATCH(ROUNDUP((M$1)/10,0)*10,[1]Hugst!$R$4:$W$4,0))))</f>
        <v>4594.1905567619388</v>
      </c>
      <c r="N144" s="169">
        <f ca="1">IF($C144-N$1&lt;År1,0,M143*(1-VLOOKUP($A144,[1]Hugst!$R$5:$W$9,MATCH(ROUNDUP((N$1)/10,0)*10,[1]Hugst!$R$4:$W$4,0))))</f>
        <v>4604.0422694921162</v>
      </c>
      <c r="O144" s="169">
        <f ca="1">IF($C144-O$1&lt;År1,0,N143*(1-VLOOKUP($A144,[1]Hugst!$R$5:$W$9,MATCH(ROUNDUP((O$1)/10,0)*10,[1]Hugst!$R$4:$W$4,0))))</f>
        <v>4613.4102189421337</v>
      </c>
      <c r="P144" s="169">
        <f ca="1">IF($C144-P$1&lt;År1,0,O143*(1-VLOOKUP($A144,[1]Hugst!$R$5:$W$9,MATCH(ROUNDUP((P$1)/10,0)*10,[1]Hugst!$R$4:$W$4,0))))</f>
        <v>4621.7587047666275</v>
      </c>
      <c r="Q144" s="169">
        <f ca="1">IF($C144-Q$1&lt;År1,0,P143*(1-VLOOKUP($A144,[1]Hugst!$R$5:$W$9,MATCH(ROUNDUP((Q$1)/10,0)*10,[1]Hugst!$R$4:$W$4,0))))</f>
        <v>4628.0160652843451</v>
      </c>
      <c r="R144" s="169">
        <f ca="1">IF($C144-R$1&lt;År1,0,Q143*(1-VLOOKUP($A144,[1]Hugst!$R$5:$W$9,MATCH(ROUNDUP((R$1)/10,0)*10,[1]Hugst!$R$4:$W$4,0))))</f>
        <v>4630.0387148310256</v>
      </c>
      <c r="S144" s="169">
        <f ca="1">IF($C144-S$1&lt;År1,0,R143*(1-VLOOKUP($A144,[1]Hugst!$R$5:$W$9,MATCH(ROUNDUP((S$1)/10,0)*10,[1]Hugst!$R$4:$W$4,0))))</f>
        <v>4623.5392184583234</v>
      </c>
      <c r="T144" s="169">
        <f ca="1">IF($C144-T$1&lt;År1,0,S143*(1-VLOOKUP($A144,[1]Hugst!$R$5:$W$9,MATCH(ROUNDUP((T$1)/10,0)*10,[1]Hugst!$R$4:$W$4,0))))</f>
        <v>4599.9424413249817</v>
      </c>
      <c r="U144" s="169">
        <f ca="1">IF($C144-U$1&lt;År1,0,T143*(1-VLOOKUP($A144,[1]Hugst!$R$5:$W$9,MATCH(ROUNDUP((U$1)/10,0)*10,[1]Hugst!$R$4:$W$4,0))))</f>
        <v>4542.0978474723615</v>
      </c>
      <c r="V144" s="169">
        <f ca="1">IF($C144-V$1&lt;År1,0,U143*(1-VLOOKUP($A144,[1]Hugst!$R$5:$W$9,MATCH(ROUNDUP((V$1)/10,0)*10,[1]Hugst!$R$4:$W$4,0))))</f>
        <v>4415.7040973692729</v>
      </c>
      <c r="W144" s="169">
        <f ca="1">IF($C144-W$1&lt;År1,0,V143*(1-VLOOKUP($A144,[1]Hugst!$R$5:$W$9,MATCH(ROUNDUP((W$1)/10,0)*10,[1]Hugst!$R$4:$W$4,0))))</f>
        <v>4152.1582429942446</v>
      </c>
      <c r="X144" s="169">
        <f ca="1"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 ca="1">IF($C145-G$1&lt;År1,0,F144*(1-VLOOKUP($A145,[1]Hugst!$R$5:$W$9,MATCH(ROUNDUP((G$1)/10,0)*10,[1]Hugst!$R$4:$W$4,0))))</f>
        <v>4523.4484268571423</v>
      </c>
      <c r="H145" s="169">
        <f ca="1">IF($C145-H$1&lt;År1,0,G144*(1-VLOOKUP($A145,[1]Hugst!$R$5:$W$9,MATCH(ROUNDUP((H$1)/10,0)*10,[1]Hugst!$R$4:$W$4,0))))</f>
        <v>4533.4737547045324</v>
      </c>
      <c r="I145" s="169">
        <f ca="1">IF($C145-I$1&lt;År1,0,H144*(1-VLOOKUP($A145,[1]Hugst!$R$5:$W$9,MATCH(ROUNDUP((I$1)/10,0)*10,[1]Hugst!$R$4:$W$4,0))))</f>
        <v>4543.5452949168384</v>
      </c>
      <c r="J145" s="169">
        <f ca="1">IF($C145-J$1&lt;År1,0,I144*(1-VLOOKUP($A145,[1]Hugst!$R$5:$W$9,MATCH(ROUNDUP((J$1)/10,0)*10,[1]Hugst!$R$4:$W$4,0))))</f>
        <v>4553.6591135500084</v>
      </c>
      <c r="K145" s="169">
        <f ca="1">IF($C145-K$1&lt;År1,0,J144*(1-VLOOKUP($A145,[1]Hugst!$R$5:$W$9,MATCH(ROUNDUP((K$1)/10,0)*10,[1]Hugst!$R$4:$W$4,0))))</f>
        <v>4563.8070907244482</v>
      </c>
      <c r="L145" s="169">
        <f ca="1">IF($C145-L$1&lt;År1,0,K144*(1-VLOOKUP($A145,[1]Hugst!$R$5:$W$9,MATCH(ROUNDUP((L$1)/10,0)*10,[1]Hugst!$R$4:$W$4,0))))</f>
        <v>4573.9727334231638</v>
      </c>
      <c r="M145" s="169">
        <f ca="1">IF($C145-M$1&lt;År1,0,L144*(1-VLOOKUP($A145,[1]Hugst!$R$5:$W$9,MATCH(ROUNDUP((M$1)/10,0)*10,[1]Hugst!$R$4:$W$4,0))))</f>
        <v>4584.1228010817622</v>
      </c>
      <c r="N145" s="169">
        <f ca="1">IF($C145-N$1&lt;År1,0,M144*(1-VLOOKUP($A145,[1]Hugst!$R$5:$W$9,MATCH(ROUNDUP((N$1)/10,0)*10,[1]Hugst!$R$4:$W$4,0))))</f>
        <v>4594.1905567619388</v>
      </c>
      <c r="O145" s="169">
        <f ca="1">IF($C145-O$1&lt;År1,0,N144*(1-VLOOKUP($A145,[1]Hugst!$R$5:$W$9,MATCH(ROUNDUP((O$1)/10,0)*10,[1]Hugst!$R$4:$W$4,0))))</f>
        <v>4604.0422694921162</v>
      </c>
      <c r="P145" s="169">
        <f ca="1">IF($C145-P$1&lt;År1,0,O144*(1-VLOOKUP($A145,[1]Hugst!$R$5:$W$9,MATCH(ROUNDUP((P$1)/10,0)*10,[1]Hugst!$R$4:$W$4,0))))</f>
        <v>4613.4102189421337</v>
      </c>
      <c r="Q145" s="169">
        <f ca="1">IF($C145-Q$1&lt;År1,0,P144*(1-VLOOKUP($A145,[1]Hugst!$R$5:$W$9,MATCH(ROUNDUP((Q$1)/10,0)*10,[1]Hugst!$R$4:$W$4,0))))</f>
        <v>4621.7587047666275</v>
      </c>
      <c r="R145" s="169">
        <f ca="1">IF($C145-R$1&lt;År1,0,Q144*(1-VLOOKUP($A145,[1]Hugst!$R$5:$W$9,MATCH(ROUNDUP((R$1)/10,0)*10,[1]Hugst!$R$4:$W$4,0))))</f>
        <v>4628.0160652843451</v>
      </c>
      <c r="S145" s="169">
        <f ca="1">IF($C145-S$1&lt;År1,0,R144*(1-VLOOKUP($A145,[1]Hugst!$R$5:$W$9,MATCH(ROUNDUP((S$1)/10,0)*10,[1]Hugst!$R$4:$W$4,0))))</f>
        <v>4630.0387148310256</v>
      </c>
      <c r="T145" s="169">
        <f ca="1">IF($C145-T$1&lt;År1,0,S144*(1-VLOOKUP($A145,[1]Hugst!$R$5:$W$9,MATCH(ROUNDUP((T$1)/10,0)*10,[1]Hugst!$R$4:$W$4,0))))</f>
        <v>4623.5392184583234</v>
      </c>
      <c r="U145" s="169">
        <f ca="1">IF($C145-U$1&lt;År1,0,T144*(1-VLOOKUP($A145,[1]Hugst!$R$5:$W$9,MATCH(ROUNDUP((U$1)/10,0)*10,[1]Hugst!$R$4:$W$4,0))))</f>
        <v>4599.9424413249817</v>
      </c>
      <c r="V145" s="169">
        <f ca="1">IF($C145-V$1&lt;År1,0,U144*(1-VLOOKUP($A145,[1]Hugst!$R$5:$W$9,MATCH(ROUNDUP((V$1)/10,0)*10,[1]Hugst!$R$4:$W$4,0))))</f>
        <v>4542.0978474723615</v>
      </c>
      <c r="W145" s="169">
        <f ca="1">IF($C145-W$1&lt;År1,0,V144*(1-VLOOKUP($A145,[1]Hugst!$R$5:$W$9,MATCH(ROUNDUP((W$1)/10,0)*10,[1]Hugst!$R$4:$W$4,0))))</f>
        <v>4415.7040973692729</v>
      </c>
      <c r="X145" s="169">
        <f ca="1">IF($C145-X$1&lt;År1,0,W144*(1-VLOOKUP($A145,[1]Hugst!$R$5:$W$9,MATCH(ROUNDUP((X$1)/10,0)*10,[1]Hugst!$R$4:$W$4,0))))</f>
        <v>4152.1582429942446</v>
      </c>
      <c r="Y145" s="169">
        <f ca="1"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 ca="1">IF($C146-G$1&lt;År1,0,F145*(1-VLOOKUP($A146,[1]Hugst!$R$5:$W$9,MATCH(ROUNDUP((G$1)/10,0)*10,[1]Hugst!$R$4:$W$4,0))))</f>
        <v>4513.4711529808619</v>
      </c>
      <c r="H146" s="169">
        <f ca="1">IF($C146-H$1&lt;År1,0,G145*(1-VLOOKUP($A146,[1]Hugst!$R$5:$W$9,MATCH(ROUNDUP((H$1)/10,0)*10,[1]Hugst!$R$4:$W$4,0))))</f>
        <v>4523.4484268571423</v>
      </c>
      <c r="I146" s="169">
        <f ca="1">IF($C146-I$1&lt;År1,0,H145*(1-VLOOKUP($A146,[1]Hugst!$R$5:$W$9,MATCH(ROUNDUP((I$1)/10,0)*10,[1]Hugst!$R$4:$W$4,0))))</f>
        <v>4533.4737547045324</v>
      </c>
      <c r="J146" s="169">
        <f ca="1">IF($C146-J$1&lt;År1,0,I145*(1-VLOOKUP($A146,[1]Hugst!$R$5:$W$9,MATCH(ROUNDUP((J$1)/10,0)*10,[1]Hugst!$R$4:$W$4,0))))</f>
        <v>4543.5452949168384</v>
      </c>
      <c r="K146" s="169">
        <f ca="1">IF($C146-K$1&lt;År1,0,J145*(1-VLOOKUP($A146,[1]Hugst!$R$5:$W$9,MATCH(ROUNDUP((K$1)/10,0)*10,[1]Hugst!$R$4:$W$4,0))))</f>
        <v>4553.6591135500084</v>
      </c>
      <c r="L146" s="169">
        <f ca="1">IF($C146-L$1&lt;År1,0,K145*(1-VLOOKUP($A146,[1]Hugst!$R$5:$W$9,MATCH(ROUNDUP((L$1)/10,0)*10,[1]Hugst!$R$4:$W$4,0))))</f>
        <v>4563.8070907244482</v>
      </c>
      <c r="M146" s="169">
        <f ca="1">IF($C146-M$1&lt;År1,0,L145*(1-VLOOKUP($A146,[1]Hugst!$R$5:$W$9,MATCH(ROUNDUP((M$1)/10,0)*10,[1]Hugst!$R$4:$W$4,0))))</f>
        <v>4573.9727334231638</v>
      </c>
      <c r="N146" s="169">
        <f ca="1">IF($C146-N$1&lt;År1,0,M145*(1-VLOOKUP($A146,[1]Hugst!$R$5:$W$9,MATCH(ROUNDUP((N$1)/10,0)*10,[1]Hugst!$R$4:$W$4,0))))</f>
        <v>4584.1228010817622</v>
      </c>
      <c r="O146" s="169">
        <f ca="1">IF($C146-O$1&lt;År1,0,N145*(1-VLOOKUP($A146,[1]Hugst!$R$5:$W$9,MATCH(ROUNDUP((O$1)/10,0)*10,[1]Hugst!$R$4:$W$4,0))))</f>
        <v>4594.1905567619388</v>
      </c>
      <c r="P146" s="169">
        <f ca="1">IF($C146-P$1&lt;År1,0,O145*(1-VLOOKUP($A146,[1]Hugst!$R$5:$W$9,MATCH(ROUNDUP((P$1)/10,0)*10,[1]Hugst!$R$4:$W$4,0))))</f>
        <v>4604.0422694921162</v>
      </c>
      <c r="Q146" s="169">
        <f ca="1">IF($C146-Q$1&lt;År1,0,P145*(1-VLOOKUP($A146,[1]Hugst!$R$5:$W$9,MATCH(ROUNDUP((Q$1)/10,0)*10,[1]Hugst!$R$4:$W$4,0))))</f>
        <v>4613.4102189421337</v>
      </c>
      <c r="R146" s="169">
        <f ca="1">IF($C146-R$1&lt;År1,0,Q145*(1-VLOOKUP($A146,[1]Hugst!$R$5:$W$9,MATCH(ROUNDUP((R$1)/10,0)*10,[1]Hugst!$R$4:$W$4,0))))</f>
        <v>4621.7587047666275</v>
      </c>
      <c r="S146" s="169">
        <f ca="1">IF($C146-S$1&lt;År1,0,R145*(1-VLOOKUP($A146,[1]Hugst!$R$5:$W$9,MATCH(ROUNDUP((S$1)/10,0)*10,[1]Hugst!$R$4:$W$4,0))))</f>
        <v>4628.0160652843451</v>
      </c>
      <c r="T146" s="169">
        <f ca="1">IF($C146-T$1&lt;År1,0,S145*(1-VLOOKUP($A146,[1]Hugst!$R$5:$W$9,MATCH(ROUNDUP((T$1)/10,0)*10,[1]Hugst!$R$4:$W$4,0))))</f>
        <v>4630.0387148310256</v>
      </c>
      <c r="U146" s="169">
        <f ca="1">IF($C146-U$1&lt;År1,0,T145*(1-VLOOKUP($A146,[1]Hugst!$R$5:$W$9,MATCH(ROUNDUP((U$1)/10,0)*10,[1]Hugst!$R$4:$W$4,0))))</f>
        <v>4623.5392184583234</v>
      </c>
      <c r="V146" s="169">
        <f ca="1">IF($C146-V$1&lt;År1,0,U145*(1-VLOOKUP($A146,[1]Hugst!$R$5:$W$9,MATCH(ROUNDUP((V$1)/10,0)*10,[1]Hugst!$R$4:$W$4,0))))</f>
        <v>4599.9424413249817</v>
      </c>
      <c r="W146" s="169">
        <f ca="1">IF($C146-W$1&lt;År1,0,V145*(1-VLOOKUP($A146,[1]Hugst!$R$5:$W$9,MATCH(ROUNDUP((W$1)/10,0)*10,[1]Hugst!$R$4:$W$4,0))))</f>
        <v>4542.0978474723615</v>
      </c>
      <c r="X146" s="169">
        <f ca="1">IF($C146-X$1&lt;År1,0,W145*(1-VLOOKUP($A146,[1]Hugst!$R$5:$W$9,MATCH(ROUNDUP((X$1)/10,0)*10,[1]Hugst!$R$4:$W$4,0))))</f>
        <v>4415.7040973692729</v>
      </c>
      <c r="Y146" s="169">
        <f ca="1">IF($C146-Y$1&lt;År1,0,X145*(1-VLOOKUP($A146,[1]Hugst!$R$5:$W$9,MATCH(ROUNDUP((Y$1)/10,0)*10,[1]Hugst!$R$4:$W$4,0))))</f>
        <v>4152.1582429942446</v>
      </c>
      <c r="Z146" s="169">
        <f ca="1"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 ca="1">IF($C147-G$1&lt;År1,0,F146*(1-VLOOKUP($A147,[1]Hugst!$R$5:$W$9,MATCH(ROUNDUP((G$1)/10,0)*10,[1]Hugst!$R$4:$W$4,0))))</f>
        <v>4503.5427291399783</v>
      </c>
      <c r="H147" s="169">
        <f ca="1">IF($C147-H$1&lt;År1,0,G146*(1-VLOOKUP($A147,[1]Hugst!$R$5:$W$9,MATCH(ROUNDUP((H$1)/10,0)*10,[1]Hugst!$R$4:$W$4,0))))</f>
        <v>4513.4711529808619</v>
      </c>
      <c r="I147" s="169">
        <f ca="1">IF($C147-I$1&lt;År1,0,H146*(1-VLOOKUP($A147,[1]Hugst!$R$5:$W$9,MATCH(ROUNDUP((I$1)/10,0)*10,[1]Hugst!$R$4:$W$4,0))))</f>
        <v>4523.4484268571423</v>
      </c>
      <c r="J147" s="169">
        <f ca="1">IF($C147-J$1&lt;År1,0,I146*(1-VLOOKUP($A147,[1]Hugst!$R$5:$W$9,MATCH(ROUNDUP((J$1)/10,0)*10,[1]Hugst!$R$4:$W$4,0))))</f>
        <v>4533.4737547045324</v>
      </c>
      <c r="K147" s="169">
        <f ca="1">IF($C147-K$1&lt;År1,0,J146*(1-VLOOKUP($A147,[1]Hugst!$R$5:$W$9,MATCH(ROUNDUP((K$1)/10,0)*10,[1]Hugst!$R$4:$W$4,0))))</f>
        <v>4543.5452949168384</v>
      </c>
      <c r="L147" s="169">
        <f ca="1">IF($C147-L$1&lt;År1,0,K146*(1-VLOOKUP($A147,[1]Hugst!$R$5:$W$9,MATCH(ROUNDUP((L$1)/10,0)*10,[1]Hugst!$R$4:$W$4,0))))</f>
        <v>4553.6591135500084</v>
      </c>
      <c r="M147" s="169">
        <f ca="1">IF($C147-M$1&lt;År1,0,L146*(1-VLOOKUP($A147,[1]Hugst!$R$5:$W$9,MATCH(ROUNDUP((M$1)/10,0)*10,[1]Hugst!$R$4:$W$4,0))))</f>
        <v>4563.8070907244482</v>
      </c>
      <c r="N147" s="169">
        <f ca="1">IF($C147-N$1&lt;År1,0,M146*(1-VLOOKUP($A147,[1]Hugst!$R$5:$W$9,MATCH(ROUNDUP((N$1)/10,0)*10,[1]Hugst!$R$4:$W$4,0))))</f>
        <v>4573.9727334231638</v>
      </c>
      <c r="O147" s="169">
        <f ca="1">IF($C147-O$1&lt;År1,0,N146*(1-VLOOKUP($A147,[1]Hugst!$R$5:$W$9,MATCH(ROUNDUP((O$1)/10,0)*10,[1]Hugst!$R$4:$W$4,0))))</f>
        <v>4584.1228010817622</v>
      </c>
      <c r="P147" s="169">
        <f ca="1">IF($C147-P$1&lt;År1,0,O146*(1-VLOOKUP($A147,[1]Hugst!$R$5:$W$9,MATCH(ROUNDUP((P$1)/10,0)*10,[1]Hugst!$R$4:$W$4,0))))</f>
        <v>4594.1905567619388</v>
      </c>
      <c r="Q147" s="169">
        <f ca="1">IF($C147-Q$1&lt;År1,0,P146*(1-VLOOKUP($A147,[1]Hugst!$R$5:$W$9,MATCH(ROUNDUP((Q$1)/10,0)*10,[1]Hugst!$R$4:$W$4,0))))</f>
        <v>4604.0422694921162</v>
      </c>
      <c r="R147" s="169">
        <f ca="1">IF($C147-R$1&lt;År1,0,Q146*(1-VLOOKUP($A147,[1]Hugst!$R$5:$W$9,MATCH(ROUNDUP((R$1)/10,0)*10,[1]Hugst!$R$4:$W$4,0))))</f>
        <v>4613.4102189421337</v>
      </c>
      <c r="S147" s="169">
        <f ca="1">IF($C147-S$1&lt;År1,0,R146*(1-VLOOKUP($A147,[1]Hugst!$R$5:$W$9,MATCH(ROUNDUP((S$1)/10,0)*10,[1]Hugst!$R$4:$W$4,0))))</f>
        <v>4621.7587047666275</v>
      </c>
      <c r="T147" s="169">
        <f ca="1">IF($C147-T$1&lt;År1,0,S146*(1-VLOOKUP($A147,[1]Hugst!$R$5:$W$9,MATCH(ROUNDUP((T$1)/10,0)*10,[1]Hugst!$R$4:$W$4,0))))</f>
        <v>4628.0160652843451</v>
      </c>
      <c r="U147" s="169">
        <f ca="1">IF($C147-U$1&lt;År1,0,T146*(1-VLOOKUP($A147,[1]Hugst!$R$5:$W$9,MATCH(ROUNDUP((U$1)/10,0)*10,[1]Hugst!$R$4:$W$4,0))))</f>
        <v>4630.0387148310256</v>
      </c>
      <c r="V147" s="169">
        <f ca="1">IF($C147-V$1&lt;År1,0,U146*(1-VLOOKUP($A147,[1]Hugst!$R$5:$W$9,MATCH(ROUNDUP((V$1)/10,0)*10,[1]Hugst!$R$4:$W$4,0))))</f>
        <v>4623.5392184583234</v>
      </c>
      <c r="W147" s="169">
        <f ca="1">IF($C147-W$1&lt;År1,0,V146*(1-VLOOKUP($A147,[1]Hugst!$R$5:$W$9,MATCH(ROUNDUP((W$1)/10,0)*10,[1]Hugst!$R$4:$W$4,0))))</f>
        <v>4599.9424413249817</v>
      </c>
      <c r="X147" s="169">
        <f ca="1">IF($C147-X$1&lt;År1,0,W146*(1-VLOOKUP($A147,[1]Hugst!$R$5:$W$9,MATCH(ROUNDUP((X$1)/10,0)*10,[1]Hugst!$R$4:$W$4,0))))</f>
        <v>4542.0978474723615</v>
      </c>
      <c r="Y147" s="169">
        <f ca="1">IF($C147-Y$1&lt;År1,0,X146*(1-VLOOKUP($A147,[1]Hugst!$R$5:$W$9,MATCH(ROUNDUP((Y$1)/10,0)*10,[1]Hugst!$R$4:$W$4,0))))</f>
        <v>4415.7040973692729</v>
      </c>
      <c r="Z147" s="169">
        <f ca="1">IF($C147-Z$1&lt;År1,0,Y146*(1-VLOOKUP($A147,[1]Hugst!$R$5:$W$9,MATCH(ROUNDUP((Z$1)/10,0)*10,[1]Hugst!$R$4:$W$4,0))))</f>
        <v>4152.1582429942446</v>
      </c>
      <c r="AA147" s="169">
        <f ca="1"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 ca="1">IF($C148-G$1&lt;År1,0,F147*(1-VLOOKUP($A148,[1]Hugst!$R$5:$W$9,MATCH(ROUNDUP((G$1)/10,0)*10,[1]Hugst!$R$4:$W$4,0))))</f>
        <v>4493.6634292512781</v>
      </c>
      <c r="H148" s="169">
        <f ca="1">IF($C148-H$1&lt;År1,0,G147*(1-VLOOKUP($A148,[1]Hugst!$R$5:$W$9,MATCH(ROUNDUP((H$1)/10,0)*10,[1]Hugst!$R$4:$W$4,0))))</f>
        <v>4503.5427291399783</v>
      </c>
      <c r="I148" s="169">
        <f ca="1">IF($C148-I$1&lt;År1,0,H147*(1-VLOOKUP($A148,[1]Hugst!$R$5:$W$9,MATCH(ROUNDUP((I$1)/10,0)*10,[1]Hugst!$R$4:$W$4,0))))</f>
        <v>4513.4711529808619</v>
      </c>
      <c r="J148" s="169">
        <f ca="1">IF($C148-J$1&lt;År1,0,I147*(1-VLOOKUP($A148,[1]Hugst!$R$5:$W$9,MATCH(ROUNDUP((J$1)/10,0)*10,[1]Hugst!$R$4:$W$4,0))))</f>
        <v>4523.4484268571423</v>
      </c>
      <c r="K148" s="169">
        <f ca="1">IF($C148-K$1&lt;År1,0,J147*(1-VLOOKUP($A148,[1]Hugst!$R$5:$W$9,MATCH(ROUNDUP((K$1)/10,0)*10,[1]Hugst!$R$4:$W$4,0))))</f>
        <v>4533.4737547045324</v>
      </c>
      <c r="L148" s="169">
        <f ca="1">IF($C148-L$1&lt;År1,0,K147*(1-VLOOKUP($A148,[1]Hugst!$R$5:$W$9,MATCH(ROUNDUP((L$1)/10,0)*10,[1]Hugst!$R$4:$W$4,0))))</f>
        <v>4543.5452949168384</v>
      </c>
      <c r="M148" s="169">
        <f ca="1">IF($C148-M$1&lt;År1,0,L147*(1-VLOOKUP($A148,[1]Hugst!$R$5:$W$9,MATCH(ROUNDUP((M$1)/10,0)*10,[1]Hugst!$R$4:$W$4,0))))</f>
        <v>4553.6591135500084</v>
      </c>
      <c r="N148" s="169">
        <f ca="1">IF($C148-N$1&lt;År1,0,M147*(1-VLOOKUP($A148,[1]Hugst!$R$5:$W$9,MATCH(ROUNDUP((N$1)/10,0)*10,[1]Hugst!$R$4:$W$4,0))))</f>
        <v>4563.8070907244482</v>
      </c>
      <c r="O148" s="169">
        <f ca="1">IF($C148-O$1&lt;År1,0,N147*(1-VLOOKUP($A148,[1]Hugst!$R$5:$W$9,MATCH(ROUNDUP((O$1)/10,0)*10,[1]Hugst!$R$4:$W$4,0))))</f>
        <v>4573.9727334231638</v>
      </c>
      <c r="P148" s="169">
        <f ca="1">IF($C148-P$1&lt;År1,0,O147*(1-VLOOKUP($A148,[1]Hugst!$R$5:$W$9,MATCH(ROUNDUP((P$1)/10,0)*10,[1]Hugst!$R$4:$W$4,0))))</f>
        <v>4584.1228010817622</v>
      </c>
      <c r="Q148" s="169">
        <f ca="1">IF($C148-Q$1&lt;År1,0,P147*(1-VLOOKUP($A148,[1]Hugst!$R$5:$W$9,MATCH(ROUNDUP((Q$1)/10,0)*10,[1]Hugst!$R$4:$W$4,0))))</f>
        <v>4594.1905567619388</v>
      </c>
      <c r="R148" s="169">
        <f ca="1">IF($C148-R$1&lt;År1,0,Q147*(1-VLOOKUP($A148,[1]Hugst!$R$5:$W$9,MATCH(ROUNDUP((R$1)/10,0)*10,[1]Hugst!$R$4:$W$4,0))))</f>
        <v>4604.0422694921162</v>
      </c>
      <c r="S148" s="169">
        <f ca="1">IF($C148-S$1&lt;År1,0,R147*(1-VLOOKUP($A148,[1]Hugst!$R$5:$W$9,MATCH(ROUNDUP((S$1)/10,0)*10,[1]Hugst!$R$4:$W$4,0))))</f>
        <v>4613.4102189421337</v>
      </c>
      <c r="T148" s="169">
        <f ca="1">IF($C148-T$1&lt;År1,0,S147*(1-VLOOKUP($A148,[1]Hugst!$R$5:$W$9,MATCH(ROUNDUP((T$1)/10,0)*10,[1]Hugst!$R$4:$W$4,0))))</f>
        <v>4621.7587047666275</v>
      </c>
      <c r="U148" s="169">
        <f ca="1">IF($C148-U$1&lt;År1,0,T147*(1-VLOOKUP($A148,[1]Hugst!$R$5:$W$9,MATCH(ROUNDUP((U$1)/10,0)*10,[1]Hugst!$R$4:$W$4,0))))</f>
        <v>4628.0160652843451</v>
      </c>
      <c r="V148" s="169">
        <f ca="1">IF($C148-V$1&lt;År1,0,U147*(1-VLOOKUP($A148,[1]Hugst!$R$5:$W$9,MATCH(ROUNDUP((V$1)/10,0)*10,[1]Hugst!$R$4:$W$4,0))))</f>
        <v>4630.0387148310256</v>
      </c>
      <c r="W148" s="169">
        <f ca="1">IF($C148-W$1&lt;År1,0,V147*(1-VLOOKUP($A148,[1]Hugst!$R$5:$W$9,MATCH(ROUNDUP((W$1)/10,0)*10,[1]Hugst!$R$4:$W$4,0))))</f>
        <v>4623.5392184583234</v>
      </c>
      <c r="X148" s="169">
        <f ca="1">IF($C148-X$1&lt;År1,0,W147*(1-VLOOKUP($A148,[1]Hugst!$R$5:$W$9,MATCH(ROUNDUP((X$1)/10,0)*10,[1]Hugst!$R$4:$W$4,0))))</f>
        <v>4599.9424413249817</v>
      </c>
      <c r="Y148" s="169">
        <f ca="1">IF($C148-Y$1&lt;År1,0,X147*(1-VLOOKUP($A148,[1]Hugst!$R$5:$W$9,MATCH(ROUNDUP((Y$1)/10,0)*10,[1]Hugst!$R$4:$W$4,0))))</f>
        <v>4542.0978474723615</v>
      </c>
      <c r="Z148" s="169">
        <f ca="1">IF($C148-Z$1&lt;År1,0,Y147*(1-VLOOKUP($A148,[1]Hugst!$R$5:$W$9,MATCH(ROUNDUP((Z$1)/10,0)*10,[1]Hugst!$R$4:$W$4,0))))</f>
        <v>4415.7040973692729</v>
      </c>
      <c r="AA148" s="169">
        <f ca="1">IF($C148-AA$1&lt;År1,0,Z147*(1-VLOOKUP($A148,[1]Hugst!$R$5:$W$9,MATCH(ROUNDUP((AA$1)/10,0)*10,[1]Hugst!$R$4:$W$4,0))))</f>
        <v>4152.1582429942446</v>
      </c>
      <c r="AB148" s="169">
        <f ca="1"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 ca="1">IF($C149-G$1&lt;År1,0,F148*(1-VLOOKUP($A149,[1]Hugst!$R$5:$W$9,MATCH(ROUNDUP((G$1)/10,0)*10,[1]Hugst!$R$4:$W$4,0))))</f>
        <v>4483.8332667785353</v>
      </c>
      <c r="H149" s="169">
        <f ca="1">IF($C149-H$1&lt;År1,0,G148*(1-VLOOKUP($A149,[1]Hugst!$R$5:$W$9,MATCH(ROUNDUP((H$1)/10,0)*10,[1]Hugst!$R$4:$W$4,0))))</f>
        <v>4493.6634292512781</v>
      </c>
      <c r="I149" s="169">
        <f ca="1">IF($C149-I$1&lt;År1,0,H148*(1-VLOOKUP($A149,[1]Hugst!$R$5:$W$9,MATCH(ROUNDUP((I$1)/10,0)*10,[1]Hugst!$R$4:$W$4,0))))</f>
        <v>4503.5427291399783</v>
      </c>
      <c r="J149" s="169">
        <f ca="1">IF($C149-J$1&lt;År1,0,I148*(1-VLOOKUP($A149,[1]Hugst!$R$5:$W$9,MATCH(ROUNDUP((J$1)/10,0)*10,[1]Hugst!$R$4:$W$4,0))))</f>
        <v>4513.4711529808619</v>
      </c>
      <c r="K149" s="169">
        <f ca="1">IF($C149-K$1&lt;År1,0,J148*(1-VLOOKUP($A149,[1]Hugst!$R$5:$W$9,MATCH(ROUNDUP((K$1)/10,0)*10,[1]Hugst!$R$4:$W$4,0))))</f>
        <v>4523.4484268571423</v>
      </c>
      <c r="L149" s="169">
        <f ca="1">IF($C149-L$1&lt;År1,0,K148*(1-VLOOKUP($A149,[1]Hugst!$R$5:$W$9,MATCH(ROUNDUP((L$1)/10,0)*10,[1]Hugst!$R$4:$W$4,0))))</f>
        <v>4533.4737547045324</v>
      </c>
      <c r="M149" s="169">
        <f ca="1">IF($C149-M$1&lt;År1,0,L148*(1-VLOOKUP($A149,[1]Hugst!$R$5:$W$9,MATCH(ROUNDUP((M$1)/10,0)*10,[1]Hugst!$R$4:$W$4,0))))</f>
        <v>4543.5452949168384</v>
      </c>
      <c r="N149" s="169">
        <f ca="1">IF($C149-N$1&lt;År1,0,M148*(1-VLOOKUP($A149,[1]Hugst!$R$5:$W$9,MATCH(ROUNDUP((N$1)/10,0)*10,[1]Hugst!$R$4:$W$4,0))))</f>
        <v>4553.6591135500084</v>
      </c>
      <c r="O149" s="169">
        <f ca="1">IF($C149-O$1&lt;År1,0,N148*(1-VLOOKUP($A149,[1]Hugst!$R$5:$W$9,MATCH(ROUNDUP((O$1)/10,0)*10,[1]Hugst!$R$4:$W$4,0))))</f>
        <v>4563.8070907244482</v>
      </c>
      <c r="P149" s="169">
        <f ca="1">IF($C149-P$1&lt;År1,0,O148*(1-VLOOKUP($A149,[1]Hugst!$R$5:$W$9,MATCH(ROUNDUP((P$1)/10,0)*10,[1]Hugst!$R$4:$W$4,0))))</f>
        <v>4573.9727334231638</v>
      </c>
      <c r="Q149" s="169">
        <f ca="1">IF($C149-Q$1&lt;År1,0,P148*(1-VLOOKUP($A149,[1]Hugst!$R$5:$W$9,MATCH(ROUNDUP((Q$1)/10,0)*10,[1]Hugst!$R$4:$W$4,0))))</f>
        <v>4584.1228010817622</v>
      </c>
      <c r="R149" s="169">
        <f ca="1">IF($C149-R$1&lt;År1,0,Q148*(1-VLOOKUP($A149,[1]Hugst!$R$5:$W$9,MATCH(ROUNDUP((R$1)/10,0)*10,[1]Hugst!$R$4:$W$4,0))))</f>
        <v>4594.1905567619388</v>
      </c>
      <c r="S149" s="169">
        <f ca="1">IF($C149-S$1&lt;År1,0,R148*(1-VLOOKUP($A149,[1]Hugst!$R$5:$W$9,MATCH(ROUNDUP((S$1)/10,0)*10,[1]Hugst!$R$4:$W$4,0))))</f>
        <v>4604.0422694921162</v>
      </c>
      <c r="T149" s="169">
        <f ca="1">IF($C149-T$1&lt;År1,0,S148*(1-VLOOKUP($A149,[1]Hugst!$R$5:$W$9,MATCH(ROUNDUP((T$1)/10,0)*10,[1]Hugst!$R$4:$W$4,0))))</f>
        <v>4613.4102189421337</v>
      </c>
      <c r="U149" s="169">
        <f ca="1">IF($C149-U$1&lt;År1,0,T148*(1-VLOOKUP($A149,[1]Hugst!$R$5:$W$9,MATCH(ROUNDUP((U$1)/10,0)*10,[1]Hugst!$R$4:$W$4,0))))</f>
        <v>4621.7587047666275</v>
      </c>
      <c r="V149" s="169">
        <f ca="1">IF($C149-V$1&lt;År1,0,U148*(1-VLOOKUP($A149,[1]Hugst!$R$5:$W$9,MATCH(ROUNDUP((V$1)/10,0)*10,[1]Hugst!$R$4:$W$4,0))))</f>
        <v>4628.0160652843451</v>
      </c>
      <c r="W149" s="169">
        <f ca="1">IF($C149-W$1&lt;År1,0,V148*(1-VLOOKUP($A149,[1]Hugst!$R$5:$W$9,MATCH(ROUNDUP((W$1)/10,0)*10,[1]Hugst!$R$4:$W$4,0))))</f>
        <v>4630.0387148310256</v>
      </c>
      <c r="X149" s="169">
        <f ca="1">IF($C149-X$1&lt;År1,0,W148*(1-VLOOKUP($A149,[1]Hugst!$R$5:$W$9,MATCH(ROUNDUP((X$1)/10,0)*10,[1]Hugst!$R$4:$W$4,0))))</f>
        <v>4623.5392184583234</v>
      </c>
      <c r="Y149" s="169">
        <f ca="1">IF($C149-Y$1&lt;År1,0,X148*(1-VLOOKUP($A149,[1]Hugst!$R$5:$W$9,MATCH(ROUNDUP((Y$1)/10,0)*10,[1]Hugst!$R$4:$W$4,0))))</f>
        <v>4599.9424413249817</v>
      </c>
      <c r="Z149" s="169">
        <f ca="1">IF($C149-Z$1&lt;År1,0,Y148*(1-VLOOKUP($A149,[1]Hugst!$R$5:$W$9,MATCH(ROUNDUP((Z$1)/10,0)*10,[1]Hugst!$R$4:$W$4,0))))</f>
        <v>4542.0978474723615</v>
      </c>
      <c r="AA149" s="169">
        <f ca="1">IF($C149-AA$1&lt;År1,0,Z148*(1-VLOOKUP($A149,[1]Hugst!$R$5:$W$9,MATCH(ROUNDUP((AA$1)/10,0)*10,[1]Hugst!$R$4:$W$4,0))))</f>
        <v>4415.7040973692729</v>
      </c>
      <c r="AB149" s="169">
        <f ca="1">IF($C149-AB$1&lt;År1,0,AA148*(1-VLOOKUP($A149,[1]Hugst!$R$5:$W$9,MATCH(ROUNDUP((AB$1)/10,0)*10,[1]Hugst!$R$4:$W$4,0))))</f>
        <v>4152.1582429942446</v>
      </c>
      <c r="AC149" s="169">
        <f ca="1"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 ca="1">IF($C150-G$1&lt;År1,0,F149*(1-VLOOKUP($A150,[1]Hugst!$R$5:$W$9,MATCH(ROUNDUP((G$1)/10,0)*10,[1]Hugst!$R$4:$W$4,0))))</f>
        <v>4474.0521255763333</v>
      </c>
      <c r="H150" s="169">
        <f ca="1">IF($C150-H$1&lt;År1,0,G149*(1-VLOOKUP($A150,[1]Hugst!$R$5:$W$9,MATCH(ROUNDUP((H$1)/10,0)*10,[1]Hugst!$R$4:$W$4,0))))</f>
        <v>4483.8332667785353</v>
      </c>
      <c r="I150" s="169">
        <f ca="1">IF($C150-I$1&lt;År1,0,H149*(1-VLOOKUP($A150,[1]Hugst!$R$5:$W$9,MATCH(ROUNDUP((I$1)/10,0)*10,[1]Hugst!$R$4:$W$4,0))))</f>
        <v>4493.6634292512781</v>
      </c>
      <c r="J150" s="169">
        <f ca="1">IF($C150-J$1&lt;År1,0,I149*(1-VLOOKUP($A150,[1]Hugst!$R$5:$W$9,MATCH(ROUNDUP((J$1)/10,0)*10,[1]Hugst!$R$4:$W$4,0))))</f>
        <v>4503.5427291399783</v>
      </c>
      <c r="K150" s="169">
        <f ca="1">IF($C150-K$1&lt;År1,0,J149*(1-VLOOKUP($A150,[1]Hugst!$R$5:$W$9,MATCH(ROUNDUP((K$1)/10,0)*10,[1]Hugst!$R$4:$W$4,0))))</f>
        <v>4513.4711529808619</v>
      </c>
      <c r="L150" s="169">
        <f ca="1">IF($C150-L$1&lt;År1,0,K149*(1-VLOOKUP($A150,[1]Hugst!$R$5:$W$9,MATCH(ROUNDUP((L$1)/10,0)*10,[1]Hugst!$R$4:$W$4,0))))</f>
        <v>4523.4484268571423</v>
      </c>
      <c r="M150" s="169">
        <f ca="1">IF($C150-M$1&lt;År1,0,L149*(1-VLOOKUP($A150,[1]Hugst!$R$5:$W$9,MATCH(ROUNDUP((M$1)/10,0)*10,[1]Hugst!$R$4:$W$4,0))))</f>
        <v>4533.4737547045324</v>
      </c>
      <c r="N150" s="169">
        <f ca="1">IF($C150-N$1&lt;År1,0,M149*(1-VLOOKUP($A150,[1]Hugst!$R$5:$W$9,MATCH(ROUNDUP((N$1)/10,0)*10,[1]Hugst!$R$4:$W$4,0))))</f>
        <v>4543.5452949168384</v>
      </c>
      <c r="O150" s="169">
        <f ca="1">IF($C150-O$1&lt;År1,0,N149*(1-VLOOKUP($A150,[1]Hugst!$R$5:$W$9,MATCH(ROUNDUP((O$1)/10,0)*10,[1]Hugst!$R$4:$W$4,0))))</f>
        <v>4553.6591135500084</v>
      </c>
      <c r="P150" s="169">
        <f ca="1">IF($C150-P$1&lt;År1,0,O149*(1-VLOOKUP($A150,[1]Hugst!$R$5:$W$9,MATCH(ROUNDUP((P$1)/10,0)*10,[1]Hugst!$R$4:$W$4,0))))</f>
        <v>4563.8070907244482</v>
      </c>
      <c r="Q150" s="169">
        <f ca="1">IF($C150-Q$1&lt;År1,0,P149*(1-VLOOKUP($A150,[1]Hugst!$R$5:$W$9,MATCH(ROUNDUP((Q$1)/10,0)*10,[1]Hugst!$R$4:$W$4,0))))</f>
        <v>4573.9727334231638</v>
      </c>
      <c r="R150" s="169">
        <f ca="1">IF($C150-R$1&lt;År1,0,Q149*(1-VLOOKUP($A150,[1]Hugst!$R$5:$W$9,MATCH(ROUNDUP((R$1)/10,0)*10,[1]Hugst!$R$4:$W$4,0))))</f>
        <v>4584.1228010817622</v>
      </c>
      <c r="S150" s="169">
        <f ca="1">IF($C150-S$1&lt;År1,0,R149*(1-VLOOKUP($A150,[1]Hugst!$R$5:$W$9,MATCH(ROUNDUP((S$1)/10,0)*10,[1]Hugst!$R$4:$W$4,0))))</f>
        <v>4594.1905567619388</v>
      </c>
      <c r="T150" s="169">
        <f ca="1">IF($C150-T$1&lt;År1,0,S149*(1-VLOOKUP($A150,[1]Hugst!$R$5:$W$9,MATCH(ROUNDUP((T$1)/10,0)*10,[1]Hugst!$R$4:$W$4,0))))</f>
        <v>4604.0422694921162</v>
      </c>
      <c r="U150" s="169">
        <f ca="1">IF($C150-U$1&lt;År1,0,T149*(1-VLOOKUP($A150,[1]Hugst!$R$5:$W$9,MATCH(ROUNDUP((U$1)/10,0)*10,[1]Hugst!$R$4:$W$4,0))))</f>
        <v>4613.4102189421337</v>
      </c>
      <c r="V150" s="169">
        <f ca="1">IF($C150-V$1&lt;År1,0,U149*(1-VLOOKUP($A150,[1]Hugst!$R$5:$W$9,MATCH(ROUNDUP((V$1)/10,0)*10,[1]Hugst!$R$4:$W$4,0))))</f>
        <v>4621.7587047666275</v>
      </c>
      <c r="W150" s="169">
        <f ca="1">IF($C150-W$1&lt;År1,0,V149*(1-VLOOKUP($A150,[1]Hugst!$R$5:$W$9,MATCH(ROUNDUP((W$1)/10,0)*10,[1]Hugst!$R$4:$W$4,0))))</f>
        <v>4628.0160652843451</v>
      </c>
      <c r="X150" s="169">
        <f ca="1">IF($C150-X$1&lt;År1,0,W149*(1-VLOOKUP($A150,[1]Hugst!$R$5:$W$9,MATCH(ROUNDUP((X$1)/10,0)*10,[1]Hugst!$R$4:$W$4,0))))</f>
        <v>4630.0387148310256</v>
      </c>
      <c r="Y150" s="169">
        <f ca="1">IF($C150-Y$1&lt;År1,0,X149*(1-VLOOKUP($A150,[1]Hugst!$R$5:$W$9,MATCH(ROUNDUP((Y$1)/10,0)*10,[1]Hugst!$R$4:$W$4,0))))</f>
        <v>4623.5392184583234</v>
      </c>
      <c r="Z150" s="169">
        <f ca="1">IF($C150-Z$1&lt;År1,0,Y149*(1-VLOOKUP($A150,[1]Hugst!$R$5:$W$9,MATCH(ROUNDUP((Z$1)/10,0)*10,[1]Hugst!$R$4:$W$4,0))))</f>
        <v>4599.9424413249817</v>
      </c>
      <c r="AA150" s="169">
        <f ca="1">IF($C150-AA$1&lt;År1,0,Z149*(1-VLOOKUP($A150,[1]Hugst!$R$5:$W$9,MATCH(ROUNDUP((AA$1)/10,0)*10,[1]Hugst!$R$4:$W$4,0))))</f>
        <v>4542.0978474723615</v>
      </c>
      <c r="AB150" s="169">
        <f ca="1">IF($C150-AB$1&lt;År1,0,AA149*(1-VLOOKUP($A150,[1]Hugst!$R$5:$W$9,MATCH(ROUNDUP((AB$1)/10,0)*10,[1]Hugst!$R$4:$W$4,0))))</f>
        <v>4415.7040973692729</v>
      </c>
      <c r="AC150" s="169">
        <f ca="1">IF($C150-AC$1&lt;År1,0,AB149*(1-VLOOKUP($A150,[1]Hugst!$R$5:$W$9,MATCH(ROUNDUP((AC$1)/10,0)*10,[1]Hugst!$R$4:$W$4,0))))</f>
        <v>4152.1582429942446</v>
      </c>
      <c r="AD150" s="169">
        <f ca="1"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 ca="1">IF($C151-G$1&lt;År1,0,F150*(1-VLOOKUP($A151,[1]Hugst!$R$5:$W$9,MATCH(ROUNDUP((G$1)/10,0)*10,[1]Hugst!$R$4:$W$4,0))))</f>
        <v>4464.3198253092987</v>
      </c>
      <c r="H151" s="169">
        <f ca="1">IF($C151-H$1&lt;År1,0,G150*(1-VLOOKUP($A151,[1]Hugst!$R$5:$W$9,MATCH(ROUNDUP((H$1)/10,0)*10,[1]Hugst!$R$4:$W$4,0))))</f>
        <v>4474.0521255763333</v>
      </c>
      <c r="I151" s="169">
        <f ca="1">IF($C151-I$1&lt;År1,0,H150*(1-VLOOKUP($A151,[1]Hugst!$R$5:$W$9,MATCH(ROUNDUP((I$1)/10,0)*10,[1]Hugst!$R$4:$W$4,0))))</f>
        <v>4483.8332667785353</v>
      </c>
      <c r="J151" s="169">
        <f ca="1">IF($C151-J$1&lt;År1,0,I150*(1-VLOOKUP($A151,[1]Hugst!$R$5:$W$9,MATCH(ROUNDUP((J$1)/10,0)*10,[1]Hugst!$R$4:$W$4,0))))</f>
        <v>4493.6634292512781</v>
      </c>
      <c r="K151" s="169">
        <f ca="1">IF($C151-K$1&lt;År1,0,J150*(1-VLOOKUP($A151,[1]Hugst!$R$5:$W$9,MATCH(ROUNDUP((K$1)/10,0)*10,[1]Hugst!$R$4:$W$4,0))))</f>
        <v>4503.5427291399783</v>
      </c>
      <c r="L151" s="169">
        <f ca="1">IF($C151-L$1&lt;År1,0,K150*(1-VLOOKUP($A151,[1]Hugst!$R$5:$W$9,MATCH(ROUNDUP((L$1)/10,0)*10,[1]Hugst!$R$4:$W$4,0))))</f>
        <v>4513.4711529808619</v>
      </c>
      <c r="M151" s="169">
        <f ca="1">IF($C151-M$1&lt;År1,0,L150*(1-VLOOKUP($A151,[1]Hugst!$R$5:$W$9,MATCH(ROUNDUP((M$1)/10,0)*10,[1]Hugst!$R$4:$W$4,0))))</f>
        <v>4523.4484268571423</v>
      </c>
      <c r="N151" s="169">
        <f ca="1">IF($C151-N$1&lt;År1,0,M150*(1-VLOOKUP($A151,[1]Hugst!$R$5:$W$9,MATCH(ROUNDUP((N$1)/10,0)*10,[1]Hugst!$R$4:$W$4,0))))</f>
        <v>4533.4737547045324</v>
      </c>
      <c r="O151" s="169">
        <f ca="1">IF($C151-O$1&lt;År1,0,N150*(1-VLOOKUP($A151,[1]Hugst!$R$5:$W$9,MATCH(ROUNDUP((O$1)/10,0)*10,[1]Hugst!$R$4:$W$4,0))))</f>
        <v>4543.5452949168384</v>
      </c>
      <c r="P151" s="169">
        <f ca="1">IF($C151-P$1&lt;År1,0,O150*(1-VLOOKUP($A151,[1]Hugst!$R$5:$W$9,MATCH(ROUNDUP((P$1)/10,0)*10,[1]Hugst!$R$4:$W$4,0))))</f>
        <v>4553.6591135500084</v>
      </c>
      <c r="Q151" s="169">
        <f ca="1">IF($C151-Q$1&lt;År1,0,P150*(1-VLOOKUP($A151,[1]Hugst!$R$5:$W$9,MATCH(ROUNDUP((Q$1)/10,0)*10,[1]Hugst!$R$4:$W$4,0))))</f>
        <v>4563.8070907244482</v>
      </c>
      <c r="R151" s="169">
        <f ca="1">IF($C151-R$1&lt;År1,0,Q150*(1-VLOOKUP($A151,[1]Hugst!$R$5:$W$9,MATCH(ROUNDUP((R$1)/10,0)*10,[1]Hugst!$R$4:$W$4,0))))</f>
        <v>4573.9727334231638</v>
      </c>
      <c r="S151" s="169">
        <f ca="1">IF($C151-S$1&lt;År1,0,R150*(1-VLOOKUP($A151,[1]Hugst!$R$5:$W$9,MATCH(ROUNDUP((S$1)/10,0)*10,[1]Hugst!$R$4:$W$4,0))))</f>
        <v>4584.1228010817622</v>
      </c>
      <c r="T151" s="169">
        <f ca="1">IF($C151-T$1&lt;År1,0,S150*(1-VLOOKUP($A151,[1]Hugst!$R$5:$W$9,MATCH(ROUNDUP((T$1)/10,0)*10,[1]Hugst!$R$4:$W$4,0))))</f>
        <v>4594.1905567619388</v>
      </c>
      <c r="U151" s="169">
        <f ca="1">IF($C151-U$1&lt;År1,0,T150*(1-VLOOKUP($A151,[1]Hugst!$R$5:$W$9,MATCH(ROUNDUP((U$1)/10,0)*10,[1]Hugst!$R$4:$W$4,0))))</f>
        <v>4604.0422694921162</v>
      </c>
      <c r="V151" s="169">
        <f ca="1">IF($C151-V$1&lt;År1,0,U150*(1-VLOOKUP($A151,[1]Hugst!$R$5:$W$9,MATCH(ROUNDUP((V$1)/10,0)*10,[1]Hugst!$R$4:$W$4,0))))</f>
        <v>4613.4102189421337</v>
      </c>
      <c r="W151" s="169">
        <f ca="1">IF($C151-W$1&lt;År1,0,V150*(1-VLOOKUP($A151,[1]Hugst!$R$5:$W$9,MATCH(ROUNDUP((W$1)/10,0)*10,[1]Hugst!$R$4:$W$4,0))))</f>
        <v>4621.7587047666275</v>
      </c>
      <c r="X151" s="169">
        <f ca="1">IF($C151-X$1&lt;År1,0,W150*(1-VLOOKUP($A151,[1]Hugst!$R$5:$W$9,MATCH(ROUNDUP((X$1)/10,0)*10,[1]Hugst!$R$4:$W$4,0))))</f>
        <v>4628.0160652843451</v>
      </c>
      <c r="Y151" s="169">
        <f ca="1">IF($C151-Y$1&lt;År1,0,X150*(1-VLOOKUP($A151,[1]Hugst!$R$5:$W$9,MATCH(ROUNDUP((Y$1)/10,0)*10,[1]Hugst!$R$4:$W$4,0))))</f>
        <v>4630.0387148310256</v>
      </c>
      <c r="Z151" s="169">
        <f ca="1">IF($C151-Z$1&lt;År1,0,Y150*(1-VLOOKUP($A151,[1]Hugst!$R$5:$W$9,MATCH(ROUNDUP((Z$1)/10,0)*10,[1]Hugst!$R$4:$W$4,0))))</f>
        <v>4623.5392184583234</v>
      </c>
      <c r="AA151" s="169">
        <f ca="1">IF($C151-AA$1&lt;År1,0,Z150*(1-VLOOKUP($A151,[1]Hugst!$R$5:$W$9,MATCH(ROUNDUP((AA$1)/10,0)*10,[1]Hugst!$R$4:$W$4,0))))</f>
        <v>4599.9424413249817</v>
      </c>
      <c r="AB151" s="169">
        <f ca="1">IF($C151-AB$1&lt;År1,0,AA150*(1-VLOOKUP($A151,[1]Hugst!$R$5:$W$9,MATCH(ROUNDUP((AB$1)/10,0)*10,[1]Hugst!$R$4:$W$4,0))))</f>
        <v>4542.0978474723615</v>
      </c>
      <c r="AC151" s="169">
        <f ca="1">IF($C151-AC$1&lt;År1,0,AB150*(1-VLOOKUP($A151,[1]Hugst!$R$5:$W$9,MATCH(ROUNDUP((AC$1)/10,0)*10,[1]Hugst!$R$4:$W$4,0))))</f>
        <v>4415.7040973692729</v>
      </c>
      <c r="AD151" s="169">
        <f ca="1">IF($C151-AD$1&lt;År1,0,AC150*(1-VLOOKUP($A151,[1]Hugst!$R$5:$W$9,MATCH(ROUNDUP((AD$1)/10,0)*10,[1]Hugst!$R$4:$W$4,0))))</f>
        <v>4152.1582429942446</v>
      </c>
      <c r="AE151" s="169">
        <f ca="1"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 ca="1">IF($C152-G$1&lt;År1,0,F151*(1-VLOOKUP($A152,[1]Hugst!$R$5:$W$9,MATCH(ROUNDUP((G$1)/10,0)*10,[1]Hugst!$R$4:$W$4,0))))</f>
        <v>4454.6361541581527</v>
      </c>
      <c r="H152" s="169">
        <f ca="1">IF($C152-H$1&lt;År1,0,G151*(1-VLOOKUP($A152,[1]Hugst!$R$5:$W$9,MATCH(ROUNDUP((H$1)/10,0)*10,[1]Hugst!$R$4:$W$4,0))))</f>
        <v>4464.3198253092987</v>
      </c>
      <c r="I152" s="169">
        <f ca="1">IF($C152-I$1&lt;År1,0,H151*(1-VLOOKUP($A152,[1]Hugst!$R$5:$W$9,MATCH(ROUNDUP((I$1)/10,0)*10,[1]Hugst!$R$4:$W$4,0))))</f>
        <v>4474.0521255763333</v>
      </c>
      <c r="J152" s="169">
        <f ca="1">IF($C152-J$1&lt;År1,0,I151*(1-VLOOKUP($A152,[1]Hugst!$R$5:$W$9,MATCH(ROUNDUP((J$1)/10,0)*10,[1]Hugst!$R$4:$W$4,0))))</f>
        <v>4483.8332667785353</v>
      </c>
      <c r="K152" s="169">
        <f ca="1">IF($C152-K$1&lt;År1,0,J151*(1-VLOOKUP($A152,[1]Hugst!$R$5:$W$9,MATCH(ROUNDUP((K$1)/10,0)*10,[1]Hugst!$R$4:$W$4,0))))</f>
        <v>4493.6634292512781</v>
      </c>
      <c r="L152" s="169">
        <f ca="1">IF($C152-L$1&lt;År1,0,K151*(1-VLOOKUP($A152,[1]Hugst!$R$5:$W$9,MATCH(ROUNDUP((L$1)/10,0)*10,[1]Hugst!$R$4:$W$4,0))))</f>
        <v>4503.5427291399783</v>
      </c>
      <c r="M152" s="169">
        <f ca="1">IF($C152-M$1&lt;År1,0,L151*(1-VLOOKUP($A152,[1]Hugst!$R$5:$W$9,MATCH(ROUNDUP((M$1)/10,0)*10,[1]Hugst!$R$4:$W$4,0))))</f>
        <v>4513.4711529808619</v>
      </c>
      <c r="N152" s="169">
        <f ca="1">IF($C152-N$1&lt;År1,0,M151*(1-VLOOKUP($A152,[1]Hugst!$R$5:$W$9,MATCH(ROUNDUP((N$1)/10,0)*10,[1]Hugst!$R$4:$W$4,0))))</f>
        <v>4523.4484268571423</v>
      </c>
      <c r="O152" s="169">
        <f ca="1">IF($C152-O$1&lt;År1,0,N151*(1-VLOOKUP($A152,[1]Hugst!$R$5:$W$9,MATCH(ROUNDUP((O$1)/10,0)*10,[1]Hugst!$R$4:$W$4,0))))</f>
        <v>4533.4737547045324</v>
      </c>
      <c r="P152" s="169">
        <f ca="1">IF($C152-P$1&lt;År1,0,O151*(1-VLOOKUP($A152,[1]Hugst!$R$5:$W$9,MATCH(ROUNDUP((P$1)/10,0)*10,[1]Hugst!$R$4:$W$4,0))))</f>
        <v>4543.5452949168384</v>
      </c>
      <c r="Q152" s="169">
        <f ca="1">IF($C152-Q$1&lt;År1,0,P151*(1-VLOOKUP($A152,[1]Hugst!$R$5:$W$9,MATCH(ROUNDUP((Q$1)/10,0)*10,[1]Hugst!$R$4:$W$4,0))))</f>
        <v>4553.6591135500084</v>
      </c>
      <c r="R152" s="169">
        <f ca="1">IF($C152-R$1&lt;År1,0,Q151*(1-VLOOKUP($A152,[1]Hugst!$R$5:$W$9,MATCH(ROUNDUP((R$1)/10,0)*10,[1]Hugst!$R$4:$W$4,0))))</f>
        <v>4563.8070907244482</v>
      </c>
      <c r="S152" s="169">
        <f ca="1">IF($C152-S$1&lt;År1,0,R151*(1-VLOOKUP($A152,[1]Hugst!$R$5:$W$9,MATCH(ROUNDUP((S$1)/10,0)*10,[1]Hugst!$R$4:$W$4,0))))</f>
        <v>4573.9727334231638</v>
      </c>
      <c r="T152" s="169">
        <f ca="1">IF($C152-T$1&lt;År1,0,S151*(1-VLOOKUP($A152,[1]Hugst!$R$5:$W$9,MATCH(ROUNDUP((T$1)/10,0)*10,[1]Hugst!$R$4:$W$4,0))))</f>
        <v>4584.1228010817622</v>
      </c>
      <c r="U152" s="169">
        <f ca="1">IF($C152-U$1&lt;År1,0,T151*(1-VLOOKUP($A152,[1]Hugst!$R$5:$W$9,MATCH(ROUNDUP((U$1)/10,0)*10,[1]Hugst!$R$4:$W$4,0))))</f>
        <v>4594.1905567619388</v>
      </c>
      <c r="V152" s="169">
        <f ca="1">IF($C152-V$1&lt;År1,0,U151*(1-VLOOKUP($A152,[1]Hugst!$R$5:$W$9,MATCH(ROUNDUP((V$1)/10,0)*10,[1]Hugst!$R$4:$W$4,0))))</f>
        <v>4604.0422694921162</v>
      </c>
      <c r="W152" s="169">
        <f ca="1">IF($C152-W$1&lt;År1,0,V151*(1-VLOOKUP($A152,[1]Hugst!$R$5:$W$9,MATCH(ROUNDUP((W$1)/10,0)*10,[1]Hugst!$R$4:$W$4,0))))</f>
        <v>4613.4102189421337</v>
      </c>
      <c r="X152" s="169">
        <f ca="1">IF($C152-X$1&lt;År1,0,W151*(1-VLOOKUP($A152,[1]Hugst!$R$5:$W$9,MATCH(ROUNDUP((X$1)/10,0)*10,[1]Hugst!$R$4:$W$4,0))))</f>
        <v>4621.7587047666275</v>
      </c>
      <c r="Y152" s="169">
        <f ca="1">IF($C152-Y$1&lt;År1,0,X151*(1-VLOOKUP($A152,[1]Hugst!$R$5:$W$9,MATCH(ROUNDUP((Y$1)/10,0)*10,[1]Hugst!$R$4:$W$4,0))))</f>
        <v>4628.0160652843451</v>
      </c>
      <c r="Z152" s="169">
        <f ca="1">IF($C152-Z$1&lt;År1,0,Y151*(1-VLOOKUP($A152,[1]Hugst!$R$5:$W$9,MATCH(ROUNDUP((Z$1)/10,0)*10,[1]Hugst!$R$4:$W$4,0))))</f>
        <v>4630.0387148310256</v>
      </c>
      <c r="AA152" s="169">
        <f ca="1">IF($C152-AA$1&lt;År1,0,Z151*(1-VLOOKUP($A152,[1]Hugst!$R$5:$W$9,MATCH(ROUNDUP((AA$1)/10,0)*10,[1]Hugst!$R$4:$W$4,0))))</f>
        <v>4623.5392184583234</v>
      </c>
      <c r="AB152" s="169">
        <f ca="1">IF($C152-AB$1&lt;År1,0,AA151*(1-VLOOKUP($A152,[1]Hugst!$R$5:$W$9,MATCH(ROUNDUP((AB$1)/10,0)*10,[1]Hugst!$R$4:$W$4,0))))</f>
        <v>4599.9424413249817</v>
      </c>
      <c r="AC152" s="169">
        <f ca="1">IF($C152-AC$1&lt;År1,0,AB151*(1-VLOOKUP($A152,[1]Hugst!$R$5:$W$9,MATCH(ROUNDUP((AC$1)/10,0)*10,[1]Hugst!$R$4:$W$4,0))))</f>
        <v>4542.0978474723615</v>
      </c>
      <c r="AD152" s="169">
        <f ca="1">IF($C152-AD$1&lt;År1,0,AC151*(1-VLOOKUP($A152,[1]Hugst!$R$5:$W$9,MATCH(ROUNDUP((AD$1)/10,0)*10,[1]Hugst!$R$4:$W$4,0))))</f>
        <v>4415.7040973692729</v>
      </c>
      <c r="AE152" s="169">
        <f ca="1">IF($C152-AE$1&lt;År1,0,AD151*(1-VLOOKUP($A152,[1]Hugst!$R$5:$W$9,MATCH(ROUNDUP((AE$1)/10,0)*10,[1]Hugst!$R$4:$W$4,0))))</f>
        <v>4152.1582429942446</v>
      </c>
      <c r="AF152" s="169">
        <f ca="1"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 ca="1">IF($C153-G$1&lt;År1,0,F152*(1-VLOOKUP($A153,[1]Hugst!$R$5:$W$9,MATCH(ROUNDUP((G$1)/10,0)*10,[1]Hugst!$R$4:$W$4,0))))</f>
        <v>4445.0008851700795</v>
      </c>
      <c r="H153" s="169">
        <f ca="1">IF($C153-H$1&lt;År1,0,G152*(1-VLOOKUP($A153,[1]Hugst!$R$5:$W$9,MATCH(ROUNDUP((H$1)/10,0)*10,[1]Hugst!$R$4:$W$4,0))))</f>
        <v>4454.6361541581527</v>
      </c>
      <c r="I153" s="169">
        <f ca="1">IF($C153-I$1&lt;År1,0,H152*(1-VLOOKUP($A153,[1]Hugst!$R$5:$W$9,MATCH(ROUNDUP((I$1)/10,0)*10,[1]Hugst!$R$4:$W$4,0))))</f>
        <v>4464.3198253092987</v>
      </c>
      <c r="J153" s="169">
        <f ca="1">IF($C153-J$1&lt;År1,0,I152*(1-VLOOKUP($A153,[1]Hugst!$R$5:$W$9,MATCH(ROUNDUP((J$1)/10,0)*10,[1]Hugst!$R$4:$W$4,0))))</f>
        <v>4474.0521255763333</v>
      </c>
      <c r="K153" s="169">
        <f ca="1">IF($C153-K$1&lt;År1,0,J152*(1-VLOOKUP($A153,[1]Hugst!$R$5:$W$9,MATCH(ROUNDUP((K$1)/10,0)*10,[1]Hugst!$R$4:$W$4,0))))</f>
        <v>4483.8332667785353</v>
      </c>
      <c r="L153" s="169">
        <f ca="1">IF($C153-L$1&lt;År1,0,K152*(1-VLOOKUP($A153,[1]Hugst!$R$5:$W$9,MATCH(ROUNDUP((L$1)/10,0)*10,[1]Hugst!$R$4:$W$4,0))))</f>
        <v>4493.6634292512781</v>
      </c>
      <c r="M153" s="169">
        <f ca="1">IF($C153-M$1&lt;År1,0,L152*(1-VLOOKUP($A153,[1]Hugst!$R$5:$W$9,MATCH(ROUNDUP((M$1)/10,0)*10,[1]Hugst!$R$4:$W$4,0))))</f>
        <v>4503.5427291399783</v>
      </c>
      <c r="N153" s="169">
        <f ca="1">IF($C153-N$1&lt;År1,0,M152*(1-VLOOKUP($A153,[1]Hugst!$R$5:$W$9,MATCH(ROUNDUP((N$1)/10,0)*10,[1]Hugst!$R$4:$W$4,0))))</f>
        <v>4513.4711529808619</v>
      </c>
      <c r="O153" s="169">
        <f ca="1">IF($C153-O$1&lt;År1,0,N152*(1-VLOOKUP($A153,[1]Hugst!$R$5:$W$9,MATCH(ROUNDUP((O$1)/10,0)*10,[1]Hugst!$R$4:$W$4,0))))</f>
        <v>4523.4484268571423</v>
      </c>
      <c r="P153" s="169">
        <f ca="1">IF($C153-P$1&lt;År1,0,O152*(1-VLOOKUP($A153,[1]Hugst!$R$5:$W$9,MATCH(ROUNDUP((P$1)/10,0)*10,[1]Hugst!$R$4:$W$4,0))))</f>
        <v>4533.4737547045324</v>
      </c>
      <c r="Q153" s="169">
        <f ca="1">IF($C153-Q$1&lt;År1,0,P152*(1-VLOOKUP($A153,[1]Hugst!$R$5:$W$9,MATCH(ROUNDUP((Q$1)/10,0)*10,[1]Hugst!$R$4:$W$4,0))))</f>
        <v>4543.5452949168384</v>
      </c>
      <c r="R153" s="169">
        <f ca="1">IF($C153-R$1&lt;År1,0,Q152*(1-VLOOKUP($A153,[1]Hugst!$R$5:$W$9,MATCH(ROUNDUP((R$1)/10,0)*10,[1]Hugst!$R$4:$W$4,0))))</f>
        <v>4553.6591135500084</v>
      </c>
      <c r="S153" s="169">
        <f ca="1">IF($C153-S$1&lt;År1,0,R152*(1-VLOOKUP($A153,[1]Hugst!$R$5:$W$9,MATCH(ROUNDUP((S$1)/10,0)*10,[1]Hugst!$R$4:$W$4,0))))</f>
        <v>4563.8070907244482</v>
      </c>
      <c r="T153" s="169">
        <f ca="1">IF($C153-T$1&lt;År1,0,S152*(1-VLOOKUP($A153,[1]Hugst!$R$5:$W$9,MATCH(ROUNDUP((T$1)/10,0)*10,[1]Hugst!$R$4:$W$4,0))))</f>
        <v>4573.9727334231638</v>
      </c>
      <c r="U153" s="169">
        <f ca="1">IF($C153-U$1&lt;År1,0,T152*(1-VLOOKUP($A153,[1]Hugst!$R$5:$W$9,MATCH(ROUNDUP((U$1)/10,0)*10,[1]Hugst!$R$4:$W$4,0))))</f>
        <v>4584.1228010817622</v>
      </c>
      <c r="V153" s="169">
        <f ca="1">IF($C153-V$1&lt;År1,0,U152*(1-VLOOKUP($A153,[1]Hugst!$R$5:$W$9,MATCH(ROUNDUP((V$1)/10,0)*10,[1]Hugst!$R$4:$W$4,0))))</f>
        <v>4594.1905567619388</v>
      </c>
      <c r="W153" s="169">
        <f ca="1">IF($C153-W$1&lt;År1,0,V152*(1-VLOOKUP($A153,[1]Hugst!$R$5:$W$9,MATCH(ROUNDUP((W$1)/10,0)*10,[1]Hugst!$R$4:$W$4,0))))</f>
        <v>4604.0422694921162</v>
      </c>
      <c r="X153" s="169">
        <f ca="1">IF($C153-X$1&lt;År1,0,W152*(1-VLOOKUP($A153,[1]Hugst!$R$5:$W$9,MATCH(ROUNDUP((X$1)/10,0)*10,[1]Hugst!$R$4:$W$4,0))))</f>
        <v>4613.4102189421337</v>
      </c>
      <c r="Y153" s="169">
        <f ca="1">IF($C153-Y$1&lt;År1,0,X152*(1-VLOOKUP($A153,[1]Hugst!$R$5:$W$9,MATCH(ROUNDUP((Y$1)/10,0)*10,[1]Hugst!$R$4:$W$4,0))))</f>
        <v>4621.7587047666275</v>
      </c>
      <c r="Z153" s="169">
        <f ca="1">IF($C153-Z$1&lt;År1,0,Y152*(1-VLOOKUP($A153,[1]Hugst!$R$5:$W$9,MATCH(ROUNDUP((Z$1)/10,0)*10,[1]Hugst!$R$4:$W$4,0))))</f>
        <v>4628.0160652843451</v>
      </c>
      <c r="AA153" s="169">
        <f ca="1">IF($C153-AA$1&lt;År1,0,Z152*(1-VLOOKUP($A153,[1]Hugst!$R$5:$W$9,MATCH(ROUNDUP((AA$1)/10,0)*10,[1]Hugst!$R$4:$W$4,0))))</f>
        <v>4630.0387148310256</v>
      </c>
      <c r="AB153" s="169">
        <f ca="1">IF($C153-AB$1&lt;År1,0,AA152*(1-VLOOKUP($A153,[1]Hugst!$R$5:$W$9,MATCH(ROUNDUP((AB$1)/10,0)*10,[1]Hugst!$R$4:$W$4,0))))</f>
        <v>4623.5392184583234</v>
      </c>
      <c r="AC153" s="169">
        <f ca="1">IF($C153-AC$1&lt;År1,0,AB152*(1-VLOOKUP($A153,[1]Hugst!$R$5:$W$9,MATCH(ROUNDUP((AC$1)/10,0)*10,[1]Hugst!$R$4:$W$4,0))))</f>
        <v>4599.9424413249817</v>
      </c>
      <c r="AD153" s="169">
        <f ca="1">IF($C153-AD$1&lt;År1,0,AC152*(1-VLOOKUP($A153,[1]Hugst!$R$5:$W$9,MATCH(ROUNDUP((AD$1)/10,0)*10,[1]Hugst!$R$4:$W$4,0))))</f>
        <v>4542.0978474723615</v>
      </c>
      <c r="AE153" s="169">
        <f ca="1">IF($C153-AE$1&lt;År1,0,AD152*(1-VLOOKUP($A153,[1]Hugst!$R$5:$W$9,MATCH(ROUNDUP((AE$1)/10,0)*10,[1]Hugst!$R$4:$W$4,0))))</f>
        <v>4415.7040973692729</v>
      </c>
      <c r="AF153" s="169">
        <f ca="1">IF($C153-AF$1&lt;År1,0,AE152*(1-VLOOKUP($A153,[1]Hugst!$R$5:$W$9,MATCH(ROUNDUP((AF$1)/10,0)*10,[1]Hugst!$R$4:$W$4,0))))</f>
        <v>4152.1582429942446</v>
      </c>
      <c r="AG153" s="169">
        <f ca="1"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 ca="1">IF($C154-G$1&lt;År1,0,F153*(1-VLOOKUP($A154,[1]Hugst!$R$5:$W$9,MATCH(ROUNDUP((G$1)/10,0)*10,[1]Hugst!$R$4:$W$4,0))))</f>
        <v>4435.4137844305251</v>
      </c>
      <c r="H154" s="169">
        <f ca="1">IF($C154-H$1&lt;År1,0,G153*(1-VLOOKUP($A154,[1]Hugst!$R$5:$W$9,MATCH(ROUNDUP((H$1)/10,0)*10,[1]Hugst!$R$4:$W$4,0))))</f>
        <v>4445.0008851700795</v>
      </c>
      <c r="I154" s="169">
        <f ca="1">IF($C154-I$1&lt;År1,0,H153*(1-VLOOKUP($A154,[1]Hugst!$R$5:$W$9,MATCH(ROUNDUP((I$1)/10,0)*10,[1]Hugst!$R$4:$W$4,0))))</f>
        <v>4454.6361541581527</v>
      </c>
      <c r="J154" s="169">
        <f ca="1">IF($C154-J$1&lt;År1,0,I153*(1-VLOOKUP($A154,[1]Hugst!$R$5:$W$9,MATCH(ROUNDUP((J$1)/10,0)*10,[1]Hugst!$R$4:$W$4,0))))</f>
        <v>4464.3198253092987</v>
      </c>
      <c r="K154" s="169">
        <f ca="1">IF($C154-K$1&lt;År1,0,J153*(1-VLOOKUP($A154,[1]Hugst!$R$5:$W$9,MATCH(ROUNDUP((K$1)/10,0)*10,[1]Hugst!$R$4:$W$4,0))))</f>
        <v>4474.0521255763333</v>
      </c>
      <c r="L154" s="169">
        <f ca="1">IF($C154-L$1&lt;År1,0,K153*(1-VLOOKUP($A154,[1]Hugst!$R$5:$W$9,MATCH(ROUNDUP((L$1)/10,0)*10,[1]Hugst!$R$4:$W$4,0))))</f>
        <v>4483.8332667785353</v>
      </c>
      <c r="M154" s="169">
        <f ca="1">IF($C154-M$1&lt;År1,0,L153*(1-VLOOKUP($A154,[1]Hugst!$R$5:$W$9,MATCH(ROUNDUP((M$1)/10,0)*10,[1]Hugst!$R$4:$W$4,0))))</f>
        <v>4493.6634292512781</v>
      </c>
      <c r="N154" s="169">
        <f ca="1">IF($C154-N$1&lt;År1,0,M153*(1-VLOOKUP($A154,[1]Hugst!$R$5:$W$9,MATCH(ROUNDUP((N$1)/10,0)*10,[1]Hugst!$R$4:$W$4,0))))</f>
        <v>4503.5427291399783</v>
      </c>
      <c r="O154" s="169">
        <f ca="1">IF($C154-O$1&lt;År1,0,N153*(1-VLOOKUP($A154,[1]Hugst!$R$5:$W$9,MATCH(ROUNDUP((O$1)/10,0)*10,[1]Hugst!$R$4:$W$4,0))))</f>
        <v>4513.4711529808619</v>
      </c>
      <c r="P154" s="169">
        <f ca="1">IF($C154-P$1&lt;År1,0,O153*(1-VLOOKUP($A154,[1]Hugst!$R$5:$W$9,MATCH(ROUNDUP((P$1)/10,0)*10,[1]Hugst!$R$4:$W$4,0))))</f>
        <v>4523.4484268571423</v>
      </c>
      <c r="Q154" s="169">
        <f ca="1">IF($C154-Q$1&lt;År1,0,P153*(1-VLOOKUP($A154,[1]Hugst!$R$5:$W$9,MATCH(ROUNDUP((Q$1)/10,0)*10,[1]Hugst!$R$4:$W$4,0))))</f>
        <v>4533.4737547045324</v>
      </c>
      <c r="R154" s="169">
        <f ca="1">IF($C154-R$1&lt;År1,0,Q153*(1-VLOOKUP($A154,[1]Hugst!$R$5:$W$9,MATCH(ROUNDUP((R$1)/10,0)*10,[1]Hugst!$R$4:$W$4,0))))</f>
        <v>4543.5452949168384</v>
      </c>
      <c r="S154" s="169">
        <f ca="1">IF($C154-S$1&lt;År1,0,R153*(1-VLOOKUP($A154,[1]Hugst!$R$5:$W$9,MATCH(ROUNDUP((S$1)/10,0)*10,[1]Hugst!$R$4:$W$4,0))))</f>
        <v>4553.6591135500084</v>
      </c>
      <c r="T154" s="169">
        <f ca="1">IF($C154-T$1&lt;År1,0,S153*(1-VLOOKUP($A154,[1]Hugst!$R$5:$W$9,MATCH(ROUNDUP((T$1)/10,0)*10,[1]Hugst!$R$4:$W$4,0))))</f>
        <v>4563.8070907244482</v>
      </c>
      <c r="U154" s="169">
        <f ca="1">IF($C154-U$1&lt;År1,0,T153*(1-VLOOKUP($A154,[1]Hugst!$R$5:$W$9,MATCH(ROUNDUP((U$1)/10,0)*10,[1]Hugst!$R$4:$W$4,0))))</f>
        <v>4573.9727334231638</v>
      </c>
      <c r="V154" s="169">
        <f ca="1">IF($C154-V$1&lt;År1,0,U153*(1-VLOOKUP($A154,[1]Hugst!$R$5:$W$9,MATCH(ROUNDUP((V$1)/10,0)*10,[1]Hugst!$R$4:$W$4,0))))</f>
        <v>4584.1228010817622</v>
      </c>
      <c r="W154" s="169">
        <f ca="1">IF($C154-W$1&lt;År1,0,V153*(1-VLOOKUP($A154,[1]Hugst!$R$5:$W$9,MATCH(ROUNDUP((W$1)/10,0)*10,[1]Hugst!$R$4:$W$4,0))))</f>
        <v>4594.1905567619388</v>
      </c>
      <c r="X154" s="169">
        <f ca="1">IF($C154-X$1&lt;År1,0,W153*(1-VLOOKUP($A154,[1]Hugst!$R$5:$W$9,MATCH(ROUNDUP((X$1)/10,0)*10,[1]Hugst!$R$4:$W$4,0))))</f>
        <v>4604.0422694921162</v>
      </c>
      <c r="Y154" s="169">
        <f ca="1">IF($C154-Y$1&lt;År1,0,X153*(1-VLOOKUP($A154,[1]Hugst!$R$5:$W$9,MATCH(ROUNDUP((Y$1)/10,0)*10,[1]Hugst!$R$4:$W$4,0))))</f>
        <v>4613.4102189421337</v>
      </c>
      <c r="Z154" s="169">
        <f ca="1">IF($C154-Z$1&lt;År1,0,Y153*(1-VLOOKUP($A154,[1]Hugst!$R$5:$W$9,MATCH(ROUNDUP((Z$1)/10,0)*10,[1]Hugst!$R$4:$W$4,0))))</f>
        <v>4621.7587047666275</v>
      </c>
      <c r="AA154" s="169">
        <f ca="1">IF($C154-AA$1&lt;År1,0,Z153*(1-VLOOKUP($A154,[1]Hugst!$R$5:$W$9,MATCH(ROUNDUP((AA$1)/10,0)*10,[1]Hugst!$R$4:$W$4,0))))</f>
        <v>4628.0160652843451</v>
      </c>
      <c r="AB154" s="169">
        <f ca="1">IF($C154-AB$1&lt;År1,0,AA153*(1-VLOOKUP($A154,[1]Hugst!$R$5:$W$9,MATCH(ROUNDUP((AB$1)/10,0)*10,[1]Hugst!$R$4:$W$4,0))))</f>
        <v>4630.0387148310256</v>
      </c>
      <c r="AC154" s="169">
        <f ca="1">IF($C154-AC$1&lt;År1,0,AB153*(1-VLOOKUP($A154,[1]Hugst!$R$5:$W$9,MATCH(ROUNDUP((AC$1)/10,0)*10,[1]Hugst!$R$4:$W$4,0))))</f>
        <v>4623.5392184583234</v>
      </c>
      <c r="AD154" s="169">
        <f ca="1">IF($C154-AD$1&lt;År1,0,AC153*(1-VLOOKUP($A154,[1]Hugst!$R$5:$W$9,MATCH(ROUNDUP((AD$1)/10,0)*10,[1]Hugst!$R$4:$W$4,0))))</f>
        <v>4599.9424413249817</v>
      </c>
      <c r="AE154" s="169">
        <f ca="1">IF($C154-AE$1&lt;År1,0,AD153*(1-VLOOKUP($A154,[1]Hugst!$R$5:$W$9,MATCH(ROUNDUP((AE$1)/10,0)*10,[1]Hugst!$R$4:$W$4,0))))</f>
        <v>4542.0978474723615</v>
      </c>
      <c r="AF154" s="169">
        <f ca="1">IF($C154-AF$1&lt;År1,0,AE153*(1-VLOOKUP($A154,[1]Hugst!$R$5:$W$9,MATCH(ROUNDUP((AF$1)/10,0)*10,[1]Hugst!$R$4:$W$4,0))))</f>
        <v>4415.7040973692729</v>
      </c>
      <c r="AG154" s="169">
        <f ca="1">IF($C154-AG$1&lt;År1,0,AF153*(1-VLOOKUP($A154,[1]Hugst!$R$5:$W$9,MATCH(ROUNDUP((AG$1)/10,0)*10,[1]Hugst!$R$4:$W$4,0))))</f>
        <v>4152.1582429942446</v>
      </c>
      <c r="AH154" s="169">
        <f ca="1"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 ca="1">IF($C155-G$1&lt;År1,0,F154*(1-VLOOKUP($A155,[1]Hugst!$R$5:$W$9,MATCH(ROUNDUP((G$1)/10,0)*10,[1]Hugst!$R$4:$W$4,0))))</f>
        <v>4425.874615146523</v>
      </c>
      <c r="H155" s="169">
        <f ca="1">IF($C155-H$1&lt;År1,0,G154*(1-VLOOKUP($A155,[1]Hugst!$R$5:$W$9,MATCH(ROUNDUP((H$1)/10,0)*10,[1]Hugst!$R$4:$W$4,0))))</f>
        <v>4435.4137844305251</v>
      </c>
      <c r="I155" s="169">
        <f ca="1">IF($C155-I$1&lt;År1,0,H154*(1-VLOOKUP($A155,[1]Hugst!$R$5:$W$9,MATCH(ROUNDUP((I$1)/10,0)*10,[1]Hugst!$R$4:$W$4,0))))</f>
        <v>4445.0008851700795</v>
      </c>
      <c r="J155" s="169">
        <f ca="1">IF($C155-J$1&lt;År1,0,I154*(1-VLOOKUP($A155,[1]Hugst!$R$5:$W$9,MATCH(ROUNDUP((J$1)/10,0)*10,[1]Hugst!$R$4:$W$4,0))))</f>
        <v>4454.6361541581527</v>
      </c>
      <c r="K155" s="169">
        <f ca="1">IF($C155-K$1&lt;År1,0,J154*(1-VLOOKUP($A155,[1]Hugst!$R$5:$W$9,MATCH(ROUNDUP((K$1)/10,0)*10,[1]Hugst!$R$4:$W$4,0))))</f>
        <v>4464.3198253092987</v>
      </c>
      <c r="L155" s="169">
        <f ca="1">IF($C155-L$1&lt;År1,0,K154*(1-VLOOKUP($A155,[1]Hugst!$R$5:$W$9,MATCH(ROUNDUP((L$1)/10,0)*10,[1]Hugst!$R$4:$W$4,0))))</f>
        <v>4474.0521255763333</v>
      </c>
      <c r="M155" s="169">
        <f ca="1">IF($C155-M$1&lt;År1,0,L154*(1-VLOOKUP($A155,[1]Hugst!$R$5:$W$9,MATCH(ROUNDUP((M$1)/10,0)*10,[1]Hugst!$R$4:$W$4,0))))</f>
        <v>4483.8332667785353</v>
      </c>
      <c r="N155" s="169">
        <f ca="1">IF($C155-N$1&lt;År1,0,M154*(1-VLOOKUP($A155,[1]Hugst!$R$5:$W$9,MATCH(ROUNDUP((N$1)/10,0)*10,[1]Hugst!$R$4:$W$4,0))))</f>
        <v>4493.6634292512781</v>
      </c>
      <c r="O155" s="169">
        <f ca="1">IF($C155-O$1&lt;År1,0,N154*(1-VLOOKUP($A155,[1]Hugst!$R$5:$W$9,MATCH(ROUNDUP((O$1)/10,0)*10,[1]Hugst!$R$4:$W$4,0))))</f>
        <v>4503.5427291399783</v>
      </c>
      <c r="P155" s="169">
        <f ca="1">IF($C155-P$1&lt;År1,0,O154*(1-VLOOKUP($A155,[1]Hugst!$R$5:$W$9,MATCH(ROUNDUP((P$1)/10,0)*10,[1]Hugst!$R$4:$W$4,0))))</f>
        <v>4513.4711529808619</v>
      </c>
      <c r="Q155" s="169">
        <f ca="1">IF($C155-Q$1&lt;År1,0,P154*(1-VLOOKUP($A155,[1]Hugst!$R$5:$W$9,MATCH(ROUNDUP((Q$1)/10,0)*10,[1]Hugst!$R$4:$W$4,0))))</f>
        <v>4523.4484268571423</v>
      </c>
      <c r="R155" s="169">
        <f ca="1">IF($C155-R$1&lt;År1,0,Q154*(1-VLOOKUP($A155,[1]Hugst!$R$5:$W$9,MATCH(ROUNDUP((R$1)/10,0)*10,[1]Hugst!$R$4:$W$4,0))))</f>
        <v>4533.4737547045324</v>
      </c>
      <c r="S155" s="169">
        <f ca="1">IF($C155-S$1&lt;År1,0,R154*(1-VLOOKUP($A155,[1]Hugst!$R$5:$W$9,MATCH(ROUNDUP((S$1)/10,0)*10,[1]Hugst!$R$4:$W$4,0))))</f>
        <v>4543.5452949168384</v>
      </c>
      <c r="T155" s="169">
        <f ca="1">IF($C155-T$1&lt;År1,0,S154*(1-VLOOKUP($A155,[1]Hugst!$R$5:$W$9,MATCH(ROUNDUP((T$1)/10,0)*10,[1]Hugst!$R$4:$W$4,0))))</f>
        <v>4553.6591135500084</v>
      </c>
      <c r="U155" s="169">
        <f ca="1">IF($C155-U$1&lt;År1,0,T154*(1-VLOOKUP($A155,[1]Hugst!$R$5:$W$9,MATCH(ROUNDUP((U$1)/10,0)*10,[1]Hugst!$R$4:$W$4,0))))</f>
        <v>4563.8070907244482</v>
      </c>
      <c r="V155" s="169">
        <f ca="1">IF($C155-V$1&lt;År1,0,U154*(1-VLOOKUP($A155,[1]Hugst!$R$5:$W$9,MATCH(ROUNDUP((V$1)/10,0)*10,[1]Hugst!$R$4:$W$4,0))))</f>
        <v>4573.9727334231638</v>
      </c>
      <c r="W155" s="169">
        <f ca="1">IF($C155-W$1&lt;År1,0,V154*(1-VLOOKUP($A155,[1]Hugst!$R$5:$W$9,MATCH(ROUNDUP((W$1)/10,0)*10,[1]Hugst!$R$4:$W$4,0))))</f>
        <v>4584.1228010817622</v>
      </c>
      <c r="X155" s="169">
        <f ca="1">IF($C155-X$1&lt;År1,0,W154*(1-VLOOKUP($A155,[1]Hugst!$R$5:$W$9,MATCH(ROUNDUP((X$1)/10,0)*10,[1]Hugst!$R$4:$W$4,0))))</f>
        <v>4594.1905567619388</v>
      </c>
      <c r="Y155" s="169">
        <f ca="1">IF($C155-Y$1&lt;År1,0,X154*(1-VLOOKUP($A155,[1]Hugst!$R$5:$W$9,MATCH(ROUNDUP((Y$1)/10,0)*10,[1]Hugst!$R$4:$W$4,0))))</f>
        <v>4604.0422694921162</v>
      </c>
      <c r="Z155" s="169">
        <f ca="1">IF($C155-Z$1&lt;År1,0,Y154*(1-VLOOKUP($A155,[1]Hugst!$R$5:$W$9,MATCH(ROUNDUP((Z$1)/10,0)*10,[1]Hugst!$R$4:$W$4,0))))</f>
        <v>4613.4102189421337</v>
      </c>
      <c r="AA155" s="169">
        <f ca="1">IF($C155-AA$1&lt;År1,0,Z154*(1-VLOOKUP($A155,[1]Hugst!$R$5:$W$9,MATCH(ROUNDUP((AA$1)/10,0)*10,[1]Hugst!$R$4:$W$4,0))))</f>
        <v>4621.7587047666275</v>
      </c>
      <c r="AB155" s="169">
        <f ca="1">IF($C155-AB$1&lt;År1,0,AA154*(1-VLOOKUP($A155,[1]Hugst!$R$5:$W$9,MATCH(ROUNDUP((AB$1)/10,0)*10,[1]Hugst!$R$4:$W$4,0))))</f>
        <v>4628.0160652843451</v>
      </c>
      <c r="AC155" s="169">
        <f ca="1">IF($C155-AC$1&lt;År1,0,AB154*(1-VLOOKUP($A155,[1]Hugst!$R$5:$W$9,MATCH(ROUNDUP((AC$1)/10,0)*10,[1]Hugst!$R$4:$W$4,0))))</f>
        <v>4630.0387148310256</v>
      </c>
      <c r="AD155" s="169">
        <f ca="1">IF($C155-AD$1&lt;År1,0,AC154*(1-VLOOKUP($A155,[1]Hugst!$R$5:$W$9,MATCH(ROUNDUP((AD$1)/10,0)*10,[1]Hugst!$R$4:$W$4,0))))</f>
        <v>4623.5392184583234</v>
      </c>
      <c r="AE155" s="169">
        <f ca="1">IF($C155-AE$1&lt;År1,0,AD154*(1-VLOOKUP($A155,[1]Hugst!$R$5:$W$9,MATCH(ROUNDUP((AE$1)/10,0)*10,[1]Hugst!$R$4:$W$4,0))))</f>
        <v>4599.9424413249817</v>
      </c>
      <c r="AF155" s="169">
        <f ca="1">IF($C155-AF$1&lt;År1,0,AE154*(1-VLOOKUP($A155,[1]Hugst!$R$5:$W$9,MATCH(ROUNDUP((AF$1)/10,0)*10,[1]Hugst!$R$4:$W$4,0))))</f>
        <v>4542.0978474723615</v>
      </c>
      <c r="AG155" s="169">
        <f ca="1">IF($C155-AG$1&lt;År1,0,AF154*(1-VLOOKUP($A155,[1]Hugst!$R$5:$W$9,MATCH(ROUNDUP((AG$1)/10,0)*10,[1]Hugst!$R$4:$W$4,0))))</f>
        <v>4415.7040973692729</v>
      </c>
      <c r="AH155" s="169">
        <f ca="1">IF($C155-AH$1&lt;År1,0,AG154*(1-VLOOKUP($A155,[1]Hugst!$R$5:$W$9,MATCH(ROUNDUP((AH$1)/10,0)*10,[1]Hugst!$R$4:$W$4,0))))</f>
        <v>4152.1582429942446</v>
      </c>
      <c r="AI155" s="169">
        <f ca="1"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ca="1" si="3"/>
        <v>6.571371123631252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 ca="1">IF($C156-G$1&lt;År1,0,F155*(1-VLOOKUP($A156,[1]Hugst!$R$5:$W$9,MATCH(ROUNDUP((G$1)/10,0)*10,[1]Hugst!$R$4:$W$4,0))))</f>
        <v>4416.3831396848864</v>
      </c>
      <c r="H156" s="169">
        <f ca="1">IF($C156-H$1&lt;År1,0,G155*(1-VLOOKUP($A156,[1]Hugst!$R$5:$W$9,MATCH(ROUNDUP((H$1)/10,0)*10,[1]Hugst!$R$4:$W$4,0))))</f>
        <v>4425.874615146523</v>
      </c>
      <c r="I156" s="169">
        <f ca="1">IF($C156-I$1&lt;År1,0,H155*(1-VLOOKUP($A156,[1]Hugst!$R$5:$W$9,MATCH(ROUNDUP((I$1)/10,0)*10,[1]Hugst!$R$4:$W$4,0))))</f>
        <v>4435.4137844305251</v>
      </c>
      <c r="J156" s="169">
        <f ca="1">IF($C156-J$1&lt;År1,0,I155*(1-VLOOKUP($A156,[1]Hugst!$R$5:$W$9,MATCH(ROUNDUP((J$1)/10,0)*10,[1]Hugst!$R$4:$W$4,0))))</f>
        <v>4445.0008851700795</v>
      </c>
      <c r="K156" s="169">
        <f ca="1">IF($C156-K$1&lt;År1,0,J155*(1-VLOOKUP($A156,[1]Hugst!$R$5:$W$9,MATCH(ROUNDUP((K$1)/10,0)*10,[1]Hugst!$R$4:$W$4,0))))</f>
        <v>4454.6361541581527</v>
      </c>
      <c r="L156" s="169">
        <f ca="1">IF($C156-L$1&lt;År1,0,K155*(1-VLOOKUP($A156,[1]Hugst!$R$5:$W$9,MATCH(ROUNDUP((L$1)/10,0)*10,[1]Hugst!$R$4:$W$4,0))))</f>
        <v>4464.3198253092987</v>
      </c>
      <c r="M156" s="169">
        <f ca="1">IF($C156-M$1&lt;År1,0,L155*(1-VLOOKUP($A156,[1]Hugst!$R$5:$W$9,MATCH(ROUNDUP((M$1)/10,0)*10,[1]Hugst!$R$4:$W$4,0))))</f>
        <v>4474.0521255763333</v>
      </c>
      <c r="N156" s="169">
        <f ca="1">IF($C156-N$1&lt;År1,0,M155*(1-VLOOKUP($A156,[1]Hugst!$R$5:$W$9,MATCH(ROUNDUP((N$1)/10,0)*10,[1]Hugst!$R$4:$W$4,0))))</f>
        <v>4483.8332667785353</v>
      </c>
      <c r="O156" s="169">
        <f ca="1">IF($C156-O$1&lt;År1,0,N155*(1-VLOOKUP($A156,[1]Hugst!$R$5:$W$9,MATCH(ROUNDUP((O$1)/10,0)*10,[1]Hugst!$R$4:$W$4,0))))</f>
        <v>4493.6634292512781</v>
      </c>
      <c r="P156" s="169">
        <f ca="1">IF($C156-P$1&lt;År1,0,O155*(1-VLOOKUP($A156,[1]Hugst!$R$5:$W$9,MATCH(ROUNDUP((P$1)/10,0)*10,[1]Hugst!$R$4:$W$4,0))))</f>
        <v>4503.5427291399783</v>
      </c>
      <c r="Q156" s="169">
        <f ca="1">IF($C156-Q$1&lt;År1,0,P155*(1-VLOOKUP($A156,[1]Hugst!$R$5:$W$9,MATCH(ROUNDUP((Q$1)/10,0)*10,[1]Hugst!$R$4:$W$4,0))))</f>
        <v>4513.4711529808619</v>
      </c>
      <c r="R156" s="169">
        <f ca="1">IF($C156-R$1&lt;År1,0,Q155*(1-VLOOKUP($A156,[1]Hugst!$R$5:$W$9,MATCH(ROUNDUP((R$1)/10,0)*10,[1]Hugst!$R$4:$W$4,0))))</f>
        <v>4523.4484268571423</v>
      </c>
      <c r="S156" s="169">
        <f ca="1">IF($C156-S$1&lt;År1,0,R155*(1-VLOOKUP($A156,[1]Hugst!$R$5:$W$9,MATCH(ROUNDUP((S$1)/10,0)*10,[1]Hugst!$R$4:$W$4,0))))</f>
        <v>4533.4737547045324</v>
      </c>
      <c r="T156" s="169">
        <f ca="1">IF($C156-T$1&lt;År1,0,S155*(1-VLOOKUP($A156,[1]Hugst!$R$5:$W$9,MATCH(ROUNDUP((T$1)/10,0)*10,[1]Hugst!$R$4:$W$4,0))))</f>
        <v>4543.5452949168384</v>
      </c>
      <c r="U156" s="169">
        <f ca="1">IF($C156-U$1&lt;År1,0,T155*(1-VLOOKUP($A156,[1]Hugst!$R$5:$W$9,MATCH(ROUNDUP((U$1)/10,0)*10,[1]Hugst!$R$4:$W$4,0))))</f>
        <v>4553.6591135500084</v>
      </c>
      <c r="V156" s="169">
        <f ca="1">IF($C156-V$1&lt;År1,0,U155*(1-VLOOKUP($A156,[1]Hugst!$R$5:$W$9,MATCH(ROUNDUP((V$1)/10,0)*10,[1]Hugst!$R$4:$W$4,0))))</f>
        <v>4563.8070907244482</v>
      </c>
      <c r="W156" s="169">
        <f ca="1">IF($C156-W$1&lt;År1,0,V155*(1-VLOOKUP($A156,[1]Hugst!$R$5:$W$9,MATCH(ROUNDUP((W$1)/10,0)*10,[1]Hugst!$R$4:$W$4,0))))</f>
        <v>4573.9727334231638</v>
      </c>
      <c r="X156" s="169">
        <f ca="1">IF($C156-X$1&lt;År1,0,W155*(1-VLOOKUP($A156,[1]Hugst!$R$5:$W$9,MATCH(ROUNDUP((X$1)/10,0)*10,[1]Hugst!$R$4:$W$4,0))))</f>
        <v>4584.1228010817622</v>
      </c>
      <c r="Y156" s="169">
        <f ca="1">IF($C156-Y$1&lt;År1,0,X155*(1-VLOOKUP($A156,[1]Hugst!$R$5:$W$9,MATCH(ROUNDUP((Y$1)/10,0)*10,[1]Hugst!$R$4:$W$4,0))))</f>
        <v>4594.1905567619388</v>
      </c>
      <c r="Z156" s="169">
        <f ca="1">IF($C156-Z$1&lt;År1,0,Y155*(1-VLOOKUP($A156,[1]Hugst!$R$5:$W$9,MATCH(ROUNDUP((Z$1)/10,0)*10,[1]Hugst!$R$4:$W$4,0))))</f>
        <v>4604.0422694921162</v>
      </c>
      <c r="AA156" s="169">
        <f ca="1">IF($C156-AA$1&lt;År1,0,Z155*(1-VLOOKUP($A156,[1]Hugst!$R$5:$W$9,MATCH(ROUNDUP((AA$1)/10,0)*10,[1]Hugst!$R$4:$W$4,0))))</f>
        <v>4613.4102189421337</v>
      </c>
      <c r="AB156" s="169">
        <f ca="1">IF($C156-AB$1&lt;År1,0,AA155*(1-VLOOKUP($A156,[1]Hugst!$R$5:$W$9,MATCH(ROUNDUP((AB$1)/10,0)*10,[1]Hugst!$R$4:$W$4,0))))</f>
        <v>4621.7587047666275</v>
      </c>
      <c r="AC156" s="169">
        <f ca="1">IF($C156-AC$1&lt;År1,0,AB155*(1-VLOOKUP($A156,[1]Hugst!$R$5:$W$9,MATCH(ROUNDUP((AC$1)/10,0)*10,[1]Hugst!$R$4:$W$4,0))))</f>
        <v>4628.0160652843451</v>
      </c>
      <c r="AD156" s="169">
        <f ca="1">IF($C156-AD$1&lt;År1,0,AC155*(1-VLOOKUP($A156,[1]Hugst!$R$5:$W$9,MATCH(ROUNDUP((AD$1)/10,0)*10,[1]Hugst!$R$4:$W$4,0))))</f>
        <v>4630.0387148310256</v>
      </c>
      <c r="AE156" s="169">
        <f ca="1">IF($C156-AE$1&lt;År1,0,AD155*(1-VLOOKUP($A156,[1]Hugst!$R$5:$W$9,MATCH(ROUNDUP((AE$1)/10,0)*10,[1]Hugst!$R$4:$W$4,0))))</f>
        <v>4623.5392184583234</v>
      </c>
      <c r="AF156" s="169">
        <f ca="1">IF($C156-AF$1&lt;År1,0,AE155*(1-VLOOKUP($A156,[1]Hugst!$R$5:$W$9,MATCH(ROUNDUP((AF$1)/10,0)*10,[1]Hugst!$R$4:$W$4,0))))</f>
        <v>4599.9424413249817</v>
      </c>
      <c r="AG156" s="169">
        <f ca="1">IF($C156-AG$1&lt;År1,0,AF155*(1-VLOOKUP($A156,[1]Hugst!$R$5:$W$9,MATCH(ROUNDUP((AG$1)/10,0)*10,[1]Hugst!$R$4:$W$4,0))))</f>
        <v>4542.0978474723615</v>
      </c>
      <c r="AH156" s="169">
        <f ca="1">IF($C156-AH$1&lt;År1,0,AG155*(1-VLOOKUP($A156,[1]Hugst!$R$5:$W$9,MATCH(ROUNDUP((AH$1)/10,0)*10,[1]Hugst!$R$4:$W$4,0))))</f>
        <v>4415.7040973692729</v>
      </c>
      <c r="AI156" s="169">
        <f ca="1">IF($C156-AI$1&lt;År1,0,AH155*(1-VLOOKUP($A156,[1]Hugst!$R$5:$W$9,MATCH(ROUNDUP((AI$1)/10,0)*10,[1]Hugst!$R$4:$W$4,0))))</f>
        <v>4152.1582429942446</v>
      </c>
      <c r="AJ156" s="169">
        <f ca="1"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 ca="1"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 ca="1">IF($C159-G$1&lt;År1,0,F158*(1-VLOOKUP($A159,[1]Hugst!$R$5:$W$9,MATCH(ROUNDUP((G$1)/10,0)*10,[1]Hugst!$R$4:$W$4,0))))</f>
        <v>747.9430070057391</v>
      </c>
      <c r="H159" s="169">
        <f ca="1"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 ca="1">IF($C160-G$1&lt;År1,0,F159*(1-VLOOKUP($A160,[1]Hugst!$R$5:$W$9,MATCH(ROUNDUP((G$1)/10,0)*10,[1]Hugst!$R$4:$W$4,0))))</f>
        <v>825.08414638074498</v>
      </c>
      <c r="H160" s="169">
        <f ca="1">IF($C160-H$1&lt;År1,0,G159*(1-VLOOKUP($A160,[1]Hugst!$R$5:$W$9,MATCH(ROUNDUP((H$1)/10,0)*10,[1]Hugst!$R$4:$W$4,0))))</f>
        <v>747.9430070057391</v>
      </c>
      <c r="I160" s="169">
        <f ca="1"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 ca="1">IF($C161-G$1&lt;År1,0,F160*(1-VLOOKUP($A161,[1]Hugst!$R$5:$W$9,MATCH(ROUNDUP((G$1)/10,0)*10,[1]Hugst!$R$4:$W$4,0))))</f>
        <v>862.08020505887032</v>
      </c>
      <c r="H161" s="169">
        <f ca="1">IF($C161-H$1&lt;År1,0,G160*(1-VLOOKUP($A161,[1]Hugst!$R$5:$W$9,MATCH(ROUNDUP((H$1)/10,0)*10,[1]Hugst!$R$4:$W$4,0))))</f>
        <v>825.08414638074498</v>
      </c>
      <c r="I161" s="169">
        <f ca="1">IF($C161-I$1&lt;År1,0,H160*(1-VLOOKUP($A161,[1]Hugst!$R$5:$W$9,MATCH(ROUNDUP((I$1)/10,0)*10,[1]Hugst!$R$4:$W$4,0))))</f>
        <v>747.9430070057391</v>
      </c>
      <c r="J161" s="169">
        <f ca="1"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 ca="1">IF($C162-G$1&lt;År1,0,F161*(1-VLOOKUP($A162,[1]Hugst!$R$5:$W$9,MATCH(ROUNDUP((G$1)/10,0)*10,[1]Hugst!$R$4:$W$4,0))))</f>
        <v>879.01159594359649</v>
      </c>
      <c r="H162" s="169">
        <f ca="1">IF($C162-H$1&lt;År1,0,G161*(1-VLOOKUP($A162,[1]Hugst!$R$5:$W$9,MATCH(ROUNDUP((H$1)/10,0)*10,[1]Hugst!$R$4:$W$4,0))))</f>
        <v>862.08020505887032</v>
      </c>
      <c r="I162" s="169">
        <f ca="1">IF($C162-I$1&lt;År1,0,H161*(1-VLOOKUP($A162,[1]Hugst!$R$5:$W$9,MATCH(ROUNDUP((I$1)/10,0)*10,[1]Hugst!$R$4:$W$4,0))))</f>
        <v>825.08414638074498</v>
      </c>
      <c r="J162" s="169">
        <f ca="1">IF($C162-J$1&lt;År1,0,I161*(1-VLOOKUP($A162,[1]Hugst!$R$5:$W$9,MATCH(ROUNDUP((J$1)/10,0)*10,[1]Hugst!$R$4:$W$4,0))))</f>
        <v>747.9430070057391</v>
      </c>
      <c r="K162" s="169">
        <f ca="1"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 ca="1">IF($C163-G$1&lt;År1,0,F162*(1-VLOOKUP($A163,[1]Hugst!$R$5:$W$9,MATCH(ROUNDUP((G$1)/10,0)*10,[1]Hugst!$R$4:$W$4,0))))</f>
        <v>885.91848612390811</v>
      </c>
      <c r="H163" s="169">
        <f ca="1">IF($C163-H$1&lt;År1,0,G162*(1-VLOOKUP($A163,[1]Hugst!$R$5:$W$9,MATCH(ROUNDUP((H$1)/10,0)*10,[1]Hugst!$R$4:$W$4,0))))</f>
        <v>879.01159594359649</v>
      </c>
      <c r="I163" s="169">
        <f ca="1">IF($C163-I$1&lt;År1,0,H162*(1-VLOOKUP($A163,[1]Hugst!$R$5:$W$9,MATCH(ROUNDUP((I$1)/10,0)*10,[1]Hugst!$R$4:$W$4,0))))</f>
        <v>862.08020505887032</v>
      </c>
      <c r="J163" s="169">
        <f ca="1">IF($C163-J$1&lt;År1,0,I162*(1-VLOOKUP($A163,[1]Hugst!$R$5:$W$9,MATCH(ROUNDUP((J$1)/10,0)*10,[1]Hugst!$R$4:$W$4,0))))</f>
        <v>825.08414638074498</v>
      </c>
      <c r="K163" s="169">
        <f ca="1">IF($C163-K$1&lt;År1,0,J162*(1-VLOOKUP($A163,[1]Hugst!$R$5:$W$9,MATCH(ROUNDUP((K$1)/10,0)*10,[1]Hugst!$R$4:$W$4,0))))</f>
        <v>747.9430070057391</v>
      </c>
      <c r="L163" s="169">
        <f ca="1"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 ca="1">IF($C164-G$1&lt;År1,0,F163*(1-VLOOKUP($A164,[1]Hugst!$R$5:$W$9,MATCH(ROUNDUP((G$1)/10,0)*10,[1]Hugst!$R$4:$W$4,0))))</f>
        <v>887.82091997832697</v>
      </c>
      <c r="H164" s="169">
        <f ca="1">IF($C164-H$1&lt;År1,0,G163*(1-VLOOKUP($A164,[1]Hugst!$R$5:$W$9,MATCH(ROUNDUP((H$1)/10,0)*10,[1]Hugst!$R$4:$W$4,0))))</f>
        <v>885.91848612390811</v>
      </c>
      <c r="I164" s="169">
        <f ca="1">IF($C164-I$1&lt;År1,0,H163*(1-VLOOKUP($A164,[1]Hugst!$R$5:$W$9,MATCH(ROUNDUP((I$1)/10,0)*10,[1]Hugst!$R$4:$W$4,0))))</f>
        <v>879.01159594359649</v>
      </c>
      <c r="J164" s="169">
        <f ca="1">IF($C164-J$1&lt;År1,0,I163*(1-VLOOKUP($A164,[1]Hugst!$R$5:$W$9,MATCH(ROUNDUP((J$1)/10,0)*10,[1]Hugst!$R$4:$W$4,0))))</f>
        <v>862.08020505887032</v>
      </c>
      <c r="K164" s="169">
        <f ca="1">IF($C164-K$1&lt;År1,0,J163*(1-VLOOKUP($A164,[1]Hugst!$R$5:$W$9,MATCH(ROUNDUP((K$1)/10,0)*10,[1]Hugst!$R$4:$W$4,0))))</f>
        <v>825.08414638074498</v>
      </c>
      <c r="L164" s="169">
        <f ca="1">IF($C164-L$1&lt;År1,0,K163*(1-VLOOKUP($A164,[1]Hugst!$R$5:$W$9,MATCH(ROUNDUP((L$1)/10,0)*10,[1]Hugst!$R$4:$W$4,0))))</f>
        <v>747.9430070057391</v>
      </c>
      <c r="M164" s="169">
        <f ca="1"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 ca="1">IF($C165-G$1&lt;År1,0,F164*(1-VLOOKUP($A165,[1]Hugst!$R$5:$W$9,MATCH(ROUNDUP((G$1)/10,0)*10,[1]Hugst!$R$4:$W$4,0))))</f>
        <v>887.2288807259614</v>
      </c>
      <c r="H165" s="169">
        <f ca="1">IF($C165-H$1&lt;År1,0,G164*(1-VLOOKUP($A165,[1]Hugst!$R$5:$W$9,MATCH(ROUNDUP((H$1)/10,0)*10,[1]Hugst!$R$4:$W$4,0))))</f>
        <v>887.82091997832697</v>
      </c>
      <c r="I165" s="169">
        <f ca="1">IF($C165-I$1&lt;År1,0,H164*(1-VLOOKUP($A165,[1]Hugst!$R$5:$W$9,MATCH(ROUNDUP((I$1)/10,0)*10,[1]Hugst!$R$4:$W$4,0))))</f>
        <v>885.91848612390811</v>
      </c>
      <c r="J165" s="169">
        <f ca="1">IF($C165-J$1&lt;År1,0,I164*(1-VLOOKUP($A165,[1]Hugst!$R$5:$W$9,MATCH(ROUNDUP((J$1)/10,0)*10,[1]Hugst!$R$4:$W$4,0))))</f>
        <v>879.01159594359649</v>
      </c>
      <c r="K165" s="169">
        <f ca="1">IF($C165-K$1&lt;År1,0,J164*(1-VLOOKUP($A165,[1]Hugst!$R$5:$W$9,MATCH(ROUNDUP((K$1)/10,0)*10,[1]Hugst!$R$4:$W$4,0))))</f>
        <v>862.08020505887032</v>
      </c>
      <c r="L165" s="169">
        <f ca="1">IF($C165-L$1&lt;År1,0,K164*(1-VLOOKUP($A165,[1]Hugst!$R$5:$W$9,MATCH(ROUNDUP((L$1)/10,0)*10,[1]Hugst!$R$4:$W$4,0))))</f>
        <v>825.08414638074498</v>
      </c>
      <c r="M165" s="169">
        <f ca="1">IF($C165-M$1&lt;År1,0,L164*(1-VLOOKUP($A165,[1]Hugst!$R$5:$W$9,MATCH(ROUNDUP((M$1)/10,0)*10,[1]Hugst!$R$4:$W$4,0))))</f>
        <v>747.9430070057391</v>
      </c>
      <c r="N165" s="169">
        <f ca="1"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 ca="1">IF($C166-G$1&lt;År1,0,F165*(1-VLOOKUP($A166,[1]Hugst!$R$5:$W$9,MATCH(ROUNDUP((G$1)/10,0)*10,[1]Hugst!$R$4:$W$4,0))))</f>
        <v>885.39732120111364</v>
      </c>
      <c r="H166" s="169">
        <f ca="1">IF($C166-H$1&lt;År1,0,G165*(1-VLOOKUP($A166,[1]Hugst!$R$5:$W$9,MATCH(ROUNDUP((H$1)/10,0)*10,[1]Hugst!$R$4:$W$4,0))))</f>
        <v>887.2288807259614</v>
      </c>
      <c r="I166" s="169">
        <f ca="1">IF($C166-I$1&lt;År1,0,H165*(1-VLOOKUP($A166,[1]Hugst!$R$5:$W$9,MATCH(ROUNDUP((I$1)/10,0)*10,[1]Hugst!$R$4:$W$4,0))))</f>
        <v>887.82091997832697</v>
      </c>
      <c r="J166" s="169">
        <f ca="1">IF($C166-J$1&lt;År1,0,I165*(1-VLOOKUP($A166,[1]Hugst!$R$5:$W$9,MATCH(ROUNDUP((J$1)/10,0)*10,[1]Hugst!$R$4:$W$4,0))))</f>
        <v>885.91848612390811</v>
      </c>
      <c r="K166" s="169">
        <f ca="1">IF($C166-K$1&lt;År1,0,J165*(1-VLOOKUP($A166,[1]Hugst!$R$5:$W$9,MATCH(ROUNDUP((K$1)/10,0)*10,[1]Hugst!$R$4:$W$4,0))))</f>
        <v>879.01159594359649</v>
      </c>
      <c r="L166" s="169">
        <f ca="1">IF($C166-L$1&lt;År1,0,K165*(1-VLOOKUP($A166,[1]Hugst!$R$5:$W$9,MATCH(ROUNDUP((L$1)/10,0)*10,[1]Hugst!$R$4:$W$4,0))))</f>
        <v>862.08020505887032</v>
      </c>
      <c r="M166" s="169">
        <f ca="1">IF($C166-M$1&lt;År1,0,L165*(1-VLOOKUP($A166,[1]Hugst!$R$5:$W$9,MATCH(ROUNDUP((M$1)/10,0)*10,[1]Hugst!$R$4:$W$4,0))))</f>
        <v>825.08414638074498</v>
      </c>
      <c r="N166" s="169">
        <f ca="1">IF($C166-N$1&lt;År1,0,M165*(1-VLOOKUP($A166,[1]Hugst!$R$5:$W$9,MATCH(ROUNDUP((N$1)/10,0)*10,[1]Hugst!$R$4:$W$4,0))))</f>
        <v>747.9430070057391</v>
      </c>
      <c r="O166" s="169">
        <f ca="1"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 ca="1">IF($C167-G$1&lt;År1,0,F166*(1-VLOOKUP($A167,[1]Hugst!$R$5:$W$9,MATCH(ROUNDUP((G$1)/10,0)*10,[1]Hugst!$R$4:$W$4,0))))</f>
        <v>882.9536792395005</v>
      </c>
      <c r="H167" s="169">
        <f ca="1">IF($C167-H$1&lt;År1,0,G166*(1-VLOOKUP($A167,[1]Hugst!$R$5:$W$9,MATCH(ROUNDUP((H$1)/10,0)*10,[1]Hugst!$R$4:$W$4,0))))</f>
        <v>885.39732120111364</v>
      </c>
      <c r="I167" s="169">
        <f ca="1">IF($C167-I$1&lt;År1,0,H166*(1-VLOOKUP($A167,[1]Hugst!$R$5:$W$9,MATCH(ROUNDUP((I$1)/10,0)*10,[1]Hugst!$R$4:$W$4,0))))</f>
        <v>887.2288807259614</v>
      </c>
      <c r="J167" s="169">
        <f ca="1">IF($C167-J$1&lt;År1,0,I166*(1-VLOOKUP($A167,[1]Hugst!$R$5:$W$9,MATCH(ROUNDUP((J$1)/10,0)*10,[1]Hugst!$R$4:$W$4,0))))</f>
        <v>887.82091997832697</v>
      </c>
      <c r="K167" s="169">
        <f ca="1">IF($C167-K$1&lt;År1,0,J166*(1-VLOOKUP($A167,[1]Hugst!$R$5:$W$9,MATCH(ROUNDUP((K$1)/10,0)*10,[1]Hugst!$R$4:$W$4,0))))</f>
        <v>885.91848612390811</v>
      </c>
      <c r="L167" s="169">
        <f ca="1">IF($C167-L$1&lt;År1,0,K166*(1-VLOOKUP($A167,[1]Hugst!$R$5:$W$9,MATCH(ROUNDUP((L$1)/10,0)*10,[1]Hugst!$R$4:$W$4,0))))</f>
        <v>879.01159594359649</v>
      </c>
      <c r="M167" s="169">
        <f ca="1">IF($C167-M$1&lt;År1,0,L166*(1-VLOOKUP($A167,[1]Hugst!$R$5:$W$9,MATCH(ROUNDUP((M$1)/10,0)*10,[1]Hugst!$R$4:$W$4,0))))</f>
        <v>862.08020505887032</v>
      </c>
      <c r="N167" s="169">
        <f ca="1">IF($C167-N$1&lt;År1,0,M166*(1-VLOOKUP($A167,[1]Hugst!$R$5:$W$9,MATCH(ROUNDUP((N$1)/10,0)*10,[1]Hugst!$R$4:$W$4,0))))</f>
        <v>825.08414638074498</v>
      </c>
      <c r="O167" s="169">
        <f ca="1">IF($C167-O$1&lt;År1,0,N166*(1-VLOOKUP($A167,[1]Hugst!$R$5:$W$9,MATCH(ROUNDUP((O$1)/10,0)*10,[1]Hugst!$R$4:$W$4,0))))</f>
        <v>747.9430070057391</v>
      </c>
      <c r="P167" s="169">
        <f ca="1"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 ca="1">IF($C168-G$1&lt;År1,0,F167*(1-VLOOKUP($A168,[1]Hugst!$R$5:$W$9,MATCH(ROUNDUP((G$1)/10,0)*10,[1]Hugst!$R$4:$W$4,0))))</f>
        <v>880.21163537052587</v>
      </c>
      <c r="H168" s="169">
        <f ca="1">IF($C168-H$1&lt;År1,0,G167*(1-VLOOKUP($A168,[1]Hugst!$R$5:$W$9,MATCH(ROUNDUP((H$1)/10,0)*10,[1]Hugst!$R$4:$W$4,0))))</f>
        <v>882.9536792395005</v>
      </c>
      <c r="I168" s="169">
        <f ca="1">IF($C168-I$1&lt;År1,0,H167*(1-VLOOKUP($A168,[1]Hugst!$R$5:$W$9,MATCH(ROUNDUP((I$1)/10,0)*10,[1]Hugst!$R$4:$W$4,0))))</f>
        <v>885.39732120111364</v>
      </c>
      <c r="J168" s="169">
        <f ca="1">IF($C168-J$1&lt;År1,0,I167*(1-VLOOKUP($A168,[1]Hugst!$R$5:$W$9,MATCH(ROUNDUP((J$1)/10,0)*10,[1]Hugst!$R$4:$W$4,0))))</f>
        <v>887.2288807259614</v>
      </c>
      <c r="K168" s="169">
        <f ca="1">IF($C168-K$1&lt;År1,0,J167*(1-VLOOKUP($A168,[1]Hugst!$R$5:$W$9,MATCH(ROUNDUP((K$1)/10,0)*10,[1]Hugst!$R$4:$W$4,0))))</f>
        <v>887.82091997832697</v>
      </c>
      <c r="L168" s="169">
        <f ca="1">IF($C168-L$1&lt;År1,0,K167*(1-VLOOKUP($A168,[1]Hugst!$R$5:$W$9,MATCH(ROUNDUP((L$1)/10,0)*10,[1]Hugst!$R$4:$W$4,0))))</f>
        <v>885.91848612390811</v>
      </c>
      <c r="M168" s="169">
        <f ca="1">IF($C168-M$1&lt;År1,0,L167*(1-VLOOKUP($A168,[1]Hugst!$R$5:$W$9,MATCH(ROUNDUP((M$1)/10,0)*10,[1]Hugst!$R$4:$W$4,0))))</f>
        <v>879.01159594359649</v>
      </c>
      <c r="N168" s="169">
        <f ca="1">IF($C168-N$1&lt;År1,0,M167*(1-VLOOKUP($A168,[1]Hugst!$R$5:$W$9,MATCH(ROUNDUP((N$1)/10,0)*10,[1]Hugst!$R$4:$W$4,0))))</f>
        <v>862.08020505887032</v>
      </c>
      <c r="O168" s="169">
        <f ca="1">IF($C168-O$1&lt;År1,0,N167*(1-VLOOKUP($A168,[1]Hugst!$R$5:$W$9,MATCH(ROUNDUP((O$1)/10,0)*10,[1]Hugst!$R$4:$W$4,0))))</f>
        <v>825.08414638074498</v>
      </c>
      <c r="P168" s="169">
        <f ca="1">IF($C168-P$1&lt;År1,0,O167*(1-VLOOKUP($A168,[1]Hugst!$R$5:$W$9,MATCH(ROUNDUP((P$1)/10,0)*10,[1]Hugst!$R$4:$W$4,0))))</f>
        <v>747.9430070057391</v>
      </c>
      <c r="Q168" s="169">
        <f ca="1"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 ca="1">IF($C169-G$1&lt;År1,0,F168*(1-VLOOKUP($A169,[1]Hugst!$R$5:$W$9,MATCH(ROUNDUP((G$1)/10,0)*10,[1]Hugst!$R$4:$W$4,0))))</f>
        <v>877.32799166229108</v>
      </c>
      <c r="H169" s="169">
        <f ca="1">IF($C169-H$1&lt;År1,0,G168*(1-VLOOKUP($A169,[1]Hugst!$R$5:$W$9,MATCH(ROUNDUP((H$1)/10,0)*10,[1]Hugst!$R$4:$W$4,0))))</f>
        <v>880.21163537052587</v>
      </c>
      <c r="I169" s="169">
        <f ca="1">IF($C169-I$1&lt;År1,0,H168*(1-VLOOKUP($A169,[1]Hugst!$R$5:$W$9,MATCH(ROUNDUP((I$1)/10,0)*10,[1]Hugst!$R$4:$W$4,0))))</f>
        <v>882.9536792395005</v>
      </c>
      <c r="J169" s="169">
        <f ca="1">IF($C169-J$1&lt;År1,0,I168*(1-VLOOKUP($A169,[1]Hugst!$R$5:$W$9,MATCH(ROUNDUP((J$1)/10,0)*10,[1]Hugst!$R$4:$W$4,0))))</f>
        <v>885.39732120111364</v>
      </c>
      <c r="K169" s="169">
        <f ca="1">IF($C169-K$1&lt;År1,0,J168*(1-VLOOKUP($A169,[1]Hugst!$R$5:$W$9,MATCH(ROUNDUP((K$1)/10,0)*10,[1]Hugst!$R$4:$W$4,0))))</f>
        <v>887.2288807259614</v>
      </c>
      <c r="L169" s="169">
        <f ca="1">IF($C169-L$1&lt;År1,0,K168*(1-VLOOKUP($A169,[1]Hugst!$R$5:$W$9,MATCH(ROUNDUP((L$1)/10,0)*10,[1]Hugst!$R$4:$W$4,0))))</f>
        <v>887.82091997832697</v>
      </c>
      <c r="M169" s="169">
        <f ca="1">IF($C169-M$1&lt;År1,0,L168*(1-VLOOKUP($A169,[1]Hugst!$R$5:$W$9,MATCH(ROUNDUP((M$1)/10,0)*10,[1]Hugst!$R$4:$W$4,0))))</f>
        <v>885.91848612390811</v>
      </c>
      <c r="N169" s="169">
        <f ca="1">IF($C169-N$1&lt;År1,0,M168*(1-VLOOKUP($A169,[1]Hugst!$R$5:$W$9,MATCH(ROUNDUP((N$1)/10,0)*10,[1]Hugst!$R$4:$W$4,0))))</f>
        <v>879.01159594359649</v>
      </c>
      <c r="O169" s="169">
        <f ca="1">IF($C169-O$1&lt;År1,0,N168*(1-VLOOKUP($A169,[1]Hugst!$R$5:$W$9,MATCH(ROUNDUP((O$1)/10,0)*10,[1]Hugst!$R$4:$W$4,0))))</f>
        <v>862.08020505887032</v>
      </c>
      <c r="P169" s="169">
        <f ca="1">IF($C169-P$1&lt;År1,0,O168*(1-VLOOKUP($A169,[1]Hugst!$R$5:$W$9,MATCH(ROUNDUP((P$1)/10,0)*10,[1]Hugst!$R$4:$W$4,0))))</f>
        <v>825.08414638074498</v>
      </c>
      <c r="Q169" s="169">
        <f ca="1">IF($C169-Q$1&lt;År1,0,P168*(1-VLOOKUP($A169,[1]Hugst!$R$5:$W$9,MATCH(ROUNDUP((Q$1)/10,0)*10,[1]Hugst!$R$4:$W$4,0))))</f>
        <v>747.9430070057391</v>
      </c>
      <c r="R169" s="169">
        <f ca="1"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 ca="1">IF($C170-G$1&lt;År1,0,F169*(1-VLOOKUP($A170,[1]Hugst!$R$5:$W$9,MATCH(ROUNDUP((G$1)/10,0)*10,[1]Hugst!$R$4:$W$4,0))))</f>
        <v>874.38111114330798</v>
      </c>
      <c r="H170" s="169">
        <f ca="1">IF($C170-H$1&lt;År1,0,G169*(1-VLOOKUP($A170,[1]Hugst!$R$5:$W$9,MATCH(ROUNDUP((H$1)/10,0)*10,[1]Hugst!$R$4:$W$4,0))))</f>
        <v>877.32799166229108</v>
      </c>
      <c r="I170" s="169">
        <f ca="1">IF($C170-I$1&lt;År1,0,H169*(1-VLOOKUP($A170,[1]Hugst!$R$5:$W$9,MATCH(ROUNDUP((I$1)/10,0)*10,[1]Hugst!$R$4:$W$4,0))))</f>
        <v>880.21163537052587</v>
      </c>
      <c r="J170" s="169">
        <f ca="1">IF($C170-J$1&lt;År1,0,I169*(1-VLOOKUP($A170,[1]Hugst!$R$5:$W$9,MATCH(ROUNDUP((J$1)/10,0)*10,[1]Hugst!$R$4:$W$4,0))))</f>
        <v>882.9536792395005</v>
      </c>
      <c r="K170" s="169">
        <f ca="1">IF($C170-K$1&lt;År1,0,J169*(1-VLOOKUP($A170,[1]Hugst!$R$5:$W$9,MATCH(ROUNDUP((K$1)/10,0)*10,[1]Hugst!$R$4:$W$4,0))))</f>
        <v>885.39732120111364</v>
      </c>
      <c r="L170" s="169">
        <f ca="1">IF($C170-L$1&lt;År1,0,K169*(1-VLOOKUP($A170,[1]Hugst!$R$5:$W$9,MATCH(ROUNDUP((L$1)/10,0)*10,[1]Hugst!$R$4:$W$4,0))))</f>
        <v>887.2288807259614</v>
      </c>
      <c r="M170" s="169">
        <f ca="1">IF($C170-M$1&lt;År1,0,L169*(1-VLOOKUP($A170,[1]Hugst!$R$5:$W$9,MATCH(ROUNDUP((M$1)/10,0)*10,[1]Hugst!$R$4:$W$4,0))))</f>
        <v>887.82091997832697</v>
      </c>
      <c r="N170" s="169">
        <f ca="1">IF($C170-N$1&lt;År1,0,M169*(1-VLOOKUP($A170,[1]Hugst!$R$5:$W$9,MATCH(ROUNDUP((N$1)/10,0)*10,[1]Hugst!$R$4:$W$4,0))))</f>
        <v>885.91848612390811</v>
      </c>
      <c r="O170" s="169">
        <f ca="1">IF($C170-O$1&lt;År1,0,N169*(1-VLOOKUP($A170,[1]Hugst!$R$5:$W$9,MATCH(ROUNDUP((O$1)/10,0)*10,[1]Hugst!$R$4:$W$4,0))))</f>
        <v>879.01159594359649</v>
      </c>
      <c r="P170" s="169">
        <f ca="1">IF($C170-P$1&lt;År1,0,O169*(1-VLOOKUP($A170,[1]Hugst!$R$5:$W$9,MATCH(ROUNDUP((P$1)/10,0)*10,[1]Hugst!$R$4:$W$4,0))))</f>
        <v>862.08020505887032</v>
      </c>
      <c r="Q170" s="169">
        <f ca="1">IF($C170-Q$1&lt;År1,0,P169*(1-VLOOKUP($A170,[1]Hugst!$R$5:$W$9,MATCH(ROUNDUP((Q$1)/10,0)*10,[1]Hugst!$R$4:$W$4,0))))</f>
        <v>825.08414638074498</v>
      </c>
      <c r="R170" s="169">
        <f ca="1">IF($C170-R$1&lt;År1,0,Q169*(1-VLOOKUP($A170,[1]Hugst!$R$5:$W$9,MATCH(ROUNDUP((R$1)/10,0)*10,[1]Hugst!$R$4:$W$4,0))))</f>
        <v>747.9430070057391</v>
      </c>
      <c r="S170" s="169">
        <f ca="1"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 ca="1">IF($C171-G$1&lt;År1,0,F170*(1-VLOOKUP($A171,[1]Hugst!$R$5:$W$9,MATCH(ROUNDUP((G$1)/10,0)*10,[1]Hugst!$R$4:$W$4,0))))</f>
        <v>871.41013751226785</v>
      </c>
      <c r="H171" s="169">
        <f ca="1">IF($C171-H$1&lt;År1,0,G170*(1-VLOOKUP($A171,[1]Hugst!$R$5:$W$9,MATCH(ROUNDUP((H$1)/10,0)*10,[1]Hugst!$R$4:$W$4,0))))</f>
        <v>874.38111114330798</v>
      </c>
      <c r="I171" s="169">
        <f ca="1">IF($C171-I$1&lt;År1,0,H170*(1-VLOOKUP($A171,[1]Hugst!$R$5:$W$9,MATCH(ROUNDUP((I$1)/10,0)*10,[1]Hugst!$R$4:$W$4,0))))</f>
        <v>877.32799166229108</v>
      </c>
      <c r="J171" s="169">
        <f ca="1">IF($C171-J$1&lt;År1,0,I170*(1-VLOOKUP($A171,[1]Hugst!$R$5:$W$9,MATCH(ROUNDUP((J$1)/10,0)*10,[1]Hugst!$R$4:$W$4,0))))</f>
        <v>880.21163537052587</v>
      </c>
      <c r="K171" s="169">
        <f ca="1">IF($C171-K$1&lt;År1,0,J170*(1-VLOOKUP($A171,[1]Hugst!$R$5:$W$9,MATCH(ROUNDUP((K$1)/10,0)*10,[1]Hugst!$R$4:$W$4,0))))</f>
        <v>882.9536792395005</v>
      </c>
      <c r="L171" s="169">
        <f ca="1">IF($C171-L$1&lt;År1,0,K170*(1-VLOOKUP($A171,[1]Hugst!$R$5:$W$9,MATCH(ROUNDUP((L$1)/10,0)*10,[1]Hugst!$R$4:$W$4,0))))</f>
        <v>885.39732120111364</v>
      </c>
      <c r="M171" s="169">
        <f ca="1">IF($C171-M$1&lt;År1,0,L170*(1-VLOOKUP($A171,[1]Hugst!$R$5:$W$9,MATCH(ROUNDUP((M$1)/10,0)*10,[1]Hugst!$R$4:$W$4,0))))</f>
        <v>887.2288807259614</v>
      </c>
      <c r="N171" s="169">
        <f ca="1">IF($C171-N$1&lt;År1,0,M170*(1-VLOOKUP($A171,[1]Hugst!$R$5:$W$9,MATCH(ROUNDUP((N$1)/10,0)*10,[1]Hugst!$R$4:$W$4,0))))</f>
        <v>887.82091997832697</v>
      </c>
      <c r="O171" s="169">
        <f ca="1">IF($C171-O$1&lt;År1,0,N170*(1-VLOOKUP($A171,[1]Hugst!$R$5:$W$9,MATCH(ROUNDUP((O$1)/10,0)*10,[1]Hugst!$R$4:$W$4,0))))</f>
        <v>885.91848612390811</v>
      </c>
      <c r="P171" s="169">
        <f ca="1">IF($C171-P$1&lt;År1,0,O170*(1-VLOOKUP($A171,[1]Hugst!$R$5:$W$9,MATCH(ROUNDUP((P$1)/10,0)*10,[1]Hugst!$R$4:$W$4,0))))</f>
        <v>879.01159594359649</v>
      </c>
      <c r="Q171" s="169">
        <f ca="1">IF($C171-Q$1&lt;År1,0,P170*(1-VLOOKUP($A171,[1]Hugst!$R$5:$W$9,MATCH(ROUNDUP((Q$1)/10,0)*10,[1]Hugst!$R$4:$W$4,0))))</f>
        <v>862.08020505887032</v>
      </c>
      <c r="R171" s="169">
        <f ca="1">IF($C171-R$1&lt;År1,0,Q170*(1-VLOOKUP($A171,[1]Hugst!$R$5:$W$9,MATCH(ROUNDUP((R$1)/10,0)*10,[1]Hugst!$R$4:$W$4,0))))</f>
        <v>825.08414638074498</v>
      </c>
      <c r="S171" s="169">
        <f ca="1">IF($C171-S$1&lt;År1,0,R170*(1-VLOOKUP($A171,[1]Hugst!$R$5:$W$9,MATCH(ROUNDUP((S$1)/10,0)*10,[1]Hugst!$R$4:$W$4,0))))</f>
        <v>747.9430070057391</v>
      </c>
      <c r="T171" s="169">
        <f ca="1"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 ca="1">IF($C172-G$1&lt;År1,0,F171*(1-VLOOKUP($A172,[1]Hugst!$R$5:$W$9,MATCH(ROUNDUP((G$1)/10,0)*10,[1]Hugst!$R$4:$W$4,0))))</f>
        <v>868.43460499205833</v>
      </c>
      <c r="H172" s="169">
        <f ca="1">IF($C172-H$1&lt;År1,0,G171*(1-VLOOKUP($A172,[1]Hugst!$R$5:$W$9,MATCH(ROUNDUP((H$1)/10,0)*10,[1]Hugst!$R$4:$W$4,0))))</f>
        <v>871.41013751226785</v>
      </c>
      <c r="I172" s="169">
        <f ca="1">IF($C172-I$1&lt;År1,0,H171*(1-VLOOKUP($A172,[1]Hugst!$R$5:$W$9,MATCH(ROUNDUP((I$1)/10,0)*10,[1]Hugst!$R$4:$W$4,0))))</f>
        <v>874.38111114330798</v>
      </c>
      <c r="J172" s="169">
        <f ca="1">IF($C172-J$1&lt;År1,0,I171*(1-VLOOKUP($A172,[1]Hugst!$R$5:$W$9,MATCH(ROUNDUP((J$1)/10,0)*10,[1]Hugst!$R$4:$W$4,0))))</f>
        <v>877.32799166229108</v>
      </c>
      <c r="K172" s="169">
        <f ca="1">IF($C172-K$1&lt;År1,0,J171*(1-VLOOKUP($A172,[1]Hugst!$R$5:$W$9,MATCH(ROUNDUP((K$1)/10,0)*10,[1]Hugst!$R$4:$W$4,0))))</f>
        <v>880.21163537052587</v>
      </c>
      <c r="L172" s="169">
        <f ca="1">IF($C172-L$1&lt;År1,0,K171*(1-VLOOKUP($A172,[1]Hugst!$R$5:$W$9,MATCH(ROUNDUP((L$1)/10,0)*10,[1]Hugst!$R$4:$W$4,0))))</f>
        <v>882.9536792395005</v>
      </c>
      <c r="M172" s="169">
        <f ca="1">IF($C172-M$1&lt;År1,0,L171*(1-VLOOKUP($A172,[1]Hugst!$R$5:$W$9,MATCH(ROUNDUP((M$1)/10,0)*10,[1]Hugst!$R$4:$W$4,0))))</f>
        <v>885.39732120111364</v>
      </c>
      <c r="N172" s="169">
        <f ca="1">IF($C172-N$1&lt;År1,0,M171*(1-VLOOKUP($A172,[1]Hugst!$R$5:$W$9,MATCH(ROUNDUP((N$1)/10,0)*10,[1]Hugst!$R$4:$W$4,0))))</f>
        <v>887.2288807259614</v>
      </c>
      <c r="O172" s="169">
        <f ca="1">IF($C172-O$1&lt;År1,0,N171*(1-VLOOKUP($A172,[1]Hugst!$R$5:$W$9,MATCH(ROUNDUP((O$1)/10,0)*10,[1]Hugst!$R$4:$W$4,0))))</f>
        <v>887.82091997832697</v>
      </c>
      <c r="P172" s="169">
        <f ca="1">IF($C172-P$1&lt;År1,0,O171*(1-VLOOKUP($A172,[1]Hugst!$R$5:$W$9,MATCH(ROUNDUP((P$1)/10,0)*10,[1]Hugst!$R$4:$W$4,0))))</f>
        <v>885.91848612390811</v>
      </c>
      <c r="Q172" s="169">
        <f ca="1">IF($C172-Q$1&lt;År1,0,P171*(1-VLOOKUP($A172,[1]Hugst!$R$5:$W$9,MATCH(ROUNDUP((Q$1)/10,0)*10,[1]Hugst!$R$4:$W$4,0))))</f>
        <v>879.01159594359649</v>
      </c>
      <c r="R172" s="169">
        <f ca="1">IF($C172-R$1&lt;År1,0,Q171*(1-VLOOKUP($A172,[1]Hugst!$R$5:$W$9,MATCH(ROUNDUP((R$1)/10,0)*10,[1]Hugst!$R$4:$W$4,0))))</f>
        <v>862.08020505887032</v>
      </c>
      <c r="S172" s="169">
        <f ca="1">IF($C172-S$1&lt;År1,0,R171*(1-VLOOKUP($A172,[1]Hugst!$R$5:$W$9,MATCH(ROUNDUP((S$1)/10,0)*10,[1]Hugst!$R$4:$W$4,0))))</f>
        <v>825.08414638074498</v>
      </c>
      <c r="T172" s="169">
        <f ca="1">IF($C172-T$1&lt;År1,0,S171*(1-VLOOKUP($A172,[1]Hugst!$R$5:$W$9,MATCH(ROUNDUP((T$1)/10,0)*10,[1]Hugst!$R$4:$W$4,0))))</f>
        <v>747.9430070057391</v>
      </c>
      <c r="U172" s="169">
        <f ca="1"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 ca="1">IF($C173-G$1&lt;År1,0,F172*(1-VLOOKUP($A173,[1]Hugst!$R$5:$W$9,MATCH(ROUNDUP((G$1)/10,0)*10,[1]Hugst!$R$4:$W$4,0))))</f>
        <v>865.46424325579903</v>
      </c>
      <c r="H173" s="169">
        <f ca="1">IF($C173-H$1&lt;År1,0,G172*(1-VLOOKUP($A173,[1]Hugst!$R$5:$W$9,MATCH(ROUNDUP((H$1)/10,0)*10,[1]Hugst!$R$4:$W$4,0))))</f>
        <v>868.43460499205833</v>
      </c>
      <c r="I173" s="169">
        <f ca="1">IF($C173-I$1&lt;År1,0,H172*(1-VLOOKUP($A173,[1]Hugst!$R$5:$W$9,MATCH(ROUNDUP((I$1)/10,0)*10,[1]Hugst!$R$4:$W$4,0))))</f>
        <v>871.41013751226785</v>
      </c>
      <c r="J173" s="169">
        <f ca="1">IF($C173-J$1&lt;År1,0,I172*(1-VLOOKUP($A173,[1]Hugst!$R$5:$W$9,MATCH(ROUNDUP((J$1)/10,0)*10,[1]Hugst!$R$4:$W$4,0))))</f>
        <v>874.38111114330798</v>
      </c>
      <c r="K173" s="169">
        <f ca="1">IF($C173-K$1&lt;År1,0,J172*(1-VLOOKUP($A173,[1]Hugst!$R$5:$W$9,MATCH(ROUNDUP((K$1)/10,0)*10,[1]Hugst!$R$4:$W$4,0))))</f>
        <v>877.32799166229108</v>
      </c>
      <c r="L173" s="169">
        <f ca="1">IF($C173-L$1&lt;År1,0,K172*(1-VLOOKUP($A173,[1]Hugst!$R$5:$W$9,MATCH(ROUNDUP((L$1)/10,0)*10,[1]Hugst!$R$4:$W$4,0))))</f>
        <v>880.21163537052587</v>
      </c>
      <c r="M173" s="169">
        <f ca="1">IF($C173-M$1&lt;År1,0,L172*(1-VLOOKUP($A173,[1]Hugst!$R$5:$W$9,MATCH(ROUNDUP((M$1)/10,0)*10,[1]Hugst!$R$4:$W$4,0))))</f>
        <v>882.9536792395005</v>
      </c>
      <c r="N173" s="169">
        <f ca="1">IF($C173-N$1&lt;År1,0,M172*(1-VLOOKUP($A173,[1]Hugst!$R$5:$W$9,MATCH(ROUNDUP((N$1)/10,0)*10,[1]Hugst!$R$4:$W$4,0))))</f>
        <v>885.39732120111364</v>
      </c>
      <c r="O173" s="169">
        <f ca="1">IF($C173-O$1&lt;År1,0,N172*(1-VLOOKUP($A173,[1]Hugst!$R$5:$W$9,MATCH(ROUNDUP((O$1)/10,0)*10,[1]Hugst!$R$4:$W$4,0))))</f>
        <v>887.2288807259614</v>
      </c>
      <c r="P173" s="169">
        <f ca="1">IF($C173-P$1&lt;År1,0,O172*(1-VLOOKUP($A173,[1]Hugst!$R$5:$W$9,MATCH(ROUNDUP((P$1)/10,0)*10,[1]Hugst!$R$4:$W$4,0))))</f>
        <v>887.82091997832697</v>
      </c>
      <c r="Q173" s="169">
        <f ca="1">IF($C173-Q$1&lt;År1,0,P172*(1-VLOOKUP($A173,[1]Hugst!$R$5:$W$9,MATCH(ROUNDUP((Q$1)/10,0)*10,[1]Hugst!$R$4:$W$4,0))))</f>
        <v>885.91848612390811</v>
      </c>
      <c r="R173" s="169">
        <f ca="1">IF($C173-R$1&lt;År1,0,Q172*(1-VLOOKUP($A173,[1]Hugst!$R$5:$W$9,MATCH(ROUNDUP((R$1)/10,0)*10,[1]Hugst!$R$4:$W$4,0))))</f>
        <v>879.01159594359649</v>
      </c>
      <c r="S173" s="169">
        <f ca="1">IF($C173-S$1&lt;År1,0,R172*(1-VLOOKUP($A173,[1]Hugst!$R$5:$W$9,MATCH(ROUNDUP((S$1)/10,0)*10,[1]Hugst!$R$4:$W$4,0))))</f>
        <v>862.08020505887032</v>
      </c>
      <c r="T173" s="169">
        <f ca="1">IF($C173-T$1&lt;År1,0,S172*(1-VLOOKUP($A173,[1]Hugst!$R$5:$W$9,MATCH(ROUNDUP((T$1)/10,0)*10,[1]Hugst!$R$4:$W$4,0))))</f>
        <v>825.08414638074498</v>
      </c>
      <c r="U173" s="169">
        <f ca="1">IF($C173-U$1&lt;År1,0,T172*(1-VLOOKUP($A173,[1]Hugst!$R$5:$W$9,MATCH(ROUNDUP((U$1)/10,0)*10,[1]Hugst!$R$4:$W$4,0))))</f>
        <v>747.9430070057391</v>
      </c>
      <c r="V173" s="169">
        <f ca="1"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 ca="1">IF($C174-G$1&lt;År1,0,F173*(1-VLOOKUP($A174,[1]Hugst!$R$5:$W$9,MATCH(ROUNDUP((G$1)/10,0)*10,[1]Hugst!$R$4:$W$4,0))))</f>
        <v>862.50387988887144</v>
      </c>
      <c r="H174" s="169">
        <f ca="1">IF($C174-H$1&lt;År1,0,G173*(1-VLOOKUP($A174,[1]Hugst!$R$5:$W$9,MATCH(ROUNDUP((H$1)/10,0)*10,[1]Hugst!$R$4:$W$4,0))))</f>
        <v>865.46424325579903</v>
      </c>
      <c r="I174" s="169">
        <f ca="1">IF($C174-I$1&lt;År1,0,H173*(1-VLOOKUP($A174,[1]Hugst!$R$5:$W$9,MATCH(ROUNDUP((I$1)/10,0)*10,[1]Hugst!$R$4:$W$4,0))))</f>
        <v>868.43460499205833</v>
      </c>
      <c r="J174" s="169">
        <f ca="1">IF($C174-J$1&lt;År1,0,I173*(1-VLOOKUP($A174,[1]Hugst!$R$5:$W$9,MATCH(ROUNDUP((J$1)/10,0)*10,[1]Hugst!$R$4:$W$4,0))))</f>
        <v>871.41013751226785</v>
      </c>
      <c r="K174" s="169">
        <f ca="1">IF($C174-K$1&lt;År1,0,J173*(1-VLOOKUP($A174,[1]Hugst!$R$5:$W$9,MATCH(ROUNDUP((K$1)/10,0)*10,[1]Hugst!$R$4:$W$4,0))))</f>
        <v>874.38111114330798</v>
      </c>
      <c r="L174" s="169">
        <f ca="1">IF($C174-L$1&lt;År1,0,K173*(1-VLOOKUP($A174,[1]Hugst!$R$5:$W$9,MATCH(ROUNDUP((L$1)/10,0)*10,[1]Hugst!$R$4:$W$4,0))))</f>
        <v>877.32799166229108</v>
      </c>
      <c r="M174" s="169">
        <f ca="1">IF($C174-M$1&lt;År1,0,L173*(1-VLOOKUP($A174,[1]Hugst!$R$5:$W$9,MATCH(ROUNDUP((M$1)/10,0)*10,[1]Hugst!$R$4:$W$4,0))))</f>
        <v>880.21163537052587</v>
      </c>
      <c r="N174" s="169">
        <f ca="1">IF($C174-N$1&lt;År1,0,M173*(1-VLOOKUP($A174,[1]Hugst!$R$5:$W$9,MATCH(ROUNDUP((N$1)/10,0)*10,[1]Hugst!$R$4:$W$4,0))))</f>
        <v>882.9536792395005</v>
      </c>
      <c r="O174" s="169">
        <f ca="1">IF($C174-O$1&lt;År1,0,N173*(1-VLOOKUP($A174,[1]Hugst!$R$5:$W$9,MATCH(ROUNDUP((O$1)/10,0)*10,[1]Hugst!$R$4:$W$4,0))))</f>
        <v>885.39732120111364</v>
      </c>
      <c r="P174" s="169">
        <f ca="1">IF($C174-P$1&lt;År1,0,O173*(1-VLOOKUP($A174,[1]Hugst!$R$5:$W$9,MATCH(ROUNDUP((P$1)/10,0)*10,[1]Hugst!$R$4:$W$4,0))))</f>
        <v>887.2288807259614</v>
      </c>
      <c r="Q174" s="169">
        <f ca="1">IF($C174-Q$1&lt;År1,0,P173*(1-VLOOKUP($A174,[1]Hugst!$R$5:$W$9,MATCH(ROUNDUP((Q$1)/10,0)*10,[1]Hugst!$R$4:$W$4,0))))</f>
        <v>887.82091997832697</v>
      </c>
      <c r="R174" s="169">
        <f ca="1">IF($C174-R$1&lt;År1,0,Q173*(1-VLOOKUP($A174,[1]Hugst!$R$5:$W$9,MATCH(ROUNDUP((R$1)/10,0)*10,[1]Hugst!$R$4:$W$4,0))))</f>
        <v>885.91848612390811</v>
      </c>
      <c r="S174" s="169">
        <f ca="1">IF($C174-S$1&lt;År1,0,R173*(1-VLOOKUP($A174,[1]Hugst!$R$5:$W$9,MATCH(ROUNDUP((S$1)/10,0)*10,[1]Hugst!$R$4:$W$4,0))))</f>
        <v>879.01159594359649</v>
      </c>
      <c r="T174" s="169">
        <f ca="1">IF($C174-T$1&lt;År1,0,S173*(1-VLOOKUP($A174,[1]Hugst!$R$5:$W$9,MATCH(ROUNDUP((T$1)/10,0)*10,[1]Hugst!$R$4:$W$4,0))))</f>
        <v>862.08020505887032</v>
      </c>
      <c r="U174" s="169">
        <f ca="1">IF($C174-U$1&lt;År1,0,T173*(1-VLOOKUP($A174,[1]Hugst!$R$5:$W$9,MATCH(ROUNDUP((U$1)/10,0)*10,[1]Hugst!$R$4:$W$4,0))))</f>
        <v>825.08414638074498</v>
      </c>
      <c r="V174" s="169">
        <f ca="1">IF($C174-V$1&lt;År1,0,U173*(1-VLOOKUP($A174,[1]Hugst!$R$5:$W$9,MATCH(ROUNDUP((V$1)/10,0)*10,[1]Hugst!$R$4:$W$4,0))))</f>
        <v>747.9430070057391</v>
      </c>
      <c r="W174" s="169">
        <f ca="1"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 ca="1">IF($C175-G$1&lt;År1,0,F174*(1-VLOOKUP($A175,[1]Hugst!$R$5:$W$9,MATCH(ROUNDUP((G$1)/10,0)*10,[1]Hugst!$R$4:$W$4,0))))</f>
        <v>859.55589161912542</v>
      </c>
      <c r="H175" s="169">
        <f ca="1">IF($C175-H$1&lt;År1,0,G174*(1-VLOOKUP($A175,[1]Hugst!$R$5:$W$9,MATCH(ROUNDUP((H$1)/10,0)*10,[1]Hugst!$R$4:$W$4,0))))</f>
        <v>862.50387988887144</v>
      </c>
      <c r="I175" s="169">
        <f ca="1">IF($C175-I$1&lt;År1,0,H174*(1-VLOOKUP($A175,[1]Hugst!$R$5:$W$9,MATCH(ROUNDUP((I$1)/10,0)*10,[1]Hugst!$R$4:$W$4,0))))</f>
        <v>865.46424325579903</v>
      </c>
      <c r="J175" s="169">
        <f ca="1">IF($C175-J$1&lt;År1,0,I174*(1-VLOOKUP($A175,[1]Hugst!$R$5:$W$9,MATCH(ROUNDUP((J$1)/10,0)*10,[1]Hugst!$R$4:$W$4,0))))</f>
        <v>868.43460499205833</v>
      </c>
      <c r="K175" s="169">
        <f ca="1">IF($C175-K$1&lt;År1,0,J174*(1-VLOOKUP($A175,[1]Hugst!$R$5:$W$9,MATCH(ROUNDUP((K$1)/10,0)*10,[1]Hugst!$R$4:$W$4,0))))</f>
        <v>871.41013751226785</v>
      </c>
      <c r="L175" s="169">
        <f ca="1">IF($C175-L$1&lt;År1,0,K174*(1-VLOOKUP($A175,[1]Hugst!$R$5:$W$9,MATCH(ROUNDUP((L$1)/10,0)*10,[1]Hugst!$R$4:$W$4,0))))</f>
        <v>874.38111114330798</v>
      </c>
      <c r="M175" s="169">
        <f ca="1">IF($C175-M$1&lt;År1,0,L174*(1-VLOOKUP($A175,[1]Hugst!$R$5:$W$9,MATCH(ROUNDUP((M$1)/10,0)*10,[1]Hugst!$R$4:$W$4,0))))</f>
        <v>877.32799166229108</v>
      </c>
      <c r="N175" s="169">
        <f ca="1">IF($C175-N$1&lt;År1,0,M174*(1-VLOOKUP($A175,[1]Hugst!$R$5:$W$9,MATCH(ROUNDUP((N$1)/10,0)*10,[1]Hugst!$R$4:$W$4,0))))</f>
        <v>880.21163537052587</v>
      </c>
      <c r="O175" s="169">
        <f ca="1">IF($C175-O$1&lt;År1,0,N174*(1-VLOOKUP($A175,[1]Hugst!$R$5:$W$9,MATCH(ROUNDUP((O$1)/10,0)*10,[1]Hugst!$R$4:$W$4,0))))</f>
        <v>882.9536792395005</v>
      </c>
      <c r="P175" s="169">
        <f ca="1">IF($C175-P$1&lt;År1,0,O174*(1-VLOOKUP($A175,[1]Hugst!$R$5:$W$9,MATCH(ROUNDUP((P$1)/10,0)*10,[1]Hugst!$R$4:$W$4,0))))</f>
        <v>885.39732120111364</v>
      </c>
      <c r="Q175" s="169">
        <f ca="1">IF($C175-Q$1&lt;År1,0,P174*(1-VLOOKUP($A175,[1]Hugst!$R$5:$W$9,MATCH(ROUNDUP((Q$1)/10,0)*10,[1]Hugst!$R$4:$W$4,0))))</f>
        <v>887.2288807259614</v>
      </c>
      <c r="R175" s="169">
        <f ca="1">IF($C175-R$1&lt;År1,0,Q174*(1-VLOOKUP($A175,[1]Hugst!$R$5:$W$9,MATCH(ROUNDUP((R$1)/10,0)*10,[1]Hugst!$R$4:$W$4,0))))</f>
        <v>887.82091997832697</v>
      </c>
      <c r="S175" s="169">
        <f ca="1">IF($C175-S$1&lt;År1,0,R174*(1-VLOOKUP($A175,[1]Hugst!$R$5:$W$9,MATCH(ROUNDUP((S$1)/10,0)*10,[1]Hugst!$R$4:$W$4,0))))</f>
        <v>885.91848612390811</v>
      </c>
      <c r="T175" s="169">
        <f ca="1">IF($C175-T$1&lt;År1,0,S174*(1-VLOOKUP($A175,[1]Hugst!$R$5:$W$9,MATCH(ROUNDUP((T$1)/10,0)*10,[1]Hugst!$R$4:$W$4,0))))</f>
        <v>879.01159594359649</v>
      </c>
      <c r="U175" s="169">
        <f ca="1">IF($C175-U$1&lt;År1,0,T174*(1-VLOOKUP($A175,[1]Hugst!$R$5:$W$9,MATCH(ROUNDUP((U$1)/10,0)*10,[1]Hugst!$R$4:$W$4,0))))</f>
        <v>862.08020505887032</v>
      </c>
      <c r="V175" s="169">
        <f ca="1">IF($C175-V$1&lt;År1,0,U174*(1-VLOOKUP($A175,[1]Hugst!$R$5:$W$9,MATCH(ROUNDUP((V$1)/10,0)*10,[1]Hugst!$R$4:$W$4,0))))</f>
        <v>825.08414638074498</v>
      </c>
      <c r="W175" s="169">
        <f ca="1">IF($C175-W$1&lt;År1,0,V174*(1-VLOOKUP($A175,[1]Hugst!$R$5:$W$9,MATCH(ROUNDUP((W$1)/10,0)*10,[1]Hugst!$R$4:$W$4,0))))</f>
        <v>747.9430070057391</v>
      </c>
      <c r="X175" s="169">
        <f ca="1"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 ca="1">IF($C176-G$1&lt;År1,0,F175*(1-VLOOKUP($A176,[1]Hugst!$R$5:$W$9,MATCH(ROUNDUP((G$1)/10,0)*10,[1]Hugst!$R$4:$W$4,0))))</f>
        <v>856.6214299308964</v>
      </c>
      <c r="H176" s="169">
        <f ca="1">IF($C176-H$1&lt;År1,0,G175*(1-VLOOKUP($A176,[1]Hugst!$R$5:$W$9,MATCH(ROUNDUP((H$1)/10,0)*10,[1]Hugst!$R$4:$W$4,0))))</f>
        <v>859.55589161912542</v>
      </c>
      <c r="I176" s="169">
        <f ca="1">IF($C176-I$1&lt;År1,0,H175*(1-VLOOKUP($A176,[1]Hugst!$R$5:$W$9,MATCH(ROUNDUP((I$1)/10,0)*10,[1]Hugst!$R$4:$W$4,0))))</f>
        <v>862.50387988887144</v>
      </c>
      <c r="J176" s="169">
        <f ca="1">IF($C176-J$1&lt;År1,0,I175*(1-VLOOKUP($A176,[1]Hugst!$R$5:$W$9,MATCH(ROUNDUP((J$1)/10,0)*10,[1]Hugst!$R$4:$W$4,0))))</f>
        <v>865.46424325579903</v>
      </c>
      <c r="K176" s="169">
        <f ca="1">IF($C176-K$1&lt;År1,0,J175*(1-VLOOKUP($A176,[1]Hugst!$R$5:$W$9,MATCH(ROUNDUP((K$1)/10,0)*10,[1]Hugst!$R$4:$W$4,0))))</f>
        <v>868.43460499205833</v>
      </c>
      <c r="L176" s="169">
        <f ca="1">IF($C176-L$1&lt;År1,0,K175*(1-VLOOKUP($A176,[1]Hugst!$R$5:$W$9,MATCH(ROUNDUP((L$1)/10,0)*10,[1]Hugst!$R$4:$W$4,0))))</f>
        <v>871.41013751226785</v>
      </c>
      <c r="M176" s="169">
        <f ca="1">IF($C176-M$1&lt;År1,0,L175*(1-VLOOKUP($A176,[1]Hugst!$R$5:$W$9,MATCH(ROUNDUP((M$1)/10,0)*10,[1]Hugst!$R$4:$W$4,0))))</f>
        <v>874.38111114330798</v>
      </c>
      <c r="N176" s="169">
        <f ca="1">IF($C176-N$1&lt;År1,0,M175*(1-VLOOKUP($A176,[1]Hugst!$R$5:$W$9,MATCH(ROUNDUP((N$1)/10,0)*10,[1]Hugst!$R$4:$W$4,0))))</f>
        <v>877.32799166229108</v>
      </c>
      <c r="O176" s="169">
        <f ca="1">IF($C176-O$1&lt;År1,0,N175*(1-VLOOKUP($A176,[1]Hugst!$R$5:$W$9,MATCH(ROUNDUP((O$1)/10,0)*10,[1]Hugst!$R$4:$W$4,0))))</f>
        <v>880.21163537052587</v>
      </c>
      <c r="P176" s="169">
        <f ca="1">IF($C176-P$1&lt;År1,0,O175*(1-VLOOKUP($A176,[1]Hugst!$R$5:$W$9,MATCH(ROUNDUP((P$1)/10,0)*10,[1]Hugst!$R$4:$W$4,0))))</f>
        <v>882.9536792395005</v>
      </c>
      <c r="Q176" s="169">
        <f ca="1">IF($C176-Q$1&lt;År1,0,P175*(1-VLOOKUP($A176,[1]Hugst!$R$5:$W$9,MATCH(ROUNDUP((Q$1)/10,0)*10,[1]Hugst!$R$4:$W$4,0))))</f>
        <v>885.39732120111364</v>
      </c>
      <c r="R176" s="169">
        <f ca="1">IF($C176-R$1&lt;År1,0,Q175*(1-VLOOKUP($A176,[1]Hugst!$R$5:$W$9,MATCH(ROUNDUP((R$1)/10,0)*10,[1]Hugst!$R$4:$W$4,0))))</f>
        <v>887.2288807259614</v>
      </c>
      <c r="S176" s="169">
        <f ca="1">IF($C176-S$1&lt;År1,0,R175*(1-VLOOKUP($A176,[1]Hugst!$R$5:$W$9,MATCH(ROUNDUP((S$1)/10,0)*10,[1]Hugst!$R$4:$W$4,0))))</f>
        <v>887.82091997832697</v>
      </c>
      <c r="T176" s="169">
        <f ca="1">IF($C176-T$1&lt;År1,0,S175*(1-VLOOKUP($A176,[1]Hugst!$R$5:$W$9,MATCH(ROUNDUP((T$1)/10,0)*10,[1]Hugst!$R$4:$W$4,0))))</f>
        <v>885.91848612390811</v>
      </c>
      <c r="U176" s="169">
        <f ca="1">IF($C176-U$1&lt;År1,0,T175*(1-VLOOKUP($A176,[1]Hugst!$R$5:$W$9,MATCH(ROUNDUP((U$1)/10,0)*10,[1]Hugst!$R$4:$W$4,0))))</f>
        <v>879.01159594359649</v>
      </c>
      <c r="V176" s="169">
        <f ca="1">IF($C176-V$1&lt;År1,0,U175*(1-VLOOKUP($A176,[1]Hugst!$R$5:$W$9,MATCH(ROUNDUP((V$1)/10,0)*10,[1]Hugst!$R$4:$W$4,0))))</f>
        <v>862.08020505887032</v>
      </c>
      <c r="W176" s="169">
        <f ca="1">IF($C176-W$1&lt;År1,0,V175*(1-VLOOKUP($A176,[1]Hugst!$R$5:$W$9,MATCH(ROUNDUP((W$1)/10,0)*10,[1]Hugst!$R$4:$W$4,0))))</f>
        <v>825.08414638074498</v>
      </c>
      <c r="X176" s="169">
        <f ca="1">IF($C176-X$1&lt;År1,0,W175*(1-VLOOKUP($A176,[1]Hugst!$R$5:$W$9,MATCH(ROUNDUP((X$1)/10,0)*10,[1]Hugst!$R$4:$W$4,0))))</f>
        <v>747.9430070057391</v>
      </c>
      <c r="Y176" s="169">
        <f ca="1"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 ca="1">IF($C177-G$1&lt;År1,0,F176*(1-VLOOKUP($A177,[1]Hugst!$R$5:$W$9,MATCH(ROUNDUP((G$1)/10,0)*10,[1]Hugst!$R$4:$W$4,0))))</f>
        <v>853.70103387118218</v>
      </c>
      <c r="H177" s="169">
        <f ca="1">IF($C177-H$1&lt;År1,0,G176*(1-VLOOKUP($A177,[1]Hugst!$R$5:$W$9,MATCH(ROUNDUP((H$1)/10,0)*10,[1]Hugst!$R$4:$W$4,0))))</f>
        <v>856.6214299308964</v>
      </c>
      <c r="I177" s="169">
        <f ca="1">IF($C177-I$1&lt;År1,0,H176*(1-VLOOKUP($A177,[1]Hugst!$R$5:$W$9,MATCH(ROUNDUP((I$1)/10,0)*10,[1]Hugst!$R$4:$W$4,0))))</f>
        <v>859.55589161912542</v>
      </c>
      <c r="J177" s="169">
        <f ca="1">IF($C177-J$1&lt;År1,0,I176*(1-VLOOKUP($A177,[1]Hugst!$R$5:$W$9,MATCH(ROUNDUP((J$1)/10,0)*10,[1]Hugst!$R$4:$W$4,0))))</f>
        <v>862.50387988887144</v>
      </c>
      <c r="K177" s="169">
        <f ca="1">IF($C177-K$1&lt;År1,0,J176*(1-VLOOKUP($A177,[1]Hugst!$R$5:$W$9,MATCH(ROUNDUP((K$1)/10,0)*10,[1]Hugst!$R$4:$W$4,0))))</f>
        <v>865.46424325579903</v>
      </c>
      <c r="L177" s="169">
        <f ca="1">IF($C177-L$1&lt;År1,0,K176*(1-VLOOKUP($A177,[1]Hugst!$R$5:$W$9,MATCH(ROUNDUP((L$1)/10,0)*10,[1]Hugst!$R$4:$W$4,0))))</f>
        <v>868.43460499205833</v>
      </c>
      <c r="M177" s="169">
        <f ca="1">IF($C177-M$1&lt;År1,0,L176*(1-VLOOKUP($A177,[1]Hugst!$R$5:$W$9,MATCH(ROUNDUP((M$1)/10,0)*10,[1]Hugst!$R$4:$W$4,0))))</f>
        <v>871.41013751226785</v>
      </c>
      <c r="N177" s="169">
        <f ca="1">IF($C177-N$1&lt;År1,0,M176*(1-VLOOKUP($A177,[1]Hugst!$R$5:$W$9,MATCH(ROUNDUP((N$1)/10,0)*10,[1]Hugst!$R$4:$W$4,0))))</f>
        <v>874.38111114330798</v>
      </c>
      <c r="O177" s="169">
        <f ca="1">IF($C177-O$1&lt;År1,0,N176*(1-VLOOKUP($A177,[1]Hugst!$R$5:$W$9,MATCH(ROUNDUP((O$1)/10,0)*10,[1]Hugst!$R$4:$W$4,0))))</f>
        <v>877.32799166229108</v>
      </c>
      <c r="P177" s="169">
        <f ca="1">IF($C177-P$1&lt;År1,0,O176*(1-VLOOKUP($A177,[1]Hugst!$R$5:$W$9,MATCH(ROUNDUP((P$1)/10,0)*10,[1]Hugst!$R$4:$W$4,0))))</f>
        <v>880.21163537052587</v>
      </c>
      <c r="Q177" s="169">
        <f ca="1">IF($C177-Q$1&lt;År1,0,P176*(1-VLOOKUP($A177,[1]Hugst!$R$5:$W$9,MATCH(ROUNDUP((Q$1)/10,0)*10,[1]Hugst!$R$4:$W$4,0))))</f>
        <v>882.9536792395005</v>
      </c>
      <c r="R177" s="169">
        <f ca="1">IF($C177-R$1&lt;År1,0,Q176*(1-VLOOKUP($A177,[1]Hugst!$R$5:$W$9,MATCH(ROUNDUP((R$1)/10,0)*10,[1]Hugst!$R$4:$W$4,0))))</f>
        <v>885.39732120111364</v>
      </c>
      <c r="S177" s="169">
        <f ca="1">IF($C177-S$1&lt;År1,0,R176*(1-VLOOKUP($A177,[1]Hugst!$R$5:$W$9,MATCH(ROUNDUP((S$1)/10,0)*10,[1]Hugst!$R$4:$W$4,0))))</f>
        <v>887.2288807259614</v>
      </c>
      <c r="T177" s="169">
        <f ca="1">IF($C177-T$1&lt;År1,0,S176*(1-VLOOKUP($A177,[1]Hugst!$R$5:$W$9,MATCH(ROUNDUP((T$1)/10,0)*10,[1]Hugst!$R$4:$W$4,0))))</f>
        <v>887.82091997832697</v>
      </c>
      <c r="U177" s="169">
        <f ca="1">IF($C177-U$1&lt;År1,0,T176*(1-VLOOKUP($A177,[1]Hugst!$R$5:$W$9,MATCH(ROUNDUP((U$1)/10,0)*10,[1]Hugst!$R$4:$W$4,0))))</f>
        <v>885.91848612390811</v>
      </c>
      <c r="V177" s="169">
        <f ca="1">IF($C177-V$1&lt;År1,0,U176*(1-VLOOKUP($A177,[1]Hugst!$R$5:$W$9,MATCH(ROUNDUP((V$1)/10,0)*10,[1]Hugst!$R$4:$W$4,0))))</f>
        <v>879.01159594359649</v>
      </c>
      <c r="W177" s="169">
        <f ca="1">IF($C177-W$1&lt;År1,0,V176*(1-VLOOKUP($A177,[1]Hugst!$R$5:$W$9,MATCH(ROUNDUP((W$1)/10,0)*10,[1]Hugst!$R$4:$W$4,0))))</f>
        <v>862.08020505887032</v>
      </c>
      <c r="X177" s="169">
        <f ca="1">IF($C177-X$1&lt;År1,0,W176*(1-VLOOKUP($A177,[1]Hugst!$R$5:$W$9,MATCH(ROUNDUP((X$1)/10,0)*10,[1]Hugst!$R$4:$W$4,0))))</f>
        <v>825.08414638074498</v>
      </c>
      <c r="Y177" s="169">
        <f ca="1">IF($C177-Y$1&lt;År1,0,X176*(1-VLOOKUP($A177,[1]Hugst!$R$5:$W$9,MATCH(ROUNDUP((Y$1)/10,0)*10,[1]Hugst!$R$4:$W$4,0))))</f>
        <v>747.9430070057391</v>
      </c>
      <c r="Z177" s="169">
        <f ca="1"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 ca="1">IF($C178-G$1&lt;År1,0,F177*(1-VLOOKUP($A178,[1]Hugst!$R$5:$W$9,MATCH(ROUNDUP((G$1)/10,0)*10,[1]Hugst!$R$4:$W$4,0))))</f>
        <v>850.79493645180776</v>
      </c>
      <c r="H178" s="169">
        <f ca="1">IF($C178-H$1&lt;År1,0,G177*(1-VLOOKUP($A178,[1]Hugst!$R$5:$W$9,MATCH(ROUNDUP((H$1)/10,0)*10,[1]Hugst!$R$4:$W$4,0))))</f>
        <v>853.70103387118218</v>
      </c>
      <c r="I178" s="169">
        <f ca="1">IF($C178-I$1&lt;År1,0,H177*(1-VLOOKUP($A178,[1]Hugst!$R$5:$W$9,MATCH(ROUNDUP((I$1)/10,0)*10,[1]Hugst!$R$4:$W$4,0))))</f>
        <v>856.6214299308964</v>
      </c>
      <c r="J178" s="169">
        <f ca="1">IF($C178-J$1&lt;År1,0,I177*(1-VLOOKUP($A178,[1]Hugst!$R$5:$W$9,MATCH(ROUNDUP((J$1)/10,0)*10,[1]Hugst!$R$4:$W$4,0))))</f>
        <v>859.55589161912542</v>
      </c>
      <c r="K178" s="169">
        <f ca="1">IF($C178-K$1&lt;År1,0,J177*(1-VLOOKUP($A178,[1]Hugst!$R$5:$W$9,MATCH(ROUNDUP((K$1)/10,0)*10,[1]Hugst!$R$4:$W$4,0))))</f>
        <v>862.50387988887144</v>
      </c>
      <c r="L178" s="169">
        <f ca="1">IF($C178-L$1&lt;År1,0,K177*(1-VLOOKUP($A178,[1]Hugst!$R$5:$W$9,MATCH(ROUNDUP((L$1)/10,0)*10,[1]Hugst!$R$4:$W$4,0))))</f>
        <v>865.46424325579903</v>
      </c>
      <c r="M178" s="169">
        <f ca="1">IF($C178-M$1&lt;År1,0,L177*(1-VLOOKUP($A178,[1]Hugst!$R$5:$W$9,MATCH(ROUNDUP((M$1)/10,0)*10,[1]Hugst!$R$4:$W$4,0))))</f>
        <v>868.43460499205833</v>
      </c>
      <c r="N178" s="169">
        <f ca="1">IF($C178-N$1&lt;År1,0,M177*(1-VLOOKUP($A178,[1]Hugst!$R$5:$W$9,MATCH(ROUNDUP((N$1)/10,0)*10,[1]Hugst!$R$4:$W$4,0))))</f>
        <v>871.41013751226785</v>
      </c>
      <c r="O178" s="169">
        <f ca="1">IF($C178-O$1&lt;År1,0,N177*(1-VLOOKUP($A178,[1]Hugst!$R$5:$W$9,MATCH(ROUNDUP((O$1)/10,0)*10,[1]Hugst!$R$4:$W$4,0))))</f>
        <v>874.38111114330798</v>
      </c>
      <c r="P178" s="169">
        <f ca="1">IF($C178-P$1&lt;År1,0,O177*(1-VLOOKUP($A178,[1]Hugst!$R$5:$W$9,MATCH(ROUNDUP((P$1)/10,0)*10,[1]Hugst!$R$4:$W$4,0))))</f>
        <v>877.32799166229108</v>
      </c>
      <c r="Q178" s="169">
        <f ca="1">IF($C178-Q$1&lt;År1,0,P177*(1-VLOOKUP($A178,[1]Hugst!$R$5:$W$9,MATCH(ROUNDUP((Q$1)/10,0)*10,[1]Hugst!$R$4:$W$4,0))))</f>
        <v>880.21163537052587</v>
      </c>
      <c r="R178" s="169">
        <f ca="1">IF($C178-R$1&lt;År1,0,Q177*(1-VLOOKUP($A178,[1]Hugst!$R$5:$W$9,MATCH(ROUNDUP((R$1)/10,0)*10,[1]Hugst!$R$4:$W$4,0))))</f>
        <v>882.9536792395005</v>
      </c>
      <c r="S178" s="169">
        <f ca="1">IF($C178-S$1&lt;År1,0,R177*(1-VLOOKUP($A178,[1]Hugst!$R$5:$W$9,MATCH(ROUNDUP((S$1)/10,0)*10,[1]Hugst!$R$4:$W$4,0))))</f>
        <v>885.39732120111364</v>
      </c>
      <c r="T178" s="169">
        <f ca="1">IF($C178-T$1&lt;År1,0,S177*(1-VLOOKUP($A178,[1]Hugst!$R$5:$W$9,MATCH(ROUNDUP((T$1)/10,0)*10,[1]Hugst!$R$4:$W$4,0))))</f>
        <v>887.2288807259614</v>
      </c>
      <c r="U178" s="169">
        <f ca="1">IF($C178-U$1&lt;År1,0,T177*(1-VLOOKUP($A178,[1]Hugst!$R$5:$W$9,MATCH(ROUNDUP((U$1)/10,0)*10,[1]Hugst!$R$4:$W$4,0))))</f>
        <v>887.82091997832697</v>
      </c>
      <c r="V178" s="169">
        <f ca="1">IF($C178-V$1&lt;År1,0,U177*(1-VLOOKUP($A178,[1]Hugst!$R$5:$W$9,MATCH(ROUNDUP((V$1)/10,0)*10,[1]Hugst!$R$4:$W$4,0))))</f>
        <v>885.91848612390811</v>
      </c>
      <c r="W178" s="169">
        <f ca="1">IF($C178-W$1&lt;År1,0,V177*(1-VLOOKUP($A178,[1]Hugst!$R$5:$W$9,MATCH(ROUNDUP((W$1)/10,0)*10,[1]Hugst!$R$4:$W$4,0))))</f>
        <v>879.01159594359649</v>
      </c>
      <c r="X178" s="169">
        <f ca="1">IF($C178-X$1&lt;År1,0,W177*(1-VLOOKUP($A178,[1]Hugst!$R$5:$W$9,MATCH(ROUNDUP((X$1)/10,0)*10,[1]Hugst!$R$4:$W$4,0))))</f>
        <v>862.08020505887032</v>
      </c>
      <c r="Y178" s="169">
        <f ca="1">IF($C178-Y$1&lt;År1,0,X177*(1-VLOOKUP($A178,[1]Hugst!$R$5:$W$9,MATCH(ROUNDUP((Y$1)/10,0)*10,[1]Hugst!$R$4:$W$4,0))))</f>
        <v>825.08414638074498</v>
      </c>
      <c r="Z178" s="169">
        <f ca="1">IF($C178-Z$1&lt;År1,0,Y177*(1-VLOOKUP($A178,[1]Hugst!$R$5:$W$9,MATCH(ROUNDUP((Z$1)/10,0)*10,[1]Hugst!$R$4:$W$4,0))))</f>
        <v>747.9430070057391</v>
      </c>
      <c r="AA178" s="169">
        <f ca="1"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 ca="1">IF($C179-G$1&lt;År1,0,F178*(1-VLOOKUP($A179,[1]Hugst!$R$5:$W$9,MATCH(ROUNDUP((G$1)/10,0)*10,[1]Hugst!$R$4:$W$4,0))))</f>
        <v>847.90321784955415</v>
      </c>
      <c r="H179" s="169">
        <f ca="1">IF($C179-H$1&lt;År1,0,G178*(1-VLOOKUP($A179,[1]Hugst!$R$5:$W$9,MATCH(ROUNDUP((H$1)/10,0)*10,[1]Hugst!$R$4:$W$4,0))))</f>
        <v>850.79493645180776</v>
      </c>
      <c r="I179" s="169">
        <f ca="1">IF($C179-I$1&lt;År1,0,H178*(1-VLOOKUP($A179,[1]Hugst!$R$5:$W$9,MATCH(ROUNDUP((I$1)/10,0)*10,[1]Hugst!$R$4:$W$4,0))))</f>
        <v>853.70103387118218</v>
      </c>
      <c r="J179" s="169">
        <f ca="1">IF($C179-J$1&lt;År1,0,I178*(1-VLOOKUP($A179,[1]Hugst!$R$5:$W$9,MATCH(ROUNDUP((J$1)/10,0)*10,[1]Hugst!$R$4:$W$4,0))))</f>
        <v>856.6214299308964</v>
      </c>
      <c r="K179" s="169">
        <f ca="1">IF($C179-K$1&lt;År1,0,J178*(1-VLOOKUP($A179,[1]Hugst!$R$5:$W$9,MATCH(ROUNDUP((K$1)/10,0)*10,[1]Hugst!$R$4:$W$4,0))))</f>
        <v>859.55589161912542</v>
      </c>
      <c r="L179" s="169">
        <f ca="1">IF($C179-L$1&lt;År1,0,K178*(1-VLOOKUP($A179,[1]Hugst!$R$5:$W$9,MATCH(ROUNDUP((L$1)/10,0)*10,[1]Hugst!$R$4:$W$4,0))))</f>
        <v>862.50387988887144</v>
      </c>
      <c r="M179" s="169">
        <f ca="1">IF($C179-M$1&lt;År1,0,L178*(1-VLOOKUP($A179,[1]Hugst!$R$5:$W$9,MATCH(ROUNDUP((M$1)/10,0)*10,[1]Hugst!$R$4:$W$4,0))))</f>
        <v>865.46424325579903</v>
      </c>
      <c r="N179" s="169">
        <f ca="1">IF($C179-N$1&lt;År1,0,M178*(1-VLOOKUP($A179,[1]Hugst!$R$5:$W$9,MATCH(ROUNDUP((N$1)/10,0)*10,[1]Hugst!$R$4:$W$4,0))))</f>
        <v>868.43460499205833</v>
      </c>
      <c r="O179" s="169">
        <f ca="1">IF($C179-O$1&lt;År1,0,N178*(1-VLOOKUP($A179,[1]Hugst!$R$5:$W$9,MATCH(ROUNDUP((O$1)/10,0)*10,[1]Hugst!$R$4:$W$4,0))))</f>
        <v>871.41013751226785</v>
      </c>
      <c r="P179" s="169">
        <f ca="1">IF($C179-P$1&lt;År1,0,O178*(1-VLOOKUP($A179,[1]Hugst!$R$5:$W$9,MATCH(ROUNDUP((P$1)/10,0)*10,[1]Hugst!$R$4:$W$4,0))))</f>
        <v>874.38111114330798</v>
      </c>
      <c r="Q179" s="169">
        <f ca="1">IF($C179-Q$1&lt;År1,0,P178*(1-VLOOKUP($A179,[1]Hugst!$R$5:$W$9,MATCH(ROUNDUP((Q$1)/10,0)*10,[1]Hugst!$R$4:$W$4,0))))</f>
        <v>877.32799166229108</v>
      </c>
      <c r="R179" s="169">
        <f ca="1">IF($C179-R$1&lt;År1,0,Q178*(1-VLOOKUP($A179,[1]Hugst!$R$5:$W$9,MATCH(ROUNDUP((R$1)/10,0)*10,[1]Hugst!$R$4:$W$4,0))))</f>
        <v>880.21163537052587</v>
      </c>
      <c r="S179" s="169">
        <f ca="1">IF($C179-S$1&lt;År1,0,R178*(1-VLOOKUP($A179,[1]Hugst!$R$5:$W$9,MATCH(ROUNDUP((S$1)/10,0)*10,[1]Hugst!$R$4:$W$4,0))))</f>
        <v>882.9536792395005</v>
      </c>
      <c r="T179" s="169">
        <f ca="1">IF($C179-T$1&lt;År1,0,S178*(1-VLOOKUP($A179,[1]Hugst!$R$5:$W$9,MATCH(ROUNDUP((T$1)/10,0)*10,[1]Hugst!$R$4:$W$4,0))))</f>
        <v>885.39732120111364</v>
      </c>
      <c r="U179" s="169">
        <f ca="1">IF($C179-U$1&lt;År1,0,T178*(1-VLOOKUP($A179,[1]Hugst!$R$5:$W$9,MATCH(ROUNDUP((U$1)/10,0)*10,[1]Hugst!$R$4:$W$4,0))))</f>
        <v>887.2288807259614</v>
      </c>
      <c r="V179" s="169">
        <f ca="1">IF($C179-V$1&lt;År1,0,U178*(1-VLOOKUP($A179,[1]Hugst!$R$5:$W$9,MATCH(ROUNDUP((V$1)/10,0)*10,[1]Hugst!$R$4:$W$4,0))))</f>
        <v>887.82091997832697</v>
      </c>
      <c r="W179" s="169">
        <f ca="1">IF($C179-W$1&lt;År1,0,V178*(1-VLOOKUP($A179,[1]Hugst!$R$5:$W$9,MATCH(ROUNDUP((W$1)/10,0)*10,[1]Hugst!$R$4:$W$4,0))))</f>
        <v>885.91848612390811</v>
      </c>
      <c r="X179" s="169">
        <f ca="1">IF($C179-X$1&lt;År1,0,W178*(1-VLOOKUP($A179,[1]Hugst!$R$5:$W$9,MATCH(ROUNDUP((X$1)/10,0)*10,[1]Hugst!$R$4:$W$4,0))))</f>
        <v>879.01159594359649</v>
      </c>
      <c r="Y179" s="169">
        <f ca="1">IF($C179-Y$1&lt;År1,0,X178*(1-VLOOKUP($A179,[1]Hugst!$R$5:$W$9,MATCH(ROUNDUP((Y$1)/10,0)*10,[1]Hugst!$R$4:$W$4,0))))</f>
        <v>862.08020505887032</v>
      </c>
      <c r="Z179" s="169">
        <f ca="1">IF($C179-Z$1&lt;År1,0,Y178*(1-VLOOKUP($A179,[1]Hugst!$R$5:$W$9,MATCH(ROUNDUP((Z$1)/10,0)*10,[1]Hugst!$R$4:$W$4,0))))</f>
        <v>825.08414638074498</v>
      </c>
      <c r="AA179" s="169">
        <f ca="1">IF($C179-AA$1&lt;År1,0,Z178*(1-VLOOKUP($A179,[1]Hugst!$R$5:$W$9,MATCH(ROUNDUP((AA$1)/10,0)*10,[1]Hugst!$R$4:$W$4,0))))</f>
        <v>747.9430070057391</v>
      </c>
      <c r="AB179" s="169">
        <f ca="1"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 ca="1">IF($C180-G$1&lt;År1,0,F179*(1-VLOOKUP($A180,[1]Hugst!$R$5:$W$9,MATCH(ROUNDUP((G$1)/10,0)*10,[1]Hugst!$R$4:$W$4,0))))</f>
        <v>845.02588200533739</v>
      </c>
      <c r="H180" s="169">
        <f ca="1">IF($C180-H$1&lt;År1,0,G179*(1-VLOOKUP($A180,[1]Hugst!$R$5:$W$9,MATCH(ROUNDUP((H$1)/10,0)*10,[1]Hugst!$R$4:$W$4,0))))</f>
        <v>847.90321784955415</v>
      </c>
      <c r="I180" s="169">
        <f ca="1">IF($C180-I$1&lt;År1,0,H179*(1-VLOOKUP($A180,[1]Hugst!$R$5:$W$9,MATCH(ROUNDUP((I$1)/10,0)*10,[1]Hugst!$R$4:$W$4,0))))</f>
        <v>850.79493645180776</v>
      </c>
      <c r="J180" s="169">
        <f ca="1">IF($C180-J$1&lt;År1,0,I179*(1-VLOOKUP($A180,[1]Hugst!$R$5:$W$9,MATCH(ROUNDUP((J$1)/10,0)*10,[1]Hugst!$R$4:$W$4,0))))</f>
        <v>853.70103387118218</v>
      </c>
      <c r="K180" s="169">
        <f ca="1">IF($C180-K$1&lt;År1,0,J179*(1-VLOOKUP($A180,[1]Hugst!$R$5:$W$9,MATCH(ROUNDUP((K$1)/10,0)*10,[1]Hugst!$R$4:$W$4,0))))</f>
        <v>856.6214299308964</v>
      </c>
      <c r="L180" s="169">
        <f ca="1">IF($C180-L$1&lt;År1,0,K179*(1-VLOOKUP($A180,[1]Hugst!$R$5:$W$9,MATCH(ROUNDUP((L$1)/10,0)*10,[1]Hugst!$R$4:$W$4,0))))</f>
        <v>859.55589161912542</v>
      </c>
      <c r="M180" s="169">
        <f ca="1">IF($C180-M$1&lt;År1,0,L179*(1-VLOOKUP($A180,[1]Hugst!$R$5:$W$9,MATCH(ROUNDUP((M$1)/10,0)*10,[1]Hugst!$R$4:$W$4,0))))</f>
        <v>862.50387988887144</v>
      </c>
      <c r="N180" s="169">
        <f ca="1">IF($C180-N$1&lt;År1,0,M179*(1-VLOOKUP($A180,[1]Hugst!$R$5:$W$9,MATCH(ROUNDUP((N$1)/10,0)*10,[1]Hugst!$R$4:$W$4,0))))</f>
        <v>865.46424325579903</v>
      </c>
      <c r="O180" s="169">
        <f ca="1">IF($C180-O$1&lt;År1,0,N179*(1-VLOOKUP($A180,[1]Hugst!$R$5:$W$9,MATCH(ROUNDUP((O$1)/10,0)*10,[1]Hugst!$R$4:$W$4,0))))</f>
        <v>868.43460499205833</v>
      </c>
      <c r="P180" s="169">
        <f ca="1">IF($C180-P$1&lt;År1,0,O179*(1-VLOOKUP($A180,[1]Hugst!$R$5:$W$9,MATCH(ROUNDUP((P$1)/10,0)*10,[1]Hugst!$R$4:$W$4,0))))</f>
        <v>871.41013751226785</v>
      </c>
      <c r="Q180" s="169">
        <f ca="1">IF($C180-Q$1&lt;År1,0,P179*(1-VLOOKUP($A180,[1]Hugst!$R$5:$W$9,MATCH(ROUNDUP((Q$1)/10,0)*10,[1]Hugst!$R$4:$W$4,0))))</f>
        <v>874.38111114330798</v>
      </c>
      <c r="R180" s="169">
        <f ca="1">IF($C180-R$1&lt;År1,0,Q179*(1-VLOOKUP($A180,[1]Hugst!$R$5:$W$9,MATCH(ROUNDUP((R$1)/10,0)*10,[1]Hugst!$R$4:$W$4,0))))</f>
        <v>877.32799166229108</v>
      </c>
      <c r="S180" s="169">
        <f ca="1">IF($C180-S$1&lt;År1,0,R179*(1-VLOOKUP($A180,[1]Hugst!$R$5:$W$9,MATCH(ROUNDUP((S$1)/10,0)*10,[1]Hugst!$R$4:$W$4,0))))</f>
        <v>880.21163537052587</v>
      </c>
      <c r="T180" s="169">
        <f ca="1">IF($C180-T$1&lt;År1,0,S179*(1-VLOOKUP($A180,[1]Hugst!$R$5:$W$9,MATCH(ROUNDUP((T$1)/10,0)*10,[1]Hugst!$R$4:$W$4,0))))</f>
        <v>882.9536792395005</v>
      </c>
      <c r="U180" s="169">
        <f ca="1">IF($C180-U$1&lt;År1,0,T179*(1-VLOOKUP($A180,[1]Hugst!$R$5:$W$9,MATCH(ROUNDUP((U$1)/10,0)*10,[1]Hugst!$R$4:$W$4,0))))</f>
        <v>885.39732120111364</v>
      </c>
      <c r="V180" s="169">
        <f ca="1">IF($C180-V$1&lt;År1,0,U179*(1-VLOOKUP($A180,[1]Hugst!$R$5:$W$9,MATCH(ROUNDUP((V$1)/10,0)*10,[1]Hugst!$R$4:$W$4,0))))</f>
        <v>887.2288807259614</v>
      </c>
      <c r="W180" s="169">
        <f ca="1">IF($C180-W$1&lt;År1,0,V179*(1-VLOOKUP($A180,[1]Hugst!$R$5:$W$9,MATCH(ROUNDUP((W$1)/10,0)*10,[1]Hugst!$R$4:$W$4,0))))</f>
        <v>887.82091997832697</v>
      </c>
      <c r="X180" s="169">
        <f ca="1">IF($C180-X$1&lt;År1,0,W179*(1-VLOOKUP($A180,[1]Hugst!$R$5:$W$9,MATCH(ROUNDUP((X$1)/10,0)*10,[1]Hugst!$R$4:$W$4,0))))</f>
        <v>885.91848612390811</v>
      </c>
      <c r="Y180" s="169">
        <f ca="1">IF($C180-Y$1&lt;År1,0,X179*(1-VLOOKUP($A180,[1]Hugst!$R$5:$W$9,MATCH(ROUNDUP((Y$1)/10,0)*10,[1]Hugst!$R$4:$W$4,0))))</f>
        <v>879.01159594359649</v>
      </c>
      <c r="Z180" s="169">
        <f ca="1">IF($C180-Z$1&lt;År1,0,Y179*(1-VLOOKUP($A180,[1]Hugst!$R$5:$W$9,MATCH(ROUNDUP((Z$1)/10,0)*10,[1]Hugst!$R$4:$W$4,0))))</f>
        <v>862.08020505887032</v>
      </c>
      <c r="AA180" s="169">
        <f ca="1">IF($C180-AA$1&lt;År1,0,Z179*(1-VLOOKUP($A180,[1]Hugst!$R$5:$W$9,MATCH(ROUNDUP((AA$1)/10,0)*10,[1]Hugst!$R$4:$W$4,0))))</f>
        <v>825.08414638074498</v>
      </c>
      <c r="AB180" s="169">
        <f ca="1">IF($C180-AB$1&lt;År1,0,AA179*(1-VLOOKUP($A180,[1]Hugst!$R$5:$W$9,MATCH(ROUNDUP((AB$1)/10,0)*10,[1]Hugst!$R$4:$W$4,0))))</f>
        <v>747.9430070057391</v>
      </c>
      <c r="AC180" s="169">
        <f ca="1"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 ca="1">IF($C181-G$1&lt;År1,0,F180*(1-VLOOKUP($A181,[1]Hugst!$R$5:$W$9,MATCH(ROUNDUP((G$1)/10,0)*10,[1]Hugst!$R$4:$W$4,0))))</f>
        <v>842.16289492282488</v>
      </c>
      <c r="H181" s="169">
        <f ca="1">IF($C181-H$1&lt;År1,0,G180*(1-VLOOKUP($A181,[1]Hugst!$R$5:$W$9,MATCH(ROUNDUP((H$1)/10,0)*10,[1]Hugst!$R$4:$W$4,0))))</f>
        <v>845.02588200533739</v>
      </c>
      <c r="I181" s="169">
        <f ca="1">IF($C181-I$1&lt;År1,0,H180*(1-VLOOKUP($A181,[1]Hugst!$R$5:$W$9,MATCH(ROUNDUP((I$1)/10,0)*10,[1]Hugst!$R$4:$W$4,0))))</f>
        <v>847.90321784955415</v>
      </c>
      <c r="J181" s="169">
        <f ca="1">IF($C181-J$1&lt;År1,0,I180*(1-VLOOKUP($A181,[1]Hugst!$R$5:$W$9,MATCH(ROUNDUP((J$1)/10,0)*10,[1]Hugst!$R$4:$W$4,0))))</f>
        <v>850.79493645180776</v>
      </c>
      <c r="K181" s="169">
        <f ca="1">IF($C181-K$1&lt;År1,0,J180*(1-VLOOKUP($A181,[1]Hugst!$R$5:$W$9,MATCH(ROUNDUP((K$1)/10,0)*10,[1]Hugst!$R$4:$W$4,0))))</f>
        <v>853.70103387118218</v>
      </c>
      <c r="L181" s="169">
        <f ca="1">IF($C181-L$1&lt;År1,0,K180*(1-VLOOKUP($A181,[1]Hugst!$R$5:$W$9,MATCH(ROUNDUP((L$1)/10,0)*10,[1]Hugst!$R$4:$W$4,0))))</f>
        <v>856.6214299308964</v>
      </c>
      <c r="M181" s="169">
        <f ca="1">IF($C181-M$1&lt;År1,0,L180*(1-VLOOKUP($A181,[1]Hugst!$R$5:$W$9,MATCH(ROUNDUP((M$1)/10,0)*10,[1]Hugst!$R$4:$W$4,0))))</f>
        <v>859.55589161912542</v>
      </c>
      <c r="N181" s="169">
        <f ca="1">IF($C181-N$1&lt;År1,0,M180*(1-VLOOKUP($A181,[1]Hugst!$R$5:$W$9,MATCH(ROUNDUP((N$1)/10,0)*10,[1]Hugst!$R$4:$W$4,0))))</f>
        <v>862.50387988887144</v>
      </c>
      <c r="O181" s="169">
        <f ca="1">IF($C181-O$1&lt;År1,0,N180*(1-VLOOKUP($A181,[1]Hugst!$R$5:$W$9,MATCH(ROUNDUP((O$1)/10,0)*10,[1]Hugst!$R$4:$W$4,0))))</f>
        <v>865.46424325579903</v>
      </c>
      <c r="P181" s="169">
        <f ca="1">IF($C181-P$1&lt;År1,0,O180*(1-VLOOKUP($A181,[1]Hugst!$R$5:$W$9,MATCH(ROUNDUP((P$1)/10,0)*10,[1]Hugst!$R$4:$W$4,0))))</f>
        <v>868.43460499205833</v>
      </c>
      <c r="Q181" s="169">
        <f ca="1">IF($C181-Q$1&lt;År1,0,P180*(1-VLOOKUP($A181,[1]Hugst!$R$5:$W$9,MATCH(ROUNDUP((Q$1)/10,0)*10,[1]Hugst!$R$4:$W$4,0))))</f>
        <v>871.41013751226785</v>
      </c>
      <c r="R181" s="169">
        <f ca="1">IF($C181-R$1&lt;År1,0,Q180*(1-VLOOKUP($A181,[1]Hugst!$R$5:$W$9,MATCH(ROUNDUP((R$1)/10,0)*10,[1]Hugst!$R$4:$W$4,0))))</f>
        <v>874.38111114330798</v>
      </c>
      <c r="S181" s="169">
        <f ca="1">IF($C181-S$1&lt;År1,0,R180*(1-VLOOKUP($A181,[1]Hugst!$R$5:$W$9,MATCH(ROUNDUP((S$1)/10,0)*10,[1]Hugst!$R$4:$W$4,0))))</f>
        <v>877.32799166229108</v>
      </c>
      <c r="T181" s="169">
        <f ca="1">IF($C181-T$1&lt;År1,0,S180*(1-VLOOKUP($A181,[1]Hugst!$R$5:$W$9,MATCH(ROUNDUP((T$1)/10,0)*10,[1]Hugst!$R$4:$W$4,0))))</f>
        <v>880.21163537052587</v>
      </c>
      <c r="U181" s="169">
        <f ca="1">IF($C181-U$1&lt;År1,0,T180*(1-VLOOKUP($A181,[1]Hugst!$R$5:$W$9,MATCH(ROUNDUP((U$1)/10,0)*10,[1]Hugst!$R$4:$W$4,0))))</f>
        <v>882.9536792395005</v>
      </c>
      <c r="V181" s="169">
        <f ca="1">IF($C181-V$1&lt;År1,0,U180*(1-VLOOKUP($A181,[1]Hugst!$R$5:$W$9,MATCH(ROUNDUP((V$1)/10,0)*10,[1]Hugst!$R$4:$W$4,0))))</f>
        <v>885.39732120111364</v>
      </c>
      <c r="W181" s="169">
        <f ca="1">IF($C181-W$1&lt;År1,0,V180*(1-VLOOKUP($A181,[1]Hugst!$R$5:$W$9,MATCH(ROUNDUP((W$1)/10,0)*10,[1]Hugst!$R$4:$W$4,0))))</f>
        <v>887.2288807259614</v>
      </c>
      <c r="X181" s="169">
        <f ca="1">IF($C181-X$1&lt;År1,0,W180*(1-VLOOKUP($A181,[1]Hugst!$R$5:$W$9,MATCH(ROUNDUP((X$1)/10,0)*10,[1]Hugst!$R$4:$W$4,0))))</f>
        <v>887.82091997832697</v>
      </c>
      <c r="Y181" s="169">
        <f ca="1">IF($C181-Y$1&lt;År1,0,X180*(1-VLOOKUP($A181,[1]Hugst!$R$5:$W$9,MATCH(ROUNDUP((Y$1)/10,0)*10,[1]Hugst!$R$4:$W$4,0))))</f>
        <v>885.91848612390811</v>
      </c>
      <c r="Z181" s="169">
        <f ca="1">IF($C181-Z$1&lt;År1,0,Y180*(1-VLOOKUP($A181,[1]Hugst!$R$5:$W$9,MATCH(ROUNDUP((Z$1)/10,0)*10,[1]Hugst!$R$4:$W$4,0))))</f>
        <v>879.01159594359649</v>
      </c>
      <c r="AA181" s="169">
        <f ca="1">IF($C181-AA$1&lt;År1,0,Z180*(1-VLOOKUP($A181,[1]Hugst!$R$5:$W$9,MATCH(ROUNDUP((AA$1)/10,0)*10,[1]Hugst!$R$4:$W$4,0))))</f>
        <v>862.08020505887032</v>
      </c>
      <c r="AB181" s="169">
        <f ca="1">IF($C181-AB$1&lt;År1,0,AA180*(1-VLOOKUP($A181,[1]Hugst!$R$5:$W$9,MATCH(ROUNDUP((AB$1)/10,0)*10,[1]Hugst!$R$4:$W$4,0))))</f>
        <v>825.08414638074498</v>
      </c>
      <c r="AC181" s="169">
        <f ca="1">IF($C181-AC$1&lt;År1,0,AB180*(1-VLOOKUP($A181,[1]Hugst!$R$5:$W$9,MATCH(ROUNDUP((AC$1)/10,0)*10,[1]Hugst!$R$4:$W$4,0))))</f>
        <v>747.9430070057391</v>
      </c>
      <c r="AD181" s="169">
        <f ca="1"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 ca="1">IF($C182-G$1&lt;År1,0,F181*(1-VLOOKUP($A182,[1]Hugst!$R$5:$W$9,MATCH(ROUNDUP((G$1)/10,0)*10,[1]Hugst!$R$4:$W$4,0))))</f>
        <v>839.31420381698865</v>
      </c>
      <c r="H182" s="169">
        <f ca="1">IF($C182-H$1&lt;År1,0,G181*(1-VLOOKUP($A182,[1]Hugst!$R$5:$W$9,MATCH(ROUNDUP((H$1)/10,0)*10,[1]Hugst!$R$4:$W$4,0))))</f>
        <v>842.16289492282488</v>
      </c>
      <c r="I182" s="169">
        <f ca="1">IF($C182-I$1&lt;År1,0,H181*(1-VLOOKUP($A182,[1]Hugst!$R$5:$W$9,MATCH(ROUNDUP((I$1)/10,0)*10,[1]Hugst!$R$4:$W$4,0))))</f>
        <v>845.02588200533739</v>
      </c>
      <c r="J182" s="169">
        <f ca="1">IF($C182-J$1&lt;År1,0,I181*(1-VLOOKUP($A182,[1]Hugst!$R$5:$W$9,MATCH(ROUNDUP((J$1)/10,0)*10,[1]Hugst!$R$4:$W$4,0))))</f>
        <v>847.90321784955415</v>
      </c>
      <c r="K182" s="169">
        <f ca="1">IF($C182-K$1&lt;År1,0,J181*(1-VLOOKUP($A182,[1]Hugst!$R$5:$W$9,MATCH(ROUNDUP((K$1)/10,0)*10,[1]Hugst!$R$4:$W$4,0))))</f>
        <v>850.79493645180776</v>
      </c>
      <c r="L182" s="169">
        <f ca="1">IF($C182-L$1&lt;År1,0,K181*(1-VLOOKUP($A182,[1]Hugst!$R$5:$W$9,MATCH(ROUNDUP((L$1)/10,0)*10,[1]Hugst!$R$4:$W$4,0))))</f>
        <v>853.70103387118218</v>
      </c>
      <c r="M182" s="169">
        <f ca="1">IF($C182-M$1&lt;År1,0,L181*(1-VLOOKUP($A182,[1]Hugst!$R$5:$W$9,MATCH(ROUNDUP((M$1)/10,0)*10,[1]Hugst!$R$4:$W$4,0))))</f>
        <v>856.6214299308964</v>
      </c>
      <c r="N182" s="169">
        <f ca="1">IF($C182-N$1&lt;År1,0,M181*(1-VLOOKUP($A182,[1]Hugst!$R$5:$W$9,MATCH(ROUNDUP((N$1)/10,0)*10,[1]Hugst!$R$4:$W$4,0))))</f>
        <v>859.55589161912542</v>
      </c>
      <c r="O182" s="169">
        <f ca="1">IF($C182-O$1&lt;År1,0,N181*(1-VLOOKUP($A182,[1]Hugst!$R$5:$W$9,MATCH(ROUNDUP((O$1)/10,0)*10,[1]Hugst!$R$4:$W$4,0))))</f>
        <v>862.50387988887144</v>
      </c>
      <c r="P182" s="169">
        <f ca="1">IF($C182-P$1&lt;År1,0,O181*(1-VLOOKUP($A182,[1]Hugst!$R$5:$W$9,MATCH(ROUNDUP((P$1)/10,0)*10,[1]Hugst!$R$4:$W$4,0))))</f>
        <v>865.46424325579903</v>
      </c>
      <c r="Q182" s="169">
        <f ca="1">IF($C182-Q$1&lt;År1,0,P181*(1-VLOOKUP($A182,[1]Hugst!$R$5:$W$9,MATCH(ROUNDUP((Q$1)/10,0)*10,[1]Hugst!$R$4:$W$4,0))))</f>
        <v>868.43460499205833</v>
      </c>
      <c r="R182" s="169">
        <f ca="1">IF($C182-R$1&lt;År1,0,Q181*(1-VLOOKUP($A182,[1]Hugst!$R$5:$W$9,MATCH(ROUNDUP((R$1)/10,0)*10,[1]Hugst!$R$4:$W$4,0))))</f>
        <v>871.41013751226785</v>
      </c>
      <c r="S182" s="169">
        <f ca="1">IF($C182-S$1&lt;År1,0,R181*(1-VLOOKUP($A182,[1]Hugst!$R$5:$W$9,MATCH(ROUNDUP((S$1)/10,0)*10,[1]Hugst!$R$4:$W$4,0))))</f>
        <v>874.38111114330798</v>
      </c>
      <c r="T182" s="169">
        <f ca="1">IF($C182-T$1&lt;År1,0,S181*(1-VLOOKUP($A182,[1]Hugst!$R$5:$W$9,MATCH(ROUNDUP((T$1)/10,0)*10,[1]Hugst!$R$4:$W$4,0))))</f>
        <v>877.32799166229108</v>
      </c>
      <c r="U182" s="169">
        <f ca="1">IF($C182-U$1&lt;År1,0,T181*(1-VLOOKUP($A182,[1]Hugst!$R$5:$W$9,MATCH(ROUNDUP((U$1)/10,0)*10,[1]Hugst!$R$4:$W$4,0))))</f>
        <v>880.21163537052587</v>
      </c>
      <c r="V182" s="169">
        <f ca="1">IF($C182-V$1&lt;År1,0,U181*(1-VLOOKUP($A182,[1]Hugst!$R$5:$W$9,MATCH(ROUNDUP((V$1)/10,0)*10,[1]Hugst!$R$4:$W$4,0))))</f>
        <v>882.9536792395005</v>
      </c>
      <c r="W182" s="169">
        <f ca="1">IF($C182-W$1&lt;År1,0,V181*(1-VLOOKUP($A182,[1]Hugst!$R$5:$W$9,MATCH(ROUNDUP((W$1)/10,0)*10,[1]Hugst!$R$4:$W$4,0))))</f>
        <v>885.39732120111364</v>
      </c>
      <c r="X182" s="169">
        <f ca="1">IF($C182-X$1&lt;År1,0,W181*(1-VLOOKUP($A182,[1]Hugst!$R$5:$W$9,MATCH(ROUNDUP((X$1)/10,0)*10,[1]Hugst!$R$4:$W$4,0))))</f>
        <v>887.2288807259614</v>
      </c>
      <c r="Y182" s="169">
        <f ca="1">IF($C182-Y$1&lt;År1,0,X181*(1-VLOOKUP($A182,[1]Hugst!$R$5:$W$9,MATCH(ROUNDUP((Y$1)/10,0)*10,[1]Hugst!$R$4:$W$4,0))))</f>
        <v>887.82091997832697</v>
      </c>
      <c r="Z182" s="169">
        <f ca="1">IF($C182-Z$1&lt;År1,0,Y181*(1-VLOOKUP($A182,[1]Hugst!$R$5:$W$9,MATCH(ROUNDUP((Z$1)/10,0)*10,[1]Hugst!$R$4:$W$4,0))))</f>
        <v>885.91848612390811</v>
      </c>
      <c r="AA182" s="169">
        <f ca="1">IF($C182-AA$1&lt;År1,0,Z181*(1-VLOOKUP($A182,[1]Hugst!$R$5:$W$9,MATCH(ROUNDUP((AA$1)/10,0)*10,[1]Hugst!$R$4:$W$4,0))))</f>
        <v>879.01159594359649</v>
      </c>
      <c r="AB182" s="169">
        <f ca="1">IF($C182-AB$1&lt;År1,0,AA181*(1-VLOOKUP($A182,[1]Hugst!$R$5:$W$9,MATCH(ROUNDUP((AB$1)/10,0)*10,[1]Hugst!$R$4:$W$4,0))))</f>
        <v>862.08020505887032</v>
      </c>
      <c r="AC182" s="169">
        <f ca="1">IF($C182-AC$1&lt;År1,0,AB181*(1-VLOOKUP($A182,[1]Hugst!$R$5:$W$9,MATCH(ROUNDUP((AC$1)/10,0)*10,[1]Hugst!$R$4:$W$4,0))))</f>
        <v>825.08414638074498</v>
      </c>
      <c r="AD182" s="169">
        <f ca="1">IF($C182-AD$1&lt;År1,0,AC181*(1-VLOOKUP($A182,[1]Hugst!$R$5:$W$9,MATCH(ROUNDUP((AD$1)/10,0)*10,[1]Hugst!$R$4:$W$4,0))))</f>
        <v>747.9430070057391</v>
      </c>
      <c r="AE182" s="169">
        <f ca="1"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 ca="1">IF($C183-G$1&lt;År1,0,F182*(1-VLOOKUP($A183,[1]Hugst!$R$5:$W$9,MATCH(ROUNDUP((G$1)/10,0)*10,[1]Hugst!$R$4:$W$4,0))))</f>
        <v>836.47974668730023</v>
      </c>
      <c r="H183" s="169">
        <f ca="1">IF($C183-H$1&lt;År1,0,G182*(1-VLOOKUP($A183,[1]Hugst!$R$5:$W$9,MATCH(ROUNDUP((H$1)/10,0)*10,[1]Hugst!$R$4:$W$4,0))))</f>
        <v>839.31420381698865</v>
      </c>
      <c r="I183" s="169">
        <f ca="1">IF($C183-I$1&lt;År1,0,H182*(1-VLOOKUP($A183,[1]Hugst!$R$5:$W$9,MATCH(ROUNDUP((I$1)/10,0)*10,[1]Hugst!$R$4:$W$4,0))))</f>
        <v>842.16289492282488</v>
      </c>
      <c r="J183" s="169">
        <f ca="1">IF($C183-J$1&lt;År1,0,I182*(1-VLOOKUP($A183,[1]Hugst!$R$5:$W$9,MATCH(ROUNDUP((J$1)/10,0)*10,[1]Hugst!$R$4:$W$4,0))))</f>
        <v>845.02588200533739</v>
      </c>
      <c r="K183" s="169">
        <f ca="1">IF($C183-K$1&lt;År1,0,J182*(1-VLOOKUP($A183,[1]Hugst!$R$5:$W$9,MATCH(ROUNDUP((K$1)/10,0)*10,[1]Hugst!$R$4:$W$4,0))))</f>
        <v>847.90321784955415</v>
      </c>
      <c r="L183" s="169">
        <f ca="1">IF($C183-L$1&lt;År1,0,K182*(1-VLOOKUP($A183,[1]Hugst!$R$5:$W$9,MATCH(ROUNDUP((L$1)/10,0)*10,[1]Hugst!$R$4:$W$4,0))))</f>
        <v>850.79493645180776</v>
      </c>
      <c r="M183" s="169">
        <f ca="1">IF($C183-M$1&lt;År1,0,L182*(1-VLOOKUP($A183,[1]Hugst!$R$5:$W$9,MATCH(ROUNDUP((M$1)/10,0)*10,[1]Hugst!$R$4:$W$4,0))))</f>
        <v>853.70103387118218</v>
      </c>
      <c r="N183" s="169">
        <f ca="1">IF($C183-N$1&lt;År1,0,M182*(1-VLOOKUP($A183,[1]Hugst!$R$5:$W$9,MATCH(ROUNDUP((N$1)/10,0)*10,[1]Hugst!$R$4:$W$4,0))))</f>
        <v>856.6214299308964</v>
      </c>
      <c r="O183" s="169">
        <f ca="1">IF($C183-O$1&lt;År1,0,N182*(1-VLOOKUP($A183,[1]Hugst!$R$5:$W$9,MATCH(ROUNDUP((O$1)/10,0)*10,[1]Hugst!$R$4:$W$4,0))))</f>
        <v>859.55589161912542</v>
      </c>
      <c r="P183" s="169">
        <f ca="1">IF($C183-P$1&lt;År1,0,O182*(1-VLOOKUP($A183,[1]Hugst!$R$5:$W$9,MATCH(ROUNDUP((P$1)/10,0)*10,[1]Hugst!$R$4:$W$4,0))))</f>
        <v>862.50387988887144</v>
      </c>
      <c r="Q183" s="169">
        <f ca="1">IF($C183-Q$1&lt;År1,0,P182*(1-VLOOKUP($A183,[1]Hugst!$R$5:$W$9,MATCH(ROUNDUP((Q$1)/10,0)*10,[1]Hugst!$R$4:$W$4,0))))</f>
        <v>865.46424325579903</v>
      </c>
      <c r="R183" s="169">
        <f ca="1">IF($C183-R$1&lt;År1,0,Q182*(1-VLOOKUP($A183,[1]Hugst!$R$5:$W$9,MATCH(ROUNDUP((R$1)/10,0)*10,[1]Hugst!$R$4:$W$4,0))))</f>
        <v>868.43460499205833</v>
      </c>
      <c r="S183" s="169">
        <f ca="1">IF($C183-S$1&lt;År1,0,R182*(1-VLOOKUP($A183,[1]Hugst!$R$5:$W$9,MATCH(ROUNDUP((S$1)/10,0)*10,[1]Hugst!$R$4:$W$4,0))))</f>
        <v>871.41013751226785</v>
      </c>
      <c r="T183" s="169">
        <f ca="1">IF($C183-T$1&lt;År1,0,S182*(1-VLOOKUP($A183,[1]Hugst!$R$5:$W$9,MATCH(ROUNDUP((T$1)/10,0)*10,[1]Hugst!$R$4:$W$4,0))))</f>
        <v>874.38111114330798</v>
      </c>
      <c r="U183" s="169">
        <f ca="1">IF($C183-U$1&lt;År1,0,T182*(1-VLOOKUP($A183,[1]Hugst!$R$5:$W$9,MATCH(ROUNDUP((U$1)/10,0)*10,[1]Hugst!$R$4:$W$4,0))))</f>
        <v>877.32799166229108</v>
      </c>
      <c r="V183" s="169">
        <f ca="1">IF($C183-V$1&lt;År1,0,U182*(1-VLOOKUP($A183,[1]Hugst!$R$5:$W$9,MATCH(ROUNDUP((V$1)/10,0)*10,[1]Hugst!$R$4:$W$4,0))))</f>
        <v>880.21163537052587</v>
      </c>
      <c r="W183" s="169">
        <f ca="1">IF($C183-W$1&lt;År1,0,V182*(1-VLOOKUP($A183,[1]Hugst!$R$5:$W$9,MATCH(ROUNDUP((W$1)/10,0)*10,[1]Hugst!$R$4:$W$4,0))))</f>
        <v>882.9536792395005</v>
      </c>
      <c r="X183" s="169">
        <f ca="1">IF($C183-X$1&lt;År1,0,W182*(1-VLOOKUP($A183,[1]Hugst!$R$5:$W$9,MATCH(ROUNDUP((X$1)/10,0)*10,[1]Hugst!$R$4:$W$4,0))))</f>
        <v>885.39732120111364</v>
      </c>
      <c r="Y183" s="169">
        <f ca="1">IF($C183-Y$1&lt;År1,0,X182*(1-VLOOKUP($A183,[1]Hugst!$R$5:$W$9,MATCH(ROUNDUP((Y$1)/10,0)*10,[1]Hugst!$R$4:$W$4,0))))</f>
        <v>887.2288807259614</v>
      </c>
      <c r="Z183" s="169">
        <f ca="1">IF($C183-Z$1&lt;År1,0,Y182*(1-VLOOKUP($A183,[1]Hugst!$R$5:$W$9,MATCH(ROUNDUP((Z$1)/10,0)*10,[1]Hugst!$R$4:$W$4,0))))</f>
        <v>887.82091997832697</v>
      </c>
      <c r="AA183" s="169">
        <f ca="1">IF($C183-AA$1&lt;År1,0,Z182*(1-VLOOKUP($A183,[1]Hugst!$R$5:$W$9,MATCH(ROUNDUP((AA$1)/10,0)*10,[1]Hugst!$R$4:$W$4,0))))</f>
        <v>885.91848612390811</v>
      </c>
      <c r="AB183" s="169">
        <f ca="1">IF($C183-AB$1&lt;År1,0,AA182*(1-VLOOKUP($A183,[1]Hugst!$R$5:$W$9,MATCH(ROUNDUP((AB$1)/10,0)*10,[1]Hugst!$R$4:$W$4,0))))</f>
        <v>879.01159594359649</v>
      </c>
      <c r="AC183" s="169">
        <f ca="1">IF($C183-AC$1&lt;År1,0,AB182*(1-VLOOKUP($A183,[1]Hugst!$R$5:$W$9,MATCH(ROUNDUP((AC$1)/10,0)*10,[1]Hugst!$R$4:$W$4,0))))</f>
        <v>862.08020505887032</v>
      </c>
      <c r="AD183" s="169">
        <f ca="1">IF($C183-AD$1&lt;År1,0,AC182*(1-VLOOKUP($A183,[1]Hugst!$R$5:$W$9,MATCH(ROUNDUP((AD$1)/10,0)*10,[1]Hugst!$R$4:$W$4,0))))</f>
        <v>825.08414638074498</v>
      </c>
      <c r="AE183" s="169">
        <f ca="1">IF($C183-AE$1&lt;År1,0,AD182*(1-VLOOKUP($A183,[1]Hugst!$R$5:$W$9,MATCH(ROUNDUP((AE$1)/10,0)*10,[1]Hugst!$R$4:$W$4,0))))</f>
        <v>747.9430070057391</v>
      </c>
      <c r="AF183" s="169">
        <f ca="1"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 ca="1">IF($C184-G$1&lt;År1,0,F183*(1-VLOOKUP($A184,[1]Hugst!$R$5:$W$9,MATCH(ROUNDUP((G$1)/10,0)*10,[1]Hugst!$R$4:$W$4,0))))</f>
        <v>833.65945710359267</v>
      </c>
      <c r="H184" s="169">
        <f ca="1">IF($C184-H$1&lt;År1,0,G183*(1-VLOOKUP($A184,[1]Hugst!$R$5:$W$9,MATCH(ROUNDUP((H$1)/10,0)*10,[1]Hugst!$R$4:$W$4,0))))</f>
        <v>836.47974668730023</v>
      </c>
      <c r="I184" s="169">
        <f ca="1">IF($C184-I$1&lt;År1,0,H183*(1-VLOOKUP($A184,[1]Hugst!$R$5:$W$9,MATCH(ROUNDUP((I$1)/10,0)*10,[1]Hugst!$R$4:$W$4,0))))</f>
        <v>839.31420381698865</v>
      </c>
      <c r="J184" s="169">
        <f ca="1">IF($C184-J$1&lt;År1,0,I183*(1-VLOOKUP($A184,[1]Hugst!$R$5:$W$9,MATCH(ROUNDUP((J$1)/10,0)*10,[1]Hugst!$R$4:$W$4,0))))</f>
        <v>842.16289492282488</v>
      </c>
      <c r="K184" s="169">
        <f ca="1">IF($C184-K$1&lt;År1,0,J183*(1-VLOOKUP($A184,[1]Hugst!$R$5:$W$9,MATCH(ROUNDUP((K$1)/10,0)*10,[1]Hugst!$R$4:$W$4,0))))</f>
        <v>845.02588200533739</v>
      </c>
      <c r="L184" s="169">
        <f ca="1">IF($C184-L$1&lt;År1,0,K183*(1-VLOOKUP($A184,[1]Hugst!$R$5:$W$9,MATCH(ROUNDUP((L$1)/10,0)*10,[1]Hugst!$R$4:$W$4,0))))</f>
        <v>847.90321784955415</v>
      </c>
      <c r="M184" s="169">
        <f ca="1">IF($C184-M$1&lt;År1,0,L183*(1-VLOOKUP($A184,[1]Hugst!$R$5:$W$9,MATCH(ROUNDUP((M$1)/10,0)*10,[1]Hugst!$R$4:$W$4,0))))</f>
        <v>850.79493645180776</v>
      </c>
      <c r="N184" s="169">
        <f ca="1">IF($C184-N$1&lt;År1,0,M183*(1-VLOOKUP($A184,[1]Hugst!$R$5:$W$9,MATCH(ROUNDUP((N$1)/10,0)*10,[1]Hugst!$R$4:$W$4,0))))</f>
        <v>853.70103387118218</v>
      </c>
      <c r="O184" s="169">
        <f ca="1">IF($C184-O$1&lt;År1,0,N183*(1-VLOOKUP($A184,[1]Hugst!$R$5:$W$9,MATCH(ROUNDUP((O$1)/10,0)*10,[1]Hugst!$R$4:$W$4,0))))</f>
        <v>856.6214299308964</v>
      </c>
      <c r="P184" s="169">
        <f ca="1">IF($C184-P$1&lt;År1,0,O183*(1-VLOOKUP($A184,[1]Hugst!$R$5:$W$9,MATCH(ROUNDUP((P$1)/10,0)*10,[1]Hugst!$R$4:$W$4,0))))</f>
        <v>859.55589161912542</v>
      </c>
      <c r="Q184" s="169">
        <f ca="1">IF($C184-Q$1&lt;År1,0,P183*(1-VLOOKUP($A184,[1]Hugst!$R$5:$W$9,MATCH(ROUNDUP((Q$1)/10,0)*10,[1]Hugst!$R$4:$W$4,0))))</f>
        <v>862.50387988887144</v>
      </c>
      <c r="R184" s="169">
        <f ca="1">IF($C184-R$1&lt;År1,0,Q183*(1-VLOOKUP($A184,[1]Hugst!$R$5:$W$9,MATCH(ROUNDUP((R$1)/10,0)*10,[1]Hugst!$R$4:$W$4,0))))</f>
        <v>865.46424325579903</v>
      </c>
      <c r="S184" s="169">
        <f ca="1">IF($C184-S$1&lt;År1,0,R183*(1-VLOOKUP($A184,[1]Hugst!$R$5:$W$9,MATCH(ROUNDUP((S$1)/10,0)*10,[1]Hugst!$R$4:$W$4,0))))</f>
        <v>868.43460499205833</v>
      </c>
      <c r="T184" s="169">
        <f ca="1">IF($C184-T$1&lt;År1,0,S183*(1-VLOOKUP($A184,[1]Hugst!$R$5:$W$9,MATCH(ROUNDUP((T$1)/10,0)*10,[1]Hugst!$R$4:$W$4,0))))</f>
        <v>871.41013751226785</v>
      </c>
      <c r="U184" s="169">
        <f ca="1">IF($C184-U$1&lt;År1,0,T183*(1-VLOOKUP($A184,[1]Hugst!$R$5:$W$9,MATCH(ROUNDUP((U$1)/10,0)*10,[1]Hugst!$R$4:$W$4,0))))</f>
        <v>874.38111114330798</v>
      </c>
      <c r="V184" s="169">
        <f ca="1">IF($C184-V$1&lt;År1,0,U183*(1-VLOOKUP($A184,[1]Hugst!$R$5:$W$9,MATCH(ROUNDUP((V$1)/10,0)*10,[1]Hugst!$R$4:$W$4,0))))</f>
        <v>877.32799166229108</v>
      </c>
      <c r="W184" s="169">
        <f ca="1">IF($C184-W$1&lt;År1,0,V183*(1-VLOOKUP($A184,[1]Hugst!$R$5:$W$9,MATCH(ROUNDUP((W$1)/10,0)*10,[1]Hugst!$R$4:$W$4,0))))</f>
        <v>880.21163537052587</v>
      </c>
      <c r="X184" s="169">
        <f ca="1">IF($C184-X$1&lt;År1,0,W183*(1-VLOOKUP($A184,[1]Hugst!$R$5:$W$9,MATCH(ROUNDUP((X$1)/10,0)*10,[1]Hugst!$R$4:$W$4,0))))</f>
        <v>882.9536792395005</v>
      </c>
      <c r="Y184" s="169">
        <f ca="1">IF($C184-Y$1&lt;År1,0,X183*(1-VLOOKUP($A184,[1]Hugst!$R$5:$W$9,MATCH(ROUNDUP((Y$1)/10,0)*10,[1]Hugst!$R$4:$W$4,0))))</f>
        <v>885.39732120111364</v>
      </c>
      <c r="Z184" s="169">
        <f ca="1">IF($C184-Z$1&lt;År1,0,Y183*(1-VLOOKUP($A184,[1]Hugst!$R$5:$W$9,MATCH(ROUNDUP((Z$1)/10,0)*10,[1]Hugst!$R$4:$W$4,0))))</f>
        <v>887.2288807259614</v>
      </c>
      <c r="AA184" s="169">
        <f ca="1">IF($C184-AA$1&lt;År1,0,Z183*(1-VLOOKUP($A184,[1]Hugst!$R$5:$W$9,MATCH(ROUNDUP((AA$1)/10,0)*10,[1]Hugst!$R$4:$W$4,0))))</f>
        <v>887.82091997832697</v>
      </c>
      <c r="AB184" s="169">
        <f ca="1">IF($C184-AB$1&lt;År1,0,AA183*(1-VLOOKUP($A184,[1]Hugst!$R$5:$W$9,MATCH(ROUNDUP((AB$1)/10,0)*10,[1]Hugst!$R$4:$W$4,0))))</f>
        <v>885.91848612390811</v>
      </c>
      <c r="AC184" s="169">
        <f ca="1">IF($C184-AC$1&lt;År1,0,AB183*(1-VLOOKUP($A184,[1]Hugst!$R$5:$W$9,MATCH(ROUNDUP((AC$1)/10,0)*10,[1]Hugst!$R$4:$W$4,0))))</f>
        <v>879.01159594359649</v>
      </c>
      <c r="AD184" s="169">
        <f ca="1">IF($C184-AD$1&lt;År1,0,AC183*(1-VLOOKUP($A184,[1]Hugst!$R$5:$W$9,MATCH(ROUNDUP((AD$1)/10,0)*10,[1]Hugst!$R$4:$W$4,0))))</f>
        <v>862.08020505887032</v>
      </c>
      <c r="AE184" s="169">
        <f ca="1">IF($C184-AE$1&lt;År1,0,AD183*(1-VLOOKUP($A184,[1]Hugst!$R$5:$W$9,MATCH(ROUNDUP((AE$1)/10,0)*10,[1]Hugst!$R$4:$W$4,0))))</f>
        <v>825.08414638074498</v>
      </c>
      <c r="AF184" s="169">
        <f ca="1">IF($C184-AF$1&lt;År1,0,AE183*(1-VLOOKUP($A184,[1]Hugst!$R$5:$W$9,MATCH(ROUNDUP((AF$1)/10,0)*10,[1]Hugst!$R$4:$W$4,0))))</f>
        <v>747.9430070057391</v>
      </c>
      <c r="AG184" s="169">
        <f ca="1"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 ca="1">IF($C185-G$1&lt;År1,0,F184*(1-VLOOKUP($A185,[1]Hugst!$R$5:$W$9,MATCH(ROUNDUP((G$1)/10,0)*10,[1]Hugst!$R$4:$W$4,0))))</f>
        <v>830.85326659792975</v>
      </c>
      <c r="H185" s="169">
        <f ca="1">IF($C185-H$1&lt;År1,0,G184*(1-VLOOKUP($A185,[1]Hugst!$R$5:$W$9,MATCH(ROUNDUP((H$1)/10,0)*10,[1]Hugst!$R$4:$W$4,0))))</f>
        <v>833.65945710359267</v>
      </c>
      <c r="I185" s="169">
        <f ca="1">IF($C185-I$1&lt;År1,0,H184*(1-VLOOKUP($A185,[1]Hugst!$R$5:$W$9,MATCH(ROUNDUP((I$1)/10,0)*10,[1]Hugst!$R$4:$W$4,0))))</f>
        <v>836.47974668730023</v>
      </c>
      <c r="J185" s="169">
        <f ca="1">IF($C185-J$1&lt;År1,0,I184*(1-VLOOKUP($A185,[1]Hugst!$R$5:$W$9,MATCH(ROUNDUP((J$1)/10,0)*10,[1]Hugst!$R$4:$W$4,0))))</f>
        <v>839.31420381698865</v>
      </c>
      <c r="K185" s="169">
        <f ca="1">IF($C185-K$1&lt;År1,0,J184*(1-VLOOKUP($A185,[1]Hugst!$R$5:$W$9,MATCH(ROUNDUP((K$1)/10,0)*10,[1]Hugst!$R$4:$W$4,0))))</f>
        <v>842.16289492282488</v>
      </c>
      <c r="L185" s="169">
        <f ca="1">IF($C185-L$1&lt;År1,0,K184*(1-VLOOKUP($A185,[1]Hugst!$R$5:$W$9,MATCH(ROUNDUP((L$1)/10,0)*10,[1]Hugst!$R$4:$W$4,0))))</f>
        <v>845.02588200533739</v>
      </c>
      <c r="M185" s="169">
        <f ca="1">IF($C185-M$1&lt;År1,0,L184*(1-VLOOKUP($A185,[1]Hugst!$R$5:$W$9,MATCH(ROUNDUP((M$1)/10,0)*10,[1]Hugst!$R$4:$W$4,0))))</f>
        <v>847.90321784955415</v>
      </c>
      <c r="N185" s="169">
        <f ca="1">IF($C185-N$1&lt;År1,0,M184*(1-VLOOKUP($A185,[1]Hugst!$R$5:$W$9,MATCH(ROUNDUP((N$1)/10,0)*10,[1]Hugst!$R$4:$W$4,0))))</f>
        <v>850.79493645180776</v>
      </c>
      <c r="O185" s="169">
        <f ca="1">IF($C185-O$1&lt;År1,0,N184*(1-VLOOKUP($A185,[1]Hugst!$R$5:$W$9,MATCH(ROUNDUP((O$1)/10,0)*10,[1]Hugst!$R$4:$W$4,0))))</f>
        <v>853.70103387118218</v>
      </c>
      <c r="P185" s="169">
        <f ca="1">IF($C185-P$1&lt;År1,0,O184*(1-VLOOKUP($A185,[1]Hugst!$R$5:$W$9,MATCH(ROUNDUP((P$1)/10,0)*10,[1]Hugst!$R$4:$W$4,0))))</f>
        <v>856.6214299308964</v>
      </c>
      <c r="Q185" s="169">
        <f ca="1">IF($C185-Q$1&lt;År1,0,P184*(1-VLOOKUP($A185,[1]Hugst!$R$5:$W$9,MATCH(ROUNDUP((Q$1)/10,0)*10,[1]Hugst!$R$4:$W$4,0))))</f>
        <v>859.55589161912542</v>
      </c>
      <c r="R185" s="169">
        <f ca="1">IF($C185-R$1&lt;År1,0,Q184*(1-VLOOKUP($A185,[1]Hugst!$R$5:$W$9,MATCH(ROUNDUP((R$1)/10,0)*10,[1]Hugst!$R$4:$W$4,0))))</f>
        <v>862.50387988887144</v>
      </c>
      <c r="S185" s="169">
        <f ca="1">IF($C185-S$1&lt;År1,0,R184*(1-VLOOKUP($A185,[1]Hugst!$R$5:$W$9,MATCH(ROUNDUP((S$1)/10,0)*10,[1]Hugst!$R$4:$W$4,0))))</f>
        <v>865.46424325579903</v>
      </c>
      <c r="T185" s="169">
        <f ca="1">IF($C185-T$1&lt;År1,0,S184*(1-VLOOKUP($A185,[1]Hugst!$R$5:$W$9,MATCH(ROUNDUP((T$1)/10,0)*10,[1]Hugst!$R$4:$W$4,0))))</f>
        <v>868.43460499205833</v>
      </c>
      <c r="U185" s="169">
        <f ca="1">IF($C185-U$1&lt;År1,0,T184*(1-VLOOKUP($A185,[1]Hugst!$R$5:$W$9,MATCH(ROUNDUP((U$1)/10,0)*10,[1]Hugst!$R$4:$W$4,0))))</f>
        <v>871.41013751226785</v>
      </c>
      <c r="V185" s="169">
        <f ca="1">IF($C185-V$1&lt;År1,0,U184*(1-VLOOKUP($A185,[1]Hugst!$R$5:$W$9,MATCH(ROUNDUP((V$1)/10,0)*10,[1]Hugst!$R$4:$W$4,0))))</f>
        <v>874.38111114330798</v>
      </c>
      <c r="W185" s="169">
        <f ca="1">IF($C185-W$1&lt;År1,0,V184*(1-VLOOKUP($A185,[1]Hugst!$R$5:$W$9,MATCH(ROUNDUP((W$1)/10,0)*10,[1]Hugst!$R$4:$W$4,0))))</f>
        <v>877.32799166229108</v>
      </c>
      <c r="X185" s="169">
        <f ca="1">IF($C185-X$1&lt;År1,0,W184*(1-VLOOKUP($A185,[1]Hugst!$R$5:$W$9,MATCH(ROUNDUP((X$1)/10,0)*10,[1]Hugst!$R$4:$W$4,0))))</f>
        <v>880.21163537052587</v>
      </c>
      <c r="Y185" s="169">
        <f ca="1">IF($C185-Y$1&lt;År1,0,X184*(1-VLOOKUP($A185,[1]Hugst!$R$5:$W$9,MATCH(ROUNDUP((Y$1)/10,0)*10,[1]Hugst!$R$4:$W$4,0))))</f>
        <v>882.9536792395005</v>
      </c>
      <c r="Z185" s="169">
        <f ca="1">IF($C185-Z$1&lt;År1,0,Y184*(1-VLOOKUP($A185,[1]Hugst!$R$5:$W$9,MATCH(ROUNDUP((Z$1)/10,0)*10,[1]Hugst!$R$4:$W$4,0))))</f>
        <v>885.39732120111364</v>
      </c>
      <c r="AA185" s="169">
        <f ca="1">IF($C185-AA$1&lt;År1,0,Z184*(1-VLOOKUP($A185,[1]Hugst!$R$5:$W$9,MATCH(ROUNDUP((AA$1)/10,0)*10,[1]Hugst!$R$4:$W$4,0))))</f>
        <v>887.2288807259614</v>
      </c>
      <c r="AB185" s="169">
        <f ca="1">IF($C185-AB$1&lt;År1,0,AA184*(1-VLOOKUP($A185,[1]Hugst!$R$5:$W$9,MATCH(ROUNDUP((AB$1)/10,0)*10,[1]Hugst!$R$4:$W$4,0))))</f>
        <v>887.82091997832697</v>
      </c>
      <c r="AC185" s="169">
        <f ca="1">IF($C185-AC$1&lt;År1,0,AB184*(1-VLOOKUP($A185,[1]Hugst!$R$5:$W$9,MATCH(ROUNDUP((AC$1)/10,0)*10,[1]Hugst!$R$4:$W$4,0))))</f>
        <v>885.91848612390811</v>
      </c>
      <c r="AD185" s="169">
        <f ca="1">IF($C185-AD$1&lt;År1,0,AC184*(1-VLOOKUP($A185,[1]Hugst!$R$5:$W$9,MATCH(ROUNDUP((AD$1)/10,0)*10,[1]Hugst!$R$4:$W$4,0))))</f>
        <v>879.01159594359649</v>
      </c>
      <c r="AE185" s="169">
        <f ca="1">IF($C185-AE$1&lt;År1,0,AD184*(1-VLOOKUP($A185,[1]Hugst!$R$5:$W$9,MATCH(ROUNDUP((AE$1)/10,0)*10,[1]Hugst!$R$4:$W$4,0))))</f>
        <v>862.08020505887032</v>
      </c>
      <c r="AF185" s="169">
        <f ca="1">IF($C185-AF$1&lt;År1,0,AE184*(1-VLOOKUP($A185,[1]Hugst!$R$5:$W$9,MATCH(ROUNDUP((AF$1)/10,0)*10,[1]Hugst!$R$4:$W$4,0))))</f>
        <v>825.08414638074498</v>
      </c>
      <c r="AG185" s="169">
        <f ca="1">IF($C185-AG$1&lt;År1,0,AF184*(1-VLOOKUP($A185,[1]Hugst!$R$5:$W$9,MATCH(ROUNDUP((AG$1)/10,0)*10,[1]Hugst!$R$4:$W$4,0))))</f>
        <v>747.9430070057391</v>
      </c>
      <c r="AH185" s="169">
        <f ca="1"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 ca="1">IF($C186-G$1&lt;År1,0,F185*(1-VLOOKUP($A186,[1]Hugst!$R$5:$W$9,MATCH(ROUNDUP((G$1)/10,0)*10,[1]Hugst!$R$4:$W$4,0))))</f>
        <v>828.0611058598912</v>
      </c>
      <c r="H186" s="169">
        <f ca="1">IF($C186-H$1&lt;År1,0,G185*(1-VLOOKUP($A186,[1]Hugst!$R$5:$W$9,MATCH(ROUNDUP((H$1)/10,0)*10,[1]Hugst!$R$4:$W$4,0))))</f>
        <v>830.85326659792975</v>
      </c>
      <c r="I186" s="169">
        <f ca="1">IF($C186-I$1&lt;År1,0,H185*(1-VLOOKUP($A186,[1]Hugst!$R$5:$W$9,MATCH(ROUNDUP((I$1)/10,0)*10,[1]Hugst!$R$4:$W$4,0))))</f>
        <v>833.65945710359267</v>
      </c>
      <c r="J186" s="169">
        <f ca="1">IF($C186-J$1&lt;År1,0,I185*(1-VLOOKUP($A186,[1]Hugst!$R$5:$W$9,MATCH(ROUNDUP((J$1)/10,0)*10,[1]Hugst!$R$4:$W$4,0))))</f>
        <v>836.47974668730023</v>
      </c>
      <c r="K186" s="169">
        <f ca="1">IF($C186-K$1&lt;År1,0,J185*(1-VLOOKUP($A186,[1]Hugst!$R$5:$W$9,MATCH(ROUNDUP((K$1)/10,0)*10,[1]Hugst!$R$4:$W$4,0))))</f>
        <v>839.31420381698865</v>
      </c>
      <c r="L186" s="169">
        <f ca="1">IF($C186-L$1&lt;År1,0,K185*(1-VLOOKUP($A186,[1]Hugst!$R$5:$W$9,MATCH(ROUNDUP((L$1)/10,0)*10,[1]Hugst!$R$4:$W$4,0))))</f>
        <v>842.16289492282488</v>
      </c>
      <c r="M186" s="169">
        <f ca="1">IF($C186-M$1&lt;År1,0,L185*(1-VLOOKUP($A186,[1]Hugst!$R$5:$W$9,MATCH(ROUNDUP((M$1)/10,0)*10,[1]Hugst!$R$4:$W$4,0))))</f>
        <v>845.02588200533739</v>
      </c>
      <c r="N186" s="169">
        <f ca="1">IF($C186-N$1&lt;År1,0,M185*(1-VLOOKUP($A186,[1]Hugst!$R$5:$W$9,MATCH(ROUNDUP((N$1)/10,0)*10,[1]Hugst!$R$4:$W$4,0))))</f>
        <v>847.90321784955415</v>
      </c>
      <c r="O186" s="169">
        <f ca="1">IF($C186-O$1&lt;År1,0,N185*(1-VLOOKUP($A186,[1]Hugst!$R$5:$W$9,MATCH(ROUNDUP((O$1)/10,0)*10,[1]Hugst!$R$4:$W$4,0))))</f>
        <v>850.79493645180776</v>
      </c>
      <c r="P186" s="169">
        <f ca="1">IF($C186-P$1&lt;År1,0,O185*(1-VLOOKUP($A186,[1]Hugst!$R$5:$W$9,MATCH(ROUNDUP((P$1)/10,0)*10,[1]Hugst!$R$4:$W$4,0))))</f>
        <v>853.70103387118218</v>
      </c>
      <c r="Q186" s="169">
        <f ca="1">IF($C186-Q$1&lt;År1,0,P185*(1-VLOOKUP($A186,[1]Hugst!$R$5:$W$9,MATCH(ROUNDUP((Q$1)/10,0)*10,[1]Hugst!$R$4:$W$4,0))))</f>
        <v>856.6214299308964</v>
      </c>
      <c r="R186" s="169">
        <f ca="1">IF($C186-R$1&lt;År1,0,Q185*(1-VLOOKUP($A186,[1]Hugst!$R$5:$W$9,MATCH(ROUNDUP((R$1)/10,0)*10,[1]Hugst!$R$4:$W$4,0))))</f>
        <v>859.55589161912542</v>
      </c>
      <c r="S186" s="169">
        <f ca="1">IF($C186-S$1&lt;År1,0,R185*(1-VLOOKUP($A186,[1]Hugst!$R$5:$W$9,MATCH(ROUNDUP((S$1)/10,0)*10,[1]Hugst!$R$4:$W$4,0))))</f>
        <v>862.50387988887144</v>
      </c>
      <c r="T186" s="169">
        <f ca="1">IF($C186-T$1&lt;År1,0,S185*(1-VLOOKUP($A186,[1]Hugst!$R$5:$W$9,MATCH(ROUNDUP((T$1)/10,0)*10,[1]Hugst!$R$4:$W$4,0))))</f>
        <v>865.46424325579903</v>
      </c>
      <c r="U186" s="169">
        <f ca="1">IF($C186-U$1&lt;År1,0,T185*(1-VLOOKUP($A186,[1]Hugst!$R$5:$W$9,MATCH(ROUNDUP((U$1)/10,0)*10,[1]Hugst!$R$4:$W$4,0))))</f>
        <v>868.43460499205833</v>
      </c>
      <c r="V186" s="169">
        <f ca="1">IF($C186-V$1&lt;År1,0,U185*(1-VLOOKUP($A186,[1]Hugst!$R$5:$W$9,MATCH(ROUNDUP((V$1)/10,0)*10,[1]Hugst!$R$4:$W$4,0))))</f>
        <v>871.41013751226785</v>
      </c>
      <c r="W186" s="169">
        <f ca="1">IF($C186-W$1&lt;År1,0,V185*(1-VLOOKUP($A186,[1]Hugst!$R$5:$W$9,MATCH(ROUNDUP((W$1)/10,0)*10,[1]Hugst!$R$4:$W$4,0))))</f>
        <v>874.38111114330798</v>
      </c>
      <c r="X186" s="169">
        <f ca="1">IF($C186-X$1&lt;År1,0,W185*(1-VLOOKUP($A186,[1]Hugst!$R$5:$W$9,MATCH(ROUNDUP((X$1)/10,0)*10,[1]Hugst!$R$4:$W$4,0))))</f>
        <v>877.32799166229108</v>
      </c>
      <c r="Y186" s="169">
        <f ca="1">IF($C186-Y$1&lt;År1,0,X185*(1-VLOOKUP($A186,[1]Hugst!$R$5:$W$9,MATCH(ROUNDUP((Y$1)/10,0)*10,[1]Hugst!$R$4:$W$4,0))))</f>
        <v>880.21163537052587</v>
      </c>
      <c r="Z186" s="169">
        <f ca="1">IF($C186-Z$1&lt;År1,0,Y185*(1-VLOOKUP($A186,[1]Hugst!$R$5:$W$9,MATCH(ROUNDUP((Z$1)/10,0)*10,[1]Hugst!$R$4:$W$4,0))))</f>
        <v>882.9536792395005</v>
      </c>
      <c r="AA186" s="169">
        <f ca="1">IF($C186-AA$1&lt;År1,0,Z185*(1-VLOOKUP($A186,[1]Hugst!$R$5:$W$9,MATCH(ROUNDUP((AA$1)/10,0)*10,[1]Hugst!$R$4:$W$4,0))))</f>
        <v>885.39732120111364</v>
      </c>
      <c r="AB186" s="169">
        <f ca="1">IF($C186-AB$1&lt;År1,0,AA185*(1-VLOOKUP($A186,[1]Hugst!$R$5:$W$9,MATCH(ROUNDUP((AB$1)/10,0)*10,[1]Hugst!$R$4:$W$4,0))))</f>
        <v>887.2288807259614</v>
      </c>
      <c r="AC186" s="169">
        <f ca="1">IF($C186-AC$1&lt;År1,0,AB185*(1-VLOOKUP($A186,[1]Hugst!$R$5:$W$9,MATCH(ROUNDUP((AC$1)/10,0)*10,[1]Hugst!$R$4:$W$4,0))))</f>
        <v>887.82091997832697</v>
      </c>
      <c r="AD186" s="169">
        <f ca="1">IF($C186-AD$1&lt;År1,0,AC185*(1-VLOOKUP($A186,[1]Hugst!$R$5:$W$9,MATCH(ROUNDUP((AD$1)/10,0)*10,[1]Hugst!$R$4:$W$4,0))))</f>
        <v>885.91848612390811</v>
      </c>
      <c r="AE186" s="169">
        <f ca="1">IF($C186-AE$1&lt;År1,0,AD185*(1-VLOOKUP($A186,[1]Hugst!$R$5:$W$9,MATCH(ROUNDUP((AE$1)/10,0)*10,[1]Hugst!$R$4:$W$4,0))))</f>
        <v>879.01159594359649</v>
      </c>
      <c r="AF186" s="169">
        <f ca="1">IF($C186-AF$1&lt;År1,0,AE185*(1-VLOOKUP($A186,[1]Hugst!$R$5:$W$9,MATCH(ROUNDUP((AF$1)/10,0)*10,[1]Hugst!$R$4:$W$4,0))))</f>
        <v>862.08020505887032</v>
      </c>
      <c r="AG186" s="169">
        <f ca="1">IF($C186-AG$1&lt;År1,0,AF185*(1-VLOOKUP($A186,[1]Hugst!$R$5:$W$9,MATCH(ROUNDUP((AG$1)/10,0)*10,[1]Hugst!$R$4:$W$4,0))))</f>
        <v>825.08414638074498</v>
      </c>
      <c r="AH186" s="169">
        <f ca="1">IF($C186-AH$1&lt;År1,0,AG185*(1-VLOOKUP($A186,[1]Hugst!$R$5:$W$9,MATCH(ROUNDUP((AH$1)/10,0)*10,[1]Hugst!$R$4:$W$4,0))))</f>
        <v>747.9430070057391</v>
      </c>
      <c r="AI186" s="169">
        <f ca="1"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ca="1" si="3"/>
        <v>1.0736288763728226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 ca="1">IF($C187-G$1&lt;År1,0,F186*(1-VLOOKUP($A187,[1]Hugst!$R$5:$W$9,MATCH(ROUNDUP((G$1)/10,0)*10,[1]Hugst!$R$4:$W$4,0))))</f>
        <v>825.28290533309121</v>
      </c>
      <c r="H187" s="169">
        <f ca="1">IF($C187-H$1&lt;År1,0,G186*(1-VLOOKUP($A187,[1]Hugst!$R$5:$W$9,MATCH(ROUNDUP((H$1)/10,0)*10,[1]Hugst!$R$4:$W$4,0))))</f>
        <v>828.0611058598912</v>
      </c>
      <c r="I187" s="169">
        <f ca="1">IF($C187-I$1&lt;År1,0,H186*(1-VLOOKUP($A187,[1]Hugst!$R$5:$W$9,MATCH(ROUNDUP((I$1)/10,0)*10,[1]Hugst!$R$4:$W$4,0))))</f>
        <v>830.85326659792975</v>
      </c>
      <c r="J187" s="169">
        <f ca="1">IF($C187-J$1&lt;År1,0,I186*(1-VLOOKUP($A187,[1]Hugst!$R$5:$W$9,MATCH(ROUNDUP((J$1)/10,0)*10,[1]Hugst!$R$4:$W$4,0))))</f>
        <v>833.65945710359267</v>
      </c>
      <c r="K187" s="169">
        <f ca="1">IF($C187-K$1&lt;År1,0,J186*(1-VLOOKUP($A187,[1]Hugst!$R$5:$W$9,MATCH(ROUNDUP((K$1)/10,0)*10,[1]Hugst!$R$4:$W$4,0))))</f>
        <v>836.47974668730023</v>
      </c>
      <c r="L187" s="169">
        <f ca="1">IF($C187-L$1&lt;År1,0,K186*(1-VLOOKUP($A187,[1]Hugst!$R$5:$W$9,MATCH(ROUNDUP((L$1)/10,0)*10,[1]Hugst!$R$4:$W$4,0))))</f>
        <v>839.31420381698865</v>
      </c>
      <c r="M187" s="169">
        <f ca="1">IF($C187-M$1&lt;År1,0,L186*(1-VLOOKUP($A187,[1]Hugst!$R$5:$W$9,MATCH(ROUNDUP((M$1)/10,0)*10,[1]Hugst!$R$4:$W$4,0))))</f>
        <v>842.16289492282488</v>
      </c>
      <c r="N187" s="169">
        <f ca="1">IF($C187-N$1&lt;År1,0,M186*(1-VLOOKUP($A187,[1]Hugst!$R$5:$W$9,MATCH(ROUNDUP((N$1)/10,0)*10,[1]Hugst!$R$4:$W$4,0))))</f>
        <v>845.02588200533739</v>
      </c>
      <c r="O187" s="169">
        <f ca="1">IF($C187-O$1&lt;År1,0,N186*(1-VLOOKUP($A187,[1]Hugst!$R$5:$W$9,MATCH(ROUNDUP((O$1)/10,0)*10,[1]Hugst!$R$4:$W$4,0))))</f>
        <v>847.90321784955415</v>
      </c>
      <c r="P187" s="169">
        <f ca="1">IF($C187-P$1&lt;År1,0,O186*(1-VLOOKUP($A187,[1]Hugst!$R$5:$W$9,MATCH(ROUNDUP((P$1)/10,0)*10,[1]Hugst!$R$4:$W$4,0))))</f>
        <v>850.79493645180776</v>
      </c>
      <c r="Q187" s="169">
        <f ca="1">IF($C187-Q$1&lt;År1,0,P186*(1-VLOOKUP($A187,[1]Hugst!$R$5:$W$9,MATCH(ROUNDUP((Q$1)/10,0)*10,[1]Hugst!$R$4:$W$4,0))))</f>
        <v>853.70103387118218</v>
      </c>
      <c r="R187" s="169">
        <f ca="1">IF($C187-R$1&lt;År1,0,Q186*(1-VLOOKUP($A187,[1]Hugst!$R$5:$W$9,MATCH(ROUNDUP((R$1)/10,0)*10,[1]Hugst!$R$4:$W$4,0))))</f>
        <v>856.6214299308964</v>
      </c>
      <c r="S187" s="169">
        <f ca="1">IF($C187-S$1&lt;År1,0,R186*(1-VLOOKUP($A187,[1]Hugst!$R$5:$W$9,MATCH(ROUNDUP((S$1)/10,0)*10,[1]Hugst!$R$4:$W$4,0))))</f>
        <v>859.55589161912542</v>
      </c>
      <c r="T187" s="169">
        <f ca="1">IF($C187-T$1&lt;År1,0,S186*(1-VLOOKUP($A187,[1]Hugst!$R$5:$W$9,MATCH(ROUNDUP((T$1)/10,0)*10,[1]Hugst!$R$4:$W$4,0))))</f>
        <v>862.50387988887144</v>
      </c>
      <c r="U187" s="169">
        <f ca="1">IF($C187-U$1&lt;År1,0,T186*(1-VLOOKUP($A187,[1]Hugst!$R$5:$W$9,MATCH(ROUNDUP((U$1)/10,0)*10,[1]Hugst!$R$4:$W$4,0))))</f>
        <v>865.46424325579903</v>
      </c>
      <c r="V187" s="169">
        <f ca="1">IF($C187-V$1&lt;År1,0,U186*(1-VLOOKUP($A187,[1]Hugst!$R$5:$W$9,MATCH(ROUNDUP((V$1)/10,0)*10,[1]Hugst!$R$4:$W$4,0))))</f>
        <v>868.43460499205833</v>
      </c>
      <c r="W187" s="169">
        <f ca="1">IF($C187-W$1&lt;År1,0,V186*(1-VLOOKUP($A187,[1]Hugst!$R$5:$W$9,MATCH(ROUNDUP((W$1)/10,0)*10,[1]Hugst!$R$4:$W$4,0))))</f>
        <v>871.41013751226785</v>
      </c>
      <c r="X187" s="169">
        <f ca="1">IF($C187-X$1&lt;År1,0,W186*(1-VLOOKUP($A187,[1]Hugst!$R$5:$W$9,MATCH(ROUNDUP((X$1)/10,0)*10,[1]Hugst!$R$4:$W$4,0))))</f>
        <v>874.38111114330798</v>
      </c>
      <c r="Y187" s="169">
        <f ca="1">IF($C187-Y$1&lt;År1,0,X186*(1-VLOOKUP($A187,[1]Hugst!$R$5:$W$9,MATCH(ROUNDUP((Y$1)/10,0)*10,[1]Hugst!$R$4:$W$4,0))))</f>
        <v>877.32799166229108</v>
      </c>
      <c r="Z187" s="169">
        <f ca="1">IF($C187-Z$1&lt;År1,0,Y186*(1-VLOOKUP($A187,[1]Hugst!$R$5:$W$9,MATCH(ROUNDUP((Z$1)/10,0)*10,[1]Hugst!$R$4:$W$4,0))))</f>
        <v>880.21163537052587</v>
      </c>
      <c r="AA187" s="169">
        <f ca="1">IF($C187-AA$1&lt;År1,0,Z186*(1-VLOOKUP($A187,[1]Hugst!$R$5:$W$9,MATCH(ROUNDUP((AA$1)/10,0)*10,[1]Hugst!$R$4:$W$4,0))))</f>
        <v>882.9536792395005</v>
      </c>
      <c r="AB187" s="169">
        <f ca="1">IF($C187-AB$1&lt;År1,0,AA186*(1-VLOOKUP($A187,[1]Hugst!$R$5:$W$9,MATCH(ROUNDUP((AB$1)/10,0)*10,[1]Hugst!$R$4:$W$4,0))))</f>
        <v>885.39732120111364</v>
      </c>
      <c r="AC187" s="169">
        <f ca="1">IF($C187-AC$1&lt;År1,0,AB186*(1-VLOOKUP($A187,[1]Hugst!$R$5:$W$9,MATCH(ROUNDUP((AC$1)/10,0)*10,[1]Hugst!$R$4:$W$4,0))))</f>
        <v>887.2288807259614</v>
      </c>
      <c r="AD187" s="169">
        <f ca="1">IF($C187-AD$1&lt;År1,0,AC186*(1-VLOOKUP($A187,[1]Hugst!$R$5:$W$9,MATCH(ROUNDUP((AD$1)/10,0)*10,[1]Hugst!$R$4:$W$4,0))))</f>
        <v>887.82091997832697</v>
      </c>
      <c r="AE187" s="169">
        <f ca="1">IF($C187-AE$1&lt;År1,0,AD186*(1-VLOOKUP($A187,[1]Hugst!$R$5:$W$9,MATCH(ROUNDUP((AE$1)/10,0)*10,[1]Hugst!$R$4:$W$4,0))))</f>
        <v>885.91848612390811</v>
      </c>
      <c r="AF187" s="169">
        <f ca="1">IF($C187-AF$1&lt;År1,0,AE186*(1-VLOOKUP($A187,[1]Hugst!$R$5:$W$9,MATCH(ROUNDUP((AF$1)/10,0)*10,[1]Hugst!$R$4:$W$4,0))))</f>
        <v>879.01159594359649</v>
      </c>
      <c r="AG187" s="169">
        <f ca="1">IF($C187-AG$1&lt;År1,0,AF186*(1-VLOOKUP($A187,[1]Hugst!$R$5:$W$9,MATCH(ROUNDUP((AG$1)/10,0)*10,[1]Hugst!$R$4:$W$4,0))))</f>
        <v>862.08020505887032</v>
      </c>
      <c r="AH187" s="169">
        <f ca="1">IF($C187-AH$1&lt;År1,0,AG186*(1-VLOOKUP($A187,[1]Hugst!$R$5:$W$9,MATCH(ROUNDUP((AH$1)/10,0)*10,[1]Hugst!$R$4:$W$4,0))))</f>
        <v>825.08414638074498</v>
      </c>
      <c r="AI187" s="169">
        <f ca="1">IF($C187-AI$1&lt;År1,0,AH186*(1-VLOOKUP($A187,[1]Hugst!$R$5:$W$9,MATCH(ROUNDUP((AI$1)/10,0)*10,[1]Hugst!$R$4:$W$4,0))))</f>
        <v>747.9430070057391</v>
      </c>
      <c r="AJ187" s="169">
        <f ca="1"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 ca="1"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 ca="1">IF($C252-G$1&lt;År1,0,F251*(1-VLOOKUP($A252,[1]Hugst!$R$5:$W$9,MATCH(ROUNDUP((G$1)/10,0)*10,[1]Hugst!$R$4:$W$4,0))))</f>
        <v>4152.1582429942446</v>
      </c>
      <c r="H252" s="169">
        <f ca="1"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 ca="1">IF($C253-G$1&lt;År1,0,F252*(1-VLOOKUP($A253,[1]Hugst!$R$5:$W$9,MATCH(ROUNDUP((G$1)/10,0)*10,[1]Hugst!$R$4:$W$4,0))))</f>
        <v>4415.7040973692729</v>
      </c>
      <c r="H253" s="169">
        <f ca="1">IF($C253-H$1&lt;År1,0,G252*(1-VLOOKUP($A253,[1]Hugst!$R$5:$W$9,MATCH(ROUNDUP((H$1)/10,0)*10,[1]Hugst!$R$4:$W$4,0))))</f>
        <v>4152.1582429942446</v>
      </c>
      <c r="I253" s="169">
        <f ca="1"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 ca="1">IF($C254-G$1&lt;År1,0,F253*(1-VLOOKUP($A254,[1]Hugst!$R$5:$W$9,MATCH(ROUNDUP((G$1)/10,0)*10,[1]Hugst!$R$4:$W$4,0))))</f>
        <v>4542.0978474723615</v>
      </c>
      <c r="H254" s="169">
        <f ca="1">IF($C254-H$1&lt;År1,0,G253*(1-VLOOKUP($A254,[1]Hugst!$R$5:$W$9,MATCH(ROUNDUP((H$1)/10,0)*10,[1]Hugst!$R$4:$W$4,0))))</f>
        <v>4415.7040973692729</v>
      </c>
      <c r="I254" s="169">
        <f ca="1">IF($C254-I$1&lt;År1,0,H253*(1-VLOOKUP($A254,[1]Hugst!$R$5:$W$9,MATCH(ROUNDUP((I$1)/10,0)*10,[1]Hugst!$R$4:$W$4,0))))</f>
        <v>4152.1582429942446</v>
      </c>
      <c r="J254" s="169">
        <f ca="1"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 ca="1">IF($C255-G$1&lt;År1,0,F254*(1-VLOOKUP($A255,[1]Hugst!$R$5:$W$9,MATCH(ROUNDUP((G$1)/10,0)*10,[1]Hugst!$R$4:$W$4,0))))</f>
        <v>4599.9424413249817</v>
      </c>
      <c r="H255" s="169">
        <f ca="1">IF($C255-H$1&lt;År1,0,G254*(1-VLOOKUP($A255,[1]Hugst!$R$5:$W$9,MATCH(ROUNDUP((H$1)/10,0)*10,[1]Hugst!$R$4:$W$4,0))))</f>
        <v>4542.0978474723615</v>
      </c>
      <c r="I255" s="169">
        <f ca="1">IF($C255-I$1&lt;År1,0,H254*(1-VLOOKUP($A255,[1]Hugst!$R$5:$W$9,MATCH(ROUNDUP((I$1)/10,0)*10,[1]Hugst!$R$4:$W$4,0))))</f>
        <v>4415.7040973692729</v>
      </c>
      <c r="J255" s="169">
        <f ca="1">IF($C255-J$1&lt;År1,0,I254*(1-VLOOKUP($A255,[1]Hugst!$R$5:$W$9,MATCH(ROUNDUP((J$1)/10,0)*10,[1]Hugst!$R$4:$W$4,0))))</f>
        <v>4152.1582429942446</v>
      </c>
      <c r="K255" s="169">
        <f ca="1"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 ca="1">IF($C256-G$1&lt;År1,0,F255*(1-VLOOKUP($A256,[1]Hugst!$R$5:$W$9,MATCH(ROUNDUP((G$1)/10,0)*10,[1]Hugst!$R$4:$W$4,0))))</f>
        <v>4623.5392184583234</v>
      </c>
      <c r="H256" s="169">
        <f ca="1">IF($C256-H$1&lt;År1,0,G255*(1-VLOOKUP($A256,[1]Hugst!$R$5:$W$9,MATCH(ROUNDUP((H$1)/10,0)*10,[1]Hugst!$R$4:$W$4,0))))</f>
        <v>4599.9424413249817</v>
      </c>
      <c r="I256" s="169">
        <f ca="1">IF($C256-I$1&lt;År1,0,H255*(1-VLOOKUP($A256,[1]Hugst!$R$5:$W$9,MATCH(ROUNDUP((I$1)/10,0)*10,[1]Hugst!$R$4:$W$4,0))))</f>
        <v>4542.0978474723615</v>
      </c>
      <c r="J256" s="169">
        <f ca="1">IF($C256-J$1&lt;År1,0,I255*(1-VLOOKUP($A256,[1]Hugst!$R$5:$W$9,MATCH(ROUNDUP((J$1)/10,0)*10,[1]Hugst!$R$4:$W$4,0))))</f>
        <v>4415.7040973692729</v>
      </c>
      <c r="K256" s="169">
        <f ca="1">IF($C256-K$1&lt;År1,0,J255*(1-VLOOKUP($A256,[1]Hugst!$R$5:$W$9,MATCH(ROUNDUP((K$1)/10,0)*10,[1]Hugst!$R$4:$W$4,0))))</f>
        <v>4152.1582429942446</v>
      </c>
      <c r="L256" s="169">
        <f ca="1"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 ca="1">IF($C257-G$1&lt;År1,0,F256*(1-VLOOKUP($A257,[1]Hugst!$R$5:$W$9,MATCH(ROUNDUP((G$1)/10,0)*10,[1]Hugst!$R$4:$W$4,0))))</f>
        <v>4630.0387148310256</v>
      </c>
      <c r="H257" s="169">
        <f ca="1">IF($C257-H$1&lt;År1,0,G256*(1-VLOOKUP($A257,[1]Hugst!$R$5:$W$9,MATCH(ROUNDUP((H$1)/10,0)*10,[1]Hugst!$R$4:$W$4,0))))</f>
        <v>4623.5392184583234</v>
      </c>
      <c r="I257" s="169">
        <f ca="1">IF($C257-I$1&lt;År1,0,H256*(1-VLOOKUP($A257,[1]Hugst!$R$5:$W$9,MATCH(ROUNDUP((I$1)/10,0)*10,[1]Hugst!$R$4:$W$4,0))))</f>
        <v>4599.9424413249817</v>
      </c>
      <c r="J257" s="169">
        <f ca="1">IF($C257-J$1&lt;År1,0,I256*(1-VLOOKUP($A257,[1]Hugst!$R$5:$W$9,MATCH(ROUNDUP((J$1)/10,0)*10,[1]Hugst!$R$4:$W$4,0))))</f>
        <v>4542.0978474723615</v>
      </c>
      <c r="K257" s="169">
        <f ca="1">IF($C257-K$1&lt;År1,0,J256*(1-VLOOKUP($A257,[1]Hugst!$R$5:$W$9,MATCH(ROUNDUP((K$1)/10,0)*10,[1]Hugst!$R$4:$W$4,0))))</f>
        <v>4415.7040973692729</v>
      </c>
      <c r="L257" s="169">
        <f ca="1">IF($C257-L$1&lt;År1,0,K256*(1-VLOOKUP($A257,[1]Hugst!$R$5:$W$9,MATCH(ROUNDUP((L$1)/10,0)*10,[1]Hugst!$R$4:$W$4,0))))</f>
        <v>4152.1582429942446</v>
      </c>
      <c r="M257" s="169">
        <f ca="1"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 ca="1">IF($C258-G$1&lt;År1,0,F257*(1-VLOOKUP($A258,[1]Hugst!$R$5:$W$9,MATCH(ROUNDUP((G$1)/10,0)*10,[1]Hugst!$R$4:$W$4,0))))</f>
        <v>4628.0160652843451</v>
      </c>
      <c r="H258" s="169">
        <f ca="1">IF($C258-H$1&lt;År1,0,G257*(1-VLOOKUP($A258,[1]Hugst!$R$5:$W$9,MATCH(ROUNDUP((H$1)/10,0)*10,[1]Hugst!$R$4:$W$4,0))))</f>
        <v>4630.0387148310256</v>
      </c>
      <c r="I258" s="169">
        <f ca="1">IF($C258-I$1&lt;År1,0,H257*(1-VLOOKUP($A258,[1]Hugst!$R$5:$W$9,MATCH(ROUNDUP((I$1)/10,0)*10,[1]Hugst!$R$4:$W$4,0))))</f>
        <v>4623.5392184583234</v>
      </c>
      <c r="J258" s="169">
        <f ca="1">IF($C258-J$1&lt;År1,0,I257*(1-VLOOKUP($A258,[1]Hugst!$R$5:$W$9,MATCH(ROUNDUP((J$1)/10,0)*10,[1]Hugst!$R$4:$W$4,0))))</f>
        <v>4599.9424413249817</v>
      </c>
      <c r="K258" s="169">
        <f ca="1">IF($C258-K$1&lt;År1,0,J257*(1-VLOOKUP($A258,[1]Hugst!$R$5:$W$9,MATCH(ROUNDUP((K$1)/10,0)*10,[1]Hugst!$R$4:$W$4,0))))</f>
        <v>4542.0978474723615</v>
      </c>
      <c r="L258" s="169">
        <f ca="1">IF($C258-L$1&lt;År1,0,K257*(1-VLOOKUP($A258,[1]Hugst!$R$5:$W$9,MATCH(ROUNDUP((L$1)/10,0)*10,[1]Hugst!$R$4:$W$4,0))))</f>
        <v>4415.7040973692729</v>
      </c>
      <c r="M258" s="169">
        <f ca="1">IF($C258-M$1&lt;År1,0,L257*(1-VLOOKUP($A258,[1]Hugst!$R$5:$W$9,MATCH(ROUNDUP((M$1)/10,0)*10,[1]Hugst!$R$4:$W$4,0))))</f>
        <v>4152.1582429942446</v>
      </c>
      <c r="N258" s="169">
        <f ca="1"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 ca="1">IF($C259-G$1&lt;År1,0,F258*(1-VLOOKUP($A259,[1]Hugst!$R$5:$W$9,MATCH(ROUNDUP((G$1)/10,0)*10,[1]Hugst!$R$4:$W$4,0))))</f>
        <v>4621.7587047666275</v>
      </c>
      <c r="H259" s="169">
        <f ca="1">IF($C259-H$1&lt;År1,0,G258*(1-VLOOKUP($A259,[1]Hugst!$R$5:$W$9,MATCH(ROUNDUP((H$1)/10,0)*10,[1]Hugst!$R$4:$W$4,0))))</f>
        <v>4628.0160652843451</v>
      </c>
      <c r="I259" s="169">
        <f ca="1">IF($C259-I$1&lt;År1,0,H258*(1-VLOOKUP($A259,[1]Hugst!$R$5:$W$9,MATCH(ROUNDUP((I$1)/10,0)*10,[1]Hugst!$R$4:$W$4,0))))</f>
        <v>4630.0387148310256</v>
      </c>
      <c r="J259" s="169">
        <f ca="1">IF($C259-J$1&lt;År1,0,I258*(1-VLOOKUP($A259,[1]Hugst!$R$5:$W$9,MATCH(ROUNDUP((J$1)/10,0)*10,[1]Hugst!$R$4:$W$4,0))))</f>
        <v>4623.5392184583234</v>
      </c>
      <c r="K259" s="169">
        <f ca="1">IF($C259-K$1&lt;År1,0,J258*(1-VLOOKUP($A259,[1]Hugst!$R$5:$W$9,MATCH(ROUNDUP((K$1)/10,0)*10,[1]Hugst!$R$4:$W$4,0))))</f>
        <v>4599.9424413249817</v>
      </c>
      <c r="L259" s="169">
        <f ca="1">IF($C259-L$1&lt;År1,0,K258*(1-VLOOKUP($A259,[1]Hugst!$R$5:$W$9,MATCH(ROUNDUP((L$1)/10,0)*10,[1]Hugst!$R$4:$W$4,0))))</f>
        <v>4542.0978474723615</v>
      </c>
      <c r="M259" s="169">
        <f ca="1">IF($C259-M$1&lt;År1,0,L258*(1-VLOOKUP($A259,[1]Hugst!$R$5:$W$9,MATCH(ROUNDUP((M$1)/10,0)*10,[1]Hugst!$R$4:$W$4,0))))</f>
        <v>4415.7040973692729</v>
      </c>
      <c r="N259" s="169">
        <f ca="1">IF($C259-N$1&lt;År1,0,M258*(1-VLOOKUP($A259,[1]Hugst!$R$5:$W$9,MATCH(ROUNDUP((N$1)/10,0)*10,[1]Hugst!$R$4:$W$4,0))))</f>
        <v>4152.1582429942446</v>
      </c>
      <c r="O259" s="169">
        <f ca="1"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 ca="1">IF($C260-G$1&lt;År1,0,F259*(1-VLOOKUP($A260,[1]Hugst!$R$5:$W$9,MATCH(ROUNDUP((G$1)/10,0)*10,[1]Hugst!$R$4:$W$4,0))))</f>
        <v>4613.4102189421337</v>
      </c>
      <c r="H260" s="169">
        <f ca="1">IF($C260-H$1&lt;År1,0,G259*(1-VLOOKUP($A260,[1]Hugst!$R$5:$W$9,MATCH(ROUNDUP((H$1)/10,0)*10,[1]Hugst!$R$4:$W$4,0))))</f>
        <v>4621.7587047666275</v>
      </c>
      <c r="I260" s="169">
        <f ca="1">IF($C260-I$1&lt;År1,0,H259*(1-VLOOKUP($A260,[1]Hugst!$R$5:$W$9,MATCH(ROUNDUP((I$1)/10,0)*10,[1]Hugst!$R$4:$W$4,0))))</f>
        <v>4628.0160652843451</v>
      </c>
      <c r="J260" s="169">
        <f ca="1">IF($C260-J$1&lt;År1,0,I259*(1-VLOOKUP($A260,[1]Hugst!$R$5:$W$9,MATCH(ROUNDUP((J$1)/10,0)*10,[1]Hugst!$R$4:$W$4,0))))</f>
        <v>4630.0387148310256</v>
      </c>
      <c r="K260" s="169">
        <f ca="1">IF($C260-K$1&lt;År1,0,J259*(1-VLOOKUP($A260,[1]Hugst!$R$5:$W$9,MATCH(ROUNDUP((K$1)/10,0)*10,[1]Hugst!$R$4:$W$4,0))))</f>
        <v>4623.5392184583234</v>
      </c>
      <c r="L260" s="169">
        <f ca="1">IF($C260-L$1&lt;År1,0,K259*(1-VLOOKUP($A260,[1]Hugst!$R$5:$W$9,MATCH(ROUNDUP((L$1)/10,0)*10,[1]Hugst!$R$4:$W$4,0))))</f>
        <v>4599.9424413249817</v>
      </c>
      <c r="M260" s="169">
        <f ca="1">IF($C260-M$1&lt;År1,0,L259*(1-VLOOKUP($A260,[1]Hugst!$R$5:$W$9,MATCH(ROUNDUP((M$1)/10,0)*10,[1]Hugst!$R$4:$W$4,0))))</f>
        <v>4542.0978474723615</v>
      </c>
      <c r="N260" s="169">
        <f ca="1">IF($C260-N$1&lt;År1,0,M259*(1-VLOOKUP($A260,[1]Hugst!$R$5:$W$9,MATCH(ROUNDUP((N$1)/10,0)*10,[1]Hugst!$R$4:$W$4,0))))</f>
        <v>4415.7040973692729</v>
      </c>
      <c r="O260" s="169">
        <f ca="1">IF($C260-O$1&lt;År1,0,N259*(1-VLOOKUP($A260,[1]Hugst!$R$5:$W$9,MATCH(ROUNDUP((O$1)/10,0)*10,[1]Hugst!$R$4:$W$4,0))))</f>
        <v>4152.1582429942446</v>
      </c>
      <c r="P260" s="169">
        <f ca="1"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 ca="1">IF($C261-G$1&lt;År1,0,F260*(1-VLOOKUP($A261,[1]Hugst!$R$5:$W$9,MATCH(ROUNDUP((G$1)/10,0)*10,[1]Hugst!$R$4:$W$4,0))))</f>
        <v>4604.0422694921162</v>
      </c>
      <c r="H261" s="169">
        <f ca="1">IF($C261-H$1&lt;År1,0,G260*(1-VLOOKUP($A261,[1]Hugst!$R$5:$W$9,MATCH(ROUNDUP((H$1)/10,0)*10,[1]Hugst!$R$4:$W$4,0))))</f>
        <v>4613.4102189421337</v>
      </c>
      <c r="I261" s="169">
        <f ca="1">IF($C261-I$1&lt;År1,0,H260*(1-VLOOKUP($A261,[1]Hugst!$R$5:$W$9,MATCH(ROUNDUP((I$1)/10,0)*10,[1]Hugst!$R$4:$W$4,0))))</f>
        <v>4621.7587047666275</v>
      </c>
      <c r="J261" s="169">
        <f ca="1">IF($C261-J$1&lt;År1,0,I260*(1-VLOOKUP($A261,[1]Hugst!$R$5:$W$9,MATCH(ROUNDUP((J$1)/10,0)*10,[1]Hugst!$R$4:$W$4,0))))</f>
        <v>4628.0160652843451</v>
      </c>
      <c r="K261" s="169">
        <f ca="1">IF($C261-K$1&lt;År1,0,J260*(1-VLOOKUP($A261,[1]Hugst!$R$5:$W$9,MATCH(ROUNDUP((K$1)/10,0)*10,[1]Hugst!$R$4:$W$4,0))))</f>
        <v>4630.0387148310256</v>
      </c>
      <c r="L261" s="169">
        <f ca="1">IF($C261-L$1&lt;År1,0,K260*(1-VLOOKUP($A261,[1]Hugst!$R$5:$W$9,MATCH(ROUNDUP((L$1)/10,0)*10,[1]Hugst!$R$4:$W$4,0))))</f>
        <v>4623.5392184583234</v>
      </c>
      <c r="M261" s="169">
        <f ca="1">IF($C261-M$1&lt;År1,0,L260*(1-VLOOKUP($A261,[1]Hugst!$R$5:$W$9,MATCH(ROUNDUP((M$1)/10,0)*10,[1]Hugst!$R$4:$W$4,0))))</f>
        <v>4599.9424413249817</v>
      </c>
      <c r="N261" s="169">
        <f ca="1">IF($C261-N$1&lt;År1,0,M260*(1-VLOOKUP($A261,[1]Hugst!$R$5:$W$9,MATCH(ROUNDUP((N$1)/10,0)*10,[1]Hugst!$R$4:$W$4,0))))</f>
        <v>4542.0978474723615</v>
      </c>
      <c r="O261" s="169">
        <f ca="1">IF($C261-O$1&lt;År1,0,N260*(1-VLOOKUP($A261,[1]Hugst!$R$5:$W$9,MATCH(ROUNDUP((O$1)/10,0)*10,[1]Hugst!$R$4:$W$4,0))))</f>
        <v>4415.7040973692729</v>
      </c>
      <c r="P261" s="169">
        <f ca="1">IF($C261-P$1&lt;År1,0,O260*(1-VLOOKUP($A261,[1]Hugst!$R$5:$W$9,MATCH(ROUNDUP((P$1)/10,0)*10,[1]Hugst!$R$4:$W$4,0))))</f>
        <v>4152.1582429942446</v>
      </c>
      <c r="Q261" s="169">
        <f ca="1"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 ca="1">IF($C262-G$1&lt;År1,0,F261*(1-VLOOKUP($A262,[1]Hugst!$R$5:$W$9,MATCH(ROUNDUP((G$1)/10,0)*10,[1]Hugst!$R$4:$W$4,0))))</f>
        <v>4594.1905567619388</v>
      </c>
      <c r="H262" s="169">
        <f ca="1">IF($C262-H$1&lt;År1,0,G261*(1-VLOOKUP($A262,[1]Hugst!$R$5:$W$9,MATCH(ROUNDUP((H$1)/10,0)*10,[1]Hugst!$R$4:$W$4,0))))</f>
        <v>4604.0422694921162</v>
      </c>
      <c r="I262" s="169">
        <f ca="1">IF($C262-I$1&lt;År1,0,H261*(1-VLOOKUP($A262,[1]Hugst!$R$5:$W$9,MATCH(ROUNDUP((I$1)/10,0)*10,[1]Hugst!$R$4:$W$4,0))))</f>
        <v>4613.4102189421337</v>
      </c>
      <c r="J262" s="169">
        <f ca="1">IF($C262-J$1&lt;År1,0,I261*(1-VLOOKUP($A262,[1]Hugst!$R$5:$W$9,MATCH(ROUNDUP((J$1)/10,0)*10,[1]Hugst!$R$4:$W$4,0))))</f>
        <v>4621.7587047666275</v>
      </c>
      <c r="K262" s="169">
        <f ca="1">IF($C262-K$1&lt;År1,0,J261*(1-VLOOKUP($A262,[1]Hugst!$R$5:$W$9,MATCH(ROUNDUP((K$1)/10,0)*10,[1]Hugst!$R$4:$W$4,0))))</f>
        <v>4628.0160652843451</v>
      </c>
      <c r="L262" s="169">
        <f ca="1">IF($C262-L$1&lt;År1,0,K261*(1-VLOOKUP($A262,[1]Hugst!$R$5:$W$9,MATCH(ROUNDUP((L$1)/10,0)*10,[1]Hugst!$R$4:$W$4,0))))</f>
        <v>4630.0387148310256</v>
      </c>
      <c r="M262" s="169">
        <f ca="1">IF($C262-M$1&lt;År1,0,L261*(1-VLOOKUP($A262,[1]Hugst!$R$5:$W$9,MATCH(ROUNDUP((M$1)/10,0)*10,[1]Hugst!$R$4:$W$4,0))))</f>
        <v>4623.5392184583234</v>
      </c>
      <c r="N262" s="169">
        <f ca="1">IF($C262-N$1&lt;År1,0,M261*(1-VLOOKUP($A262,[1]Hugst!$R$5:$W$9,MATCH(ROUNDUP((N$1)/10,0)*10,[1]Hugst!$R$4:$W$4,0))))</f>
        <v>4599.9424413249817</v>
      </c>
      <c r="O262" s="169">
        <f ca="1">IF($C262-O$1&lt;År1,0,N261*(1-VLOOKUP($A262,[1]Hugst!$R$5:$W$9,MATCH(ROUNDUP((O$1)/10,0)*10,[1]Hugst!$R$4:$W$4,0))))</f>
        <v>4542.0978474723615</v>
      </c>
      <c r="P262" s="169">
        <f ca="1">IF($C262-P$1&lt;År1,0,O261*(1-VLOOKUP($A262,[1]Hugst!$R$5:$W$9,MATCH(ROUNDUP((P$1)/10,0)*10,[1]Hugst!$R$4:$W$4,0))))</f>
        <v>4415.7040973692729</v>
      </c>
      <c r="Q262" s="169">
        <f ca="1">IF($C262-Q$1&lt;År1,0,P261*(1-VLOOKUP($A262,[1]Hugst!$R$5:$W$9,MATCH(ROUNDUP((Q$1)/10,0)*10,[1]Hugst!$R$4:$W$4,0))))</f>
        <v>4152.1582429942446</v>
      </c>
      <c r="R262" s="169">
        <f ca="1"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 ca="1">IF($C263-G$1&lt;År1,0,F262*(1-VLOOKUP($A263,[1]Hugst!$R$5:$W$9,MATCH(ROUNDUP((G$1)/10,0)*10,[1]Hugst!$R$4:$W$4,0))))</f>
        <v>4584.1228010817622</v>
      </c>
      <c r="H263" s="169">
        <f ca="1">IF($C263-H$1&lt;År1,0,G262*(1-VLOOKUP($A263,[1]Hugst!$R$5:$W$9,MATCH(ROUNDUP((H$1)/10,0)*10,[1]Hugst!$R$4:$W$4,0))))</f>
        <v>4594.1905567619388</v>
      </c>
      <c r="I263" s="169">
        <f ca="1">IF($C263-I$1&lt;År1,0,H262*(1-VLOOKUP($A263,[1]Hugst!$R$5:$W$9,MATCH(ROUNDUP((I$1)/10,0)*10,[1]Hugst!$R$4:$W$4,0))))</f>
        <v>4604.0422694921162</v>
      </c>
      <c r="J263" s="169">
        <f ca="1">IF($C263-J$1&lt;År1,0,I262*(1-VLOOKUP($A263,[1]Hugst!$R$5:$W$9,MATCH(ROUNDUP((J$1)/10,0)*10,[1]Hugst!$R$4:$W$4,0))))</f>
        <v>4613.4102189421337</v>
      </c>
      <c r="K263" s="169">
        <f ca="1">IF($C263-K$1&lt;År1,0,J262*(1-VLOOKUP($A263,[1]Hugst!$R$5:$W$9,MATCH(ROUNDUP((K$1)/10,0)*10,[1]Hugst!$R$4:$W$4,0))))</f>
        <v>4621.7587047666275</v>
      </c>
      <c r="L263" s="169">
        <f ca="1">IF($C263-L$1&lt;År1,0,K262*(1-VLOOKUP($A263,[1]Hugst!$R$5:$W$9,MATCH(ROUNDUP((L$1)/10,0)*10,[1]Hugst!$R$4:$W$4,0))))</f>
        <v>4628.0160652843451</v>
      </c>
      <c r="M263" s="169">
        <f ca="1">IF($C263-M$1&lt;År1,0,L262*(1-VLOOKUP($A263,[1]Hugst!$R$5:$W$9,MATCH(ROUNDUP((M$1)/10,0)*10,[1]Hugst!$R$4:$W$4,0))))</f>
        <v>4630.0387148310256</v>
      </c>
      <c r="N263" s="169">
        <f ca="1">IF($C263-N$1&lt;År1,0,M262*(1-VLOOKUP($A263,[1]Hugst!$R$5:$W$9,MATCH(ROUNDUP((N$1)/10,0)*10,[1]Hugst!$R$4:$W$4,0))))</f>
        <v>4623.5392184583234</v>
      </c>
      <c r="O263" s="169">
        <f ca="1">IF($C263-O$1&lt;År1,0,N262*(1-VLOOKUP($A263,[1]Hugst!$R$5:$W$9,MATCH(ROUNDUP((O$1)/10,0)*10,[1]Hugst!$R$4:$W$4,0))))</f>
        <v>4599.9424413249817</v>
      </c>
      <c r="P263" s="169">
        <f ca="1">IF($C263-P$1&lt;År1,0,O262*(1-VLOOKUP($A263,[1]Hugst!$R$5:$W$9,MATCH(ROUNDUP((P$1)/10,0)*10,[1]Hugst!$R$4:$W$4,0))))</f>
        <v>4542.0978474723615</v>
      </c>
      <c r="Q263" s="169">
        <f ca="1">IF($C263-Q$1&lt;År1,0,P262*(1-VLOOKUP($A263,[1]Hugst!$R$5:$W$9,MATCH(ROUNDUP((Q$1)/10,0)*10,[1]Hugst!$R$4:$W$4,0))))</f>
        <v>4415.7040973692729</v>
      </c>
      <c r="R263" s="169">
        <f ca="1">IF($C263-R$1&lt;År1,0,Q262*(1-VLOOKUP($A263,[1]Hugst!$R$5:$W$9,MATCH(ROUNDUP((R$1)/10,0)*10,[1]Hugst!$R$4:$W$4,0))))</f>
        <v>4152.1582429942446</v>
      </c>
      <c r="S263" s="169">
        <f ca="1"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 ca="1">IF($C264-G$1&lt;År1,0,F263*(1-VLOOKUP($A264,[1]Hugst!$R$5:$W$9,MATCH(ROUNDUP((G$1)/10,0)*10,[1]Hugst!$R$4:$W$4,0))))</f>
        <v>4573.9727334231638</v>
      </c>
      <c r="H264" s="169">
        <f ca="1">IF($C264-H$1&lt;År1,0,G263*(1-VLOOKUP($A264,[1]Hugst!$R$5:$W$9,MATCH(ROUNDUP((H$1)/10,0)*10,[1]Hugst!$R$4:$W$4,0))))</f>
        <v>4584.1228010817622</v>
      </c>
      <c r="I264" s="169">
        <f ca="1">IF($C264-I$1&lt;År1,0,H263*(1-VLOOKUP($A264,[1]Hugst!$R$5:$W$9,MATCH(ROUNDUP((I$1)/10,0)*10,[1]Hugst!$R$4:$W$4,0))))</f>
        <v>4594.1905567619388</v>
      </c>
      <c r="J264" s="169">
        <f ca="1">IF($C264-J$1&lt;År1,0,I263*(1-VLOOKUP($A264,[1]Hugst!$R$5:$W$9,MATCH(ROUNDUP((J$1)/10,0)*10,[1]Hugst!$R$4:$W$4,0))))</f>
        <v>4604.0422694921162</v>
      </c>
      <c r="K264" s="169">
        <f ca="1">IF($C264-K$1&lt;År1,0,J263*(1-VLOOKUP($A264,[1]Hugst!$R$5:$W$9,MATCH(ROUNDUP((K$1)/10,0)*10,[1]Hugst!$R$4:$W$4,0))))</f>
        <v>4613.4102189421337</v>
      </c>
      <c r="L264" s="169">
        <f ca="1">IF($C264-L$1&lt;År1,0,K263*(1-VLOOKUP($A264,[1]Hugst!$R$5:$W$9,MATCH(ROUNDUP((L$1)/10,0)*10,[1]Hugst!$R$4:$W$4,0))))</f>
        <v>4621.7587047666275</v>
      </c>
      <c r="M264" s="169">
        <f ca="1">IF($C264-M$1&lt;År1,0,L263*(1-VLOOKUP($A264,[1]Hugst!$R$5:$W$9,MATCH(ROUNDUP((M$1)/10,0)*10,[1]Hugst!$R$4:$W$4,0))))</f>
        <v>4628.0160652843451</v>
      </c>
      <c r="N264" s="169">
        <f ca="1">IF($C264-N$1&lt;År1,0,M263*(1-VLOOKUP($A264,[1]Hugst!$R$5:$W$9,MATCH(ROUNDUP((N$1)/10,0)*10,[1]Hugst!$R$4:$W$4,0))))</f>
        <v>4630.0387148310256</v>
      </c>
      <c r="O264" s="169">
        <f ca="1">IF($C264-O$1&lt;År1,0,N263*(1-VLOOKUP($A264,[1]Hugst!$R$5:$W$9,MATCH(ROUNDUP((O$1)/10,0)*10,[1]Hugst!$R$4:$W$4,0))))</f>
        <v>4623.5392184583234</v>
      </c>
      <c r="P264" s="169">
        <f ca="1">IF($C264-P$1&lt;År1,0,O263*(1-VLOOKUP($A264,[1]Hugst!$R$5:$W$9,MATCH(ROUNDUP((P$1)/10,0)*10,[1]Hugst!$R$4:$W$4,0))))</f>
        <v>4599.9424413249817</v>
      </c>
      <c r="Q264" s="169">
        <f ca="1">IF($C264-Q$1&lt;År1,0,P263*(1-VLOOKUP($A264,[1]Hugst!$R$5:$W$9,MATCH(ROUNDUP((Q$1)/10,0)*10,[1]Hugst!$R$4:$W$4,0))))</f>
        <v>4542.0978474723615</v>
      </c>
      <c r="R264" s="169">
        <f ca="1">IF($C264-R$1&lt;År1,0,Q263*(1-VLOOKUP($A264,[1]Hugst!$R$5:$W$9,MATCH(ROUNDUP((R$1)/10,0)*10,[1]Hugst!$R$4:$W$4,0))))</f>
        <v>4415.7040973692729</v>
      </c>
      <c r="S264" s="169">
        <f ca="1">IF($C264-S$1&lt;År1,0,R263*(1-VLOOKUP($A264,[1]Hugst!$R$5:$W$9,MATCH(ROUNDUP((S$1)/10,0)*10,[1]Hugst!$R$4:$W$4,0))))</f>
        <v>4152.1582429942446</v>
      </c>
      <c r="T264" s="169">
        <f ca="1"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 ca="1">IF($C265-G$1&lt;År1,0,F264*(1-VLOOKUP($A265,[1]Hugst!$R$5:$W$9,MATCH(ROUNDUP((G$1)/10,0)*10,[1]Hugst!$R$4:$W$4,0))))</f>
        <v>4563.8070907244482</v>
      </c>
      <c r="H265" s="169">
        <f ca="1">IF($C265-H$1&lt;År1,0,G264*(1-VLOOKUP($A265,[1]Hugst!$R$5:$W$9,MATCH(ROUNDUP((H$1)/10,0)*10,[1]Hugst!$R$4:$W$4,0))))</f>
        <v>4573.9727334231638</v>
      </c>
      <c r="I265" s="169">
        <f ca="1">IF($C265-I$1&lt;År1,0,H264*(1-VLOOKUP($A265,[1]Hugst!$R$5:$W$9,MATCH(ROUNDUP((I$1)/10,0)*10,[1]Hugst!$R$4:$W$4,0))))</f>
        <v>4584.1228010817622</v>
      </c>
      <c r="J265" s="169">
        <f ca="1">IF($C265-J$1&lt;År1,0,I264*(1-VLOOKUP($A265,[1]Hugst!$R$5:$W$9,MATCH(ROUNDUP((J$1)/10,0)*10,[1]Hugst!$R$4:$W$4,0))))</f>
        <v>4594.1905567619388</v>
      </c>
      <c r="K265" s="169">
        <f ca="1">IF($C265-K$1&lt;År1,0,J264*(1-VLOOKUP($A265,[1]Hugst!$R$5:$W$9,MATCH(ROUNDUP((K$1)/10,0)*10,[1]Hugst!$R$4:$W$4,0))))</f>
        <v>4604.0422694921162</v>
      </c>
      <c r="L265" s="169">
        <f ca="1">IF($C265-L$1&lt;År1,0,K264*(1-VLOOKUP($A265,[1]Hugst!$R$5:$W$9,MATCH(ROUNDUP((L$1)/10,0)*10,[1]Hugst!$R$4:$W$4,0))))</f>
        <v>4613.4102189421337</v>
      </c>
      <c r="M265" s="169">
        <f ca="1">IF($C265-M$1&lt;År1,0,L264*(1-VLOOKUP($A265,[1]Hugst!$R$5:$W$9,MATCH(ROUNDUP((M$1)/10,0)*10,[1]Hugst!$R$4:$W$4,0))))</f>
        <v>4621.7587047666275</v>
      </c>
      <c r="N265" s="169">
        <f ca="1">IF($C265-N$1&lt;År1,0,M264*(1-VLOOKUP($A265,[1]Hugst!$R$5:$W$9,MATCH(ROUNDUP((N$1)/10,0)*10,[1]Hugst!$R$4:$W$4,0))))</f>
        <v>4628.0160652843451</v>
      </c>
      <c r="O265" s="169">
        <f ca="1">IF($C265-O$1&lt;År1,0,N264*(1-VLOOKUP($A265,[1]Hugst!$R$5:$W$9,MATCH(ROUNDUP((O$1)/10,0)*10,[1]Hugst!$R$4:$W$4,0))))</f>
        <v>4630.0387148310256</v>
      </c>
      <c r="P265" s="169">
        <f ca="1">IF($C265-P$1&lt;År1,0,O264*(1-VLOOKUP($A265,[1]Hugst!$R$5:$W$9,MATCH(ROUNDUP((P$1)/10,0)*10,[1]Hugst!$R$4:$W$4,0))))</f>
        <v>4623.5392184583234</v>
      </c>
      <c r="Q265" s="169">
        <f ca="1">IF($C265-Q$1&lt;År1,0,P264*(1-VLOOKUP($A265,[1]Hugst!$R$5:$W$9,MATCH(ROUNDUP((Q$1)/10,0)*10,[1]Hugst!$R$4:$W$4,0))))</f>
        <v>4599.9424413249817</v>
      </c>
      <c r="R265" s="169">
        <f ca="1">IF($C265-R$1&lt;År1,0,Q264*(1-VLOOKUP($A265,[1]Hugst!$R$5:$W$9,MATCH(ROUNDUP((R$1)/10,0)*10,[1]Hugst!$R$4:$W$4,0))))</f>
        <v>4542.0978474723615</v>
      </c>
      <c r="S265" s="169">
        <f ca="1">IF($C265-S$1&lt;År1,0,R264*(1-VLOOKUP($A265,[1]Hugst!$R$5:$W$9,MATCH(ROUNDUP((S$1)/10,0)*10,[1]Hugst!$R$4:$W$4,0))))</f>
        <v>4415.7040973692729</v>
      </c>
      <c r="T265" s="169">
        <f ca="1">IF($C265-T$1&lt;År1,0,S264*(1-VLOOKUP($A265,[1]Hugst!$R$5:$W$9,MATCH(ROUNDUP((T$1)/10,0)*10,[1]Hugst!$R$4:$W$4,0))))</f>
        <v>4152.1582429942446</v>
      </c>
      <c r="U265" s="169">
        <f ca="1"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 ca="1">IF($C266-G$1&lt;År1,0,F265*(1-VLOOKUP($A266,[1]Hugst!$R$5:$W$9,MATCH(ROUNDUP((G$1)/10,0)*10,[1]Hugst!$R$4:$W$4,0))))</f>
        <v>4553.6591135500084</v>
      </c>
      <c r="H266" s="169">
        <f ca="1">IF($C266-H$1&lt;År1,0,G265*(1-VLOOKUP($A266,[1]Hugst!$R$5:$W$9,MATCH(ROUNDUP((H$1)/10,0)*10,[1]Hugst!$R$4:$W$4,0))))</f>
        <v>4563.8070907244482</v>
      </c>
      <c r="I266" s="169">
        <f ca="1">IF($C266-I$1&lt;År1,0,H265*(1-VLOOKUP($A266,[1]Hugst!$R$5:$W$9,MATCH(ROUNDUP((I$1)/10,0)*10,[1]Hugst!$R$4:$W$4,0))))</f>
        <v>4573.9727334231638</v>
      </c>
      <c r="J266" s="169">
        <f ca="1">IF($C266-J$1&lt;År1,0,I265*(1-VLOOKUP($A266,[1]Hugst!$R$5:$W$9,MATCH(ROUNDUP((J$1)/10,0)*10,[1]Hugst!$R$4:$W$4,0))))</f>
        <v>4584.1228010817622</v>
      </c>
      <c r="K266" s="169">
        <f ca="1">IF($C266-K$1&lt;År1,0,J265*(1-VLOOKUP($A266,[1]Hugst!$R$5:$W$9,MATCH(ROUNDUP((K$1)/10,0)*10,[1]Hugst!$R$4:$W$4,0))))</f>
        <v>4594.1905567619388</v>
      </c>
      <c r="L266" s="169">
        <f ca="1">IF($C266-L$1&lt;År1,0,K265*(1-VLOOKUP($A266,[1]Hugst!$R$5:$W$9,MATCH(ROUNDUP((L$1)/10,0)*10,[1]Hugst!$R$4:$W$4,0))))</f>
        <v>4604.0422694921162</v>
      </c>
      <c r="M266" s="169">
        <f ca="1">IF($C266-M$1&lt;År1,0,L265*(1-VLOOKUP($A266,[1]Hugst!$R$5:$W$9,MATCH(ROUNDUP((M$1)/10,0)*10,[1]Hugst!$R$4:$W$4,0))))</f>
        <v>4613.4102189421337</v>
      </c>
      <c r="N266" s="169">
        <f ca="1">IF($C266-N$1&lt;År1,0,M265*(1-VLOOKUP($A266,[1]Hugst!$R$5:$W$9,MATCH(ROUNDUP((N$1)/10,0)*10,[1]Hugst!$R$4:$W$4,0))))</f>
        <v>4621.7587047666275</v>
      </c>
      <c r="O266" s="169">
        <f ca="1">IF($C266-O$1&lt;År1,0,N265*(1-VLOOKUP($A266,[1]Hugst!$R$5:$W$9,MATCH(ROUNDUP((O$1)/10,0)*10,[1]Hugst!$R$4:$W$4,0))))</f>
        <v>4628.0160652843451</v>
      </c>
      <c r="P266" s="169">
        <f ca="1">IF($C266-P$1&lt;År1,0,O265*(1-VLOOKUP($A266,[1]Hugst!$R$5:$W$9,MATCH(ROUNDUP((P$1)/10,0)*10,[1]Hugst!$R$4:$W$4,0))))</f>
        <v>4630.0387148310256</v>
      </c>
      <c r="Q266" s="169">
        <f ca="1">IF($C266-Q$1&lt;År1,0,P265*(1-VLOOKUP($A266,[1]Hugst!$R$5:$W$9,MATCH(ROUNDUP((Q$1)/10,0)*10,[1]Hugst!$R$4:$W$4,0))))</f>
        <v>4623.5392184583234</v>
      </c>
      <c r="R266" s="169">
        <f ca="1">IF($C266-R$1&lt;År1,0,Q265*(1-VLOOKUP($A266,[1]Hugst!$R$5:$W$9,MATCH(ROUNDUP((R$1)/10,0)*10,[1]Hugst!$R$4:$W$4,0))))</f>
        <v>4599.9424413249817</v>
      </c>
      <c r="S266" s="169">
        <f ca="1">IF($C266-S$1&lt;År1,0,R265*(1-VLOOKUP($A266,[1]Hugst!$R$5:$W$9,MATCH(ROUNDUP((S$1)/10,0)*10,[1]Hugst!$R$4:$W$4,0))))</f>
        <v>4542.0978474723615</v>
      </c>
      <c r="T266" s="169">
        <f ca="1">IF($C266-T$1&lt;År1,0,S265*(1-VLOOKUP($A266,[1]Hugst!$R$5:$W$9,MATCH(ROUNDUP((T$1)/10,0)*10,[1]Hugst!$R$4:$W$4,0))))</f>
        <v>4415.7040973692729</v>
      </c>
      <c r="U266" s="169">
        <f ca="1">IF($C266-U$1&lt;År1,0,T265*(1-VLOOKUP($A266,[1]Hugst!$R$5:$W$9,MATCH(ROUNDUP((U$1)/10,0)*10,[1]Hugst!$R$4:$W$4,0))))</f>
        <v>4152.1582429942446</v>
      </c>
      <c r="V266" s="169">
        <f ca="1"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 ca="1">IF($C267-G$1&lt;År1,0,F266*(1-VLOOKUP($A267,[1]Hugst!$R$5:$W$9,MATCH(ROUNDUP((G$1)/10,0)*10,[1]Hugst!$R$4:$W$4,0))))</f>
        <v>4543.5452949168384</v>
      </c>
      <c r="H267" s="169">
        <f ca="1">IF($C267-H$1&lt;År1,0,G266*(1-VLOOKUP($A267,[1]Hugst!$R$5:$W$9,MATCH(ROUNDUP((H$1)/10,0)*10,[1]Hugst!$R$4:$W$4,0))))</f>
        <v>4553.6591135500084</v>
      </c>
      <c r="I267" s="169">
        <f ca="1">IF($C267-I$1&lt;År1,0,H266*(1-VLOOKUP($A267,[1]Hugst!$R$5:$W$9,MATCH(ROUNDUP((I$1)/10,0)*10,[1]Hugst!$R$4:$W$4,0))))</f>
        <v>4563.8070907244482</v>
      </c>
      <c r="J267" s="169">
        <f ca="1">IF($C267-J$1&lt;År1,0,I266*(1-VLOOKUP($A267,[1]Hugst!$R$5:$W$9,MATCH(ROUNDUP((J$1)/10,0)*10,[1]Hugst!$R$4:$W$4,0))))</f>
        <v>4573.9727334231638</v>
      </c>
      <c r="K267" s="169">
        <f ca="1">IF($C267-K$1&lt;År1,0,J266*(1-VLOOKUP($A267,[1]Hugst!$R$5:$W$9,MATCH(ROUNDUP((K$1)/10,0)*10,[1]Hugst!$R$4:$W$4,0))))</f>
        <v>4584.1228010817622</v>
      </c>
      <c r="L267" s="169">
        <f ca="1">IF($C267-L$1&lt;År1,0,K266*(1-VLOOKUP($A267,[1]Hugst!$R$5:$W$9,MATCH(ROUNDUP((L$1)/10,0)*10,[1]Hugst!$R$4:$W$4,0))))</f>
        <v>4594.1905567619388</v>
      </c>
      <c r="M267" s="169">
        <f ca="1">IF($C267-M$1&lt;År1,0,L266*(1-VLOOKUP($A267,[1]Hugst!$R$5:$W$9,MATCH(ROUNDUP((M$1)/10,0)*10,[1]Hugst!$R$4:$W$4,0))))</f>
        <v>4604.0422694921162</v>
      </c>
      <c r="N267" s="169">
        <f ca="1">IF($C267-N$1&lt;År1,0,M266*(1-VLOOKUP($A267,[1]Hugst!$R$5:$W$9,MATCH(ROUNDUP((N$1)/10,0)*10,[1]Hugst!$R$4:$W$4,0))))</f>
        <v>4613.4102189421337</v>
      </c>
      <c r="O267" s="169">
        <f ca="1">IF($C267-O$1&lt;År1,0,N266*(1-VLOOKUP($A267,[1]Hugst!$R$5:$W$9,MATCH(ROUNDUP((O$1)/10,0)*10,[1]Hugst!$R$4:$W$4,0))))</f>
        <v>4621.7587047666275</v>
      </c>
      <c r="P267" s="169">
        <f ca="1">IF($C267-P$1&lt;År1,0,O266*(1-VLOOKUP($A267,[1]Hugst!$R$5:$W$9,MATCH(ROUNDUP((P$1)/10,0)*10,[1]Hugst!$R$4:$W$4,0))))</f>
        <v>4628.0160652843451</v>
      </c>
      <c r="Q267" s="169">
        <f ca="1">IF($C267-Q$1&lt;År1,0,P266*(1-VLOOKUP($A267,[1]Hugst!$R$5:$W$9,MATCH(ROUNDUP((Q$1)/10,0)*10,[1]Hugst!$R$4:$W$4,0))))</f>
        <v>4630.0387148310256</v>
      </c>
      <c r="R267" s="169">
        <f ca="1">IF($C267-R$1&lt;År1,0,Q266*(1-VLOOKUP($A267,[1]Hugst!$R$5:$W$9,MATCH(ROUNDUP((R$1)/10,0)*10,[1]Hugst!$R$4:$W$4,0))))</f>
        <v>4623.5392184583234</v>
      </c>
      <c r="S267" s="169">
        <f ca="1">IF($C267-S$1&lt;År1,0,R266*(1-VLOOKUP($A267,[1]Hugst!$R$5:$W$9,MATCH(ROUNDUP((S$1)/10,0)*10,[1]Hugst!$R$4:$W$4,0))))</f>
        <v>4599.9424413249817</v>
      </c>
      <c r="T267" s="169">
        <f ca="1">IF($C267-T$1&lt;År1,0,S266*(1-VLOOKUP($A267,[1]Hugst!$R$5:$W$9,MATCH(ROUNDUP((T$1)/10,0)*10,[1]Hugst!$R$4:$W$4,0))))</f>
        <v>4542.0978474723615</v>
      </c>
      <c r="U267" s="169">
        <f ca="1">IF($C267-U$1&lt;År1,0,T266*(1-VLOOKUP($A267,[1]Hugst!$R$5:$W$9,MATCH(ROUNDUP((U$1)/10,0)*10,[1]Hugst!$R$4:$W$4,0))))</f>
        <v>4415.7040973692729</v>
      </c>
      <c r="V267" s="169">
        <f ca="1">IF($C267-V$1&lt;År1,0,U266*(1-VLOOKUP($A267,[1]Hugst!$R$5:$W$9,MATCH(ROUNDUP((V$1)/10,0)*10,[1]Hugst!$R$4:$W$4,0))))</f>
        <v>4152.1582429942446</v>
      </c>
      <c r="W267" s="169">
        <f ca="1"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 ca="1">IF($C268-G$1&lt;År1,0,F267*(1-VLOOKUP($A268,[1]Hugst!$R$5:$W$9,MATCH(ROUNDUP((G$1)/10,0)*10,[1]Hugst!$R$4:$W$4,0))))</f>
        <v>4533.4737547045324</v>
      </c>
      <c r="H268" s="169">
        <f ca="1">IF($C268-H$1&lt;År1,0,G267*(1-VLOOKUP($A268,[1]Hugst!$R$5:$W$9,MATCH(ROUNDUP((H$1)/10,0)*10,[1]Hugst!$R$4:$W$4,0))))</f>
        <v>4543.5452949168384</v>
      </c>
      <c r="I268" s="169">
        <f ca="1">IF($C268-I$1&lt;År1,0,H267*(1-VLOOKUP($A268,[1]Hugst!$R$5:$W$9,MATCH(ROUNDUP((I$1)/10,0)*10,[1]Hugst!$R$4:$W$4,0))))</f>
        <v>4553.6591135500084</v>
      </c>
      <c r="J268" s="169">
        <f ca="1">IF($C268-J$1&lt;År1,0,I267*(1-VLOOKUP($A268,[1]Hugst!$R$5:$W$9,MATCH(ROUNDUP((J$1)/10,0)*10,[1]Hugst!$R$4:$W$4,0))))</f>
        <v>4563.8070907244482</v>
      </c>
      <c r="K268" s="169">
        <f ca="1">IF($C268-K$1&lt;År1,0,J267*(1-VLOOKUP($A268,[1]Hugst!$R$5:$W$9,MATCH(ROUNDUP((K$1)/10,0)*10,[1]Hugst!$R$4:$W$4,0))))</f>
        <v>4573.9727334231638</v>
      </c>
      <c r="L268" s="169">
        <f ca="1">IF($C268-L$1&lt;År1,0,K267*(1-VLOOKUP($A268,[1]Hugst!$R$5:$W$9,MATCH(ROUNDUP((L$1)/10,0)*10,[1]Hugst!$R$4:$W$4,0))))</f>
        <v>4584.1228010817622</v>
      </c>
      <c r="M268" s="169">
        <f ca="1">IF($C268-M$1&lt;År1,0,L267*(1-VLOOKUP($A268,[1]Hugst!$R$5:$W$9,MATCH(ROUNDUP((M$1)/10,0)*10,[1]Hugst!$R$4:$W$4,0))))</f>
        <v>4594.1905567619388</v>
      </c>
      <c r="N268" s="169">
        <f ca="1">IF($C268-N$1&lt;År1,0,M267*(1-VLOOKUP($A268,[1]Hugst!$R$5:$W$9,MATCH(ROUNDUP((N$1)/10,0)*10,[1]Hugst!$R$4:$W$4,0))))</f>
        <v>4604.0422694921162</v>
      </c>
      <c r="O268" s="169">
        <f ca="1">IF($C268-O$1&lt;År1,0,N267*(1-VLOOKUP($A268,[1]Hugst!$R$5:$W$9,MATCH(ROUNDUP((O$1)/10,0)*10,[1]Hugst!$R$4:$W$4,0))))</f>
        <v>4613.4102189421337</v>
      </c>
      <c r="P268" s="169">
        <f ca="1">IF($C268-P$1&lt;År1,0,O267*(1-VLOOKUP($A268,[1]Hugst!$R$5:$W$9,MATCH(ROUNDUP((P$1)/10,0)*10,[1]Hugst!$R$4:$W$4,0))))</f>
        <v>4621.7587047666275</v>
      </c>
      <c r="Q268" s="169">
        <f ca="1">IF($C268-Q$1&lt;År1,0,P267*(1-VLOOKUP($A268,[1]Hugst!$R$5:$W$9,MATCH(ROUNDUP((Q$1)/10,0)*10,[1]Hugst!$R$4:$W$4,0))))</f>
        <v>4628.0160652843451</v>
      </c>
      <c r="R268" s="169">
        <f ca="1">IF($C268-R$1&lt;År1,0,Q267*(1-VLOOKUP($A268,[1]Hugst!$R$5:$W$9,MATCH(ROUNDUP((R$1)/10,0)*10,[1]Hugst!$R$4:$W$4,0))))</f>
        <v>4630.0387148310256</v>
      </c>
      <c r="S268" s="169">
        <f ca="1">IF($C268-S$1&lt;År1,0,R267*(1-VLOOKUP($A268,[1]Hugst!$R$5:$W$9,MATCH(ROUNDUP((S$1)/10,0)*10,[1]Hugst!$R$4:$W$4,0))))</f>
        <v>4623.5392184583234</v>
      </c>
      <c r="T268" s="169">
        <f ca="1">IF($C268-T$1&lt;År1,0,S267*(1-VLOOKUP($A268,[1]Hugst!$R$5:$W$9,MATCH(ROUNDUP((T$1)/10,0)*10,[1]Hugst!$R$4:$W$4,0))))</f>
        <v>4599.9424413249817</v>
      </c>
      <c r="U268" s="169">
        <f ca="1">IF($C268-U$1&lt;År1,0,T267*(1-VLOOKUP($A268,[1]Hugst!$R$5:$W$9,MATCH(ROUNDUP((U$1)/10,0)*10,[1]Hugst!$R$4:$W$4,0))))</f>
        <v>4542.0978474723615</v>
      </c>
      <c r="V268" s="169">
        <f ca="1">IF($C268-V$1&lt;År1,0,U267*(1-VLOOKUP($A268,[1]Hugst!$R$5:$W$9,MATCH(ROUNDUP((V$1)/10,0)*10,[1]Hugst!$R$4:$W$4,0))))</f>
        <v>4415.7040973692729</v>
      </c>
      <c r="W268" s="169">
        <f ca="1">IF($C268-W$1&lt;År1,0,V267*(1-VLOOKUP($A268,[1]Hugst!$R$5:$W$9,MATCH(ROUNDUP((W$1)/10,0)*10,[1]Hugst!$R$4:$W$4,0))))</f>
        <v>4152.1582429942446</v>
      </c>
      <c r="X268" s="169">
        <f ca="1"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 ca="1">IF($C269-G$1&lt;År1,0,F268*(1-VLOOKUP($A269,[1]Hugst!$R$5:$W$9,MATCH(ROUNDUP((G$1)/10,0)*10,[1]Hugst!$R$4:$W$4,0))))</f>
        <v>4523.4484268571423</v>
      </c>
      <c r="H269" s="169">
        <f ca="1">IF($C269-H$1&lt;År1,0,G268*(1-VLOOKUP($A269,[1]Hugst!$R$5:$W$9,MATCH(ROUNDUP((H$1)/10,0)*10,[1]Hugst!$R$4:$W$4,0))))</f>
        <v>4533.4737547045324</v>
      </c>
      <c r="I269" s="169">
        <f ca="1">IF($C269-I$1&lt;År1,0,H268*(1-VLOOKUP($A269,[1]Hugst!$R$5:$W$9,MATCH(ROUNDUP((I$1)/10,0)*10,[1]Hugst!$R$4:$W$4,0))))</f>
        <v>4543.5452949168384</v>
      </c>
      <c r="J269" s="169">
        <f ca="1">IF($C269-J$1&lt;År1,0,I268*(1-VLOOKUP($A269,[1]Hugst!$R$5:$W$9,MATCH(ROUNDUP((J$1)/10,0)*10,[1]Hugst!$R$4:$W$4,0))))</f>
        <v>4553.6591135500084</v>
      </c>
      <c r="K269" s="169">
        <f ca="1">IF($C269-K$1&lt;År1,0,J268*(1-VLOOKUP($A269,[1]Hugst!$R$5:$W$9,MATCH(ROUNDUP((K$1)/10,0)*10,[1]Hugst!$R$4:$W$4,0))))</f>
        <v>4563.8070907244482</v>
      </c>
      <c r="L269" s="169">
        <f ca="1">IF($C269-L$1&lt;År1,0,K268*(1-VLOOKUP($A269,[1]Hugst!$R$5:$W$9,MATCH(ROUNDUP((L$1)/10,0)*10,[1]Hugst!$R$4:$W$4,0))))</f>
        <v>4573.9727334231638</v>
      </c>
      <c r="M269" s="169">
        <f ca="1">IF($C269-M$1&lt;År1,0,L268*(1-VLOOKUP($A269,[1]Hugst!$R$5:$W$9,MATCH(ROUNDUP((M$1)/10,0)*10,[1]Hugst!$R$4:$W$4,0))))</f>
        <v>4584.1228010817622</v>
      </c>
      <c r="N269" s="169">
        <f ca="1">IF($C269-N$1&lt;År1,0,M268*(1-VLOOKUP($A269,[1]Hugst!$R$5:$W$9,MATCH(ROUNDUP((N$1)/10,0)*10,[1]Hugst!$R$4:$W$4,0))))</f>
        <v>4594.1905567619388</v>
      </c>
      <c r="O269" s="169">
        <f ca="1">IF($C269-O$1&lt;År1,0,N268*(1-VLOOKUP($A269,[1]Hugst!$R$5:$W$9,MATCH(ROUNDUP((O$1)/10,0)*10,[1]Hugst!$R$4:$W$4,0))))</f>
        <v>4604.0422694921162</v>
      </c>
      <c r="P269" s="169">
        <f ca="1">IF($C269-P$1&lt;År1,0,O268*(1-VLOOKUP($A269,[1]Hugst!$R$5:$W$9,MATCH(ROUNDUP((P$1)/10,0)*10,[1]Hugst!$R$4:$W$4,0))))</f>
        <v>4613.4102189421337</v>
      </c>
      <c r="Q269" s="169">
        <f ca="1">IF($C269-Q$1&lt;År1,0,P268*(1-VLOOKUP($A269,[1]Hugst!$R$5:$W$9,MATCH(ROUNDUP((Q$1)/10,0)*10,[1]Hugst!$R$4:$W$4,0))))</f>
        <v>4621.7587047666275</v>
      </c>
      <c r="R269" s="169">
        <f ca="1">IF($C269-R$1&lt;År1,0,Q268*(1-VLOOKUP($A269,[1]Hugst!$R$5:$W$9,MATCH(ROUNDUP((R$1)/10,0)*10,[1]Hugst!$R$4:$W$4,0))))</f>
        <v>4628.0160652843451</v>
      </c>
      <c r="S269" s="169">
        <f ca="1">IF($C269-S$1&lt;År1,0,R268*(1-VLOOKUP($A269,[1]Hugst!$R$5:$W$9,MATCH(ROUNDUP((S$1)/10,0)*10,[1]Hugst!$R$4:$W$4,0))))</f>
        <v>4630.0387148310256</v>
      </c>
      <c r="T269" s="169">
        <f ca="1">IF($C269-T$1&lt;År1,0,S268*(1-VLOOKUP($A269,[1]Hugst!$R$5:$W$9,MATCH(ROUNDUP((T$1)/10,0)*10,[1]Hugst!$R$4:$W$4,0))))</f>
        <v>4623.5392184583234</v>
      </c>
      <c r="U269" s="169">
        <f ca="1">IF($C269-U$1&lt;År1,0,T268*(1-VLOOKUP($A269,[1]Hugst!$R$5:$W$9,MATCH(ROUNDUP((U$1)/10,0)*10,[1]Hugst!$R$4:$W$4,0))))</f>
        <v>4599.9424413249817</v>
      </c>
      <c r="V269" s="169">
        <f ca="1">IF($C269-V$1&lt;År1,0,U268*(1-VLOOKUP($A269,[1]Hugst!$R$5:$W$9,MATCH(ROUNDUP((V$1)/10,0)*10,[1]Hugst!$R$4:$W$4,0))))</f>
        <v>4542.0978474723615</v>
      </c>
      <c r="W269" s="169">
        <f ca="1">IF($C269-W$1&lt;År1,0,V268*(1-VLOOKUP($A269,[1]Hugst!$R$5:$W$9,MATCH(ROUNDUP((W$1)/10,0)*10,[1]Hugst!$R$4:$W$4,0))))</f>
        <v>4415.7040973692729</v>
      </c>
      <c r="X269" s="169">
        <f ca="1">IF($C269-X$1&lt;År1,0,W268*(1-VLOOKUP($A269,[1]Hugst!$R$5:$W$9,MATCH(ROUNDUP((X$1)/10,0)*10,[1]Hugst!$R$4:$W$4,0))))</f>
        <v>4152.1582429942446</v>
      </c>
      <c r="Y269" s="169">
        <f ca="1"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ca="1" si="6"/>
        <v>1.2047513726720354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 ca="1">IF($C270-G$1&lt;År1,0,F269*(1-VLOOKUP($A270,[1]Hugst!$R$5:$W$9,MATCH(ROUNDUP((G$1)/10,0)*10,[1]Hugst!$R$4:$W$4,0))))</f>
        <v>4513.4711529808619</v>
      </c>
      <c r="H270" s="169">
        <f ca="1">IF($C270-H$1&lt;År1,0,G269*(1-VLOOKUP($A270,[1]Hugst!$R$5:$W$9,MATCH(ROUNDUP((H$1)/10,0)*10,[1]Hugst!$R$4:$W$4,0))))</f>
        <v>4523.4484268571423</v>
      </c>
      <c r="I270" s="169">
        <f ca="1">IF($C270-I$1&lt;År1,0,H269*(1-VLOOKUP($A270,[1]Hugst!$R$5:$W$9,MATCH(ROUNDUP((I$1)/10,0)*10,[1]Hugst!$R$4:$W$4,0))))</f>
        <v>4533.4737547045324</v>
      </c>
      <c r="J270" s="169">
        <f ca="1">IF($C270-J$1&lt;År1,0,I269*(1-VLOOKUP($A270,[1]Hugst!$R$5:$W$9,MATCH(ROUNDUP((J$1)/10,0)*10,[1]Hugst!$R$4:$W$4,0))))</f>
        <v>4543.5452949168384</v>
      </c>
      <c r="K270" s="169">
        <f ca="1">IF($C270-K$1&lt;År1,0,J269*(1-VLOOKUP($A270,[1]Hugst!$R$5:$W$9,MATCH(ROUNDUP((K$1)/10,0)*10,[1]Hugst!$R$4:$W$4,0))))</f>
        <v>4553.6591135500084</v>
      </c>
      <c r="L270" s="169">
        <f ca="1">IF($C270-L$1&lt;År1,0,K269*(1-VLOOKUP($A270,[1]Hugst!$R$5:$W$9,MATCH(ROUNDUP((L$1)/10,0)*10,[1]Hugst!$R$4:$W$4,0))))</f>
        <v>4563.8070907244482</v>
      </c>
      <c r="M270" s="169">
        <f ca="1">IF($C270-M$1&lt;År1,0,L269*(1-VLOOKUP($A270,[1]Hugst!$R$5:$W$9,MATCH(ROUNDUP((M$1)/10,0)*10,[1]Hugst!$R$4:$W$4,0))))</f>
        <v>4573.9727334231638</v>
      </c>
      <c r="N270" s="169">
        <f ca="1">IF($C270-N$1&lt;År1,0,M269*(1-VLOOKUP($A270,[1]Hugst!$R$5:$W$9,MATCH(ROUNDUP((N$1)/10,0)*10,[1]Hugst!$R$4:$W$4,0))))</f>
        <v>4584.1228010817622</v>
      </c>
      <c r="O270" s="169">
        <f ca="1">IF($C270-O$1&lt;År1,0,N269*(1-VLOOKUP($A270,[1]Hugst!$R$5:$W$9,MATCH(ROUNDUP((O$1)/10,0)*10,[1]Hugst!$R$4:$W$4,0))))</f>
        <v>4594.1905567619388</v>
      </c>
      <c r="P270" s="169">
        <f ca="1">IF($C270-P$1&lt;År1,0,O269*(1-VLOOKUP($A270,[1]Hugst!$R$5:$W$9,MATCH(ROUNDUP((P$1)/10,0)*10,[1]Hugst!$R$4:$W$4,0))))</f>
        <v>4604.0422694921162</v>
      </c>
      <c r="Q270" s="169">
        <f ca="1">IF($C270-Q$1&lt;År1,0,P269*(1-VLOOKUP($A270,[1]Hugst!$R$5:$W$9,MATCH(ROUNDUP((Q$1)/10,0)*10,[1]Hugst!$R$4:$W$4,0))))</f>
        <v>4613.4102189421337</v>
      </c>
      <c r="R270" s="169">
        <f ca="1">IF($C270-R$1&lt;År1,0,Q269*(1-VLOOKUP($A270,[1]Hugst!$R$5:$W$9,MATCH(ROUNDUP((R$1)/10,0)*10,[1]Hugst!$R$4:$W$4,0))))</f>
        <v>4621.7587047666275</v>
      </c>
      <c r="S270" s="169">
        <f ca="1">IF($C270-S$1&lt;År1,0,R269*(1-VLOOKUP($A270,[1]Hugst!$R$5:$W$9,MATCH(ROUNDUP((S$1)/10,0)*10,[1]Hugst!$R$4:$W$4,0))))</f>
        <v>4628.0160652843451</v>
      </c>
      <c r="T270" s="169">
        <f ca="1">IF($C270-T$1&lt;År1,0,S269*(1-VLOOKUP($A270,[1]Hugst!$R$5:$W$9,MATCH(ROUNDUP((T$1)/10,0)*10,[1]Hugst!$R$4:$W$4,0))))</f>
        <v>4630.0387148310256</v>
      </c>
      <c r="U270" s="169">
        <f ca="1">IF($C270-U$1&lt;År1,0,T269*(1-VLOOKUP($A270,[1]Hugst!$R$5:$W$9,MATCH(ROUNDUP((U$1)/10,0)*10,[1]Hugst!$R$4:$W$4,0))))</f>
        <v>4623.5392184583234</v>
      </c>
      <c r="V270" s="169">
        <f ca="1">IF($C270-V$1&lt;År1,0,U269*(1-VLOOKUP($A270,[1]Hugst!$R$5:$W$9,MATCH(ROUNDUP((V$1)/10,0)*10,[1]Hugst!$R$4:$W$4,0))))</f>
        <v>4599.9424413249817</v>
      </c>
      <c r="W270" s="169">
        <f ca="1">IF($C270-W$1&lt;År1,0,V269*(1-VLOOKUP($A270,[1]Hugst!$R$5:$W$9,MATCH(ROUNDUP((W$1)/10,0)*10,[1]Hugst!$R$4:$W$4,0))))</f>
        <v>4542.0978474723615</v>
      </c>
      <c r="X270" s="169">
        <f ca="1">IF($C270-X$1&lt;År1,0,W269*(1-VLOOKUP($A270,[1]Hugst!$R$5:$W$9,MATCH(ROUNDUP((X$1)/10,0)*10,[1]Hugst!$R$4:$W$4,0))))</f>
        <v>4415.7040973692729</v>
      </c>
      <c r="Y270" s="169">
        <f ca="1">IF($C270-Y$1&lt;År1,0,X269*(1-VLOOKUP($A270,[1]Hugst!$R$5:$W$9,MATCH(ROUNDUP((Y$1)/10,0)*10,[1]Hugst!$R$4:$W$4,0))))</f>
        <v>4152.1582429942446</v>
      </c>
      <c r="Z270" s="169">
        <f ca="1"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ca="1" si="6"/>
        <v>2.5884025365376147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 ca="1">IF($C271-G$1&lt;År1,0,F270*(1-VLOOKUP($A271,[1]Hugst!$R$5:$W$9,MATCH(ROUNDUP((G$1)/10,0)*10,[1]Hugst!$R$4:$W$4,0))))</f>
        <v>4504.7474805126503</v>
      </c>
      <c r="H271" s="169">
        <f ca="1">IF($C271-H$1&lt;År1,0,G270*(1-VLOOKUP($A271,[1]Hugst!$R$5:$W$9,MATCH(ROUNDUP((H$1)/10,0)*10,[1]Hugst!$R$4:$W$4,0))))</f>
        <v>4513.4711529808619</v>
      </c>
      <c r="I271" s="169">
        <f ca="1">IF($C271-I$1&lt;År1,0,H270*(1-VLOOKUP($A271,[1]Hugst!$R$5:$W$9,MATCH(ROUNDUP((I$1)/10,0)*10,[1]Hugst!$R$4:$W$4,0))))</f>
        <v>4523.4484268571423</v>
      </c>
      <c r="J271" s="169">
        <f ca="1">IF($C271-J$1&lt;År1,0,I270*(1-VLOOKUP($A271,[1]Hugst!$R$5:$W$9,MATCH(ROUNDUP((J$1)/10,0)*10,[1]Hugst!$R$4:$W$4,0))))</f>
        <v>4533.4737547045324</v>
      </c>
      <c r="K271" s="169">
        <f ca="1">IF($C271-K$1&lt;År1,0,J270*(1-VLOOKUP($A271,[1]Hugst!$R$5:$W$9,MATCH(ROUNDUP((K$1)/10,0)*10,[1]Hugst!$R$4:$W$4,0))))</f>
        <v>4543.5452949168384</v>
      </c>
      <c r="L271" s="169">
        <f ca="1">IF($C271-L$1&lt;År1,0,K270*(1-VLOOKUP($A271,[1]Hugst!$R$5:$W$9,MATCH(ROUNDUP((L$1)/10,0)*10,[1]Hugst!$R$4:$W$4,0))))</f>
        <v>4553.6591135500084</v>
      </c>
      <c r="M271" s="169">
        <f ca="1">IF($C271-M$1&lt;År1,0,L270*(1-VLOOKUP($A271,[1]Hugst!$R$5:$W$9,MATCH(ROUNDUP((M$1)/10,0)*10,[1]Hugst!$R$4:$W$4,0))))</f>
        <v>4563.8070907244482</v>
      </c>
      <c r="N271" s="169">
        <f ca="1">IF($C271-N$1&lt;År1,0,M270*(1-VLOOKUP($A271,[1]Hugst!$R$5:$W$9,MATCH(ROUNDUP((N$1)/10,0)*10,[1]Hugst!$R$4:$W$4,0))))</f>
        <v>4573.9727334231638</v>
      </c>
      <c r="O271" s="169">
        <f ca="1">IF($C271-O$1&lt;År1,0,N270*(1-VLOOKUP($A271,[1]Hugst!$R$5:$W$9,MATCH(ROUNDUP((O$1)/10,0)*10,[1]Hugst!$R$4:$W$4,0))))</f>
        <v>4584.1228010817622</v>
      </c>
      <c r="P271" s="169">
        <f ca="1">IF($C271-P$1&lt;År1,0,O270*(1-VLOOKUP($A271,[1]Hugst!$R$5:$W$9,MATCH(ROUNDUP((P$1)/10,0)*10,[1]Hugst!$R$4:$W$4,0))))</f>
        <v>4594.1905567619388</v>
      </c>
      <c r="Q271" s="169">
        <f ca="1">IF($C271-Q$1&lt;År1,0,P270*(1-VLOOKUP($A271,[1]Hugst!$R$5:$W$9,MATCH(ROUNDUP((Q$1)/10,0)*10,[1]Hugst!$R$4:$W$4,0))))</f>
        <v>4604.0422694921162</v>
      </c>
      <c r="R271" s="169">
        <f ca="1">IF($C271-R$1&lt;År1,0,Q270*(1-VLOOKUP($A271,[1]Hugst!$R$5:$W$9,MATCH(ROUNDUP((R$1)/10,0)*10,[1]Hugst!$R$4:$W$4,0))))</f>
        <v>4613.4102189421337</v>
      </c>
      <c r="S271" s="169">
        <f ca="1">IF($C271-S$1&lt;År1,0,R270*(1-VLOOKUP($A271,[1]Hugst!$R$5:$W$9,MATCH(ROUNDUP((S$1)/10,0)*10,[1]Hugst!$R$4:$W$4,0))))</f>
        <v>4621.7587047666275</v>
      </c>
      <c r="T271" s="169">
        <f ca="1">IF($C271-T$1&lt;År1,0,S270*(1-VLOOKUP($A271,[1]Hugst!$R$5:$W$9,MATCH(ROUNDUP((T$1)/10,0)*10,[1]Hugst!$R$4:$W$4,0))))</f>
        <v>4628.0160652843451</v>
      </c>
      <c r="U271" s="169">
        <f ca="1">IF($C271-U$1&lt;År1,0,T270*(1-VLOOKUP($A271,[1]Hugst!$R$5:$W$9,MATCH(ROUNDUP((U$1)/10,0)*10,[1]Hugst!$R$4:$W$4,0))))</f>
        <v>4630.0387148310256</v>
      </c>
      <c r="V271" s="169">
        <f ca="1">IF($C271-V$1&lt;År1,0,U270*(1-VLOOKUP($A271,[1]Hugst!$R$5:$W$9,MATCH(ROUNDUP((V$1)/10,0)*10,[1]Hugst!$R$4:$W$4,0))))</f>
        <v>4623.5392184583234</v>
      </c>
      <c r="W271" s="169">
        <f ca="1">IF($C271-W$1&lt;År1,0,V270*(1-VLOOKUP($A271,[1]Hugst!$R$5:$W$9,MATCH(ROUNDUP((W$1)/10,0)*10,[1]Hugst!$R$4:$W$4,0))))</f>
        <v>4599.9424413249817</v>
      </c>
      <c r="X271" s="169">
        <f ca="1">IF($C271-X$1&lt;År1,0,W270*(1-VLOOKUP($A271,[1]Hugst!$R$5:$W$9,MATCH(ROUNDUP((X$1)/10,0)*10,[1]Hugst!$R$4:$W$4,0))))</f>
        <v>4542.0978474723615</v>
      </c>
      <c r="Y271" s="169">
        <f ca="1">IF($C271-Y$1&lt;År1,0,X270*(1-VLOOKUP($A271,[1]Hugst!$R$5:$W$9,MATCH(ROUNDUP((Y$1)/10,0)*10,[1]Hugst!$R$4:$W$4,0))))</f>
        <v>4415.7040973692729</v>
      </c>
      <c r="Z271" s="169">
        <f ca="1">IF($C271-Z$1&lt;År1,0,Y270*(1-VLOOKUP($A271,[1]Hugst!$R$5:$W$9,MATCH(ROUNDUP((Z$1)/10,0)*10,[1]Hugst!$R$4:$W$4,0))))</f>
        <v>4150.7741902465796</v>
      </c>
      <c r="AA271" s="169">
        <f ca="1"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ca="1" si="6"/>
        <v>4.0594411014899379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 ca="1">IF($C272-G$1&lt;År1,0,F271*(1-VLOOKUP($A272,[1]Hugst!$R$5:$W$9,MATCH(ROUNDUP((G$1)/10,0)*10,[1]Hugst!$R$4:$W$4,0))))</f>
        <v>4496.2518317878157</v>
      </c>
      <c r="H272" s="169">
        <f ca="1">IF($C272-H$1&lt;År1,0,G271*(1-VLOOKUP($A272,[1]Hugst!$R$5:$W$9,MATCH(ROUNDUP((H$1)/10,0)*10,[1]Hugst!$R$4:$W$4,0))))</f>
        <v>4504.7474805126503</v>
      </c>
      <c r="I272" s="169">
        <f ca="1">IF($C272-I$1&lt;År1,0,H271*(1-VLOOKUP($A272,[1]Hugst!$R$5:$W$9,MATCH(ROUNDUP((I$1)/10,0)*10,[1]Hugst!$R$4:$W$4,0))))</f>
        <v>4513.4711529808619</v>
      </c>
      <c r="J272" s="169">
        <f ca="1">IF($C272-J$1&lt;År1,0,I271*(1-VLOOKUP($A272,[1]Hugst!$R$5:$W$9,MATCH(ROUNDUP((J$1)/10,0)*10,[1]Hugst!$R$4:$W$4,0))))</f>
        <v>4523.4484268571423</v>
      </c>
      <c r="K272" s="169">
        <f ca="1">IF($C272-K$1&lt;År1,0,J271*(1-VLOOKUP($A272,[1]Hugst!$R$5:$W$9,MATCH(ROUNDUP((K$1)/10,0)*10,[1]Hugst!$R$4:$W$4,0))))</f>
        <v>4533.4737547045324</v>
      </c>
      <c r="L272" s="169">
        <f ca="1">IF($C272-L$1&lt;År1,0,K271*(1-VLOOKUP($A272,[1]Hugst!$R$5:$W$9,MATCH(ROUNDUP((L$1)/10,0)*10,[1]Hugst!$R$4:$W$4,0))))</f>
        <v>4543.5452949168384</v>
      </c>
      <c r="M272" s="169">
        <f ca="1">IF($C272-M$1&lt;År1,0,L271*(1-VLOOKUP($A272,[1]Hugst!$R$5:$W$9,MATCH(ROUNDUP((M$1)/10,0)*10,[1]Hugst!$R$4:$W$4,0))))</f>
        <v>4553.6591135500084</v>
      </c>
      <c r="N272" s="169">
        <f ca="1">IF($C272-N$1&lt;År1,0,M271*(1-VLOOKUP($A272,[1]Hugst!$R$5:$W$9,MATCH(ROUNDUP((N$1)/10,0)*10,[1]Hugst!$R$4:$W$4,0))))</f>
        <v>4563.8070907244482</v>
      </c>
      <c r="O272" s="169">
        <f ca="1">IF($C272-O$1&lt;År1,0,N271*(1-VLOOKUP($A272,[1]Hugst!$R$5:$W$9,MATCH(ROUNDUP((O$1)/10,0)*10,[1]Hugst!$R$4:$W$4,0))))</f>
        <v>4573.9727334231638</v>
      </c>
      <c r="P272" s="169">
        <f ca="1">IF($C272-P$1&lt;År1,0,O271*(1-VLOOKUP($A272,[1]Hugst!$R$5:$W$9,MATCH(ROUNDUP((P$1)/10,0)*10,[1]Hugst!$R$4:$W$4,0))))</f>
        <v>4584.1228010817622</v>
      </c>
      <c r="Q272" s="169">
        <f ca="1">IF($C272-Q$1&lt;År1,0,P271*(1-VLOOKUP($A272,[1]Hugst!$R$5:$W$9,MATCH(ROUNDUP((Q$1)/10,0)*10,[1]Hugst!$R$4:$W$4,0))))</f>
        <v>4594.1905567619388</v>
      </c>
      <c r="R272" s="169">
        <f ca="1">IF($C272-R$1&lt;År1,0,Q271*(1-VLOOKUP($A272,[1]Hugst!$R$5:$W$9,MATCH(ROUNDUP((R$1)/10,0)*10,[1]Hugst!$R$4:$W$4,0))))</f>
        <v>4604.0422694921162</v>
      </c>
      <c r="S272" s="169">
        <f ca="1">IF($C272-S$1&lt;År1,0,R271*(1-VLOOKUP($A272,[1]Hugst!$R$5:$W$9,MATCH(ROUNDUP((S$1)/10,0)*10,[1]Hugst!$R$4:$W$4,0))))</f>
        <v>4613.4102189421337</v>
      </c>
      <c r="T272" s="169">
        <f ca="1">IF($C272-T$1&lt;År1,0,S271*(1-VLOOKUP($A272,[1]Hugst!$R$5:$W$9,MATCH(ROUNDUP((T$1)/10,0)*10,[1]Hugst!$R$4:$W$4,0))))</f>
        <v>4621.7587047666275</v>
      </c>
      <c r="U272" s="169">
        <f ca="1">IF($C272-U$1&lt;År1,0,T271*(1-VLOOKUP($A272,[1]Hugst!$R$5:$W$9,MATCH(ROUNDUP((U$1)/10,0)*10,[1]Hugst!$R$4:$W$4,0))))</f>
        <v>4628.0160652843451</v>
      </c>
      <c r="V272" s="169">
        <f ca="1">IF($C272-V$1&lt;År1,0,U271*(1-VLOOKUP($A272,[1]Hugst!$R$5:$W$9,MATCH(ROUNDUP((V$1)/10,0)*10,[1]Hugst!$R$4:$W$4,0))))</f>
        <v>4630.0387148310256</v>
      </c>
      <c r="W272" s="169">
        <f ca="1">IF($C272-W$1&lt;År1,0,V271*(1-VLOOKUP($A272,[1]Hugst!$R$5:$W$9,MATCH(ROUNDUP((W$1)/10,0)*10,[1]Hugst!$R$4:$W$4,0))))</f>
        <v>4623.5392184583234</v>
      </c>
      <c r="X272" s="169">
        <f ca="1">IF($C272-X$1&lt;År1,0,W271*(1-VLOOKUP($A272,[1]Hugst!$R$5:$W$9,MATCH(ROUNDUP((X$1)/10,0)*10,[1]Hugst!$R$4:$W$4,0))))</f>
        <v>4599.9424413249817</v>
      </c>
      <c r="Y272" s="169">
        <f ca="1">IF($C272-Y$1&lt;År1,0,X271*(1-VLOOKUP($A272,[1]Hugst!$R$5:$W$9,MATCH(ROUNDUP((Y$1)/10,0)*10,[1]Hugst!$R$4:$W$4,0))))</f>
        <v>4542.0978474723615</v>
      </c>
      <c r="Z272" s="169">
        <f ca="1">IF($C272-Z$1&lt;År1,0,Y271*(1-VLOOKUP($A272,[1]Hugst!$R$5:$W$9,MATCH(ROUNDUP((Z$1)/10,0)*10,[1]Hugst!$R$4:$W$4,0))))</f>
        <v>4414.2321960034833</v>
      </c>
      <c r="AA272" s="169">
        <f ca="1">IF($C272-AA$1&lt;År1,0,Z271*(1-VLOOKUP($A272,[1]Hugst!$R$5:$W$9,MATCH(ROUNDUP((AA$1)/10,0)*10,[1]Hugst!$R$4:$W$4,0))))</f>
        <v>4149.3905988498309</v>
      </c>
      <c r="AB272" s="169">
        <f ca="1"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ca="1" si="6"/>
        <v>5.5721205702720908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 ca="1">IF($C273-G$1&lt;År1,0,F272*(1-VLOOKUP($A273,[1]Hugst!$R$5:$W$9,MATCH(ROUNDUP((G$1)/10,0)*10,[1]Hugst!$R$4:$W$4,0))))</f>
        <v>4487.8927078800252</v>
      </c>
      <c r="H273" s="169">
        <f ca="1">IF($C273-H$1&lt;År1,0,G272*(1-VLOOKUP($A273,[1]Hugst!$R$5:$W$9,MATCH(ROUNDUP((H$1)/10,0)*10,[1]Hugst!$R$4:$W$4,0))))</f>
        <v>4496.2518317878157</v>
      </c>
      <c r="I273" s="169">
        <f ca="1">IF($C273-I$1&lt;År1,0,H272*(1-VLOOKUP($A273,[1]Hugst!$R$5:$W$9,MATCH(ROUNDUP((I$1)/10,0)*10,[1]Hugst!$R$4:$W$4,0))))</f>
        <v>4504.7474805126503</v>
      </c>
      <c r="J273" s="169">
        <f ca="1">IF($C273-J$1&lt;År1,0,I272*(1-VLOOKUP($A273,[1]Hugst!$R$5:$W$9,MATCH(ROUNDUP((J$1)/10,0)*10,[1]Hugst!$R$4:$W$4,0))))</f>
        <v>4513.4711529808619</v>
      </c>
      <c r="K273" s="169">
        <f ca="1">IF($C273-K$1&lt;År1,0,J272*(1-VLOOKUP($A273,[1]Hugst!$R$5:$W$9,MATCH(ROUNDUP((K$1)/10,0)*10,[1]Hugst!$R$4:$W$4,0))))</f>
        <v>4523.4484268571423</v>
      </c>
      <c r="L273" s="169">
        <f ca="1">IF($C273-L$1&lt;År1,0,K272*(1-VLOOKUP($A273,[1]Hugst!$R$5:$W$9,MATCH(ROUNDUP((L$1)/10,0)*10,[1]Hugst!$R$4:$W$4,0))))</f>
        <v>4533.4737547045324</v>
      </c>
      <c r="M273" s="169">
        <f ca="1">IF($C273-M$1&lt;År1,0,L272*(1-VLOOKUP($A273,[1]Hugst!$R$5:$W$9,MATCH(ROUNDUP((M$1)/10,0)*10,[1]Hugst!$R$4:$W$4,0))))</f>
        <v>4543.5452949168384</v>
      </c>
      <c r="N273" s="169">
        <f ca="1">IF($C273-N$1&lt;År1,0,M272*(1-VLOOKUP($A273,[1]Hugst!$R$5:$W$9,MATCH(ROUNDUP((N$1)/10,0)*10,[1]Hugst!$R$4:$W$4,0))))</f>
        <v>4553.6591135500084</v>
      </c>
      <c r="O273" s="169">
        <f ca="1">IF($C273-O$1&lt;År1,0,N272*(1-VLOOKUP($A273,[1]Hugst!$R$5:$W$9,MATCH(ROUNDUP((O$1)/10,0)*10,[1]Hugst!$R$4:$W$4,0))))</f>
        <v>4563.8070907244482</v>
      </c>
      <c r="P273" s="169">
        <f ca="1">IF($C273-P$1&lt;År1,0,O272*(1-VLOOKUP($A273,[1]Hugst!$R$5:$W$9,MATCH(ROUNDUP((P$1)/10,0)*10,[1]Hugst!$R$4:$W$4,0))))</f>
        <v>4573.9727334231638</v>
      </c>
      <c r="Q273" s="169">
        <f ca="1">IF($C273-Q$1&lt;År1,0,P272*(1-VLOOKUP($A273,[1]Hugst!$R$5:$W$9,MATCH(ROUNDUP((Q$1)/10,0)*10,[1]Hugst!$R$4:$W$4,0))))</f>
        <v>4584.1228010817622</v>
      </c>
      <c r="R273" s="169">
        <f ca="1">IF($C273-R$1&lt;År1,0,Q272*(1-VLOOKUP($A273,[1]Hugst!$R$5:$W$9,MATCH(ROUNDUP((R$1)/10,0)*10,[1]Hugst!$R$4:$W$4,0))))</f>
        <v>4594.1905567619388</v>
      </c>
      <c r="S273" s="169">
        <f ca="1">IF($C273-S$1&lt;År1,0,R272*(1-VLOOKUP($A273,[1]Hugst!$R$5:$W$9,MATCH(ROUNDUP((S$1)/10,0)*10,[1]Hugst!$R$4:$W$4,0))))</f>
        <v>4604.0422694921162</v>
      </c>
      <c r="T273" s="169">
        <f ca="1">IF($C273-T$1&lt;År1,0,S272*(1-VLOOKUP($A273,[1]Hugst!$R$5:$W$9,MATCH(ROUNDUP((T$1)/10,0)*10,[1]Hugst!$R$4:$W$4,0))))</f>
        <v>4613.4102189421337</v>
      </c>
      <c r="U273" s="169">
        <f ca="1">IF($C273-U$1&lt;År1,0,T272*(1-VLOOKUP($A273,[1]Hugst!$R$5:$W$9,MATCH(ROUNDUP((U$1)/10,0)*10,[1]Hugst!$R$4:$W$4,0))))</f>
        <v>4621.7587047666275</v>
      </c>
      <c r="V273" s="169">
        <f ca="1">IF($C273-V$1&lt;År1,0,U272*(1-VLOOKUP($A273,[1]Hugst!$R$5:$W$9,MATCH(ROUNDUP((V$1)/10,0)*10,[1]Hugst!$R$4:$W$4,0))))</f>
        <v>4628.0160652843451</v>
      </c>
      <c r="W273" s="169">
        <f ca="1">IF($C273-W$1&lt;År1,0,V272*(1-VLOOKUP($A273,[1]Hugst!$R$5:$W$9,MATCH(ROUNDUP((W$1)/10,0)*10,[1]Hugst!$R$4:$W$4,0))))</f>
        <v>4630.0387148310256</v>
      </c>
      <c r="X273" s="169">
        <f ca="1">IF($C273-X$1&lt;År1,0,W272*(1-VLOOKUP($A273,[1]Hugst!$R$5:$W$9,MATCH(ROUNDUP((X$1)/10,0)*10,[1]Hugst!$R$4:$W$4,0))))</f>
        <v>4623.5392184583234</v>
      </c>
      <c r="Y273" s="169">
        <f ca="1">IF($C273-Y$1&lt;År1,0,X272*(1-VLOOKUP($A273,[1]Hugst!$R$5:$W$9,MATCH(ROUNDUP((Y$1)/10,0)*10,[1]Hugst!$R$4:$W$4,0))))</f>
        <v>4599.9424413249817</v>
      </c>
      <c r="Z273" s="169">
        <f ca="1">IF($C273-Z$1&lt;År1,0,Y272*(1-VLOOKUP($A273,[1]Hugst!$R$5:$W$9,MATCH(ROUNDUP((Z$1)/10,0)*10,[1]Hugst!$R$4:$W$4,0))))</f>
        <v>4540.5838148565372</v>
      </c>
      <c r="AA273" s="169">
        <f ca="1">IF($C273-AA$1&lt;År1,0,Z272*(1-VLOOKUP($A273,[1]Hugst!$R$5:$W$9,MATCH(ROUNDUP((AA$1)/10,0)*10,[1]Hugst!$R$4:$W$4,0))))</f>
        <v>4412.7607852714827</v>
      </c>
      <c r="AB273" s="169">
        <f ca="1">IF($C273-AB$1&lt;År1,0,AA272*(1-VLOOKUP($A273,[1]Hugst!$R$5:$W$9,MATCH(ROUNDUP((AB$1)/10,0)*10,[1]Hugst!$R$4:$W$4,0))))</f>
        <v>4148.0074686502148</v>
      </c>
      <c r="AC273" s="169">
        <f ca="1"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ca="1" si="6"/>
        <v>7.1035773438488832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 ca="1">IF($C274-G$1&lt;År1,0,F273*(1-VLOOKUP($A274,[1]Hugst!$R$5:$W$9,MATCH(ROUNDUP((G$1)/10,0)*10,[1]Hugst!$R$4:$W$4,0))))</f>
        <v>4479.6242461466054</v>
      </c>
      <c r="H274" s="169">
        <f ca="1">IF($C274-H$1&lt;År1,0,G273*(1-VLOOKUP($A274,[1]Hugst!$R$5:$W$9,MATCH(ROUNDUP((H$1)/10,0)*10,[1]Hugst!$R$4:$W$4,0))))</f>
        <v>4487.8927078800252</v>
      </c>
      <c r="I274" s="169">
        <f ca="1">IF($C274-I$1&lt;År1,0,H273*(1-VLOOKUP($A274,[1]Hugst!$R$5:$W$9,MATCH(ROUNDUP((I$1)/10,0)*10,[1]Hugst!$R$4:$W$4,0))))</f>
        <v>4496.2518317878157</v>
      </c>
      <c r="J274" s="169">
        <f ca="1">IF($C274-J$1&lt;År1,0,I273*(1-VLOOKUP($A274,[1]Hugst!$R$5:$W$9,MATCH(ROUNDUP((J$1)/10,0)*10,[1]Hugst!$R$4:$W$4,0))))</f>
        <v>4504.7474805126503</v>
      </c>
      <c r="K274" s="169">
        <f ca="1">IF($C274-K$1&lt;År1,0,J273*(1-VLOOKUP($A274,[1]Hugst!$R$5:$W$9,MATCH(ROUNDUP((K$1)/10,0)*10,[1]Hugst!$R$4:$W$4,0))))</f>
        <v>4513.4711529808619</v>
      </c>
      <c r="L274" s="169">
        <f ca="1">IF($C274-L$1&lt;År1,0,K273*(1-VLOOKUP($A274,[1]Hugst!$R$5:$W$9,MATCH(ROUNDUP((L$1)/10,0)*10,[1]Hugst!$R$4:$W$4,0))))</f>
        <v>4523.4484268571423</v>
      </c>
      <c r="M274" s="169">
        <f ca="1">IF($C274-M$1&lt;År1,0,L273*(1-VLOOKUP($A274,[1]Hugst!$R$5:$W$9,MATCH(ROUNDUP((M$1)/10,0)*10,[1]Hugst!$R$4:$W$4,0))))</f>
        <v>4533.4737547045324</v>
      </c>
      <c r="N274" s="169">
        <f ca="1">IF($C274-N$1&lt;År1,0,M273*(1-VLOOKUP($A274,[1]Hugst!$R$5:$W$9,MATCH(ROUNDUP((N$1)/10,0)*10,[1]Hugst!$R$4:$W$4,0))))</f>
        <v>4543.5452949168384</v>
      </c>
      <c r="O274" s="169">
        <f ca="1">IF($C274-O$1&lt;År1,0,N273*(1-VLOOKUP($A274,[1]Hugst!$R$5:$W$9,MATCH(ROUNDUP((O$1)/10,0)*10,[1]Hugst!$R$4:$W$4,0))))</f>
        <v>4553.6591135500084</v>
      </c>
      <c r="P274" s="169">
        <f ca="1">IF($C274-P$1&lt;År1,0,O273*(1-VLOOKUP($A274,[1]Hugst!$R$5:$W$9,MATCH(ROUNDUP((P$1)/10,0)*10,[1]Hugst!$R$4:$W$4,0))))</f>
        <v>4563.8070907244482</v>
      </c>
      <c r="Q274" s="169">
        <f ca="1">IF($C274-Q$1&lt;År1,0,P273*(1-VLOOKUP($A274,[1]Hugst!$R$5:$W$9,MATCH(ROUNDUP((Q$1)/10,0)*10,[1]Hugst!$R$4:$W$4,0))))</f>
        <v>4573.9727334231638</v>
      </c>
      <c r="R274" s="169">
        <f ca="1">IF($C274-R$1&lt;År1,0,Q273*(1-VLOOKUP($A274,[1]Hugst!$R$5:$W$9,MATCH(ROUNDUP((R$1)/10,0)*10,[1]Hugst!$R$4:$W$4,0))))</f>
        <v>4584.1228010817622</v>
      </c>
      <c r="S274" s="169">
        <f ca="1">IF($C274-S$1&lt;År1,0,R273*(1-VLOOKUP($A274,[1]Hugst!$R$5:$W$9,MATCH(ROUNDUP((S$1)/10,0)*10,[1]Hugst!$R$4:$W$4,0))))</f>
        <v>4594.1905567619388</v>
      </c>
      <c r="T274" s="169">
        <f ca="1">IF($C274-T$1&lt;År1,0,S273*(1-VLOOKUP($A274,[1]Hugst!$R$5:$W$9,MATCH(ROUNDUP((T$1)/10,0)*10,[1]Hugst!$R$4:$W$4,0))))</f>
        <v>4604.0422694921162</v>
      </c>
      <c r="U274" s="169">
        <f ca="1">IF($C274-U$1&lt;År1,0,T273*(1-VLOOKUP($A274,[1]Hugst!$R$5:$W$9,MATCH(ROUNDUP((U$1)/10,0)*10,[1]Hugst!$R$4:$W$4,0))))</f>
        <v>4613.4102189421337</v>
      </c>
      <c r="V274" s="169">
        <f ca="1">IF($C274-V$1&lt;År1,0,U273*(1-VLOOKUP($A274,[1]Hugst!$R$5:$W$9,MATCH(ROUNDUP((V$1)/10,0)*10,[1]Hugst!$R$4:$W$4,0))))</f>
        <v>4621.7587047666275</v>
      </c>
      <c r="W274" s="169">
        <f ca="1">IF($C274-W$1&lt;År1,0,V273*(1-VLOOKUP($A274,[1]Hugst!$R$5:$W$9,MATCH(ROUNDUP((W$1)/10,0)*10,[1]Hugst!$R$4:$W$4,0))))</f>
        <v>4628.0160652843451</v>
      </c>
      <c r="X274" s="169">
        <f ca="1">IF($C274-X$1&lt;År1,0,W273*(1-VLOOKUP($A274,[1]Hugst!$R$5:$W$9,MATCH(ROUNDUP((X$1)/10,0)*10,[1]Hugst!$R$4:$W$4,0))))</f>
        <v>4630.0387148310256</v>
      </c>
      <c r="Y274" s="169">
        <f ca="1">IF($C274-Y$1&lt;År1,0,X273*(1-VLOOKUP($A274,[1]Hugst!$R$5:$W$9,MATCH(ROUNDUP((Y$1)/10,0)*10,[1]Hugst!$R$4:$W$4,0))))</f>
        <v>4623.5392184583234</v>
      </c>
      <c r="Z274" s="169">
        <f ca="1">IF($C274-Z$1&lt;År1,0,Y273*(1-VLOOKUP($A274,[1]Hugst!$R$5:$W$9,MATCH(ROUNDUP((Z$1)/10,0)*10,[1]Hugst!$R$4:$W$4,0))))</f>
        <v>4598.4091271778734</v>
      </c>
      <c r="AA274" s="169">
        <f ca="1">IF($C274-AA$1&lt;År1,0,Z273*(1-VLOOKUP($A274,[1]Hugst!$R$5:$W$9,MATCH(ROUNDUP((AA$1)/10,0)*10,[1]Hugst!$R$4:$W$4,0))))</f>
        <v>4539.0702869182514</v>
      </c>
      <c r="AB274" s="169">
        <f ca="1">IF($C274-AB$1&lt;År1,0,AA273*(1-VLOOKUP($A274,[1]Hugst!$R$5:$W$9,MATCH(ROUNDUP((AB$1)/10,0)*10,[1]Hugst!$R$4:$W$4,0))))</f>
        <v>4411.2898650097259</v>
      </c>
      <c r="AC274" s="169">
        <f ca="1">IF($C274-AC$1&lt;År1,0,AB273*(1-VLOOKUP($A274,[1]Hugst!$R$5:$W$9,MATCH(ROUNDUP((AC$1)/10,0)*10,[1]Hugst!$R$4:$W$4,0))))</f>
        <v>4146.6247994939986</v>
      </c>
      <c r="AD274" s="169">
        <f ca="1"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ca="1" si="6"/>
        <v>8.6423892242310103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 ca="1">IF($C275-G$1&lt;År1,0,F274*(1-VLOOKUP($A275,[1]Hugst!$R$5:$W$9,MATCH(ROUNDUP((G$1)/10,0)*10,[1]Hugst!$R$4:$W$4,0))))</f>
        <v>4471.4234026531476</v>
      </c>
      <c r="H275" s="169">
        <f ca="1">IF($C275-H$1&lt;År1,0,G274*(1-VLOOKUP($A275,[1]Hugst!$R$5:$W$9,MATCH(ROUNDUP((H$1)/10,0)*10,[1]Hugst!$R$4:$W$4,0))))</f>
        <v>4479.6242461466054</v>
      </c>
      <c r="I275" s="169">
        <f ca="1">IF($C275-I$1&lt;År1,0,H274*(1-VLOOKUP($A275,[1]Hugst!$R$5:$W$9,MATCH(ROUNDUP((I$1)/10,0)*10,[1]Hugst!$R$4:$W$4,0))))</f>
        <v>4487.8927078800252</v>
      </c>
      <c r="J275" s="169">
        <f ca="1">IF($C275-J$1&lt;År1,0,I274*(1-VLOOKUP($A275,[1]Hugst!$R$5:$W$9,MATCH(ROUNDUP((J$1)/10,0)*10,[1]Hugst!$R$4:$W$4,0))))</f>
        <v>4496.2518317878157</v>
      </c>
      <c r="K275" s="169">
        <f ca="1">IF($C275-K$1&lt;År1,0,J274*(1-VLOOKUP($A275,[1]Hugst!$R$5:$W$9,MATCH(ROUNDUP((K$1)/10,0)*10,[1]Hugst!$R$4:$W$4,0))))</f>
        <v>4504.7474805126503</v>
      </c>
      <c r="L275" s="169">
        <f ca="1">IF($C275-L$1&lt;År1,0,K274*(1-VLOOKUP($A275,[1]Hugst!$R$5:$W$9,MATCH(ROUNDUP((L$1)/10,0)*10,[1]Hugst!$R$4:$W$4,0))))</f>
        <v>4513.4711529808619</v>
      </c>
      <c r="M275" s="169">
        <f ca="1">IF($C275-M$1&lt;År1,0,L274*(1-VLOOKUP($A275,[1]Hugst!$R$5:$W$9,MATCH(ROUNDUP((M$1)/10,0)*10,[1]Hugst!$R$4:$W$4,0))))</f>
        <v>4523.4484268571423</v>
      </c>
      <c r="N275" s="169">
        <f ca="1">IF($C275-N$1&lt;År1,0,M274*(1-VLOOKUP($A275,[1]Hugst!$R$5:$W$9,MATCH(ROUNDUP((N$1)/10,0)*10,[1]Hugst!$R$4:$W$4,0))))</f>
        <v>4533.4737547045324</v>
      </c>
      <c r="O275" s="169">
        <f ca="1">IF($C275-O$1&lt;År1,0,N274*(1-VLOOKUP($A275,[1]Hugst!$R$5:$W$9,MATCH(ROUNDUP((O$1)/10,0)*10,[1]Hugst!$R$4:$W$4,0))))</f>
        <v>4543.5452949168384</v>
      </c>
      <c r="P275" s="169">
        <f ca="1">IF($C275-P$1&lt;År1,0,O274*(1-VLOOKUP($A275,[1]Hugst!$R$5:$W$9,MATCH(ROUNDUP((P$1)/10,0)*10,[1]Hugst!$R$4:$W$4,0))))</f>
        <v>4553.6591135500084</v>
      </c>
      <c r="Q275" s="169">
        <f ca="1">IF($C275-Q$1&lt;År1,0,P274*(1-VLOOKUP($A275,[1]Hugst!$R$5:$W$9,MATCH(ROUNDUP((Q$1)/10,0)*10,[1]Hugst!$R$4:$W$4,0))))</f>
        <v>4563.8070907244482</v>
      </c>
      <c r="R275" s="169">
        <f ca="1">IF($C275-R$1&lt;År1,0,Q274*(1-VLOOKUP($A275,[1]Hugst!$R$5:$W$9,MATCH(ROUNDUP((R$1)/10,0)*10,[1]Hugst!$R$4:$W$4,0))))</f>
        <v>4573.9727334231638</v>
      </c>
      <c r="S275" s="169">
        <f ca="1">IF($C275-S$1&lt;År1,0,R274*(1-VLOOKUP($A275,[1]Hugst!$R$5:$W$9,MATCH(ROUNDUP((S$1)/10,0)*10,[1]Hugst!$R$4:$W$4,0))))</f>
        <v>4584.1228010817622</v>
      </c>
      <c r="T275" s="169">
        <f ca="1">IF($C275-T$1&lt;År1,0,S274*(1-VLOOKUP($A275,[1]Hugst!$R$5:$W$9,MATCH(ROUNDUP((T$1)/10,0)*10,[1]Hugst!$R$4:$W$4,0))))</f>
        <v>4594.1905567619388</v>
      </c>
      <c r="U275" s="169">
        <f ca="1">IF($C275-U$1&lt;År1,0,T274*(1-VLOOKUP($A275,[1]Hugst!$R$5:$W$9,MATCH(ROUNDUP((U$1)/10,0)*10,[1]Hugst!$R$4:$W$4,0))))</f>
        <v>4604.0422694921162</v>
      </c>
      <c r="V275" s="169">
        <f ca="1">IF($C275-V$1&lt;År1,0,U274*(1-VLOOKUP($A275,[1]Hugst!$R$5:$W$9,MATCH(ROUNDUP((V$1)/10,0)*10,[1]Hugst!$R$4:$W$4,0))))</f>
        <v>4613.4102189421337</v>
      </c>
      <c r="W275" s="169">
        <f ca="1">IF($C275-W$1&lt;År1,0,V274*(1-VLOOKUP($A275,[1]Hugst!$R$5:$W$9,MATCH(ROUNDUP((W$1)/10,0)*10,[1]Hugst!$R$4:$W$4,0))))</f>
        <v>4621.7587047666275</v>
      </c>
      <c r="X275" s="169">
        <f ca="1">IF($C275-X$1&lt;År1,0,W274*(1-VLOOKUP($A275,[1]Hugst!$R$5:$W$9,MATCH(ROUNDUP((X$1)/10,0)*10,[1]Hugst!$R$4:$W$4,0))))</f>
        <v>4628.0160652843451</v>
      </c>
      <c r="Y275" s="169">
        <f ca="1">IF($C275-Y$1&lt;År1,0,X274*(1-VLOOKUP($A275,[1]Hugst!$R$5:$W$9,MATCH(ROUNDUP((Y$1)/10,0)*10,[1]Hugst!$R$4:$W$4,0))))</f>
        <v>4630.0387148310256</v>
      </c>
      <c r="Z275" s="169">
        <f ca="1">IF($C275-Z$1&lt;År1,0,Y274*(1-VLOOKUP($A275,[1]Hugst!$R$5:$W$9,MATCH(ROUNDUP((Z$1)/10,0)*10,[1]Hugst!$R$4:$W$4,0))))</f>
        <v>4621.9980387188371</v>
      </c>
      <c r="AA275" s="169">
        <f ca="1">IF($C275-AA$1&lt;År1,0,Z274*(1-VLOOKUP($A275,[1]Hugst!$R$5:$W$9,MATCH(ROUNDUP((AA$1)/10,0)*10,[1]Hugst!$R$4:$W$4,0))))</f>
        <v>4596.8763241354809</v>
      </c>
      <c r="AB275" s="169">
        <f ca="1">IF($C275-AB$1&lt;År1,0,AA274*(1-VLOOKUP($A275,[1]Hugst!$R$5:$W$9,MATCH(ROUNDUP((AB$1)/10,0)*10,[1]Hugst!$R$4:$W$4,0))))</f>
        <v>4537.5572634892787</v>
      </c>
      <c r="AC275" s="169">
        <f ca="1">IF($C275-AC$1&lt;År1,0,AB274*(1-VLOOKUP($A275,[1]Hugst!$R$5:$W$9,MATCH(ROUNDUP((AC$1)/10,0)*10,[1]Hugst!$R$4:$W$4,0))))</f>
        <v>4409.8194350547228</v>
      </c>
      <c r="AD275" s="169">
        <f ca="1">IF($C275-AD$1&lt;År1,0,AC274*(1-VLOOKUP($A275,[1]Hugst!$R$5:$W$9,MATCH(ROUNDUP((AD$1)/10,0)*10,[1]Hugst!$R$4:$W$4,0))))</f>
        <v>4145.2425912275012</v>
      </c>
      <c r="AE275" s="169">
        <f ca="1"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ca="1" si="6"/>
        <v>10.182854666112689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 ca="1">IF($C276-G$1&lt;År1,0,F275*(1-VLOOKUP($A276,[1]Hugst!$R$5:$W$9,MATCH(ROUNDUP((G$1)/10,0)*10,[1]Hugst!$R$4:$W$4,0))))</f>
        <v>4463.2785433823838</v>
      </c>
      <c r="H276" s="169">
        <f ca="1">IF($C276-H$1&lt;År1,0,G275*(1-VLOOKUP($A276,[1]Hugst!$R$5:$W$9,MATCH(ROUNDUP((H$1)/10,0)*10,[1]Hugst!$R$4:$W$4,0))))</f>
        <v>4471.4234026531476</v>
      </c>
      <c r="I276" s="169">
        <f ca="1">IF($C276-I$1&lt;År1,0,H275*(1-VLOOKUP($A276,[1]Hugst!$R$5:$W$9,MATCH(ROUNDUP((I$1)/10,0)*10,[1]Hugst!$R$4:$W$4,0))))</f>
        <v>4479.6242461466054</v>
      </c>
      <c r="J276" s="169">
        <f ca="1">IF($C276-J$1&lt;År1,0,I275*(1-VLOOKUP($A276,[1]Hugst!$R$5:$W$9,MATCH(ROUNDUP((J$1)/10,0)*10,[1]Hugst!$R$4:$W$4,0))))</f>
        <v>4487.8927078800252</v>
      </c>
      <c r="K276" s="169">
        <f ca="1">IF($C276-K$1&lt;År1,0,J275*(1-VLOOKUP($A276,[1]Hugst!$R$5:$W$9,MATCH(ROUNDUP((K$1)/10,0)*10,[1]Hugst!$R$4:$W$4,0))))</f>
        <v>4496.2518317878157</v>
      </c>
      <c r="L276" s="169">
        <f ca="1">IF($C276-L$1&lt;År1,0,K275*(1-VLOOKUP($A276,[1]Hugst!$R$5:$W$9,MATCH(ROUNDUP((L$1)/10,0)*10,[1]Hugst!$R$4:$W$4,0))))</f>
        <v>4504.7474805126503</v>
      </c>
      <c r="M276" s="169">
        <f ca="1">IF($C276-M$1&lt;År1,0,L275*(1-VLOOKUP($A276,[1]Hugst!$R$5:$W$9,MATCH(ROUNDUP((M$1)/10,0)*10,[1]Hugst!$R$4:$W$4,0))))</f>
        <v>4513.4711529808619</v>
      </c>
      <c r="N276" s="169">
        <f ca="1">IF($C276-N$1&lt;År1,0,M275*(1-VLOOKUP($A276,[1]Hugst!$R$5:$W$9,MATCH(ROUNDUP((N$1)/10,0)*10,[1]Hugst!$R$4:$W$4,0))))</f>
        <v>4523.4484268571423</v>
      </c>
      <c r="O276" s="169">
        <f ca="1">IF($C276-O$1&lt;År1,0,N275*(1-VLOOKUP($A276,[1]Hugst!$R$5:$W$9,MATCH(ROUNDUP((O$1)/10,0)*10,[1]Hugst!$R$4:$W$4,0))))</f>
        <v>4533.4737547045324</v>
      </c>
      <c r="P276" s="169">
        <f ca="1">IF($C276-P$1&lt;År1,0,O275*(1-VLOOKUP($A276,[1]Hugst!$R$5:$W$9,MATCH(ROUNDUP((P$1)/10,0)*10,[1]Hugst!$R$4:$W$4,0))))</f>
        <v>4543.5452949168384</v>
      </c>
      <c r="Q276" s="169">
        <f ca="1">IF($C276-Q$1&lt;År1,0,P275*(1-VLOOKUP($A276,[1]Hugst!$R$5:$W$9,MATCH(ROUNDUP((Q$1)/10,0)*10,[1]Hugst!$R$4:$W$4,0))))</f>
        <v>4553.6591135500084</v>
      </c>
      <c r="R276" s="169">
        <f ca="1">IF($C276-R$1&lt;År1,0,Q275*(1-VLOOKUP($A276,[1]Hugst!$R$5:$W$9,MATCH(ROUNDUP((R$1)/10,0)*10,[1]Hugst!$R$4:$W$4,0))))</f>
        <v>4563.8070907244482</v>
      </c>
      <c r="S276" s="169">
        <f ca="1">IF($C276-S$1&lt;År1,0,R275*(1-VLOOKUP($A276,[1]Hugst!$R$5:$W$9,MATCH(ROUNDUP((S$1)/10,0)*10,[1]Hugst!$R$4:$W$4,0))))</f>
        <v>4573.9727334231638</v>
      </c>
      <c r="T276" s="169">
        <f ca="1">IF($C276-T$1&lt;År1,0,S275*(1-VLOOKUP($A276,[1]Hugst!$R$5:$W$9,MATCH(ROUNDUP((T$1)/10,0)*10,[1]Hugst!$R$4:$W$4,0))))</f>
        <v>4584.1228010817622</v>
      </c>
      <c r="U276" s="169">
        <f ca="1">IF($C276-U$1&lt;År1,0,T275*(1-VLOOKUP($A276,[1]Hugst!$R$5:$W$9,MATCH(ROUNDUP((U$1)/10,0)*10,[1]Hugst!$R$4:$W$4,0))))</f>
        <v>4594.1905567619388</v>
      </c>
      <c r="V276" s="169">
        <f ca="1">IF($C276-V$1&lt;År1,0,U275*(1-VLOOKUP($A276,[1]Hugst!$R$5:$W$9,MATCH(ROUNDUP((V$1)/10,0)*10,[1]Hugst!$R$4:$W$4,0))))</f>
        <v>4604.0422694921162</v>
      </c>
      <c r="W276" s="169">
        <f ca="1">IF($C276-W$1&lt;År1,0,V275*(1-VLOOKUP($A276,[1]Hugst!$R$5:$W$9,MATCH(ROUNDUP((W$1)/10,0)*10,[1]Hugst!$R$4:$W$4,0))))</f>
        <v>4613.4102189421337</v>
      </c>
      <c r="X276" s="169">
        <f ca="1">IF($C276-X$1&lt;År1,0,W275*(1-VLOOKUP($A276,[1]Hugst!$R$5:$W$9,MATCH(ROUNDUP((X$1)/10,0)*10,[1]Hugst!$R$4:$W$4,0))))</f>
        <v>4621.7587047666275</v>
      </c>
      <c r="Y276" s="169">
        <f ca="1">IF($C276-Y$1&lt;År1,0,X275*(1-VLOOKUP($A276,[1]Hugst!$R$5:$W$9,MATCH(ROUNDUP((Y$1)/10,0)*10,[1]Hugst!$R$4:$W$4,0))))</f>
        <v>4628.0160652843451</v>
      </c>
      <c r="Z276" s="169">
        <f ca="1">IF($C276-Z$1&lt;År1,0,Y275*(1-VLOOKUP($A276,[1]Hugst!$R$5:$W$9,MATCH(ROUNDUP((Z$1)/10,0)*10,[1]Hugst!$R$4:$W$4,0))))</f>
        <v>4628.4953685927485</v>
      </c>
      <c r="AA276" s="169">
        <f ca="1">IF($C276-AA$1&lt;År1,0,Z275*(1-VLOOKUP($A276,[1]Hugst!$R$5:$W$9,MATCH(ROUNDUP((AA$1)/10,0)*10,[1]Hugst!$R$4:$W$4,0))))</f>
        <v>4620.4573727059305</v>
      </c>
      <c r="AB276" s="169">
        <f ca="1">IF($C276-AB$1&lt;År1,0,AA275*(1-VLOOKUP($A276,[1]Hugst!$R$5:$W$9,MATCH(ROUNDUP((AB$1)/10,0)*10,[1]Hugst!$R$4:$W$4,0))))</f>
        <v>4595.3440320274358</v>
      </c>
      <c r="AC276" s="169">
        <f ca="1">IF($C276-AC$1&lt;År1,0,AB275*(1-VLOOKUP($A276,[1]Hugst!$R$5:$W$9,MATCH(ROUNDUP((AC$1)/10,0)*10,[1]Hugst!$R$4:$W$4,0))))</f>
        <v>4536.044744401449</v>
      </c>
      <c r="AD276" s="169">
        <f ca="1">IF($C276-AD$1&lt;År1,0,AC275*(1-VLOOKUP($A276,[1]Hugst!$R$5:$W$9,MATCH(ROUNDUP((AD$1)/10,0)*10,[1]Hugst!$R$4:$W$4,0))))</f>
        <v>4408.3494952430383</v>
      </c>
      <c r="AE276" s="169">
        <f ca="1">IF($C276-AE$1&lt;År1,0,AD275*(1-VLOOKUP($A276,[1]Hugst!$R$5:$W$9,MATCH(ROUNDUP((AE$1)/10,0)*10,[1]Hugst!$R$4:$W$4,0))))</f>
        <v>4143.8608436970926</v>
      </c>
      <c r="AF276" s="169">
        <f ca="1"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ca="1" si="6"/>
        <v>11.722132402952411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 ca="1">IF($C277-G$1&lt;År1,0,F276*(1-VLOOKUP($A277,[1]Hugst!$R$5:$W$9,MATCH(ROUNDUP((G$1)/10,0)*10,[1]Hugst!$R$4:$W$4,0))))</f>
        <v>4455.1837398361922</v>
      </c>
      <c r="H277" s="169">
        <f ca="1">IF($C277-H$1&lt;År1,0,G276*(1-VLOOKUP($A277,[1]Hugst!$R$5:$W$9,MATCH(ROUNDUP((H$1)/10,0)*10,[1]Hugst!$R$4:$W$4,0))))</f>
        <v>4463.2785433823838</v>
      </c>
      <c r="I277" s="169">
        <f ca="1">IF($C277-I$1&lt;År1,0,H276*(1-VLOOKUP($A277,[1]Hugst!$R$5:$W$9,MATCH(ROUNDUP((I$1)/10,0)*10,[1]Hugst!$R$4:$W$4,0))))</f>
        <v>4471.4234026531476</v>
      </c>
      <c r="J277" s="169">
        <f ca="1">IF($C277-J$1&lt;År1,0,I276*(1-VLOOKUP($A277,[1]Hugst!$R$5:$W$9,MATCH(ROUNDUP((J$1)/10,0)*10,[1]Hugst!$R$4:$W$4,0))))</f>
        <v>4479.6242461466054</v>
      </c>
      <c r="K277" s="169">
        <f ca="1">IF($C277-K$1&lt;År1,0,J276*(1-VLOOKUP($A277,[1]Hugst!$R$5:$W$9,MATCH(ROUNDUP((K$1)/10,0)*10,[1]Hugst!$R$4:$W$4,0))))</f>
        <v>4487.8927078800252</v>
      </c>
      <c r="L277" s="169">
        <f ca="1">IF($C277-L$1&lt;År1,0,K276*(1-VLOOKUP($A277,[1]Hugst!$R$5:$W$9,MATCH(ROUNDUP((L$1)/10,0)*10,[1]Hugst!$R$4:$W$4,0))))</f>
        <v>4496.2518317878157</v>
      </c>
      <c r="M277" s="169">
        <f ca="1">IF($C277-M$1&lt;År1,0,L276*(1-VLOOKUP($A277,[1]Hugst!$R$5:$W$9,MATCH(ROUNDUP((M$1)/10,0)*10,[1]Hugst!$R$4:$W$4,0))))</f>
        <v>4504.7474805126503</v>
      </c>
      <c r="N277" s="169">
        <f ca="1">IF($C277-N$1&lt;År1,0,M276*(1-VLOOKUP($A277,[1]Hugst!$R$5:$W$9,MATCH(ROUNDUP((N$1)/10,0)*10,[1]Hugst!$R$4:$W$4,0))))</f>
        <v>4513.4711529808619</v>
      </c>
      <c r="O277" s="169">
        <f ca="1">IF($C277-O$1&lt;År1,0,N276*(1-VLOOKUP($A277,[1]Hugst!$R$5:$W$9,MATCH(ROUNDUP((O$1)/10,0)*10,[1]Hugst!$R$4:$W$4,0))))</f>
        <v>4523.4484268571423</v>
      </c>
      <c r="P277" s="169">
        <f ca="1">IF($C277-P$1&lt;År1,0,O276*(1-VLOOKUP($A277,[1]Hugst!$R$5:$W$9,MATCH(ROUNDUP((P$1)/10,0)*10,[1]Hugst!$R$4:$W$4,0))))</f>
        <v>4533.4737547045324</v>
      </c>
      <c r="Q277" s="169">
        <f ca="1">IF($C277-Q$1&lt;År1,0,P276*(1-VLOOKUP($A277,[1]Hugst!$R$5:$W$9,MATCH(ROUNDUP((Q$1)/10,0)*10,[1]Hugst!$R$4:$W$4,0))))</f>
        <v>4543.5452949168384</v>
      </c>
      <c r="R277" s="169">
        <f ca="1">IF($C277-R$1&lt;År1,0,Q276*(1-VLOOKUP($A277,[1]Hugst!$R$5:$W$9,MATCH(ROUNDUP((R$1)/10,0)*10,[1]Hugst!$R$4:$W$4,0))))</f>
        <v>4553.6591135500084</v>
      </c>
      <c r="S277" s="169">
        <f ca="1">IF($C277-S$1&lt;År1,0,R276*(1-VLOOKUP($A277,[1]Hugst!$R$5:$W$9,MATCH(ROUNDUP((S$1)/10,0)*10,[1]Hugst!$R$4:$W$4,0))))</f>
        <v>4563.8070907244482</v>
      </c>
      <c r="T277" s="169">
        <f ca="1">IF($C277-T$1&lt;År1,0,S276*(1-VLOOKUP($A277,[1]Hugst!$R$5:$W$9,MATCH(ROUNDUP((T$1)/10,0)*10,[1]Hugst!$R$4:$W$4,0))))</f>
        <v>4573.9727334231638</v>
      </c>
      <c r="U277" s="169">
        <f ca="1">IF($C277-U$1&lt;År1,0,T276*(1-VLOOKUP($A277,[1]Hugst!$R$5:$W$9,MATCH(ROUNDUP((U$1)/10,0)*10,[1]Hugst!$R$4:$W$4,0))))</f>
        <v>4584.1228010817622</v>
      </c>
      <c r="V277" s="169">
        <f ca="1">IF($C277-V$1&lt;År1,0,U276*(1-VLOOKUP($A277,[1]Hugst!$R$5:$W$9,MATCH(ROUNDUP((V$1)/10,0)*10,[1]Hugst!$R$4:$W$4,0))))</f>
        <v>4594.1905567619388</v>
      </c>
      <c r="W277" s="169">
        <f ca="1">IF($C277-W$1&lt;År1,0,V276*(1-VLOOKUP($A277,[1]Hugst!$R$5:$W$9,MATCH(ROUNDUP((W$1)/10,0)*10,[1]Hugst!$R$4:$W$4,0))))</f>
        <v>4604.0422694921162</v>
      </c>
      <c r="X277" s="169">
        <f ca="1">IF($C277-X$1&lt;År1,0,W276*(1-VLOOKUP($A277,[1]Hugst!$R$5:$W$9,MATCH(ROUNDUP((X$1)/10,0)*10,[1]Hugst!$R$4:$W$4,0))))</f>
        <v>4613.4102189421337</v>
      </c>
      <c r="Y277" s="169">
        <f ca="1">IF($C277-Y$1&lt;År1,0,X276*(1-VLOOKUP($A277,[1]Hugst!$R$5:$W$9,MATCH(ROUNDUP((Y$1)/10,0)*10,[1]Hugst!$R$4:$W$4,0))))</f>
        <v>4621.7587047666275</v>
      </c>
      <c r="Z277" s="169">
        <f ca="1">IF($C277-Z$1&lt;År1,0,Y276*(1-VLOOKUP($A277,[1]Hugst!$R$5:$W$9,MATCH(ROUNDUP((Z$1)/10,0)*10,[1]Hugst!$R$4:$W$4,0))))</f>
        <v>4626.4733932625841</v>
      </c>
      <c r="AA277" s="169">
        <f ca="1">IF($C277-AA$1&lt;År1,0,Z276*(1-VLOOKUP($A277,[1]Hugst!$R$5:$W$9,MATCH(ROUNDUP((AA$1)/10,0)*10,[1]Hugst!$R$4:$W$4,0))))</f>
        <v>4626.9525368032173</v>
      </c>
      <c r="AB277" s="169">
        <f ca="1">IF($C277-AB$1&lt;År1,0,AA276*(1-VLOOKUP($A277,[1]Hugst!$R$5:$W$9,MATCH(ROUNDUP((AB$1)/10,0)*10,[1]Hugst!$R$4:$W$4,0))))</f>
        <v>4618.9172202483624</v>
      </c>
      <c r="AC277" s="169">
        <f ca="1">IF($C277-AC$1&lt;År1,0,AB276*(1-VLOOKUP($A277,[1]Hugst!$R$5:$W$9,MATCH(ROUNDUP((AC$1)/10,0)*10,[1]Hugst!$R$4:$W$4,0))))</f>
        <v>4593.812250683427</v>
      </c>
      <c r="AD277" s="169">
        <f ca="1">IF($C277-AD$1&lt;År1,0,AC276*(1-VLOOKUP($A277,[1]Hugst!$R$5:$W$9,MATCH(ROUNDUP((AD$1)/10,0)*10,[1]Hugst!$R$4:$W$4,0))))</f>
        <v>4534.5327294866483</v>
      </c>
      <c r="AE277" s="169">
        <f ca="1">IF($C277-AE$1&lt;År1,0,AD276*(1-VLOOKUP($A277,[1]Hugst!$R$5:$W$9,MATCH(ROUNDUP((AE$1)/10,0)*10,[1]Hugst!$R$4:$W$4,0))))</f>
        <v>4406.8800454112907</v>
      </c>
      <c r="AF277" s="169">
        <f ca="1">IF($C277-AF$1&lt;År1,0,AE276*(1-VLOOKUP($A277,[1]Hugst!$R$5:$W$9,MATCH(ROUNDUP((AF$1)/10,0)*10,[1]Hugst!$R$4:$W$4,0))))</f>
        <v>4142.4795567491938</v>
      </c>
      <c r="AG277" s="169">
        <f ca="1"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ca="1" si="6"/>
        <v>13.258811260428047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 ca="1">IF($C278-G$1&lt;År1,0,F277*(1-VLOOKUP($A278,[1]Hugst!$R$5:$W$9,MATCH(ROUNDUP((G$1)/10,0)*10,[1]Hugst!$R$4:$W$4,0))))</f>
        <v>4447.1359168334775</v>
      </c>
      <c r="H278" s="169">
        <f ca="1">IF($C278-H$1&lt;År1,0,G277*(1-VLOOKUP($A278,[1]Hugst!$R$5:$W$9,MATCH(ROUNDUP((H$1)/10,0)*10,[1]Hugst!$R$4:$W$4,0))))</f>
        <v>4455.1837398361922</v>
      </c>
      <c r="I278" s="169">
        <f ca="1">IF($C278-I$1&lt;År1,0,H277*(1-VLOOKUP($A278,[1]Hugst!$R$5:$W$9,MATCH(ROUNDUP((I$1)/10,0)*10,[1]Hugst!$R$4:$W$4,0))))</f>
        <v>4463.2785433823838</v>
      </c>
      <c r="J278" s="169">
        <f ca="1">IF($C278-J$1&lt;År1,0,I277*(1-VLOOKUP($A278,[1]Hugst!$R$5:$W$9,MATCH(ROUNDUP((J$1)/10,0)*10,[1]Hugst!$R$4:$W$4,0))))</f>
        <v>4471.4234026531476</v>
      </c>
      <c r="K278" s="169">
        <f ca="1">IF($C278-K$1&lt;År1,0,J277*(1-VLOOKUP($A278,[1]Hugst!$R$5:$W$9,MATCH(ROUNDUP((K$1)/10,0)*10,[1]Hugst!$R$4:$W$4,0))))</f>
        <v>4479.6242461466054</v>
      </c>
      <c r="L278" s="169">
        <f ca="1">IF($C278-L$1&lt;År1,0,K277*(1-VLOOKUP($A278,[1]Hugst!$R$5:$W$9,MATCH(ROUNDUP((L$1)/10,0)*10,[1]Hugst!$R$4:$W$4,0))))</f>
        <v>4487.8927078800252</v>
      </c>
      <c r="M278" s="169">
        <f ca="1">IF($C278-M$1&lt;År1,0,L277*(1-VLOOKUP($A278,[1]Hugst!$R$5:$W$9,MATCH(ROUNDUP((M$1)/10,0)*10,[1]Hugst!$R$4:$W$4,0))))</f>
        <v>4496.2518317878157</v>
      </c>
      <c r="N278" s="169">
        <f ca="1">IF($C278-N$1&lt;År1,0,M277*(1-VLOOKUP($A278,[1]Hugst!$R$5:$W$9,MATCH(ROUNDUP((N$1)/10,0)*10,[1]Hugst!$R$4:$W$4,0))))</f>
        <v>4504.7474805126503</v>
      </c>
      <c r="O278" s="169">
        <f ca="1">IF($C278-O$1&lt;År1,0,N277*(1-VLOOKUP($A278,[1]Hugst!$R$5:$W$9,MATCH(ROUNDUP((O$1)/10,0)*10,[1]Hugst!$R$4:$W$4,0))))</f>
        <v>4513.4711529808619</v>
      </c>
      <c r="P278" s="169">
        <f ca="1">IF($C278-P$1&lt;År1,0,O277*(1-VLOOKUP($A278,[1]Hugst!$R$5:$W$9,MATCH(ROUNDUP((P$1)/10,0)*10,[1]Hugst!$R$4:$W$4,0))))</f>
        <v>4523.4484268571423</v>
      </c>
      <c r="Q278" s="169">
        <f ca="1">IF($C278-Q$1&lt;År1,0,P277*(1-VLOOKUP($A278,[1]Hugst!$R$5:$W$9,MATCH(ROUNDUP((Q$1)/10,0)*10,[1]Hugst!$R$4:$W$4,0))))</f>
        <v>4533.4737547045324</v>
      </c>
      <c r="R278" s="169">
        <f ca="1">IF($C278-R$1&lt;År1,0,Q277*(1-VLOOKUP($A278,[1]Hugst!$R$5:$W$9,MATCH(ROUNDUP((R$1)/10,0)*10,[1]Hugst!$R$4:$W$4,0))))</f>
        <v>4543.5452949168384</v>
      </c>
      <c r="S278" s="169">
        <f ca="1">IF($C278-S$1&lt;År1,0,R277*(1-VLOOKUP($A278,[1]Hugst!$R$5:$W$9,MATCH(ROUNDUP((S$1)/10,0)*10,[1]Hugst!$R$4:$W$4,0))))</f>
        <v>4553.6591135500084</v>
      </c>
      <c r="T278" s="169">
        <f ca="1">IF($C278-T$1&lt;År1,0,S277*(1-VLOOKUP($A278,[1]Hugst!$R$5:$W$9,MATCH(ROUNDUP((T$1)/10,0)*10,[1]Hugst!$R$4:$W$4,0))))</f>
        <v>4563.8070907244482</v>
      </c>
      <c r="U278" s="169">
        <f ca="1">IF($C278-U$1&lt;År1,0,T277*(1-VLOOKUP($A278,[1]Hugst!$R$5:$W$9,MATCH(ROUNDUP((U$1)/10,0)*10,[1]Hugst!$R$4:$W$4,0))))</f>
        <v>4573.9727334231638</v>
      </c>
      <c r="V278" s="169">
        <f ca="1">IF($C278-V$1&lt;År1,0,U277*(1-VLOOKUP($A278,[1]Hugst!$R$5:$W$9,MATCH(ROUNDUP((V$1)/10,0)*10,[1]Hugst!$R$4:$W$4,0))))</f>
        <v>4584.1228010817622</v>
      </c>
      <c r="W278" s="169">
        <f ca="1">IF($C278-W$1&lt;År1,0,V277*(1-VLOOKUP($A278,[1]Hugst!$R$5:$W$9,MATCH(ROUNDUP((W$1)/10,0)*10,[1]Hugst!$R$4:$W$4,0))))</f>
        <v>4594.1905567619388</v>
      </c>
      <c r="X278" s="169">
        <f ca="1">IF($C278-X$1&lt;År1,0,W277*(1-VLOOKUP($A278,[1]Hugst!$R$5:$W$9,MATCH(ROUNDUP((X$1)/10,0)*10,[1]Hugst!$R$4:$W$4,0))))</f>
        <v>4604.0422694921162</v>
      </c>
      <c r="Y278" s="169">
        <f ca="1">IF($C278-Y$1&lt;År1,0,X277*(1-VLOOKUP($A278,[1]Hugst!$R$5:$W$9,MATCH(ROUNDUP((Y$1)/10,0)*10,[1]Hugst!$R$4:$W$4,0))))</f>
        <v>4613.4102189421337</v>
      </c>
      <c r="Z278" s="169">
        <f ca="1">IF($C278-Z$1&lt;År1,0,Y277*(1-VLOOKUP($A278,[1]Hugst!$R$5:$W$9,MATCH(ROUNDUP((Z$1)/10,0)*10,[1]Hugst!$R$4:$W$4,0))))</f>
        <v>4620.2181185317058</v>
      </c>
      <c r="AA278" s="169">
        <f ca="1">IF($C278-AA$1&lt;År1,0,Z277*(1-VLOOKUP($A278,[1]Hugst!$R$5:$W$9,MATCH(ROUNDUP((AA$1)/10,0)*10,[1]Hugst!$R$4:$W$4,0))))</f>
        <v>4624.93123546483</v>
      </c>
      <c r="AB278" s="169">
        <f ca="1">IF($C278-AB$1&lt;År1,0,AA277*(1-VLOOKUP($A278,[1]Hugst!$R$5:$W$9,MATCH(ROUNDUP((AB$1)/10,0)*10,[1]Hugst!$R$4:$W$4,0))))</f>
        <v>4625.4102192909495</v>
      </c>
      <c r="AC278" s="169">
        <f ca="1">IF($C278-AC$1&lt;År1,0,AB277*(1-VLOOKUP($A278,[1]Hugst!$R$5:$W$9,MATCH(ROUNDUP((AC$1)/10,0)*10,[1]Hugst!$R$4:$W$4,0))))</f>
        <v>4617.3775811749465</v>
      </c>
      <c r="AD278" s="169">
        <f ca="1">IF($C278-AD$1&lt;År1,0,AC277*(1-VLOOKUP($A278,[1]Hugst!$R$5:$W$9,MATCH(ROUNDUP((AD$1)/10,0)*10,[1]Hugst!$R$4:$W$4,0))))</f>
        <v>4592.280979933199</v>
      </c>
      <c r="AE278" s="169">
        <f ca="1">IF($C278-AE$1&lt;År1,0,AD277*(1-VLOOKUP($A278,[1]Hugst!$R$5:$W$9,MATCH(ROUNDUP((AE$1)/10,0)*10,[1]Hugst!$R$4:$W$4,0))))</f>
        <v>4533.0212185768196</v>
      </c>
      <c r="AF278" s="169">
        <f ca="1">IF($C278-AF$1&lt;År1,0,AE277*(1-VLOOKUP($A278,[1]Hugst!$R$5:$W$9,MATCH(ROUNDUP((AF$1)/10,0)*10,[1]Hugst!$R$4:$W$4,0))))</f>
        <v>4405.4110853961538</v>
      </c>
      <c r="AG278" s="169">
        <f ca="1">IF($C278-AG$1&lt;År1,0,AF277*(1-VLOOKUP($A278,[1]Hugst!$R$5:$W$9,MATCH(ROUNDUP((AG$1)/10,0)*10,[1]Hugst!$R$4:$W$4,0))))</f>
        <v>4141.0987302302774</v>
      </c>
      <c r="AH278" s="169">
        <f ca="1"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ca="1" si="6"/>
        <v>14.792195063026156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 ca="1">IF($C279-G$1&lt;År1,0,F278*(1-VLOOKUP($A279,[1]Hugst!$R$5:$W$9,MATCH(ROUNDUP((G$1)/10,0)*10,[1]Hugst!$R$4:$W$4,0))))</f>
        <v>4439.133426406951</v>
      </c>
      <c r="H279" s="169">
        <f ca="1">IF($C279-H$1&lt;År1,0,G278*(1-VLOOKUP($A279,[1]Hugst!$R$5:$W$9,MATCH(ROUNDUP((H$1)/10,0)*10,[1]Hugst!$R$4:$W$4,0))))</f>
        <v>4447.1359168334775</v>
      </c>
      <c r="I279" s="169">
        <f ca="1">IF($C279-I$1&lt;År1,0,H278*(1-VLOOKUP($A279,[1]Hugst!$R$5:$W$9,MATCH(ROUNDUP((I$1)/10,0)*10,[1]Hugst!$R$4:$W$4,0))))</f>
        <v>4455.1837398361922</v>
      </c>
      <c r="J279" s="169">
        <f ca="1">IF($C279-J$1&lt;År1,0,I278*(1-VLOOKUP($A279,[1]Hugst!$R$5:$W$9,MATCH(ROUNDUP((J$1)/10,0)*10,[1]Hugst!$R$4:$W$4,0))))</f>
        <v>4463.2785433823838</v>
      </c>
      <c r="K279" s="169">
        <f ca="1">IF($C279-K$1&lt;År1,0,J278*(1-VLOOKUP($A279,[1]Hugst!$R$5:$W$9,MATCH(ROUNDUP((K$1)/10,0)*10,[1]Hugst!$R$4:$W$4,0))))</f>
        <v>4471.4234026531476</v>
      </c>
      <c r="L279" s="169">
        <f ca="1">IF($C279-L$1&lt;År1,0,K278*(1-VLOOKUP($A279,[1]Hugst!$R$5:$W$9,MATCH(ROUNDUP((L$1)/10,0)*10,[1]Hugst!$R$4:$W$4,0))))</f>
        <v>4479.6242461466054</v>
      </c>
      <c r="M279" s="169">
        <f ca="1">IF($C279-M$1&lt;År1,0,L278*(1-VLOOKUP($A279,[1]Hugst!$R$5:$W$9,MATCH(ROUNDUP((M$1)/10,0)*10,[1]Hugst!$R$4:$W$4,0))))</f>
        <v>4487.8927078800252</v>
      </c>
      <c r="N279" s="169">
        <f ca="1">IF($C279-N$1&lt;År1,0,M278*(1-VLOOKUP($A279,[1]Hugst!$R$5:$W$9,MATCH(ROUNDUP((N$1)/10,0)*10,[1]Hugst!$R$4:$W$4,0))))</f>
        <v>4496.2518317878157</v>
      </c>
      <c r="O279" s="169">
        <f ca="1">IF($C279-O$1&lt;År1,0,N278*(1-VLOOKUP($A279,[1]Hugst!$R$5:$W$9,MATCH(ROUNDUP((O$1)/10,0)*10,[1]Hugst!$R$4:$W$4,0))))</f>
        <v>4504.7474805126503</v>
      </c>
      <c r="P279" s="169">
        <f ca="1">IF($C279-P$1&lt;År1,0,O278*(1-VLOOKUP($A279,[1]Hugst!$R$5:$W$9,MATCH(ROUNDUP((P$1)/10,0)*10,[1]Hugst!$R$4:$W$4,0))))</f>
        <v>4513.4711529808619</v>
      </c>
      <c r="Q279" s="169">
        <f ca="1">IF($C279-Q$1&lt;År1,0,P278*(1-VLOOKUP($A279,[1]Hugst!$R$5:$W$9,MATCH(ROUNDUP((Q$1)/10,0)*10,[1]Hugst!$R$4:$W$4,0))))</f>
        <v>4523.4484268571423</v>
      </c>
      <c r="R279" s="169">
        <f ca="1">IF($C279-R$1&lt;År1,0,Q278*(1-VLOOKUP($A279,[1]Hugst!$R$5:$W$9,MATCH(ROUNDUP((R$1)/10,0)*10,[1]Hugst!$R$4:$W$4,0))))</f>
        <v>4533.4737547045324</v>
      </c>
      <c r="S279" s="169">
        <f ca="1">IF($C279-S$1&lt;År1,0,R278*(1-VLOOKUP($A279,[1]Hugst!$R$5:$W$9,MATCH(ROUNDUP((S$1)/10,0)*10,[1]Hugst!$R$4:$W$4,0))))</f>
        <v>4543.5452949168384</v>
      </c>
      <c r="T279" s="169">
        <f ca="1">IF($C279-T$1&lt;År1,0,S278*(1-VLOOKUP($A279,[1]Hugst!$R$5:$W$9,MATCH(ROUNDUP((T$1)/10,0)*10,[1]Hugst!$R$4:$W$4,0))))</f>
        <v>4553.6591135500084</v>
      </c>
      <c r="U279" s="169">
        <f ca="1">IF($C279-U$1&lt;År1,0,T278*(1-VLOOKUP($A279,[1]Hugst!$R$5:$W$9,MATCH(ROUNDUP((U$1)/10,0)*10,[1]Hugst!$R$4:$W$4,0))))</f>
        <v>4563.8070907244482</v>
      </c>
      <c r="V279" s="169">
        <f ca="1">IF($C279-V$1&lt;År1,0,U278*(1-VLOOKUP($A279,[1]Hugst!$R$5:$W$9,MATCH(ROUNDUP((V$1)/10,0)*10,[1]Hugst!$R$4:$W$4,0))))</f>
        <v>4573.9727334231638</v>
      </c>
      <c r="W279" s="169">
        <f ca="1">IF($C279-W$1&lt;År1,0,V278*(1-VLOOKUP($A279,[1]Hugst!$R$5:$W$9,MATCH(ROUNDUP((W$1)/10,0)*10,[1]Hugst!$R$4:$W$4,0))))</f>
        <v>4584.1228010817622</v>
      </c>
      <c r="X279" s="169">
        <f ca="1">IF($C279-X$1&lt;År1,0,W278*(1-VLOOKUP($A279,[1]Hugst!$R$5:$W$9,MATCH(ROUNDUP((X$1)/10,0)*10,[1]Hugst!$R$4:$W$4,0))))</f>
        <v>4594.1905567619388</v>
      </c>
      <c r="Y279" s="169">
        <f ca="1">IF($C279-Y$1&lt;År1,0,X278*(1-VLOOKUP($A279,[1]Hugst!$R$5:$W$9,MATCH(ROUNDUP((Y$1)/10,0)*10,[1]Hugst!$R$4:$W$4,0))))</f>
        <v>4604.0422694921162</v>
      </c>
      <c r="Z279" s="169">
        <f ca="1">IF($C279-Z$1&lt;År1,0,Y278*(1-VLOOKUP($A279,[1]Hugst!$R$5:$W$9,MATCH(ROUNDUP((Z$1)/10,0)*10,[1]Hugst!$R$4:$W$4,0))))</f>
        <v>4611.8724155358195</v>
      </c>
      <c r="AA279" s="169">
        <f ca="1">IF($C279-AA$1&lt;År1,0,Z278*(1-VLOOKUP($A279,[1]Hugst!$R$5:$W$9,MATCH(ROUNDUP((AA$1)/10,0)*10,[1]Hugst!$R$4:$W$4,0))))</f>
        <v>4618.6780458255289</v>
      </c>
      <c r="AB279" s="169">
        <f ca="1">IF($C279-AB$1&lt;År1,0,AA278*(1-VLOOKUP($A279,[1]Hugst!$R$5:$W$9,MATCH(ROUNDUP((AB$1)/10,0)*10,[1]Hugst!$R$4:$W$4,0))))</f>
        <v>4623.3895917196751</v>
      </c>
      <c r="AC279" s="169">
        <f ca="1">IF($C279-AC$1&lt;År1,0,AB278*(1-VLOOKUP($A279,[1]Hugst!$R$5:$W$9,MATCH(ROUNDUP((AC$1)/10,0)*10,[1]Hugst!$R$4:$W$4,0))))</f>
        <v>4623.868415884519</v>
      </c>
      <c r="AD279" s="169">
        <f ca="1">IF($C279-AD$1&lt;År1,0,AC278*(1-VLOOKUP($A279,[1]Hugst!$R$5:$W$9,MATCH(ROUNDUP((AD$1)/10,0)*10,[1]Hugst!$R$4:$W$4,0))))</f>
        <v>4615.8384553145552</v>
      </c>
      <c r="AE279" s="169">
        <f ca="1">IF($C279-AE$1&lt;År1,0,AD278*(1-VLOOKUP($A279,[1]Hugst!$R$5:$W$9,MATCH(ROUNDUP((AE$1)/10,0)*10,[1]Hugst!$R$4:$W$4,0))))</f>
        <v>4590.7502196065543</v>
      </c>
      <c r="AF279" s="169">
        <f ca="1">IF($C279-AF$1&lt;År1,0,AE278*(1-VLOOKUP($A279,[1]Hugst!$R$5:$W$9,MATCH(ROUNDUP((AF$1)/10,0)*10,[1]Hugst!$R$4:$W$4,0))))</f>
        <v>4531.5102115039608</v>
      </c>
      <c r="AG279" s="169">
        <f ca="1">IF($C279-AG$1&lt;År1,0,AF278*(1-VLOOKUP($A279,[1]Hugst!$R$5:$W$9,MATCH(ROUNDUP((AG$1)/10,0)*10,[1]Hugst!$R$4:$W$4,0))))</f>
        <v>4403.9426150343552</v>
      </c>
      <c r="AH279" s="169">
        <f ca="1">IF($C279-AH$1&lt;År1,0,AG278*(1-VLOOKUP($A279,[1]Hugst!$R$5:$W$9,MATCH(ROUNDUP((AH$1)/10,0)*10,[1]Hugst!$R$4:$W$4,0))))</f>
        <v>4139.7183639868672</v>
      </c>
      <c r="AI279" s="169">
        <f ca="1"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ca="1" si="6"/>
        <v>24.727135959925363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 ca="1">IF($C280-G$1&lt;År1,0,F279*(1-VLOOKUP($A280,[1]Hugst!$R$5:$W$9,MATCH(ROUNDUP((G$1)/10,0)*10,[1]Hugst!$R$4:$W$4,0))))</f>
        <v>4431.1753347479125</v>
      </c>
      <c r="H280" s="169">
        <f ca="1">IF($C280-H$1&lt;År1,0,G279*(1-VLOOKUP($A280,[1]Hugst!$R$5:$W$9,MATCH(ROUNDUP((H$1)/10,0)*10,[1]Hugst!$R$4:$W$4,0))))</f>
        <v>4439.133426406951</v>
      </c>
      <c r="I280" s="169">
        <f ca="1">IF($C280-I$1&lt;År1,0,H279*(1-VLOOKUP($A280,[1]Hugst!$R$5:$W$9,MATCH(ROUNDUP((I$1)/10,0)*10,[1]Hugst!$R$4:$W$4,0))))</f>
        <v>4447.1359168334775</v>
      </c>
      <c r="J280" s="169">
        <f ca="1">IF($C280-J$1&lt;År1,0,I279*(1-VLOOKUP($A280,[1]Hugst!$R$5:$W$9,MATCH(ROUNDUP((J$1)/10,0)*10,[1]Hugst!$R$4:$W$4,0))))</f>
        <v>4455.1837398361922</v>
      </c>
      <c r="K280" s="169">
        <f ca="1">IF($C280-K$1&lt;År1,0,J279*(1-VLOOKUP($A280,[1]Hugst!$R$5:$W$9,MATCH(ROUNDUP((K$1)/10,0)*10,[1]Hugst!$R$4:$W$4,0))))</f>
        <v>4463.2785433823838</v>
      </c>
      <c r="L280" s="169">
        <f ca="1">IF($C280-L$1&lt;År1,0,K279*(1-VLOOKUP($A280,[1]Hugst!$R$5:$W$9,MATCH(ROUNDUP((L$1)/10,0)*10,[1]Hugst!$R$4:$W$4,0))))</f>
        <v>4471.4234026531476</v>
      </c>
      <c r="M280" s="169">
        <f ca="1">IF($C280-M$1&lt;År1,0,L279*(1-VLOOKUP($A280,[1]Hugst!$R$5:$W$9,MATCH(ROUNDUP((M$1)/10,0)*10,[1]Hugst!$R$4:$W$4,0))))</f>
        <v>4479.6242461466054</v>
      </c>
      <c r="N280" s="169">
        <f ca="1">IF($C280-N$1&lt;År1,0,M279*(1-VLOOKUP($A280,[1]Hugst!$R$5:$W$9,MATCH(ROUNDUP((N$1)/10,0)*10,[1]Hugst!$R$4:$W$4,0))))</f>
        <v>4487.8927078800252</v>
      </c>
      <c r="O280" s="169">
        <f ca="1">IF($C280-O$1&lt;År1,0,N279*(1-VLOOKUP($A280,[1]Hugst!$R$5:$W$9,MATCH(ROUNDUP((O$1)/10,0)*10,[1]Hugst!$R$4:$W$4,0))))</f>
        <v>4496.2518317878157</v>
      </c>
      <c r="P280" s="169">
        <f ca="1">IF($C280-P$1&lt;År1,0,O279*(1-VLOOKUP($A280,[1]Hugst!$R$5:$W$9,MATCH(ROUNDUP((P$1)/10,0)*10,[1]Hugst!$R$4:$W$4,0))))</f>
        <v>4504.7474805126503</v>
      </c>
      <c r="Q280" s="169">
        <f ca="1">IF($C280-Q$1&lt;År1,0,P279*(1-VLOOKUP($A280,[1]Hugst!$R$5:$W$9,MATCH(ROUNDUP((Q$1)/10,0)*10,[1]Hugst!$R$4:$W$4,0))))</f>
        <v>4513.4711529808619</v>
      </c>
      <c r="R280" s="169">
        <f ca="1">IF($C280-R$1&lt;År1,0,Q279*(1-VLOOKUP($A280,[1]Hugst!$R$5:$W$9,MATCH(ROUNDUP((R$1)/10,0)*10,[1]Hugst!$R$4:$W$4,0))))</f>
        <v>4523.4484268571423</v>
      </c>
      <c r="S280" s="169">
        <f ca="1">IF($C280-S$1&lt;År1,0,R279*(1-VLOOKUP($A280,[1]Hugst!$R$5:$W$9,MATCH(ROUNDUP((S$1)/10,0)*10,[1]Hugst!$R$4:$W$4,0))))</f>
        <v>4533.4737547045324</v>
      </c>
      <c r="T280" s="169">
        <f ca="1">IF($C280-T$1&lt;År1,0,S279*(1-VLOOKUP($A280,[1]Hugst!$R$5:$W$9,MATCH(ROUNDUP((T$1)/10,0)*10,[1]Hugst!$R$4:$W$4,0))))</f>
        <v>4543.5452949168384</v>
      </c>
      <c r="U280" s="169">
        <f ca="1">IF($C280-U$1&lt;År1,0,T279*(1-VLOOKUP($A280,[1]Hugst!$R$5:$W$9,MATCH(ROUNDUP((U$1)/10,0)*10,[1]Hugst!$R$4:$W$4,0))))</f>
        <v>4553.6591135500084</v>
      </c>
      <c r="V280" s="169">
        <f ca="1">IF($C280-V$1&lt;År1,0,U279*(1-VLOOKUP($A280,[1]Hugst!$R$5:$W$9,MATCH(ROUNDUP((V$1)/10,0)*10,[1]Hugst!$R$4:$W$4,0))))</f>
        <v>4563.8070907244482</v>
      </c>
      <c r="W280" s="169">
        <f ca="1">IF($C280-W$1&lt;År1,0,V279*(1-VLOOKUP($A280,[1]Hugst!$R$5:$W$9,MATCH(ROUNDUP((W$1)/10,0)*10,[1]Hugst!$R$4:$W$4,0))))</f>
        <v>4573.9727334231638</v>
      </c>
      <c r="X280" s="169">
        <f ca="1">IF($C280-X$1&lt;År1,0,W279*(1-VLOOKUP($A280,[1]Hugst!$R$5:$W$9,MATCH(ROUNDUP((X$1)/10,0)*10,[1]Hugst!$R$4:$W$4,0))))</f>
        <v>4584.1228010817622</v>
      </c>
      <c r="Y280" s="169">
        <f ca="1">IF($C280-Y$1&lt;År1,0,X279*(1-VLOOKUP($A280,[1]Hugst!$R$5:$W$9,MATCH(ROUNDUP((Y$1)/10,0)*10,[1]Hugst!$R$4:$W$4,0))))</f>
        <v>4594.1905567619388</v>
      </c>
      <c r="Z280" s="169">
        <f ca="1">IF($C280-Z$1&lt;År1,0,Y279*(1-VLOOKUP($A280,[1]Hugst!$R$5:$W$9,MATCH(ROUNDUP((Z$1)/10,0)*10,[1]Hugst!$R$4:$W$4,0))))</f>
        <v>4602.5075887356188</v>
      </c>
      <c r="AA280" s="169">
        <f ca="1">IF($C280-AA$1&lt;År1,0,Z279*(1-VLOOKUP($A280,[1]Hugst!$R$5:$W$9,MATCH(ROUNDUP((AA$1)/10,0)*10,[1]Hugst!$R$4:$W$4,0))))</f>
        <v>4610.3351247306409</v>
      </c>
      <c r="AB280" s="169">
        <f ca="1">IF($C280-AB$1&lt;År1,0,AA279*(1-VLOOKUP($A280,[1]Hugst!$R$5:$W$9,MATCH(ROUNDUP((AB$1)/10,0)*10,[1]Hugst!$R$4:$W$4,0))))</f>
        <v>4617.1384864769207</v>
      </c>
      <c r="AC280" s="169">
        <f ca="1">IF($C280-AC$1&lt;År1,0,AB279*(1-VLOOKUP($A280,[1]Hugst!$R$5:$W$9,MATCH(ROUNDUP((AC$1)/10,0)*10,[1]Hugst!$R$4:$W$4,0))))</f>
        <v>4621.8484618557686</v>
      </c>
      <c r="AD280" s="169">
        <f ca="1">IF($C280-AD$1&lt;År1,0,AC279*(1-VLOOKUP($A280,[1]Hugst!$R$5:$W$9,MATCH(ROUNDUP((AD$1)/10,0)*10,[1]Hugst!$R$4:$W$4,0))))</f>
        <v>4622.3271264125578</v>
      </c>
      <c r="AE280" s="169">
        <f ca="1">IF($C280-AE$1&lt;År1,0,AD279*(1-VLOOKUP($A280,[1]Hugst!$R$5:$W$9,MATCH(ROUNDUP((AE$1)/10,0)*10,[1]Hugst!$R$4:$W$4,0))))</f>
        <v>4614.299842496117</v>
      </c>
      <c r="AF280" s="169">
        <f ca="1">IF($C280-AF$1&lt;År1,0,AE279*(1-VLOOKUP($A280,[1]Hugst!$R$5:$W$9,MATCH(ROUNDUP((AF$1)/10,0)*10,[1]Hugst!$R$4:$W$4,0))))</f>
        <v>4589.219969533352</v>
      </c>
      <c r="AG280" s="169">
        <f ca="1">IF($C280-AG$1&lt;År1,0,AF279*(1-VLOOKUP($A280,[1]Hugst!$R$5:$W$9,MATCH(ROUNDUP((AG$1)/10,0)*10,[1]Hugst!$R$4:$W$4,0))))</f>
        <v>4529.9997081001266</v>
      </c>
      <c r="AH280" s="169">
        <f ca="1">IF($C280-AH$1&lt;År1,0,AG279*(1-VLOOKUP($A280,[1]Hugst!$R$5:$W$9,MATCH(ROUNDUP((AH$1)/10,0)*10,[1]Hugst!$R$4:$W$4,0))))</f>
        <v>4402.4746341626769</v>
      </c>
      <c r="AI280" s="169">
        <f ca="1">IF($C280-AI$1&lt;År1,0,AH279*(1-VLOOKUP($A280,[1]Hugst!$R$5:$W$9,MATCH(ROUNDUP((AI$1)/10,0)*10,[1]Hugst!$R$4:$W$4,0))))</f>
        <v>4138.3384578655387</v>
      </c>
      <c r="AJ280" s="169">
        <f ca="1"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 ca="1"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 ca="1">IF($C283-G$1&lt;År1,0,F282*(1-VLOOKUP($A283,[1]Hugst!$R$5:$W$9,MATCH(ROUNDUP((G$1)/10,0)*10,[1]Hugst!$R$4:$W$4,0))))</f>
        <v>747.9430070057391</v>
      </c>
      <c r="H283" s="169">
        <f ca="1"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 ca="1">IF($C284-G$1&lt;År1,0,F283*(1-VLOOKUP($A284,[1]Hugst!$R$5:$W$9,MATCH(ROUNDUP((G$1)/10,0)*10,[1]Hugst!$R$4:$W$4,0))))</f>
        <v>825.08414638074498</v>
      </c>
      <c r="H284" s="169">
        <f ca="1">IF($C284-H$1&lt;År1,0,G283*(1-VLOOKUP($A284,[1]Hugst!$R$5:$W$9,MATCH(ROUNDUP((H$1)/10,0)*10,[1]Hugst!$R$4:$W$4,0))))</f>
        <v>747.9430070057391</v>
      </c>
      <c r="I284" s="169">
        <f ca="1"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 ca="1">IF($C285-G$1&lt;År1,0,F284*(1-VLOOKUP($A285,[1]Hugst!$R$5:$W$9,MATCH(ROUNDUP((G$1)/10,0)*10,[1]Hugst!$R$4:$W$4,0))))</f>
        <v>862.08020505887032</v>
      </c>
      <c r="H285" s="169">
        <f ca="1">IF($C285-H$1&lt;År1,0,G284*(1-VLOOKUP($A285,[1]Hugst!$R$5:$W$9,MATCH(ROUNDUP((H$1)/10,0)*10,[1]Hugst!$R$4:$W$4,0))))</f>
        <v>825.08414638074498</v>
      </c>
      <c r="I285" s="169">
        <f ca="1">IF($C285-I$1&lt;År1,0,H284*(1-VLOOKUP($A285,[1]Hugst!$R$5:$W$9,MATCH(ROUNDUP((I$1)/10,0)*10,[1]Hugst!$R$4:$W$4,0))))</f>
        <v>747.9430070057391</v>
      </c>
      <c r="J285" s="169">
        <f ca="1"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 ca="1">IF($C286-G$1&lt;År1,0,F285*(1-VLOOKUP($A286,[1]Hugst!$R$5:$W$9,MATCH(ROUNDUP((G$1)/10,0)*10,[1]Hugst!$R$4:$W$4,0))))</f>
        <v>879.01159594359649</v>
      </c>
      <c r="H286" s="169">
        <f ca="1">IF($C286-H$1&lt;År1,0,G285*(1-VLOOKUP($A286,[1]Hugst!$R$5:$W$9,MATCH(ROUNDUP((H$1)/10,0)*10,[1]Hugst!$R$4:$W$4,0))))</f>
        <v>862.08020505887032</v>
      </c>
      <c r="I286" s="169">
        <f ca="1">IF($C286-I$1&lt;År1,0,H285*(1-VLOOKUP($A286,[1]Hugst!$R$5:$W$9,MATCH(ROUNDUP((I$1)/10,0)*10,[1]Hugst!$R$4:$W$4,0))))</f>
        <v>825.08414638074498</v>
      </c>
      <c r="J286" s="169">
        <f ca="1">IF($C286-J$1&lt;År1,0,I285*(1-VLOOKUP($A286,[1]Hugst!$R$5:$W$9,MATCH(ROUNDUP((J$1)/10,0)*10,[1]Hugst!$R$4:$W$4,0))))</f>
        <v>747.9430070057391</v>
      </c>
      <c r="K286" s="169">
        <f ca="1"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 ca="1">IF($C287-G$1&lt;År1,0,F286*(1-VLOOKUP($A287,[1]Hugst!$R$5:$W$9,MATCH(ROUNDUP((G$1)/10,0)*10,[1]Hugst!$R$4:$W$4,0))))</f>
        <v>885.91848612390811</v>
      </c>
      <c r="H287" s="169">
        <f ca="1">IF($C287-H$1&lt;År1,0,G286*(1-VLOOKUP($A287,[1]Hugst!$R$5:$W$9,MATCH(ROUNDUP((H$1)/10,0)*10,[1]Hugst!$R$4:$W$4,0))))</f>
        <v>879.01159594359649</v>
      </c>
      <c r="I287" s="169">
        <f ca="1">IF($C287-I$1&lt;År1,0,H286*(1-VLOOKUP($A287,[1]Hugst!$R$5:$W$9,MATCH(ROUNDUP((I$1)/10,0)*10,[1]Hugst!$R$4:$W$4,0))))</f>
        <v>862.08020505887032</v>
      </c>
      <c r="J287" s="169">
        <f ca="1">IF($C287-J$1&lt;År1,0,I286*(1-VLOOKUP($A287,[1]Hugst!$R$5:$W$9,MATCH(ROUNDUP((J$1)/10,0)*10,[1]Hugst!$R$4:$W$4,0))))</f>
        <v>825.08414638074498</v>
      </c>
      <c r="K287" s="169">
        <f ca="1">IF($C287-K$1&lt;År1,0,J286*(1-VLOOKUP($A287,[1]Hugst!$R$5:$W$9,MATCH(ROUNDUP((K$1)/10,0)*10,[1]Hugst!$R$4:$W$4,0))))</f>
        <v>747.9430070057391</v>
      </c>
      <c r="L287" s="169">
        <f ca="1"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 ca="1">IF($C288-G$1&lt;År1,0,F287*(1-VLOOKUP($A288,[1]Hugst!$R$5:$W$9,MATCH(ROUNDUP((G$1)/10,0)*10,[1]Hugst!$R$4:$W$4,0))))</f>
        <v>887.82091997832697</v>
      </c>
      <c r="H288" s="169">
        <f ca="1">IF($C288-H$1&lt;År1,0,G287*(1-VLOOKUP($A288,[1]Hugst!$R$5:$W$9,MATCH(ROUNDUP((H$1)/10,0)*10,[1]Hugst!$R$4:$W$4,0))))</f>
        <v>885.91848612390811</v>
      </c>
      <c r="I288" s="169">
        <f ca="1">IF($C288-I$1&lt;År1,0,H287*(1-VLOOKUP($A288,[1]Hugst!$R$5:$W$9,MATCH(ROUNDUP((I$1)/10,0)*10,[1]Hugst!$R$4:$W$4,0))))</f>
        <v>879.01159594359649</v>
      </c>
      <c r="J288" s="169">
        <f ca="1">IF($C288-J$1&lt;År1,0,I287*(1-VLOOKUP($A288,[1]Hugst!$R$5:$W$9,MATCH(ROUNDUP((J$1)/10,0)*10,[1]Hugst!$R$4:$W$4,0))))</f>
        <v>862.08020505887032</v>
      </c>
      <c r="K288" s="169">
        <f ca="1">IF($C288-K$1&lt;År1,0,J287*(1-VLOOKUP($A288,[1]Hugst!$R$5:$W$9,MATCH(ROUNDUP((K$1)/10,0)*10,[1]Hugst!$R$4:$W$4,0))))</f>
        <v>825.08414638074498</v>
      </c>
      <c r="L288" s="169">
        <f ca="1">IF($C288-L$1&lt;År1,0,K287*(1-VLOOKUP($A288,[1]Hugst!$R$5:$W$9,MATCH(ROUNDUP((L$1)/10,0)*10,[1]Hugst!$R$4:$W$4,0))))</f>
        <v>747.9430070057391</v>
      </c>
      <c r="M288" s="169">
        <f ca="1"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 ca="1">IF($C289-G$1&lt;År1,0,F288*(1-VLOOKUP($A289,[1]Hugst!$R$5:$W$9,MATCH(ROUNDUP((G$1)/10,0)*10,[1]Hugst!$R$4:$W$4,0))))</f>
        <v>887.2288807259614</v>
      </c>
      <c r="H289" s="169">
        <f ca="1">IF($C289-H$1&lt;År1,0,G288*(1-VLOOKUP($A289,[1]Hugst!$R$5:$W$9,MATCH(ROUNDUP((H$1)/10,0)*10,[1]Hugst!$R$4:$W$4,0))))</f>
        <v>887.82091997832697</v>
      </c>
      <c r="I289" s="169">
        <f ca="1">IF($C289-I$1&lt;År1,0,H288*(1-VLOOKUP($A289,[1]Hugst!$R$5:$W$9,MATCH(ROUNDUP((I$1)/10,0)*10,[1]Hugst!$R$4:$W$4,0))))</f>
        <v>885.91848612390811</v>
      </c>
      <c r="J289" s="169">
        <f ca="1">IF($C289-J$1&lt;År1,0,I288*(1-VLOOKUP($A289,[1]Hugst!$R$5:$W$9,MATCH(ROUNDUP((J$1)/10,0)*10,[1]Hugst!$R$4:$W$4,0))))</f>
        <v>879.01159594359649</v>
      </c>
      <c r="K289" s="169">
        <f ca="1">IF($C289-K$1&lt;År1,0,J288*(1-VLOOKUP($A289,[1]Hugst!$R$5:$W$9,MATCH(ROUNDUP((K$1)/10,0)*10,[1]Hugst!$R$4:$W$4,0))))</f>
        <v>862.08020505887032</v>
      </c>
      <c r="L289" s="169">
        <f ca="1">IF($C289-L$1&lt;År1,0,K288*(1-VLOOKUP($A289,[1]Hugst!$R$5:$W$9,MATCH(ROUNDUP((L$1)/10,0)*10,[1]Hugst!$R$4:$W$4,0))))</f>
        <v>825.08414638074498</v>
      </c>
      <c r="M289" s="169">
        <f ca="1">IF($C289-M$1&lt;År1,0,L288*(1-VLOOKUP($A289,[1]Hugst!$R$5:$W$9,MATCH(ROUNDUP((M$1)/10,0)*10,[1]Hugst!$R$4:$W$4,0))))</f>
        <v>747.9430070057391</v>
      </c>
      <c r="N289" s="169">
        <f ca="1"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 ca="1">IF($C290-G$1&lt;År1,0,F289*(1-VLOOKUP($A290,[1]Hugst!$R$5:$W$9,MATCH(ROUNDUP((G$1)/10,0)*10,[1]Hugst!$R$4:$W$4,0))))</f>
        <v>885.39732120111364</v>
      </c>
      <c r="H290" s="169">
        <f ca="1">IF($C290-H$1&lt;År1,0,G289*(1-VLOOKUP($A290,[1]Hugst!$R$5:$W$9,MATCH(ROUNDUP((H$1)/10,0)*10,[1]Hugst!$R$4:$W$4,0))))</f>
        <v>887.2288807259614</v>
      </c>
      <c r="I290" s="169">
        <f ca="1">IF($C290-I$1&lt;År1,0,H289*(1-VLOOKUP($A290,[1]Hugst!$R$5:$W$9,MATCH(ROUNDUP((I$1)/10,0)*10,[1]Hugst!$R$4:$W$4,0))))</f>
        <v>887.82091997832697</v>
      </c>
      <c r="J290" s="169">
        <f ca="1">IF($C290-J$1&lt;År1,0,I289*(1-VLOOKUP($A290,[1]Hugst!$R$5:$W$9,MATCH(ROUNDUP((J$1)/10,0)*10,[1]Hugst!$R$4:$W$4,0))))</f>
        <v>885.91848612390811</v>
      </c>
      <c r="K290" s="169">
        <f ca="1">IF($C290-K$1&lt;År1,0,J289*(1-VLOOKUP($A290,[1]Hugst!$R$5:$W$9,MATCH(ROUNDUP((K$1)/10,0)*10,[1]Hugst!$R$4:$W$4,0))))</f>
        <v>879.01159594359649</v>
      </c>
      <c r="L290" s="169">
        <f ca="1">IF($C290-L$1&lt;År1,0,K289*(1-VLOOKUP($A290,[1]Hugst!$R$5:$W$9,MATCH(ROUNDUP((L$1)/10,0)*10,[1]Hugst!$R$4:$W$4,0))))</f>
        <v>862.08020505887032</v>
      </c>
      <c r="M290" s="169">
        <f ca="1">IF($C290-M$1&lt;År1,0,L289*(1-VLOOKUP($A290,[1]Hugst!$R$5:$W$9,MATCH(ROUNDUP((M$1)/10,0)*10,[1]Hugst!$R$4:$W$4,0))))</f>
        <v>825.08414638074498</v>
      </c>
      <c r="N290" s="169">
        <f ca="1">IF($C290-N$1&lt;År1,0,M289*(1-VLOOKUP($A290,[1]Hugst!$R$5:$W$9,MATCH(ROUNDUP((N$1)/10,0)*10,[1]Hugst!$R$4:$W$4,0))))</f>
        <v>747.9430070057391</v>
      </c>
      <c r="O290" s="169">
        <f ca="1"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 ca="1">IF($C291-G$1&lt;År1,0,F290*(1-VLOOKUP($A291,[1]Hugst!$R$5:$W$9,MATCH(ROUNDUP((G$1)/10,0)*10,[1]Hugst!$R$4:$W$4,0))))</f>
        <v>882.9536792395005</v>
      </c>
      <c r="H291" s="169">
        <f ca="1">IF($C291-H$1&lt;År1,0,G290*(1-VLOOKUP($A291,[1]Hugst!$R$5:$W$9,MATCH(ROUNDUP((H$1)/10,0)*10,[1]Hugst!$R$4:$W$4,0))))</f>
        <v>885.39732120111364</v>
      </c>
      <c r="I291" s="169">
        <f ca="1">IF($C291-I$1&lt;År1,0,H290*(1-VLOOKUP($A291,[1]Hugst!$R$5:$W$9,MATCH(ROUNDUP((I$1)/10,0)*10,[1]Hugst!$R$4:$W$4,0))))</f>
        <v>887.2288807259614</v>
      </c>
      <c r="J291" s="169">
        <f ca="1">IF($C291-J$1&lt;År1,0,I290*(1-VLOOKUP($A291,[1]Hugst!$R$5:$W$9,MATCH(ROUNDUP((J$1)/10,0)*10,[1]Hugst!$R$4:$W$4,0))))</f>
        <v>887.82091997832697</v>
      </c>
      <c r="K291" s="169">
        <f ca="1">IF($C291-K$1&lt;År1,0,J290*(1-VLOOKUP($A291,[1]Hugst!$R$5:$W$9,MATCH(ROUNDUP((K$1)/10,0)*10,[1]Hugst!$R$4:$W$4,0))))</f>
        <v>885.91848612390811</v>
      </c>
      <c r="L291" s="169">
        <f ca="1">IF($C291-L$1&lt;År1,0,K290*(1-VLOOKUP($A291,[1]Hugst!$R$5:$W$9,MATCH(ROUNDUP((L$1)/10,0)*10,[1]Hugst!$R$4:$W$4,0))))</f>
        <v>879.01159594359649</v>
      </c>
      <c r="M291" s="169">
        <f ca="1">IF($C291-M$1&lt;År1,0,L290*(1-VLOOKUP($A291,[1]Hugst!$R$5:$W$9,MATCH(ROUNDUP((M$1)/10,0)*10,[1]Hugst!$R$4:$W$4,0))))</f>
        <v>862.08020505887032</v>
      </c>
      <c r="N291" s="169">
        <f ca="1">IF($C291-N$1&lt;År1,0,M290*(1-VLOOKUP($A291,[1]Hugst!$R$5:$W$9,MATCH(ROUNDUP((N$1)/10,0)*10,[1]Hugst!$R$4:$W$4,0))))</f>
        <v>825.08414638074498</v>
      </c>
      <c r="O291" s="169">
        <f ca="1">IF($C291-O$1&lt;År1,0,N290*(1-VLOOKUP($A291,[1]Hugst!$R$5:$W$9,MATCH(ROUNDUP((O$1)/10,0)*10,[1]Hugst!$R$4:$W$4,0))))</f>
        <v>747.9430070057391</v>
      </c>
      <c r="P291" s="169">
        <f ca="1"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 ca="1">IF($C292-G$1&lt;År1,0,F291*(1-VLOOKUP($A292,[1]Hugst!$R$5:$W$9,MATCH(ROUNDUP((G$1)/10,0)*10,[1]Hugst!$R$4:$W$4,0))))</f>
        <v>880.21163537052587</v>
      </c>
      <c r="H292" s="169">
        <f ca="1">IF($C292-H$1&lt;År1,0,G291*(1-VLOOKUP($A292,[1]Hugst!$R$5:$W$9,MATCH(ROUNDUP((H$1)/10,0)*10,[1]Hugst!$R$4:$W$4,0))))</f>
        <v>882.9536792395005</v>
      </c>
      <c r="I292" s="169">
        <f ca="1">IF($C292-I$1&lt;År1,0,H291*(1-VLOOKUP($A292,[1]Hugst!$R$5:$W$9,MATCH(ROUNDUP((I$1)/10,0)*10,[1]Hugst!$R$4:$W$4,0))))</f>
        <v>885.39732120111364</v>
      </c>
      <c r="J292" s="169">
        <f ca="1">IF($C292-J$1&lt;År1,0,I291*(1-VLOOKUP($A292,[1]Hugst!$R$5:$W$9,MATCH(ROUNDUP((J$1)/10,0)*10,[1]Hugst!$R$4:$W$4,0))))</f>
        <v>887.2288807259614</v>
      </c>
      <c r="K292" s="169">
        <f ca="1">IF($C292-K$1&lt;År1,0,J291*(1-VLOOKUP($A292,[1]Hugst!$R$5:$W$9,MATCH(ROUNDUP((K$1)/10,0)*10,[1]Hugst!$R$4:$W$4,0))))</f>
        <v>887.82091997832697</v>
      </c>
      <c r="L292" s="169">
        <f ca="1">IF($C292-L$1&lt;År1,0,K291*(1-VLOOKUP($A292,[1]Hugst!$R$5:$W$9,MATCH(ROUNDUP((L$1)/10,0)*10,[1]Hugst!$R$4:$W$4,0))))</f>
        <v>885.91848612390811</v>
      </c>
      <c r="M292" s="169">
        <f ca="1">IF($C292-M$1&lt;År1,0,L291*(1-VLOOKUP($A292,[1]Hugst!$R$5:$W$9,MATCH(ROUNDUP((M$1)/10,0)*10,[1]Hugst!$R$4:$W$4,0))))</f>
        <v>879.01159594359649</v>
      </c>
      <c r="N292" s="169">
        <f ca="1">IF($C292-N$1&lt;År1,0,M291*(1-VLOOKUP($A292,[1]Hugst!$R$5:$W$9,MATCH(ROUNDUP((N$1)/10,0)*10,[1]Hugst!$R$4:$W$4,0))))</f>
        <v>862.08020505887032</v>
      </c>
      <c r="O292" s="169">
        <f ca="1">IF($C292-O$1&lt;År1,0,N291*(1-VLOOKUP($A292,[1]Hugst!$R$5:$W$9,MATCH(ROUNDUP((O$1)/10,0)*10,[1]Hugst!$R$4:$W$4,0))))</f>
        <v>825.08414638074498</v>
      </c>
      <c r="P292" s="169">
        <f ca="1">IF($C292-P$1&lt;År1,0,O291*(1-VLOOKUP($A292,[1]Hugst!$R$5:$W$9,MATCH(ROUNDUP((P$1)/10,0)*10,[1]Hugst!$R$4:$W$4,0))))</f>
        <v>747.9430070057391</v>
      </c>
      <c r="Q292" s="169">
        <f ca="1"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 ca="1">IF($C293-G$1&lt;År1,0,F292*(1-VLOOKUP($A293,[1]Hugst!$R$5:$W$9,MATCH(ROUNDUP((G$1)/10,0)*10,[1]Hugst!$R$4:$W$4,0))))</f>
        <v>877.32799166229108</v>
      </c>
      <c r="H293" s="169">
        <f ca="1">IF($C293-H$1&lt;År1,0,G292*(1-VLOOKUP($A293,[1]Hugst!$R$5:$W$9,MATCH(ROUNDUP((H$1)/10,0)*10,[1]Hugst!$R$4:$W$4,0))))</f>
        <v>880.21163537052587</v>
      </c>
      <c r="I293" s="169">
        <f ca="1">IF($C293-I$1&lt;År1,0,H292*(1-VLOOKUP($A293,[1]Hugst!$R$5:$W$9,MATCH(ROUNDUP((I$1)/10,0)*10,[1]Hugst!$R$4:$W$4,0))))</f>
        <v>882.9536792395005</v>
      </c>
      <c r="J293" s="169">
        <f ca="1">IF($C293-J$1&lt;År1,0,I292*(1-VLOOKUP($A293,[1]Hugst!$R$5:$W$9,MATCH(ROUNDUP((J$1)/10,0)*10,[1]Hugst!$R$4:$W$4,0))))</f>
        <v>885.39732120111364</v>
      </c>
      <c r="K293" s="169">
        <f ca="1">IF($C293-K$1&lt;År1,0,J292*(1-VLOOKUP($A293,[1]Hugst!$R$5:$W$9,MATCH(ROUNDUP((K$1)/10,0)*10,[1]Hugst!$R$4:$W$4,0))))</f>
        <v>887.2288807259614</v>
      </c>
      <c r="L293" s="169">
        <f ca="1">IF($C293-L$1&lt;År1,0,K292*(1-VLOOKUP($A293,[1]Hugst!$R$5:$W$9,MATCH(ROUNDUP((L$1)/10,0)*10,[1]Hugst!$R$4:$W$4,0))))</f>
        <v>887.82091997832697</v>
      </c>
      <c r="M293" s="169">
        <f ca="1">IF($C293-M$1&lt;År1,0,L292*(1-VLOOKUP($A293,[1]Hugst!$R$5:$W$9,MATCH(ROUNDUP((M$1)/10,0)*10,[1]Hugst!$R$4:$W$4,0))))</f>
        <v>885.91848612390811</v>
      </c>
      <c r="N293" s="169">
        <f ca="1">IF($C293-N$1&lt;År1,0,M292*(1-VLOOKUP($A293,[1]Hugst!$R$5:$W$9,MATCH(ROUNDUP((N$1)/10,0)*10,[1]Hugst!$R$4:$W$4,0))))</f>
        <v>879.01159594359649</v>
      </c>
      <c r="O293" s="169">
        <f ca="1">IF($C293-O$1&lt;År1,0,N292*(1-VLOOKUP($A293,[1]Hugst!$R$5:$W$9,MATCH(ROUNDUP((O$1)/10,0)*10,[1]Hugst!$R$4:$W$4,0))))</f>
        <v>862.08020505887032</v>
      </c>
      <c r="P293" s="169">
        <f ca="1">IF($C293-P$1&lt;År1,0,O292*(1-VLOOKUP($A293,[1]Hugst!$R$5:$W$9,MATCH(ROUNDUP((P$1)/10,0)*10,[1]Hugst!$R$4:$W$4,0))))</f>
        <v>825.08414638074498</v>
      </c>
      <c r="Q293" s="169">
        <f ca="1">IF($C293-Q$1&lt;År1,0,P292*(1-VLOOKUP($A293,[1]Hugst!$R$5:$W$9,MATCH(ROUNDUP((Q$1)/10,0)*10,[1]Hugst!$R$4:$W$4,0))))</f>
        <v>747.9430070057391</v>
      </c>
      <c r="R293" s="169">
        <f ca="1"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 ca="1">IF($C294-G$1&lt;År1,0,F293*(1-VLOOKUP($A294,[1]Hugst!$R$5:$W$9,MATCH(ROUNDUP((G$1)/10,0)*10,[1]Hugst!$R$4:$W$4,0))))</f>
        <v>874.38111114330798</v>
      </c>
      <c r="H294" s="169">
        <f ca="1">IF($C294-H$1&lt;År1,0,G293*(1-VLOOKUP($A294,[1]Hugst!$R$5:$W$9,MATCH(ROUNDUP((H$1)/10,0)*10,[1]Hugst!$R$4:$W$4,0))))</f>
        <v>877.32799166229108</v>
      </c>
      <c r="I294" s="169">
        <f ca="1">IF($C294-I$1&lt;År1,0,H293*(1-VLOOKUP($A294,[1]Hugst!$R$5:$W$9,MATCH(ROUNDUP((I$1)/10,0)*10,[1]Hugst!$R$4:$W$4,0))))</f>
        <v>880.21163537052587</v>
      </c>
      <c r="J294" s="169">
        <f ca="1">IF($C294-J$1&lt;År1,0,I293*(1-VLOOKUP($A294,[1]Hugst!$R$5:$W$9,MATCH(ROUNDUP((J$1)/10,0)*10,[1]Hugst!$R$4:$W$4,0))))</f>
        <v>882.9536792395005</v>
      </c>
      <c r="K294" s="169">
        <f ca="1">IF($C294-K$1&lt;År1,0,J293*(1-VLOOKUP($A294,[1]Hugst!$R$5:$W$9,MATCH(ROUNDUP((K$1)/10,0)*10,[1]Hugst!$R$4:$W$4,0))))</f>
        <v>885.39732120111364</v>
      </c>
      <c r="L294" s="169">
        <f ca="1">IF($C294-L$1&lt;År1,0,K293*(1-VLOOKUP($A294,[1]Hugst!$R$5:$W$9,MATCH(ROUNDUP((L$1)/10,0)*10,[1]Hugst!$R$4:$W$4,0))))</f>
        <v>887.2288807259614</v>
      </c>
      <c r="M294" s="169">
        <f ca="1">IF($C294-M$1&lt;År1,0,L293*(1-VLOOKUP($A294,[1]Hugst!$R$5:$W$9,MATCH(ROUNDUP((M$1)/10,0)*10,[1]Hugst!$R$4:$W$4,0))))</f>
        <v>887.82091997832697</v>
      </c>
      <c r="N294" s="169">
        <f ca="1">IF($C294-N$1&lt;År1,0,M293*(1-VLOOKUP($A294,[1]Hugst!$R$5:$W$9,MATCH(ROUNDUP((N$1)/10,0)*10,[1]Hugst!$R$4:$W$4,0))))</f>
        <v>885.91848612390811</v>
      </c>
      <c r="O294" s="169">
        <f ca="1">IF($C294-O$1&lt;År1,0,N293*(1-VLOOKUP($A294,[1]Hugst!$R$5:$W$9,MATCH(ROUNDUP((O$1)/10,0)*10,[1]Hugst!$R$4:$W$4,0))))</f>
        <v>879.01159594359649</v>
      </c>
      <c r="P294" s="169">
        <f ca="1">IF($C294-P$1&lt;År1,0,O293*(1-VLOOKUP($A294,[1]Hugst!$R$5:$W$9,MATCH(ROUNDUP((P$1)/10,0)*10,[1]Hugst!$R$4:$W$4,0))))</f>
        <v>862.08020505887032</v>
      </c>
      <c r="Q294" s="169">
        <f ca="1">IF($C294-Q$1&lt;År1,0,P293*(1-VLOOKUP($A294,[1]Hugst!$R$5:$W$9,MATCH(ROUNDUP((Q$1)/10,0)*10,[1]Hugst!$R$4:$W$4,0))))</f>
        <v>825.08414638074498</v>
      </c>
      <c r="R294" s="169">
        <f ca="1">IF($C294-R$1&lt;År1,0,Q293*(1-VLOOKUP($A294,[1]Hugst!$R$5:$W$9,MATCH(ROUNDUP((R$1)/10,0)*10,[1]Hugst!$R$4:$W$4,0))))</f>
        <v>747.9430070057391</v>
      </c>
      <c r="S294" s="169">
        <f ca="1"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 ca="1">IF($C295-G$1&lt;År1,0,F294*(1-VLOOKUP($A295,[1]Hugst!$R$5:$W$9,MATCH(ROUNDUP((G$1)/10,0)*10,[1]Hugst!$R$4:$W$4,0))))</f>
        <v>871.41013751226785</v>
      </c>
      <c r="H295" s="169">
        <f ca="1">IF($C295-H$1&lt;År1,0,G294*(1-VLOOKUP($A295,[1]Hugst!$R$5:$W$9,MATCH(ROUNDUP((H$1)/10,0)*10,[1]Hugst!$R$4:$W$4,0))))</f>
        <v>874.38111114330798</v>
      </c>
      <c r="I295" s="169">
        <f ca="1">IF($C295-I$1&lt;År1,0,H294*(1-VLOOKUP($A295,[1]Hugst!$R$5:$W$9,MATCH(ROUNDUP((I$1)/10,0)*10,[1]Hugst!$R$4:$W$4,0))))</f>
        <v>877.32799166229108</v>
      </c>
      <c r="J295" s="169">
        <f ca="1">IF($C295-J$1&lt;År1,0,I294*(1-VLOOKUP($A295,[1]Hugst!$R$5:$W$9,MATCH(ROUNDUP((J$1)/10,0)*10,[1]Hugst!$R$4:$W$4,0))))</f>
        <v>880.21163537052587</v>
      </c>
      <c r="K295" s="169">
        <f ca="1">IF($C295-K$1&lt;År1,0,J294*(1-VLOOKUP($A295,[1]Hugst!$R$5:$W$9,MATCH(ROUNDUP((K$1)/10,0)*10,[1]Hugst!$R$4:$W$4,0))))</f>
        <v>882.9536792395005</v>
      </c>
      <c r="L295" s="169">
        <f ca="1">IF($C295-L$1&lt;År1,0,K294*(1-VLOOKUP($A295,[1]Hugst!$R$5:$W$9,MATCH(ROUNDUP((L$1)/10,0)*10,[1]Hugst!$R$4:$W$4,0))))</f>
        <v>885.39732120111364</v>
      </c>
      <c r="M295" s="169">
        <f ca="1">IF($C295-M$1&lt;År1,0,L294*(1-VLOOKUP($A295,[1]Hugst!$R$5:$W$9,MATCH(ROUNDUP((M$1)/10,0)*10,[1]Hugst!$R$4:$W$4,0))))</f>
        <v>887.2288807259614</v>
      </c>
      <c r="N295" s="169">
        <f ca="1">IF($C295-N$1&lt;År1,0,M294*(1-VLOOKUP($A295,[1]Hugst!$R$5:$W$9,MATCH(ROUNDUP((N$1)/10,0)*10,[1]Hugst!$R$4:$W$4,0))))</f>
        <v>887.82091997832697</v>
      </c>
      <c r="O295" s="169">
        <f ca="1">IF($C295-O$1&lt;År1,0,N294*(1-VLOOKUP($A295,[1]Hugst!$R$5:$W$9,MATCH(ROUNDUP((O$1)/10,0)*10,[1]Hugst!$R$4:$W$4,0))))</f>
        <v>885.91848612390811</v>
      </c>
      <c r="P295" s="169">
        <f ca="1">IF($C295-P$1&lt;År1,0,O294*(1-VLOOKUP($A295,[1]Hugst!$R$5:$W$9,MATCH(ROUNDUP((P$1)/10,0)*10,[1]Hugst!$R$4:$W$4,0))))</f>
        <v>879.01159594359649</v>
      </c>
      <c r="Q295" s="169">
        <f ca="1">IF($C295-Q$1&lt;År1,0,P294*(1-VLOOKUP($A295,[1]Hugst!$R$5:$W$9,MATCH(ROUNDUP((Q$1)/10,0)*10,[1]Hugst!$R$4:$W$4,0))))</f>
        <v>862.08020505887032</v>
      </c>
      <c r="R295" s="169">
        <f ca="1">IF($C295-R$1&lt;År1,0,Q294*(1-VLOOKUP($A295,[1]Hugst!$R$5:$W$9,MATCH(ROUNDUP((R$1)/10,0)*10,[1]Hugst!$R$4:$W$4,0))))</f>
        <v>825.08414638074498</v>
      </c>
      <c r="S295" s="169">
        <f ca="1">IF($C295-S$1&lt;År1,0,R294*(1-VLOOKUP($A295,[1]Hugst!$R$5:$W$9,MATCH(ROUNDUP((S$1)/10,0)*10,[1]Hugst!$R$4:$W$4,0))))</f>
        <v>747.9430070057391</v>
      </c>
      <c r="T295" s="169">
        <f ca="1"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 ca="1">IF($C296-G$1&lt;År1,0,F295*(1-VLOOKUP($A296,[1]Hugst!$R$5:$W$9,MATCH(ROUNDUP((G$1)/10,0)*10,[1]Hugst!$R$4:$W$4,0))))</f>
        <v>868.43460499205833</v>
      </c>
      <c r="H296" s="169">
        <f ca="1">IF($C296-H$1&lt;År1,0,G295*(1-VLOOKUP($A296,[1]Hugst!$R$5:$W$9,MATCH(ROUNDUP((H$1)/10,0)*10,[1]Hugst!$R$4:$W$4,0))))</f>
        <v>871.41013751226785</v>
      </c>
      <c r="I296" s="169">
        <f ca="1">IF($C296-I$1&lt;År1,0,H295*(1-VLOOKUP($A296,[1]Hugst!$R$5:$W$9,MATCH(ROUNDUP((I$1)/10,0)*10,[1]Hugst!$R$4:$W$4,0))))</f>
        <v>874.38111114330798</v>
      </c>
      <c r="J296" s="169">
        <f ca="1">IF($C296-J$1&lt;År1,0,I295*(1-VLOOKUP($A296,[1]Hugst!$R$5:$W$9,MATCH(ROUNDUP((J$1)/10,0)*10,[1]Hugst!$R$4:$W$4,0))))</f>
        <v>877.32799166229108</v>
      </c>
      <c r="K296" s="169">
        <f ca="1">IF($C296-K$1&lt;År1,0,J295*(1-VLOOKUP($A296,[1]Hugst!$R$5:$W$9,MATCH(ROUNDUP((K$1)/10,0)*10,[1]Hugst!$R$4:$W$4,0))))</f>
        <v>880.21163537052587</v>
      </c>
      <c r="L296" s="169">
        <f ca="1">IF($C296-L$1&lt;År1,0,K295*(1-VLOOKUP($A296,[1]Hugst!$R$5:$W$9,MATCH(ROUNDUP((L$1)/10,0)*10,[1]Hugst!$R$4:$W$4,0))))</f>
        <v>882.9536792395005</v>
      </c>
      <c r="M296" s="169">
        <f ca="1">IF($C296-M$1&lt;År1,0,L295*(1-VLOOKUP($A296,[1]Hugst!$R$5:$W$9,MATCH(ROUNDUP((M$1)/10,0)*10,[1]Hugst!$R$4:$W$4,0))))</f>
        <v>885.39732120111364</v>
      </c>
      <c r="N296" s="169">
        <f ca="1">IF($C296-N$1&lt;År1,0,M295*(1-VLOOKUP($A296,[1]Hugst!$R$5:$W$9,MATCH(ROUNDUP((N$1)/10,0)*10,[1]Hugst!$R$4:$W$4,0))))</f>
        <v>887.2288807259614</v>
      </c>
      <c r="O296" s="169">
        <f ca="1">IF($C296-O$1&lt;År1,0,N295*(1-VLOOKUP($A296,[1]Hugst!$R$5:$W$9,MATCH(ROUNDUP((O$1)/10,0)*10,[1]Hugst!$R$4:$W$4,0))))</f>
        <v>887.82091997832697</v>
      </c>
      <c r="P296" s="169">
        <f ca="1">IF($C296-P$1&lt;År1,0,O295*(1-VLOOKUP($A296,[1]Hugst!$R$5:$W$9,MATCH(ROUNDUP((P$1)/10,0)*10,[1]Hugst!$R$4:$W$4,0))))</f>
        <v>885.91848612390811</v>
      </c>
      <c r="Q296" s="169">
        <f ca="1">IF($C296-Q$1&lt;År1,0,P295*(1-VLOOKUP($A296,[1]Hugst!$R$5:$W$9,MATCH(ROUNDUP((Q$1)/10,0)*10,[1]Hugst!$R$4:$W$4,0))))</f>
        <v>879.01159594359649</v>
      </c>
      <c r="R296" s="169">
        <f ca="1">IF($C296-R$1&lt;År1,0,Q295*(1-VLOOKUP($A296,[1]Hugst!$R$5:$W$9,MATCH(ROUNDUP((R$1)/10,0)*10,[1]Hugst!$R$4:$W$4,0))))</f>
        <v>862.08020505887032</v>
      </c>
      <c r="S296" s="169">
        <f ca="1">IF($C296-S$1&lt;År1,0,R295*(1-VLOOKUP($A296,[1]Hugst!$R$5:$W$9,MATCH(ROUNDUP((S$1)/10,0)*10,[1]Hugst!$R$4:$W$4,0))))</f>
        <v>825.08414638074498</v>
      </c>
      <c r="T296" s="169">
        <f ca="1">IF($C296-T$1&lt;År1,0,S295*(1-VLOOKUP($A296,[1]Hugst!$R$5:$W$9,MATCH(ROUNDUP((T$1)/10,0)*10,[1]Hugst!$R$4:$W$4,0))))</f>
        <v>747.9430070057391</v>
      </c>
      <c r="U296" s="169">
        <f ca="1"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 ca="1">IF($C297-G$1&lt;År1,0,F296*(1-VLOOKUP($A297,[1]Hugst!$R$5:$W$9,MATCH(ROUNDUP((G$1)/10,0)*10,[1]Hugst!$R$4:$W$4,0))))</f>
        <v>865.46424325579903</v>
      </c>
      <c r="H297" s="169">
        <f ca="1">IF($C297-H$1&lt;År1,0,G296*(1-VLOOKUP($A297,[1]Hugst!$R$5:$W$9,MATCH(ROUNDUP((H$1)/10,0)*10,[1]Hugst!$R$4:$W$4,0))))</f>
        <v>868.43460499205833</v>
      </c>
      <c r="I297" s="169">
        <f ca="1">IF($C297-I$1&lt;År1,0,H296*(1-VLOOKUP($A297,[1]Hugst!$R$5:$W$9,MATCH(ROUNDUP((I$1)/10,0)*10,[1]Hugst!$R$4:$W$4,0))))</f>
        <v>871.41013751226785</v>
      </c>
      <c r="J297" s="169">
        <f ca="1">IF($C297-J$1&lt;År1,0,I296*(1-VLOOKUP($A297,[1]Hugst!$R$5:$W$9,MATCH(ROUNDUP((J$1)/10,0)*10,[1]Hugst!$R$4:$W$4,0))))</f>
        <v>874.38111114330798</v>
      </c>
      <c r="K297" s="169">
        <f ca="1">IF($C297-K$1&lt;År1,0,J296*(1-VLOOKUP($A297,[1]Hugst!$R$5:$W$9,MATCH(ROUNDUP((K$1)/10,0)*10,[1]Hugst!$R$4:$W$4,0))))</f>
        <v>877.32799166229108</v>
      </c>
      <c r="L297" s="169">
        <f ca="1">IF($C297-L$1&lt;År1,0,K296*(1-VLOOKUP($A297,[1]Hugst!$R$5:$W$9,MATCH(ROUNDUP((L$1)/10,0)*10,[1]Hugst!$R$4:$W$4,0))))</f>
        <v>880.21163537052587</v>
      </c>
      <c r="M297" s="169">
        <f ca="1">IF($C297-M$1&lt;År1,0,L296*(1-VLOOKUP($A297,[1]Hugst!$R$5:$W$9,MATCH(ROUNDUP((M$1)/10,0)*10,[1]Hugst!$R$4:$W$4,0))))</f>
        <v>882.9536792395005</v>
      </c>
      <c r="N297" s="169">
        <f ca="1">IF($C297-N$1&lt;År1,0,M296*(1-VLOOKUP($A297,[1]Hugst!$R$5:$W$9,MATCH(ROUNDUP((N$1)/10,0)*10,[1]Hugst!$R$4:$W$4,0))))</f>
        <v>885.39732120111364</v>
      </c>
      <c r="O297" s="169">
        <f ca="1">IF($C297-O$1&lt;År1,0,N296*(1-VLOOKUP($A297,[1]Hugst!$R$5:$W$9,MATCH(ROUNDUP((O$1)/10,0)*10,[1]Hugst!$R$4:$W$4,0))))</f>
        <v>887.2288807259614</v>
      </c>
      <c r="P297" s="169">
        <f ca="1">IF($C297-P$1&lt;År1,0,O296*(1-VLOOKUP($A297,[1]Hugst!$R$5:$W$9,MATCH(ROUNDUP((P$1)/10,0)*10,[1]Hugst!$R$4:$W$4,0))))</f>
        <v>887.82091997832697</v>
      </c>
      <c r="Q297" s="169">
        <f ca="1">IF($C297-Q$1&lt;År1,0,P296*(1-VLOOKUP($A297,[1]Hugst!$R$5:$W$9,MATCH(ROUNDUP((Q$1)/10,0)*10,[1]Hugst!$R$4:$W$4,0))))</f>
        <v>885.91848612390811</v>
      </c>
      <c r="R297" s="169">
        <f ca="1">IF($C297-R$1&lt;År1,0,Q296*(1-VLOOKUP($A297,[1]Hugst!$R$5:$W$9,MATCH(ROUNDUP((R$1)/10,0)*10,[1]Hugst!$R$4:$W$4,0))))</f>
        <v>879.01159594359649</v>
      </c>
      <c r="S297" s="169">
        <f ca="1">IF($C297-S$1&lt;År1,0,R296*(1-VLOOKUP($A297,[1]Hugst!$R$5:$W$9,MATCH(ROUNDUP((S$1)/10,0)*10,[1]Hugst!$R$4:$W$4,0))))</f>
        <v>862.08020505887032</v>
      </c>
      <c r="T297" s="169">
        <f ca="1">IF($C297-T$1&lt;År1,0,S296*(1-VLOOKUP($A297,[1]Hugst!$R$5:$W$9,MATCH(ROUNDUP((T$1)/10,0)*10,[1]Hugst!$R$4:$W$4,0))))</f>
        <v>825.08414638074498</v>
      </c>
      <c r="U297" s="169">
        <f ca="1">IF($C297-U$1&lt;År1,0,T296*(1-VLOOKUP($A297,[1]Hugst!$R$5:$W$9,MATCH(ROUNDUP((U$1)/10,0)*10,[1]Hugst!$R$4:$W$4,0))))</f>
        <v>747.9430070057391</v>
      </c>
      <c r="V297" s="169">
        <f ca="1"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 ca="1">IF($C298-G$1&lt;År1,0,F297*(1-VLOOKUP($A298,[1]Hugst!$R$5:$W$9,MATCH(ROUNDUP((G$1)/10,0)*10,[1]Hugst!$R$4:$W$4,0))))</f>
        <v>862.50387988887144</v>
      </c>
      <c r="H298" s="169">
        <f ca="1">IF($C298-H$1&lt;År1,0,G297*(1-VLOOKUP($A298,[1]Hugst!$R$5:$W$9,MATCH(ROUNDUP((H$1)/10,0)*10,[1]Hugst!$R$4:$W$4,0))))</f>
        <v>865.46424325579903</v>
      </c>
      <c r="I298" s="169">
        <f ca="1">IF($C298-I$1&lt;År1,0,H297*(1-VLOOKUP($A298,[1]Hugst!$R$5:$W$9,MATCH(ROUNDUP((I$1)/10,0)*10,[1]Hugst!$R$4:$W$4,0))))</f>
        <v>868.43460499205833</v>
      </c>
      <c r="J298" s="169">
        <f ca="1">IF($C298-J$1&lt;År1,0,I297*(1-VLOOKUP($A298,[1]Hugst!$R$5:$W$9,MATCH(ROUNDUP((J$1)/10,0)*10,[1]Hugst!$R$4:$W$4,0))))</f>
        <v>871.41013751226785</v>
      </c>
      <c r="K298" s="169">
        <f ca="1">IF($C298-K$1&lt;År1,0,J297*(1-VLOOKUP($A298,[1]Hugst!$R$5:$W$9,MATCH(ROUNDUP((K$1)/10,0)*10,[1]Hugst!$R$4:$W$4,0))))</f>
        <v>874.38111114330798</v>
      </c>
      <c r="L298" s="169">
        <f ca="1">IF($C298-L$1&lt;År1,0,K297*(1-VLOOKUP($A298,[1]Hugst!$R$5:$W$9,MATCH(ROUNDUP((L$1)/10,0)*10,[1]Hugst!$R$4:$W$4,0))))</f>
        <v>877.32799166229108</v>
      </c>
      <c r="M298" s="169">
        <f ca="1">IF($C298-M$1&lt;År1,0,L297*(1-VLOOKUP($A298,[1]Hugst!$R$5:$W$9,MATCH(ROUNDUP((M$1)/10,0)*10,[1]Hugst!$R$4:$W$4,0))))</f>
        <v>880.21163537052587</v>
      </c>
      <c r="N298" s="169">
        <f ca="1">IF($C298-N$1&lt;År1,0,M297*(1-VLOOKUP($A298,[1]Hugst!$R$5:$W$9,MATCH(ROUNDUP((N$1)/10,0)*10,[1]Hugst!$R$4:$W$4,0))))</f>
        <v>882.9536792395005</v>
      </c>
      <c r="O298" s="169">
        <f ca="1">IF($C298-O$1&lt;År1,0,N297*(1-VLOOKUP($A298,[1]Hugst!$R$5:$W$9,MATCH(ROUNDUP((O$1)/10,0)*10,[1]Hugst!$R$4:$W$4,0))))</f>
        <v>885.39732120111364</v>
      </c>
      <c r="P298" s="169">
        <f ca="1">IF($C298-P$1&lt;År1,0,O297*(1-VLOOKUP($A298,[1]Hugst!$R$5:$W$9,MATCH(ROUNDUP((P$1)/10,0)*10,[1]Hugst!$R$4:$W$4,0))))</f>
        <v>887.2288807259614</v>
      </c>
      <c r="Q298" s="169">
        <f ca="1">IF($C298-Q$1&lt;År1,0,P297*(1-VLOOKUP($A298,[1]Hugst!$R$5:$W$9,MATCH(ROUNDUP((Q$1)/10,0)*10,[1]Hugst!$R$4:$W$4,0))))</f>
        <v>887.82091997832697</v>
      </c>
      <c r="R298" s="169">
        <f ca="1">IF($C298-R$1&lt;År1,0,Q297*(1-VLOOKUP($A298,[1]Hugst!$R$5:$W$9,MATCH(ROUNDUP((R$1)/10,0)*10,[1]Hugst!$R$4:$W$4,0))))</f>
        <v>885.91848612390811</v>
      </c>
      <c r="S298" s="169">
        <f ca="1">IF($C298-S$1&lt;År1,0,R297*(1-VLOOKUP($A298,[1]Hugst!$R$5:$W$9,MATCH(ROUNDUP((S$1)/10,0)*10,[1]Hugst!$R$4:$W$4,0))))</f>
        <v>879.01159594359649</v>
      </c>
      <c r="T298" s="169">
        <f ca="1">IF($C298-T$1&lt;År1,0,S297*(1-VLOOKUP($A298,[1]Hugst!$R$5:$W$9,MATCH(ROUNDUP((T$1)/10,0)*10,[1]Hugst!$R$4:$W$4,0))))</f>
        <v>862.08020505887032</v>
      </c>
      <c r="U298" s="169">
        <f ca="1">IF($C298-U$1&lt;År1,0,T297*(1-VLOOKUP($A298,[1]Hugst!$R$5:$W$9,MATCH(ROUNDUP((U$1)/10,0)*10,[1]Hugst!$R$4:$W$4,0))))</f>
        <v>825.08414638074498</v>
      </c>
      <c r="V298" s="169">
        <f ca="1">IF($C298-V$1&lt;År1,0,U297*(1-VLOOKUP($A298,[1]Hugst!$R$5:$W$9,MATCH(ROUNDUP((V$1)/10,0)*10,[1]Hugst!$R$4:$W$4,0))))</f>
        <v>747.9430070057391</v>
      </c>
      <c r="W298" s="169">
        <f ca="1"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 ca="1">IF($C299-G$1&lt;År1,0,F298*(1-VLOOKUP($A299,[1]Hugst!$R$5:$W$9,MATCH(ROUNDUP((G$1)/10,0)*10,[1]Hugst!$R$4:$W$4,0))))</f>
        <v>859.55589161912542</v>
      </c>
      <c r="H299" s="169">
        <f ca="1">IF($C299-H$1&lt;År1,0,G298*(1-VLOOKUP($A299,[1]Hugst!$R$5:$W$9,MATCH(ROUNDUP((H$1)/10,0)*10,[1]Hugst!$R$4:$W$4,0))))</f>
        <v>862.50387988887144</v>
      </c>
      <c r="I299" s="169">
        <f ca="1">IF($C299-I$1&lt;År1,0,H298*(1-VLOOKUP($A299,[1]Hugst!$R$5:$W$9,MATCH(ROUNDUP((I$1)/10,0)*10,[1]Hugst!$R$4:$W$4,0))))</f>
        <v>865.46424325579903</v>
      </c>
      <c r="J299" s="169">
        <f ca="1">IF($C299-J$1&lt;År1,0,I298*(1-VLOOKUP($A299,[1]Hugst!$R$5:$W$9,MATCH(ROUNDUP((J$1)/10,0)*10,[1]Hugst!$R$4:$W$4,0))))</f>
        <v>868.43460499205833</v>
      </c>
      <c r="K299" s="169">
        <f ca="1">IF($C299-K$1&lt;År1,0,J298*(1-VLOOKUP($A299,[1]Hugst!$R$5:$W$9,MATCH(ROUNDUP((K$1)/10,0)*10,[1]Hugst!$R$4:$W$4,0))))</f>
        <v>871.41013751226785</v>
      </c>
      <c r="L299" s="169">
        <f ca="1">IF($C299-L$1&lt;År1,0,K298*(1-VLOOKUP($A299,[1]Hugst!$R$5:$W$9,MATCH(ROUNDUP((L$1)/10,0)*10,[1]Hugst!$R$4:$W$4,0))))</f>
        <v>874.38111114330798</v>
      </c>
      <c r="M299" s="169">
        <f ca="1">IF($C299-M$1&lt;År1,0,L298*(1-VLOOKUP($A299,[1]Hugst!$R$5:$W$9,MATCH(ROUNDUP((M$1)/10,0)*10,[1]Hugst!$R$4:$W$4,0))))</f>
        <v>877.32799166229108</v>
      </c>
      <c r="N299" s="169">
        <f ca="1">IF($C299-N$1&lt;År1,0,M298*(1-VLOOKUP($A299,[1]Hugst!$R$5:$W$9,MATCH(ROUNDUP((N$1)/10,0)*10,[1]Hugst!$R$4:$W$4,0))))</f>
        <v>880.21163537052587</v>
      </c>
      <c r="O299" s="169">
        <f ca="1">IF($C299-O$1&lt;År1,0,N298*(1-VLOOKUP($A299,[1]Hugst!$R$5:$W$9,MATCH(ROUNDUP((O$1)/10,0)*10,[1]Hugst!$R$4:$W$4,0))))</f>
        <v>882.9536792395005</v>
      </c>
      <c r="P299" s="169">
        <f ca="1">IF($C299-P$1&lt;År1,0,O298*(1-VLOOKUP($A299,[1]Hugst!$R$5:$W$9,MATCH(ROUNDUP((P$1)/10,0)*10,[1]Hugst!$R$4:$W$4,0))))</f>
        <v>885.39732120111364</v>
      </c>
      <c r="Q299" s="169">
        <f ca="1">IF($C299-Q$1&lt;År1,0,P298*(1-VLOOKUP($A299,[1]Hugst!$R$5:$W$9,MATCH(ROUNDUP((Q$1)/10,0)*10,[1]Hugst!$R$4:$W$4,0))))</f>
        <v>887.2288807259614</v>
      </c>
      <c r="R299" s="169">
        <f ca="1">IF($C299-R$1&lt;År1,0,Q298*(1-VLOOKUP($A299,[1]Hugst!$R$5:$W$9,MATCH(ROUNDUP((R$1)/10,0)*10,[1]Hugst!$R$4:$W$4,0))))</f>
        <v>887.82091997832697</v>
      </c>
      <c r="S299" s="169">
        <f ca="1">IF($C299-S$1&lt;År1,0,R298*(1-VLOOKUP($A299,[1]Hugst!$R$5:$W$9,MATCH(ROUNDUP((S$1)/10,0)*10,[1]Hugst!$R$4:$W$4,0))))</f>
        <v>885.91848612390811</v>
      </c>
      <c r="T299" s="169">
        <f ca="1">IF($C299-T$1&lt;År1,0,S298*(1-VLOOKUP($A299,[1]Hugst!$R$5:$W$9,MATCH(ROUNDUP((T$1)/10,0)*10,[1]Hugst!$R$4:$W$4,0))))</f>
        <v>879.01159594359649</v>
      </c>
      <c r="U299" s="169">
        <f ca="1">IF($C299-U$1&lt;År1,0,T298*(1-VLOOKUP($A299,[1]Hugst!$R$5:$W$9,MATCH(ROUNDUP((U$1)/10,0)*10,[1]Hugst!$R$4:$W$4,0))))</f>
        <v>862.08020505887032</v>
      </c>
      <c r="V299" s="169">
        <f ca="1">IF($C299-V$1&lt;År1,0,U298*(1-VLOOKUP($A299,[1]Hugst!$R$5:$W$9,MATCH(ROUNDUP((V$1)/10,0)*10,[1]Hugst!$R$4:$W$4,0))))</f>
        <v>825.08414638074498</v>
      </c>
      <c r="W299" s="169">
        <f ca="1">IF($C299-W$1&lt;År1,0,V298*(1-VLOOKUP($A299,[1]Hugst!$R$5:$W$9,MATCH(ROUNDUP((W$1)/10,0)*10,[1]Hugst!$R$4:$W$4,0))))</f>
        <v>747.9430070057391</v>
      </c>
      <c r="X299" s="169">
        <f ca="1"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 ca="1">IF($C300-G$1&lt;År1,0,F299*(1-VLOOKUP($A300,[1]Hugst!$R$5:$W$9,MATCH(ROUNDUP((G$1)/10,0)*10,[1]Hugst!$R$4:$W$4,0))))</f>
        <v>856.6214299308964</v>
      </c>
      <c r="H300" s="169">
        <f ca="1">IF($C300-H$1&lt;År1,0,G299*(1-VLOOKUP($A300,[1]Hugst!$R$5:$W$9,MATCH(ROUNDUP((H$1)/10,0)*10,[1]Hugst!$R$4:$W$4,0))))</f>
        <v>859.55589161912542</v>
      </c>
      <c r="I300" s="169">
        <f ca="1">IF($C300-I$1&lt;År1,0,H299*(1-VLOOKUP($A300,[1]Hugst!$R$5:$W$9,MATCH(ROUNDUP((I$1)/10,0)*10,[1]Hugst!$R$4:$W$4,0))))</f>
        <v>862.50387988887144</v>
      </c>
      <c r="J300" s="169">
        <f ca="1">IF($C300-J$1&lt;År1,0,I299*(1-VLOOKUP($A300,[1]Hugst!$R$5:$W$9,MATCH(ROUNDUP((J$1)/10,0)*10,[1]Hugst!$R$4:$W$4,0))))</f>
        <v>865.46424325579903</v>
      </c>
      <c r="K300" s="169">
        <f ca="1">IF($C300-K$1&lt;År1,0,J299*(1-VLOOKUP($A300,[1]Hugst!$R$5:$W$9,MATCH(ROUNDUP((K$1)/10,0)*10,[1]Hugst!$R$4:$W$4,0))))</f>
        <v>868.43460499205833</v>
      </c>
      <c r="L300" s="169">
        <f ca="1">IF($C300-L$1&lt;År1,0,K299*(1-VLOOKUP($A300,[1]Hugst!$R$5:$W$9,MATCH(ROUNDUP((L$1)/10,0)*10,[1]Hugst!$R$4:$W$4,0))))</f>
        <v>871.41013751226785</v>
      </c>
      <c r="M300" s="169">
        <f ca="1">IF($C300-M$1&lt;År1,0,L299*(1-VLOOKUP($A300,[1]Hugst!$R$5:$W$9,MATCH(ROUNDUP((M$1)/10,0)*10,[1]Hugst!$R$4:$W$4,0))))</f>
        <v>874.38111114330798</v>
      </c>
      <c r="N300" s="169">
        <f ca="1">IF($C300-N$1&lt;År1,0,M299*(1-VLOOKUP($A300,[1]Hugst!$R$5:$W$9,MATCH(ROUNDUP((N$1)/10,0)*10,[1]Hugst!$R$4:$W$4,0))))</f>
        <v>877.32799166229108</v>
      </c>
      <c r="O300" s="169">
        <f ca="1">IF($C300-O$1&lt;År1,0,N299*(1-VLOOKUP($A300,[1]Hugst!$R$5:$W$9,MATCH(ROUNDUP((O$1)/10,0)*10,[1]Hugst!$R$4:$W$4,0))))</f>
        <v>880.21163537052587</v>
      </c>
      <c r="P300" s="169">
        <f ca="1">IF($C300-P$1&lt;År1,0,O299*(1-VLOOKUP($A300,[1]Hugst!$R$5:$W$9,MATCH(ROUNDUP((P$1)/10,0)*10,[1]Hugst!$R$4:$W$4,0))))</f>
        <v>882.9536792395005</v>
      </c>
      <c r="Q300" s="169">
        <f ca="1">IF($C300-Q$1&lt;År1,0,P299*(1-VLOOKUP($A300,[1]Hugst!$R$5:$W$9,MATCH(ROUNDUP((Q$1)/10,0)*10,[1]Hugst!$R$4:$W$4,0))))</f>
        <v>885.39732120111364</v>
      </c>
      <c r="R300" s="169">
        <f ca="1">IF($C300-R$1&lt;År1,0,Q299*(1-VLOOKUP($A300,[1]Hugst!$R$5:$W$9,MATCH(ROUNDUP((R$1)/10,0)*10,[1]Hugst!$R$4:$W$4,0))))</f>
        <v>887.2288807259614</v>
      </c>
      <c r="S300" s="169">
        <f ca="1">IF($C300-S$1&lt;År1,0,R299*(1-VLOOKUP($A300,[1]Hugst!$R$5:$W$9,MATCH(ROUNDUP((S$1)/10,0)*10,[1]Hugst!$R$4:$W$4,0))))</f>
        <v>887.82091997832697</v>
      </c>
      <c r="T300" s="169">
        <f ca="1">IF($C300-T$1&lt;År1,0,S299*(1-VLOOKUP($A300,[1]Hugst!$R$5:$W$9,MATCH(ROUNDUP((T$1)/10,0)*10,[1]Hugst!$R$4:$W$4,0))))</f>
        <v>885.91848612390811</v>
      </c>
      <c r="U300" s="169">
        <f ca="1">IF($C300-U$1&lt;År1,0,T299*(1-VLOOKUP($A300,[1]Hugst!$R$5:$W$9,MATCH(ROUNDUP((U$1)/10,0)*10,[1]Hugst!$R$4:$W$4,0))))</f>
        <v>879.01159594359649</v>
      </c>
      <c r="V300" s="169">
        <f ca="1">IF($C300-V$1&lt;År1,0,U299*(1-VLOOKUP($A300,[1]Hugst!$R$5:$W$9,MATCH(ROUNDUP((V$1)/10,0)*10,[1]Hugst!$R$4:$W$4,0))))</f>
        <v>862.08020505887032</v>
      </c>
      <c r="W300" s="169">
        <f ca="1">IF($C300-W$1&lt;År1,0,V299*(1-VLOOKUP($A300,[1]Hugst!$R$5:$W$9,MATCH(ROUNDUP((W$1)/10,0)*10,[1]Hugst!$R$4:$W$4,0))))</f>
        <v>825.08414638074498</v>
      </c>
      <c r="X300" s="169">
        <f ca="1">IF($C300-X$1&lt;År1,0,W299*(1-VLOOKUP($A300,[1]Hugst!$R$5:$W$9,MATCH(ROUNDUP((X$1)/10,0)*10,[1]Hugst!$R$4:$W$4,0))))</f>
        <v>747.9430070057391</v>
      </c>
      <c r="Y300" s="169">
        <f ca="1"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ca="1" si="7"/>
        <v>0.19683196066762321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 ca="1">IF($C301-G$1&lt;År1,0,F300*(1-VLOOKUP($A301,[1]Hugst!$R$5:$W$9,MATCH(ROUNDUP((G$1)/10,0)*10,[1]Hugst!$R$4:$W$4,0))))</f>
        <v>853.70103387118218</v>
      </c>
      <c r="H301" s="169">
        <f ca="1">IF($C301-H$1&lt;År1,0,G300*(1-VLOOKUP($A301,[1]Hugst!$R$5:$W$9,MATCH(ROUNDUP((H$1)/10,0)*10,[1]Hugst!$R$4:$W$4,0))))</f>
        <v>856.6214299308964</v>
      </c>
      <c r="I301" s="169">
        <f ca="1">IF($C301-I$1&lt;År1,0,H300*(1-VLOOKUP($A301,[1]Hugst!$R$5:$W$9,MATCH(ROUNDUP((I$1)/10,0)*10,[1]Hugst!$R$4:$W$4,0))))</f>
        <v>859.55589161912542</v>
      </c>
      <c r="J301" s="169">
        <f ca="1">IF($C301-J$1&lt;År1,0,I300*(1-VLOOKUP($A301,[1]Hugst!$R$5:$W$9,MATCH(ROUNDUP((J$1)/10,0)*10,[1]Hugst!$R$4:$W$4,0))))</f>
        <v>862.50387988887144</v>
      </c>
      <c r="K301" s="169">
        <f ca="1">IF($C301-K$1&lt;År1,0,J300*(1-VLOOKUP($A301,[1]Hugst!$R$5:$W$9,MATCH(ROUNDUP((K$1)/10,0)*10,[1]Hugst!$R$4:$W$4,0))))</f>
        <v>865.46424325579903</v>
      </c>
      <c r="L301" s="169">
        <f ca="1">IF($C301-L$1&lt;År1,0,K300*(1-VLOOKUP($A301,[1]Hugst!$R$5:$W$9,MATCH(ROUNDUP((L$1)/10,0)*10,[1]Hugst!$R$4:$W$4,0))))</f>
        <v>868.43460499205833</v>
      </c>
      <c r="M301" s="169">
        <f ca="1">IF($C301-M$1&lt;År1,0,L300*(1-VLOOKUP($A301,[1]Hugst!$R$5:$W$9,MATCH(ROUNDUP((M$1)/10,0)*10,[1]Hugst!$R$4:$W$4,0))))</f>
        <v>871.41013751226785</v>
      </c>
      <c r="N301" s="169">
        <f ca="1">IF($C301-N$1&lt;År1,0,M300*(1-VLOOKUP($A301,[1]Hugst!$R$5:$W$9,MATCH(ROUNDUP((N$1)/10,0)*10,[1]Hugst!$R$4:$W$4,0))))</f>
        <v>874.38111114330798</v>
      </c>
      <c r="O301" s="169">
        <f ca="1">IF($C301-O$1&lt;År1,0,N300*(1-VLOOKUP($A301,[1]Hugst!$R$5:$W$9,MATCH(ROUNDUP((O$1)/10,0)*10,[1]Hugst!$R$4:$W$4,0))))</f>
        <v>877.32799166229108</v>
      </c>
      <c r="P301" s="169">
        <f ca="1">IF($C301-P$1&lt;År1,0,O300*(1-VLOOKUP($A301,[1]Hugst!$R$5:$W$9,MATCH(ROUNDUP((P$1)/10,0)*10,[1]Hugst!$R$4:$W$4,0))))</f>
        <v>880.21163537052587</v>
      </c>
      <c r="Q301" s="169">
        <f ca="1">IF($C301-Q$1&lt;År1,0,P300*(1-VLOOKUP($A301,[1]Hugst!$R$5:$W$9,MATCH(ROUNDUP((Q$1)/10,0)*10,[1]Hugst!$R$4:$W$4,0))))</f>
        <v>882.9536792395005</v>
      </c>
      <c r="R301" s="169">
        <f ca="1">IF($C301-R$1&lt;År1,0,Q300*(1-VLOOKUP($A301,[1]Hugst!$R$5:$W$9,MATCH(ROUNDUP((R$1)/10,0)*10,[1]Hugst!$R$4:$W$4,0))))</f>
        <v>885.39732120111364</v>
      </c>
      <c r="S301" s="169">
        <f ca="1">IF($C301-S$1&lt;År1,0,R300*(1-VLOOKUP($A301,[1]Hugst!$R$5:$W$9,MATCH(ROUNDUP((S$1)/10,0)*10,[1]Hugst!$R$4:$W$4,0))))</f>
        <v>887.2288807259614</v>
      </c>
      <c r="T301" s="169">
        <f ca="1">IF($C301-T$1&lt;År1,0,S300*(1-VLOOKUP($A301,[1]Hugst!$R$5:$W$9,MATCH(ROUNDUP((T$1)/10,0)*10,[1]Hugst!$R$4:$W$4,0))))</f>
        <v>887.82091997832697</v>
      </c>
      <c r="U301" s="169">
        <f ca="1">IF($C301-U$1&lt;År1,0,T300*(1-VLOOKUP($A301,[1]Hugst!$R$5:$W$9,MATCH(ROUNDUP((U$1)/10,0)*10,[1]Hugst!$R$4:$W$4,0))))</f>
        <v>885.91848612390811</v>
      </c>
      <c r="V301" s="169">
        <f ca="1">IF($C301-V$1&lt;År1,0,U300*(1-VLOOKUP($A301,[1]Hugst!$R$5:$W$9,MATCH(ROUNDUP((V$1)/10,0)*10,[1]Hugst!$R$4:$W$4,0))))</f>
        <v>879.01159594359649</v>
      </c>
      <c r="W301" s="169">
        <f ca="1">IF($C301-W$1&lt;År1,0,V300*(1-VLOOKUP($A301,[1]Hugst!$R$5:$W$9,MATCH(ROUNDUP((W$1)/10,0)*10,[1]Hugst!$R$4:$W$4,0))))</f>
        <v>862.08020505887032</v>
      </c>
      <c r="X301" s="169">
        <f ca="1">IF($C301-X$1&lt;År1,0,W300*(1-VLOOKUP($A301,[1]Hugst!$R$5:$W$9,MATCH(ROUNDUP((X$1)/10,0)*10,[1]Hugst!$R$4:$W$4,0))))</f>
        <v>825.08414638074498</v>
      </c>
      <c r="Y301" s="169">
        <f ca="1">IF($C301-Y$1&lt;År1,0,X300*(1-VLOOKUP($A301,[1]Hugst!$R$5:$W$9,MATCH(ROUNDUP((Y$1)/10,0)*10,[1]Hugst!$R$4:$W$4,0))))</f>
        <v>747.9430070057391</v>
      </c>
      <c r="Z301" s="169">
        <f ca="1"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ca="1" si="7"/>
        <v>0.44608068568413728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 ca="1">IF($C302-G$1&lt;År1,0,F301*(1-VLOOKUP($A302,[1]Hugst!$R$5:$W$9,MATCH(ROUNDUP((G$1)/10,0)*10,[1]Hugst!$R$4:$W$4,0))))</f>
        <v>850.99176841247538</v>
      </c>
      <c r="H302" s="169">
        <f ca="1">IF($C302-H$1&lt;År1,0,G301*(1-VLOOKUP($A302,[1]Hugst!$R$5:$W$9,MATCH(ROUNDUP((H$1)/10,0)*10,[1]Hugst!$R$4:$W$4,0))))</f>
        <v>853.70103387118218</v>
      </c>
      <c r="I302" s="169">
        <f ca="1">IF($C302-I$1&lt;År1,0,H301*(1-VLOOKUP($A302,[1]Hugst!$R$5:$W$9,MATCH(ROUNDUP((I$1)/10,0)*10,[1]Hugst!$R$4:$W$4,0))))</f>
        <v>856.6214299308964</v>
      </c>
      <c r="J302" s="169">
        <f ca="1">IF($C302-J$1&lt;År1,0,I301*(1-VLOOKUP($A302,[1]Hugst!$R$5:$W$9,MATCH(ROUNDUP((J$1)/10,0)*10,[1]Hugst!$R$4:$W$4,0))))</f>
        <v>859.55589161912542</v>
      </c>
      <c r="K302" s="169">
        <f ca="1">IF($C302-K$1&lt;År1,0,J301*(1-VLOOKUP($A302,[1]Hugst!$R$5:$W$9,MATCH(ROUNDUP((K$1)/10,0)*10,[1]Hugst!$R$4:$W$4,0))))</f>
        <v>862.50387988887144</v>
      </c>
      <c r="L302" s="169">
        <f ca="1">IF($C302-L$1&lt;År1,0,K301*(1-VLOOKUP($A302,[1]Hugst!$R$5:$W$9,MATCH(ROUNDUP((L$1)/10,0)*10,[1]Hugst!$R$4:$W$4,0))))</f>
        <v>865.46424325579903</v>
      </c>
      <c r="M302" s="169">
        <f ca="1">IF($C302-M$1&lt;År1,0,L301*(1-VLOOKUP($A302,[1]Hugst!$R$5:$W$9,MATCH(ROUNDUP((M$1)/10,0)*10,[1]Hugst!$R$4:$W$4,0))))</f>
        <v>868.43460499205833</v>
      </c>
      <c r="N302" s="169">
        <f ca="1">IF($C302-N$1&lt;År1,0,M301*(1-VLOOKUP($A302,[1]Hugst!$R$5:$W$9,MATCH(ROUNDUP((N$1)/10,0)*10,[1]Hugst!$R$4:$W$4,0))))</f>
        <v>871.41013751226785</v>
      </c>
      <c r="O302" s="169">
        <f ca="1">IF($C302-O$1&lt;År1,0,N301*(1-VLOOKUP($A302,[1]Hugst!$R$5:$W$9,MATCH(ROUNDUP((O$1)/10,0)*10,[1]Hugst!$R$4:$W$4,0))))</f>
        <v>874.38111114330798</v>
      </c>
      <c r="P302" s="169">
        <f ca="1">IF($C302-P$1&lt;År1,0,O301*(1-VLOOKUP($A302,[1]Hugst!$R$5:$W$9,MATCH(ROUNDUP((P$1)/10,0)*10,[1]Hugst!$R$4:$W$4,0))))</f>
        <v>877.32799166229108</v>
      </c>
      <c r="Q302" s="169">
        <f ca="1">IF($C302-Q$1&lt;År1,0,P301*(1-VLOOKUP($A302,[1]Hugst!$R$5:$W$9,MATCH(ROUNDUP((Q$1)/10,0)*10,[1]Hugst!$R$4:$W$4,0))))</f>
        <v>880.21163537052587</v>
      </c>
      <c r="R302" s="169">
        <f ca="1">IF($C302-R$1&lt;År1,0,Q301*(1-VLOOKUP($A302,[1]Hugst!$R$5:$W$9,MATCH(ROUNDUP((R$1)/10,0)*10,[1]Hugst!$R$4:$W$4,0))))</f>
        <v>882.9536792395005</v>
      </c>
      <c r="S302" s="169">
        <f ca="1">IF($C302-S$1&lt;År1,0,R301*(1-VLOOKUP($A302,[1]Hugst!$R$5:$W$9,MATCH(ROUNDUP((S$1)/10,0)*10,[1]Hugst!$R$4:$W$4,0))))</f>
        <v>885.39732120111364</v>
      </c>
      <c r="T302" s="169">
        <f ca="1">IF($C302-T$1&lt;År1,0,S301*(1-VLOOKUP($A302,[1]Hugst!$R$5:$W$9,MATCH(ROUNDUP((T$1)/10,0)*10,[1]Hugst!$R$4:$W$4,0))))</f>
        <v>887.2288807259614</v>
      </c>
      <c r="U302" s="169">
        <f ca="1">IF($C302-U$1&lt;År1,0,T301*(1-VLOOKUP($A302,[1]Hugst!$R$5:$W$9,MATCH(ROUNDUP((U$1)/10,0)*10,[1]Hugst!$R$4:$W$4,0))))</f>
        <v>887.82091997832697</v>
      </c>
      <c r="V302" s="169">
        <f ca="1">IF($C302-V$1&lt;År1,0,U301*(1-VLOOKUP($A302,[1]Hugst!$R$5:$W$9,MATCH(ROUNDUP((V$1)/10,0)*10,[1]Hugst!$R$4:$W$4,0))))</f>
        <v>885.91848612390811</v>
      </c>
      <c r="W302" s="169">
        <f ca="1">IF($C302-W$1&lt;År1,0,V301*(1-VLOOKUP($A302,[1]Hugst!$R$5:$W$9,MATCH(ROUNDUP((W$1)/10,0)*10,[1]Hugst!$R$4:$W$4,0))))</f>
        <v>879.01159594359649</v>
      </c>
      <c r="X302" s="169">
        <f ca="1">IF($C302-X$1&lt;År1,0,W301*(1-VLOOKUP($A302,[1]Hugst!$R$5:$W$9,MATCH(ROUNDUP((X$1)/10,0)*10,[1]Hugst!$R$4:$W$4,0))))</f>
        <v>862.08020505887032</v>
      </c>
      <c r="Y302" s="169">
        <f ca="1">IF($C302-Y$1&lt;År1,0,X301*(1-VLOOKUP($A302,[1]Hugst!$R$5:$W$9,MATCH(ROUNDUP((Y$1)/10,0)*10,[1]Hugst!$R$4:$W$4,0))))</f>
        <v>825.08414638074498</v>
      </c>
      <c r="Z302" s="169">
        <f ca="1">IF($C302-Z$1&lt;År1,0,Y301*(1-VLOOKUP($A302,[1]Hugst!$R$5:$W$9,MATCH(ROUNDUP((Z$1)/10,0)*10,[1]Hugst!$R$4:$W$4,0))))</f>
        <v>747.6936926700705</v>
      </c>
      <c r="AA302" s="169">
        <f ca="1"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ca="1" si="7"/>
        <v>0.72096004091508803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 ca="1">IF($C303-G$1&lt;År1,0,F302*(1-VLOOKUP($A303,[1]Hugst!$R$5:$W$9,MATCH(ROUNDUP((G$1)/10,0)*10,[1]Hugst!$R$4:$W$4,0))))</f>
        <v>848.34929853523829</v>
      </c>
      <c r="H303" s="169">
        <f ca="1">IF($C303-H$1&lt;År1,0,G302*(1-VLOOKUP($A303,[1]Hugst!$R$5:$W$9,MATCH(ROUNDUP((H$1)/10,0)*10,[1]Hugst!$R$4:$W$4,0))))</f>
        <v>850.99176841247538</v>
      </c>
      <c r="I303" s="169">
        <f ca="1">IF($C303-I$1&lt;År1,0,H302*(1-VLOOKUP($A303,[1]Hugst!$R$5:$W$9,MATCH(ROUNDUP((I$1)/10,0)*10,[1]Hugst!$R$4:$W$4,0))))</f>
        <v>853.70103387118218</v>
      </c>
      <c r="J303" s="169">
        <f ca="1">IF($C303-J$1&lt;År1,0,I302*(1-VLOOKUP($A303,[1]Hugst!$R$5:$W$9,MATCH(ROUNDUP((J$1)/10,0)*10,[1]Hugst!$R$4:$W$4,0))))</f>
        <v>856.6214299308964</v>
      </c>
      <c r="K303" s="169">
        <f ca="1">IF($C303-K$1&lt;År1,0,J302*(1-VLOOKUP($A303,[1]Hugst!$R$5:$W$9,MATCH(ROUNDUP((K$1)/10,0)*10,[1]Hugst!$R$4:$W$4,0))))</f>
        <v>859.55589161912542</v>
      </c>
      <c r="L303" s="169">
        <f ca="1">IF($C303-L$1&lt;År1,0,K302*(1-VLOOKUP($A303,[1]Hugst!$R$5:$W$9,MATCH(ROUNDUP((L$1)/10,0)*10,[1]Hugst!$R$4:$W$4,0))))</f>
        <v>862.50387988887144</v>
      </c>
      <c r="M303" s="169">
        <f ca="1">IF($C303-M$1&lt;År1,0,L302*(1-VLOOKUP($A303,[1]Hugst!$R$5:$W$9,MATCH(ROUNDUP((M$1)/10,0)*10,[1]Hugst!$R$4:$W$4,0))))</f>
        <v>865.46424325579903</v>
      </c>
      <c r="N303" s="169">
        <f ca="1">IF($C303-N$1&lt;År1,0,M302*(1-VLOOKUP($A303,[1]Hugst!$R$5:$W$9,MATCH(ROUNDUP((N$1)/10,0)*10,[1]Hugst!$R$4:$W$4,0))))</f>
        <v>868.43460499205833</v>
      </c>
      <c r="O303" s="169">
        <f ca="1">IF($C303-O$1&lt;År1,0,N302*(1-VLOOKUP($A303,[1]Hugst!$R$5:$W$9,MATCH(ROUNDUP((O$1)/10,0)*10,[1]Hugst!$R$4:$W$4,0))))</f>
        <v>871.41013751226785</v>
      </c>
      <c r="P303" s="169">
        <f ca="1">IF($C303-P$1&lt;År1,0,O302*(1-VLOOKUP($A303,[1]Hugst!$R$5:$W$9,MATCH(ROUNDUP((P$1)/10,0)*10,[1]Hugst!$R$4:$W$4,0))))</f>
        <v>874.38111114330798</v>
      </c>
      <c r="Q303" s="169">
        <f ca="1">IF($C303-Q$1&lt;År1,0,P302*(1-VLOOKUP($A303,[1]Hugst!$R$5:$W$9,MATCH(ROUNDUP((Q$1)/10,0)*10,[1]Hugst!$R$4:$W$4,0))))</f>
        <v>877.32799166229108</v>
      </c>
      <c r="R303" s="169">
        <f ca="1">IF($C303-R$1&lt;År1,0,Q302*(1-VLOOKUP($A303,[1]Hugst!$R$5:$W$9,MATCH(ROUNDUP((R$1)/10,0)*10,[1]Hugst!$R$4:$W$4,0))))</f>
        <v>880.21163537052587</v>
      </c>
      <c r="S303" s="169">
        <f ca="1">IF($C303-S$1&lt;År1,0,R302*(1-VLOOKUP($A303,[1]Hugst!$R$5:$W$9,MATCH(ROUNDUP((S$1)/10,0)*10,[1]Hugst!$R$4:$W$4,0))))</f>
        <v>882.9536792395005</v>
      </c>
      <c r="T303" s="169">
        <f ca="1">IF($C303-T$1&lt;År1,0,S302*(1-VLOOKUP($A303,[1]Hugst!$R$5:$W$9,MATCH(ROUNDUP((T$1)/10,0)*10,[1]Hugst!$R$4:$W$4,0))))</f>
        <v>885.39732120111364</v>
      </c>
      <c r="U303" s="169">
        <f ca="1">IF($C303-U$1&lt;År1,0,T302*(1-VLOOKUP($A303,[1]Hugst!$R$5:$W$9,MATCH(ROUNDUP((U$1)/10,0)*10,[1]Hugst!$R$4:$W$4,0))))</f>
        <v>887.2288807259614</v>
      </c>
      <c r="V303" s="169">
        <f ca="1">IF($C303-V$1&lt;År1,0,U302*(1-VLOOKUP($A303,[1]Hugst!$R$5:$W$9,MATCH(ROUNDUP((V$1)/10,0)*10,[1]Hugst!$R$4:$W$4,0))))</f>
        <v>887.82091997832697</v>
      </c>
      <c r="W303" s="169">
        <f ca="1">IF($C303-W$1&lt;År1,0,V302*(1-VLOOKUP($A303,[1]Hugst!$R$5:$W$9,MATCH(ROUNDUP((W$1)/10,0)*10,[1]Hugst!$R$4:$W$4,0))))</f>
        <v>885.91848612390811</v>
      </c>
      <c r="X303" s="169">
        <f ca="1">IF($C303-X$1&lt;År1,0,W302*(1-VLOOKUP($A303,[1]Hugst!$R$5:$W$9,MATCH(ROUNDUP((X$1)/10,0)*10,[1]Hugst!$R$4:$W$4,0))))</f>
        <v>879.01159594359649</v>
      </c>
      <c r="Y303" s="169">
        <f ca="1">IF($C303-Y$1&lt;År1,0,X302*(1-VLOOKUP($A303,[1]Hugst!$R$5:$W$9,MATCH(ROUNDUP((Y$1)/10,0)*10,[1]Hugst!$R$4:$W$4,0))))</f>
        <v>862.08020505887032</v>
      </c>
      <c r="Z303" s="169">
        <f ca="1">IF($C303-Z$1&lt;År1,0,Y302*(1-VLOOKUP($A303,[1]Hugst!$R$5:$W$9,MATCH(ROUNDUP((Z$1)/10,0)*10,[1]Hugst!$R$4:$W$4,0))))</f>
        <v>824.80911833195148</v>
      </c>
      <c r="AA303" s="169">
        <f ca="1">IF($C303-AA$1&lt;År1,0,Z302*(1-VLOOKUP($A303,[1]Hugst!$R$5:$W$9,MATCH(ROUNDUP((AA$1)/10,0)*10,[1]Hugst!$R$4:$W$4,0))))</f>
        <v>747.44446143918049</v>
      </c>
      <c r="AB303" s="169">
        <f ca="1"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ca="1" si="7"/>
        <v>1.0080797892587725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 ca="1">IF($C304-G$1&lt;År1,0,F303*(1-VLOOKUP($A304,[1]Hugst!$R$5:$W$9,MATCH(ROUNDUP((G$1)/10,0)*10,[1]Hugst!$R$4:$W$4,0))))</f>
        <v>845.74684204625248</v>
      </c>
      <c r="H304" s="169">
        <f ca="1">IF($C304-H$1&lt;År1,0,G303*(1-VLOOKUP($A304,[1]Hugst!$R$5:$W$9,MATCH(ROUNDUP((H$1)/10,0)*10,[1]Hugst!$R$4:$W$4,0))))</f>
        <v>848.34929853523829</v>
      </c>
      <c r="I304" s="169">
        <f ca="1">IF($C304-I$1&lt;År1,0,H303*(1-VLOOKUP($A304,[1]Hugst!$R$5:$W$9,MATCH(ROUNDUP((I$1)/10,0)*10,[1]Hugst!$R$4:$W$4,0))))</f>
        <v>850.99176841247538</v>
      </c>
      <c r="J304" s="169">
        <f ca="1">IF($C304-J$1&lt;År1,0,I303*(1-VLOOKUP($A304,[1]Hugst!$R$5:$W$9,MATCH(ROUNDUP((J$1)/10,0)*10,[1]Hugst!$R$4:$W$4,0))))</f>
        <v>853.70103387118218</v>
      </c>
      <c r="K304" s="169">
        <f ca="1">IF($C304-K$1&lt;År1,0,J303*(1-VLOOKUP($A304,[1]Hugst!$R$5:$W$9,MATCH(ROUNDUP((K$1)/10,0)*10,[1]Hugst!$R$4:$W$4,0))))</f>
        <v>856.6214299308964</v>
      </c>
      <c r="L304" s="169">
        <f ca="1">IF($C304-L$1&lt;År1,0,K303*(1-VLOOKUP($A304,[1]Hugst!$R$5:$W$9,MATCH(ROUNDUP((L$1)/10,0)*10,[1]Hugst!$R$4:$W$4,0))))</f>
        <v>859.55589161912542</v>
      </c>
      <c r="M304" s="169">
        <f ca="1">IF($C304-M$1&lt;År1,0,L303*(1-VLOOKUP($A304,[1]Hugst!$R$5:$W$9,MATCH(ROUNDUP((M$1)/10,0)*10,[1]Hugst!$R$4:$W$4,0))))</f>
        <v>862.50387988887144</v>
      </c>
      <c r="N304" s="169">
        <f ca="1">IF($C304-N$1&lt;År1,0,M303*(1-VLOOKUP($A304,[1]Hugst!$R$5:$W$9,MATCH(ROUNDUP((N$1)/10,0)*10,[1]Hugst!$R$4:$W$4,0))))</f>
        <v>865.46424325579903</v>
      </c>
      <c r="O304" s="169">
        <f ca="1">IF($C304-O$1&lt;År1,0,N303*(1-VLOOKUP($A304,[1]Hugst!$R$5:$W$9,MATCH(ROUNDUP((O$1)/10,0)*10,[1]Hugst!$R$4:$W$4,0))))</f>
        <v>868.43460499205833</v>
      </c>
      <c r="P304" s="169">
        <f ca="1">IF($C304-P$1&lt;År1,0,O303*(1-VLOOKUP($A304,[1]Hugst!$R$5:$W$9,MATCH(ROUNDUP((P$1)/10,0)*10,[1]Hugst!$R$4:$W$4,0))))</f>
        <v>871.41013751226785</v>
      </c>
      <c r="Q304" s="169">
        <f ca="1">IF($C304-Q$1&lt;År1,0,P303*(1-VLOOKUP($A304,[1]Hugst!$R$5:$W$9,MATCH(ROUNDUP((Q$1)/10,0)*10,[1]Hugst!$R$4:$W$4,0))))</f>
        <v>874.38111114330798</v>
      </c>
      <c r="R304" s="169">
        <f ca="1">IF($C304-R$1&lt;År1,0,Q303*(1-VLOOKUP($A304,[1]Hugst!$R$5:$W$9,MATCH(ROUNDUP((R$1)/10,0)*10,[1]Hugst!$R$4:$W$4,0))))</f>
        <v>877.32799166229108</v>
      </c>
      <c r="S304" s="169">
        <f ca="1">IF($C304-S$1&lt;År1,0,R303*(1-VLOOKUP($A304,[1]Hugst!$R$5:$W$9,MATCH(ROUNDUP((S$1)/10,0)*10,[1]Hugst!$R$4:$W$4,0))))</f>
        <v>880.21163537052587</v>
      </c>
      <c r="T304" s="169">
        <f ca="1">IF($C304-T$1&lt;År1,0,S303*(1-VLOOKUP($A304,[1]Hugst!$R$5:$W$9,MATCH(ROUNDUP((T$1)/10,0)*10,[1]Hugst!$R$4:$W$4,0))))</f>
        <v>882.9536792395005</v>
      </c>
      <c r="U304" s="169">
        <f ca="1">IF($C304-U$1&lt;År1,0,T303*(1-VLOOKUP($A304,[1]Hugst!$R$5:$W$9,MATCH(ROUNDUP((U$1)/10,0)*10,[1]Hugst!$R$4:$W$4,0))))</f>
        <v>885.39732120111364</v>
      </c>
      <c r="V304" s="169">
        <f ca="1">IF($C304-V$1&lt;År1,0,U303*(1-VLOOKUP($A304,[1]Hugst!$R$5:$W$9,MATCH(ROUNDUP((V$1)/10,0)*10,[1]Hugst!$R$4:$W$4,0))))</f>
        <v>887.2288807259614</v>
      </c>
      <c r="W304" s="169">
        <f ca="1">IF($C304-W$1&lt;År1,0,V303*(1-VLOOKUP($A304,[1]Hugst!$R$5:$W$9,MATCH(ROUNDUP((W$1)/10,0)*10,[1]Hugst!$R$4:$W$4,0))))</f>
        <v>887.82091997832697</v>
      </c>
      <c r="X304" s="169">
        <f ca="1">IF($C304-X$1&lt;År1,0,W303*(1-VLOOKUP($A304,[1]Hugst!$R$5:$W$9,MATCH(ROUNDUP((X$1)/10,0)*10,[1]Hugst!$R$4:$W$4,0))))</f>
        <v>885.91848612390811</v>
      </c>
      <c r="Y304" s="169">
        <f ca="1">IF($C304-Y$1&lt;År1,0,X303*(1-VLOOKUP($A304,[1]Hugst!$R$5:$W$9,MATCH(ROUNDUP((Y$1)/10,0)*10,[1]Hugst!$R$4:$W$4,0))))</f>
        <v>879.01159594359649</v>
      </c>
      <c r="Z304" s="169">
        <f ca="1">IF($C304-Z$1&lt;År1,0,Y303*(1-VLOOKUP($A304,[1]Hugst!$R$5:$W$9,MATCH(ROUNDUP((Z$1)/10,0)*10,[1]Hugst!$R$4:$W$4,0))))</f>
        <v>861.79284499051744</v>
      </c>
      <c r="AA304" s="169">
        <f ca="1">IF($C304-AA$1&lt;År1,0,Z303*(1-VLOOKUP($A304,[1]Hugst!$R$5:$W$9,MATCH(ROUNDUP((AA$1)/10,0)*10,[1]Hugst!$R$4:$W$4,0))))</f>
        <v>824.53418195917425</v>
      </c>
      <c r="AB304" s="169">
        <f ca="1">IF($C304-AB$1&lt;År1,0,AA303*(1-VLOOKUP($A304,[1]Hugst!$R$5:$W$9,MATCH(ROUNDUP((AB$1)/10,0)*10,[1]Hugst!$R$4:$W$4,0))))</f>
        <v>747.19531328536743</v>
      </c>
      <c r="AC304" s="169">
        <f ca="1"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ca="1" si="7"/>
        <v>1.3007476279672119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 ca="1">IF($C305-G$1&lt;År1,0,F304*(1-VLOOKUP($A305,[1]Hugst!$R$5:$W$9,MATCH(ROUNDUP((G$1)/10,0)*10,[1]Hugst!$R$4:$W$4,0))))</f>
        <v>843.17097471208365</v>
      </c>
      <c r="H305" s="169">
        <f ca="1">IF($C305-H$1&lt;År1,0,G304*(1-VLOOKUP($A305,[1]Hugst!$R$5:$W$9,MATCH(ROUNDUP((H$1)/10,0)*10,[1]Hugst!$R$4:$W$4,0))))</f>
        <v>845.74684204625248</v>
      </c>
      <c r="I305" s="169">
        <f ca="1">IF($C305-I$1&lt;År1,0,H304*(1-VLOOKUP($A305,[1]Hugst!$R$5:$W$9,MATCH(ROUNDUP((I$1)/10,0)*10,[1]Hugst!$R$4:$W$4,0))))</f>
        <v>848.34929853523829</v>
      </c>
      <c r="J305" s="169">
        <f ca="1">IF($C305-J$1&lt;År1,0,I304*(1-VLOOKUP($A305,[1]Hugst!$R$5:$W$9,MATCH(ROUNDUP((J$1)/10,0)*10,[1]Hugst!$R$4:$W$4,0))))</f>
        <v>850.99176841247538</v>
      </c>
      <c r="K305" s="169">
        <f ca="1">IF($C305-K$1&lt;År1,0,J304*(1-VLOOKUP($A305,[1]Hugst!$R$5:$W$9,MATCH(ROUNDUP((K$1)/10,0)*10,[1]Hugst!$R$4:$W$4,0))))</f>
        <v>853.70103387118218</v>
      </c>
      <c r="L305" s="169">
        <f ca="1">IF($C305-L$1&lt;År1,0,K304*(1-VLOOKUP($A305,[1]Hugst!$R$5:$W$9,MATCH(ROUNDUP((L$1)/10,0)*10,[1]Hugst!$R$4:$W$4,0))))</f>
        <v>856.6214299308964</v>
      </c>
      <c r="M305" s="169">
        <f ca="1">IF($C305-M$1&lt;År1,0,L304*(1-VLOOKUP($A305,[1]Hugst!$R$5:$W$9,MATCH(ROUNDUP((M$1)/10,0)*10,[1]Hugst!$R$4:$W$4,0))))</f>
        <v>859.55589161912542</v>
      </c>
      <c r="N305" s="169">
        <f ca="1">IF($C305-N$1&lt;År1,0,M304*(1-VLOOKUP($A305,[1]Hugst!$R$5:$W$9,MATCH(ROUNDUP((N$1)/10,0)*10,[1]Hugst!$R$4:$W$4,0))))</f>
        <v>862.50387988887144</v>
      </c>
      <c r="O305" s="169">
        <f ca="1">IF($C305-O$1&lt;År1,0,N304*(1-VLOOKUP($A305,[1]Hugst!$R$5:$W$9,MATCH(ROUNDUP((O$1)/10,0)*10,[1]Hugst!$R$4:$W$4,0))))</f>
        <v>865.46424325579903</v>
      </c>
      <c r="P305" s="169">
        <f ca="1">IF($C305-P$1&lt;År1,0,O304*(1-VLOOKUP($A305,[1]Hugst!$R$5:$W$9,MATCH(ROUNDUP((P$1)/10,0)*10,[1]Hugst!$R$4:$W$4,0))))</f>
        <v>868.43460499205833</v>
      </c>
      <c r="Q305" s="169">
        <f ca="1">IF($C305-Q$1&lt;År1,0,P304*(1-VLOOKUP($A305,[1]Hugst!$R$5:$W$9,MATCH(ROUNDUP((Q$1)/10,0)*10,[1]Hugst!$R$4:$W$4,0))))</f>
        <v>871.41013751226785</v>
      </c>
      <c r="R305" s="169">
        <f ca="1">IF($C305-R$1&lt;År1,0,Q304*(1-VLOOKUP($A305,[1]Hugst!$R$5:$W$9,MATCH(ROUNDUP((R$1)/10,0)*10,[1]Hugst!$R$4:$W$4,0))))</f>
        <v>874.38111114330798</v>
      </c>
      <c r="S305" s="169">
        <f ca="1">IF($C305-S$1&lt;År1,0,R304*(1-VLOOKUP($A305,[1]Hugst!$R$5:$W$9,MATCH(ROUNDUP((S$1)/10,0)*10,[1]Hugst!$R$4:$W$4,0))))</f>
        <v>877.32799166229108</v>
      </c>
      <c r="T305" s="169">
        <f ca="1">IF($C305-T$1&lt;År1,0,S304*(1-VLOOKUP($A305,[1]Hugst!$R$5:$W$9,MATCH(ROUNDUP((T$1)/10,0)*10,[1]Hugst!$R$4:$W$4,0))))</f>
        <v>880.21163537052587</v>
      </c>
      <c r="U305" s="169">
        <f ca="1">IF($C305-U$1&lt;År1,0,T304*(1-VLOOKUP($A305,[1]Hugst!$R$5:$W$9,MATCH(ROUNDUP((U$1)/10,0)*10,[1]Hugst!$R$4:$W$4,0))))</f>
        <v>882.9536792395005</v>
      </c>
      <c r="V305" s="169">
        <f ca="1">IF($C305-V$1&lt;År1,0,U304*(1-VLOOKUP($A305,[1]Hugst!$R$5:$W$9,MATCH(ROUNDUP((V$1)/10,0)*10,[1]Hugst!$R$4:$W$4,0))))</f>
        <v>885.39732120111364</v>
      </c>
      <c r="W305" s="169">
        <f ca="1">IF($C305-W$1&lt;År1,0,V304*(1-VLOOKUP($A305,[1]Hugst!$R$5:$W$9,MATCH(ROUNDUP((W$1)/10,0)*10,[1]Hugst!$R$4:$W$4,0))))</f>
        <v>887.2288807259614</v>
      </c>
      <c r="X305" s="169">
        <f ca="1">IF($C305-X$1&lt;År1,0,W304*(1-VLOOKUP($A305,[1]Hugst!$R$5:$W$9,MATCH(ROUNDUP((X$1)/10,0)*10,[1]Hugst!$R$4:$W$4,0))))</f>
        <v>887.82091997832697</v>
      </c>
      <c r="Y305" s="169">
        <f ca="1">IF($C305-Y$1&lt;År1,0,X304*(1-VLOOKUP($A305,[1]Hugst!$R$5:$W$9,MATCH(ROUNDUP((Y$1)/10,0)*10,[1]Hugst!$R$4:$W$4,0))))</f>
        <v>885.91848612390811</v>
      </c>
      <c r="Z305" s="169">
        <f ca="1">IF($C305-Z$1&lt;År1,0,Y304*(1-VLOOKUP($A305,[1]Hugst!$R$5:$W$9,MATCH(ROUNDUP((Z$1)/10,0)*10,[1]Hugst!$R$4:$W$4,0))))</f>
        <v>878.71859207828197</v>
      </c>
      <c r="AA305" s="169">
        <f ca="1">IF($C305-AA$1&lt;År1,0,Z304*(1-VLOOKUP($A305,[1]Hugst!$R$5:$W$9,MATCH(ROUNDUP((AA$1)/10,0)*10,[1]Hugst!$R$4:$W$4,0))))</f>
        <v>861.50558070885393</v>
      </c>
      <c r="AB305" s="169">
        <f ca="1">IF($C305-AB$1&lt;År1,0,AA304*(1-VLOOKUP($A305,[1]Hugst!$R$5:$W$9,MATCH(ROUNDUP((AB$1)/10,0)*10,[1]Hugst!$R$4:$W$4,0))))</f>
        <v>824.2593372318546</v>
      </c>
      <c r="AC305" s="169">
        <f ca="1">IF($C305-AC$1&lt;År1,0,AB304*(1-VLOOKUP($A305,[1]Hugst!$R$5:$W$9,MATCH(ROUNDUP((AC$1)/10,0)*10,[1]Hugst!$R$4:$W$4,0))))</f>
        <v>746.94624818093905</v>
      </c>
      <c r="AD305" s="169">
        <f ca="1"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ca="1" si="7"/>
        <v>1.5956202074703469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 ca="1">IF($C306-G$1&lt;År1,0,F305*(1-VLOOKUP($A306,[1]Hugst!$R$5:$W$9,MATCH(ROUNDUP((G$1)/10,0)*10,[1]Hugst!$R$4:$W$4,0))))</f>
        <v>840.61495144495586</v>
      </c>
      <c r="H306" s="169">
        <f ca="1">IF($C306-H$1&lt;År1,0,G305*(1-VLOOKUP($A306,[1]Hugst!$R$5:$W$9,MATCH(ROUNDUP((H$1)/10,0)*10,[1]Hugst!$R$4:$W$4,0))))</f>
        <v>843.17097471208365</v>
      </c>
      <c r="I306" s="169">
        <f ca="1">IF($C306-I$1&lt;År1,0,H305*(1-VLOOKUP($A306,[1]Hugst!$R$5:$W$9,MATCH(ROUNDUP((I$1)/10,0)*10,[1]Hugst!$R$4:$W$4,0))))</f>
        <v>845.74684204625248</v>
      </c>
      <c r="J306" s="169">
        <f ca="1">IF($C306-J$1&lt;År1,0,I305*(1-VLOOKUP($A306,[1]Hugst!$R$5:$W$9,MATCH(ROUNDUP((J$1)/10,0)*10,[1]Hugst!$R$4:$W$4,0))))</f>
        <v>848.34929853523829</v>
      </c>
      <c r="K306" s="169">
        <f ca="1">IF($C306-K$1&lt;År1,0,J305*(1-VLOOKUP($A306,[1]Hugst!$R$5:$W$9,MATCH(ROUNDUP((K$1)/10,0)*10,[1]Hugst!$R$4:$W$4,0))))</f>
        <v>850.99176841247538</v>
      </c>
      <c r="L306" s="169">
        <f ca="1">IF($C306-L$1&lt;År1,0,K305*(1-VLOOKUP($A306,[1]Hugst!$R$5:$W$9,MATCH(ROUNDUP((L$1)/10,0)*10,[1]Hugst!$R$4:$W$4,0))))</f>
        <v>853.70103387118218</v>
      </c>
      <c r="M306" s="169">
        <f ca="1">IF($C306-M$1&lt;År1,0,L305*(1-VLOOKUP($A306,[1]Hugst!$R$5:$W$9,MATCH(ROUNDUP((M$1)/10,0)*10,[1]Hugst!$R$4:$W$4,0))))</f>
        <v>856.6214299308964</v>
      </c>
      <c r="N306" s="169">
        <f ca="1">IF($C306-N$1&lt;År1,0,M305*(1-VLOOKUP($A306,[1]Hugst!$R$5:$W$9,MATCH(ROUNDUP((N$1)/10,0)*10,[1]Hugst!$R$4:$W$4,0))))</f>
        <v>859.55589161912542</v>
      </c>
      <c r="O306" s="169">
        <f ca="1">IF($C306-O$1&lt;År1,0,N305*(1-VLOOKUP($A306,[1]Hugst!$R$5:$W$9,MATCH(ROUNDUP((O$1)/10,0)*10,[1]Hugst!$R$4:$W$4,0))))</f>
        <v>862.50387988887144</v>
      </c>
      <c r="P306" s="169">
        <f ca="1">IF($C306-P$1&lt;År1,0,O305*(1-VLOOKUP($A306,[1]Hugst!$R$5:$W$9,MATCH(ROUNDUP((P$1)/10,0)*10,[1]Hugst!$R$4:$W$4,0))))</f>
        <v>865.46424325579903</v>
      </c>
      <c r="Q306" s="169">
        <f ca="1">IF($C306-Q$1&lt;År1,0,P305*(1-VLOOKUP($A306,[1]Hugst!$R$5:$W$9,MATCH(ROUNDUP((Q$1)/10,0)*10,[1]Hugst!$R$4:$W$4,0))))</f>
        <v>868.43460499205833</v>
      </c>
      <c r="R306" s="169">
        <f ca="1">IF($C306-R$1&lt;År1,0,Q305*(1-VLOOKUP($A306,[1]Hugst!$R$5:$W$9,MATCH(ROUNDUP((R$1)/10,0)*10,[1]Hugst!$R$4:$W$4,0))))</f>
        <v>871.41013751226785</v>
      </c>
      <c r="S306" s="169">
        <f ca="1">IF($C306-S$1&lt;År1,0,R305*(1-VLOOKUP($A306,[1]Hugst!$R$5:$W$9,MATCH(ROUNDUP((S$1)/10,0)*10,[1]Hugst!$R$4:$W$4,0))))</f>
        <v>874.38111114330798</v>
      </c>
      <c r="T306" s="169">
        <f ca="1">IF($C306-T$1&lt;År1,0,S305*(1-VLOOKUP($A306,[1]Hugst!$R$5:$W$9,MATCH(ROUNDUP((T$1)/10,0)*10,[1]Hugst!$R$4:$W$4,0))))</f>
        <v>877.32799166229108</v>
      </c>
      <c r="U306" s="169">
        <f ca="1">IF($C306-U$1&lt;År1,0,T305*(1-VLOOKUP($A306,[1]Hugst!$R$5:$W$9,MATCH(ROUNDUP((U$1)/10,0)*10,[1]Hugst!$R$4:$W$4,0))))</f>
        <v>880.21163537052587</v>
      </c>
      <c r="V306" s="169">
        <f ca="1">IF($C306-V$1&lt;År1,0,U305*(1-VLOOKUP($A306,[1]Hugst!$R$5:$W$9,MATCH(ROUNDUP((V$1)/10,0)*10,[1]Hugst!$R$4:$W$4,0))))</f>
        <v>882.9536792395005</v>
      </c>
      <c r="W306" s="169">
        <f ca="1">IF($C306-W$1&lt;År1,0,V305*(1-VLOOKUP($A306,[1]Hugst!$R$5:$W$9,MATCH(ROUNDUP((W$1)/10,0)*10,[1]Hugst!$R$4:$W$4,0))))</f>
        <v>885.39732120111364</v>
      </c>
      <c r="X306" s="169">
        <f ca="1">IF($C306-X$1&lt;År1,0,W305*(1-VLOOKUP($A306,[1]Hugst!$R$5:$W$9,MATCH(ROUNDUP((X$1)/10,0)*10,[1]Hugst!$R$4:$W$4,0))))</f>
        <v>887.2288807259614</v>
      </c>
      <c r="Y306" s="169">
        <f ca="1">IF($C306-Y$1&lt;År1,0,X305*(1-VLOOKUP($A306,[1]Hugst!$R$5:$W$9,MATCH(ROUNDUP((Y$1)/10,0)*10,[1]Hugst!$R$4:$W$4,0))))</f>
        <v>887.82091997832697</v>
      </c>
      <c r="Z306" s="169">
        <f ca="1">IF($C306-Z$1&lt;År1,0,Y305*(1-VLOOKUP($A306,[1]Hugst!$R$5:$W$9,MATCH(ROUNDUP((Z$1)/10,0)*10,[1]Hugst!$R$4:$W$4,0))))</f>
        <v>885.62317996186687</v>
      </c>
      <c r="AA306" s="169">
        <f ca="1">IF($C306-AA$1&lt;År1,0,Z305*(1-VLOOKUP($A306,[1]Hugst!$R$5:$W$9,MATCH(ROUNDUP((AA$1)/10,0)*10,[1]Hugst!$R$4:$W$4,0))))</f>
        <v>878.42568588092263</v>
      </c>
      <c r="AB306" s="169">
        <f ca="1">IF($C306-AB$1&lt;År1,0,AA305*(1-VLOOKUP($A306,[1]Hugst!$R$5:$W$9,MATCH(ROUNDUP((AB$1)/10,0)*10,[1]Hugst!$R$4:$W$4,0))))</f>
        <v>861.21841218195095</v>
      </c>
      <c r="AC306" s="169">
        <f ca="1">IF($C306-AC$1&lt;År1,0,AB305*(1-VLOOKUP($A306,[1]Hugst!$R$5:$W$9,MATCH(ROUNDUP((AC$1)/10,0)*10,[1]Hugst!$R$4:$W$4,0))))</f>
        <v>823.98458411944398</v>
      </c>
      <c r="AD306" s="169">
        <f ca="1">IF($C306-AD$1&lt;År1,0,AC305*(1-VLOOKUP($A306,[1]Hugst!$R$5:$W$9,MATCH(ROUNDUP((AD$1)/10,0)*10,[1]Hugst!$R$4:$W$4,0))))</f>
        <v>746.69726609821214</v>
      </c>
      <c r="AE306" s="169">
        <f ca="1"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ca="1" si="7"/>
        <v>1.8910286407299282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 ca="1">IF($C307-G$1&lt;År1,0,F306*(1-VLOOKUP($A307,[1]Hugst!$R$5:$W$9,MATCH(ROUNDUP((G$1)/10,0)*10,[1]Hugst!$R$4:$W$4,0))))</f>
        <v>838.07536689477058</v>
      </c>
      <c r="H307" s="169">
        <f ca="1">IF($C307-H$1&lt;År1,0,G306*(1-VLOOKUP($A307,[1]Hugst!$R$5:$W$9,MATCH(ROUNDUP((H$1)/10,0)*10,[1]Hugst!$R$4:$W$4,0))))</f>
        <v>840.61495144495586</v>
      </c>
      <c r="I307" s="169">
        <f ca="1">IF($C307-I$1&lt;År1,0,H306*(1-VLOOKUP($A307,[1]Hugst!$R$5:$W$9,MATCH(ROUNDUP((I$1)/10,0)*10,[1]Hugst!$R$4:$W$4,0))))</f>
        <v>843.17097471208365</v>
      </c>
      <c r="J307" s="169">
        <f ca="1">IF($C307-J$1&lt;År1,0,I306*(1-VLOOKUP($A307,[1]Hugst!$R$5:$W$9,MATCH(ROUNDUP((J$1)/10,0)*10,[1]Hugst!$R$4:$W$4,0))))</f>
        <v>845.74684204625248</v>
      </c>
      <c r="K307" s="169">
        <f ca="1">IF($C307-K$1&lt;År1,0,J306*(1-VLOOKUP($A307,[1]Hugst!$R$5:$W$9,MATCH(ROUNDUP((K$1)/10,0)*10,[1]Hugst!$R$4:$W$4,0))))</f>
        <v>848.34929853523829</v>
      </c>
      <c r="L307" s="169">
        <f ca="1">IF($C307-L$1&lt;År1,0,K306*(1-VLOOKUP($A307,[1]Hugst!$R$5:$W$9,MATCH(ROUNDUP((L$1)/10,0)*10,[1]Hugst!$R$4:$W$4,0))))</f>
        <v>850.99176841247538</v>
      </c>
      <c r="M307" s="169">
        <f ca="1">IF($C307-M$1&lt;År1,0,L306*(1-VLOOKUP($A307,[1]Hugst!$R$5:$W$9,MATCH(ROUNDUP((M$1)/10,0)*10,[1]Hugst!$R$4:$W$4,0))))</f>
        <v>853.70103387118218</v>
      </c>
      <c r="N307" s="169">
        <f ca="1">IF($C307-N$1&lt;År1,0,M306*(1-VLOOKUP($A307,[1]Hugst!$R$5:$W$9,MATCH(ROUNDUP((N$1)/10,0)*10,[1]Hugst!$R$4:$W$4,0))))</f>
        <v>856.6214299308964</v>
      </c>
      <c r="O307" s="169">
        <f ca="1">IF($C307-O$1&lt;År1,0,N306*(1-VLOOKUP($A307,[1]Hugst!$R$5:$W$9,MATCH(ROUNDUP((O$1)/10,0)*10,[1]Hugst!$R$4:$W$4,0))))</f>
        <v>859.55589161912542</v>
      </c>
      <c r="P307" s="169">
        <f ca="1">IF($C307-P$1&lt;År1,0,O306*(1-VLOOKUP($A307,[1]Hugst!$R$5:$W$9,MATCH(ROUNDUP((P$1)/10,0)*10,[1]Hugst!$R$4:$W$4,0))))</f>
        <v>862.50387988887144</v>
      </c>
      <c r="Q307" s="169">
        <f ca="1">IF($C307-Q$1&lt;År1,0,P306*(1-VLOOKUP($A307,[1]Hugst!$R$5:$W$9,MATCH(ROUNDUP((Q$1)/10,0)*10,[1]Hugst!$R$4:$W$4,0))))</f>
        <v>865.46424325579903</v>
      </c>
      <c r="R307" s="169">
        <f ca="1">IF($C307-R$1&lt;År1,0,Q306*(1-VLOOKUP($A307,[1]Hugst!$R$5:$W$9,MATCH(ROUNDUP((R$1)/10,0)*10,[1]Hugst!$R$4:$W$4,0))))</f>
        <v>868.43460499205833</v>
      </c>
      <c r="S307" s="169">
        <f ca="1">IF($C307-S$1&lt;År1,0,R306*(1-VLOOKUP($A307,[1]Hugst!$R$5:$W$9,MATCH(ROUNDUP((S$1)/10,0)*10,[1]Hugst!$R$4:$W$4,0))))</f>
        <v>871.41013751226785</v>
      </c>
      <c r="T307" s="169">
        <f ca="1">IF($C307-T$1&lt;År1,0,S306*(1-VLOOKUP($A307,[1]Hugst!$R$5:$W$9,MATCH(ROUNDUP((T$1)/10,0)*10,[1]Hugst!$R$4:$W$4,0))))</f>
        <v>874.38111114330798</v>
      </c>
      <c r="U307" s="169">
        <f ca="1">IF($C307-U$1&lt;År1,0,T306*(1-VLOOKUP($A307,[1]Hugst!$R$5:$W$9,MATCH(ROUNDUP((U$1)/10,0)*10,[1]Hugst!$R$4:$W$4,0))))</f>
        <v>877.32799166229108</v>
      </c>
      <c r="V307" s="169">
        <f ca="1">IF($C307-V$1&lt;År1,0,U306*(1-VLOOKUP($A307,[1]Hugst!$R$5:$W$9,MATCH(ROUNDUP((V$1)/10,0)*10,[1]Hugst!$R$4:$W$4,0))))</f>
        <v>880.21163537052587</v>
      </c>
      <c r="W307" s="169">
        <f ca="1">IF($C307-W$1&lt;År1,0,V306*(1-VLOOKUP($A307,[1]Hugst!$R$5:$W$9,MATCH(ROUNDUP((W$1)/10,0)*10,[1]Hugst!$R$4:$W$4,0))))</f>
        <v>882.9536792395005</v>
      </c>
      <c r="X307" s="169">
        <f ca="1">IF($C307-X$1&lt;År1,0,W306*(1-VLOOKUP($A307,[1]Hugst!$R$5:$W$9,MATCH(ROUNDUP((X$1)/10,0)*10,[1]Hugst!$R$4:$W$4,0))))</f>
        <v>885.39732120111364</v>
      </c>
      <c r="Y307" s="169">
        <f ca="1">IF($C307-Y$1&lt;År1,0,X306*(1-VLOOKUP($A307,[1]Hugst!$R$5:$W$9,MATCH(ROUNDUP((Y$1)/10,0)*10,[1]Hugst!$R$4:$W$4,0))))</f>
        <v>887.2288807259614</v>
      </c>
      <c r="Z307" s="169">
        <f ca="1">IF($C307-Z$1&lt;År1,0,Y306*(1-VLOOKUP($A307,[1]Hugst!$R$5:$W$9,MATCH(ROUNDUP((Z$1)/10,0)*10,[1]Hugst!$R$4:$W$4,0))))</f>
        <v>887.52497967166755</v>
      </c>
      <c r="AA307" s="169">
        <f ca="1">IF($C307-AA$1&lt;År1,0,Z306*(1-VLOOKUP($A307,[1]Hugst!$R$5:$W$9,MATCH(ROUNDUP((AA$1)/10,0)*10,[1]Hugst!$R$4:$W$4,0))))</f>
        <v>885.327972235213</v>
      </c>
      <c r="AB307" s="169">
        <f ca="1">IF($C307-AB$1&lt;År1,0,AA306*(1-VLOOKUP($A307,[1]Hugst!$R$5:$W$9,MATCH(ROUNDUP((AB$1)/10,0)*10,[1]Hugst!$R$4:$W$4,0))))</f>
        <v>878.1328773189623</v>
      </c>
      <c r="AC307" s="169">
        <f ca="1">IF($C307-AC$1&lt;År1,0,AB306*(1-VLOOKUP($A307,[1]Hugst!$R$5:$W$9,MATCH(ROUNDUP((AC$1)/10,0)*10,[1]Hugst!$R$4:$W$4,0))))</f>
        <v>860.93133937789037</v>
      </c>
      <c r="AD307" s="169">
        <f ca="1">IF($C307-AD$1&lt;År1,0,AC306*(1-VLOOKUP($A307,[1]Hugst!$R$5:$W$9,MATCH(ROUNDUP((AD$1)/10,0)*10,[1]Hugst!$R$4:$W$4,0))))</f>
        <v>823.70992259140417</v>
      </c>
      <c r="AE307" s="169">
        <f ca="1">IF($C307-AE$1&lt;År1,0,AD306*(1-VLOOKUP($A307,[1]Hugst!$R$5:$W$9,MATCH(ROUNDUP((AE$1)/10,0)*10,[1]Hugst!$R$4:$W$4,0))))</f>
        <v>746.44836700951271</v>
      </c>
      <c r="AF307" s="169">
        <f ca="1"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ca="1" si="7"/>
        <v>2.1861412580910837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 ca="1">IF($C308-G$1&lt;År1,0,F307*(1-VLOOKUP($A308,[1]Hugst!$R$5:$W$9,MATCH(ROUNDUP((G$1)/10,0)*10,[1]Hugst!$R$4:$W$4,0))))</f>
        <v>835.5504857443226</v>
      </c>
      <c r="H308" s="169">
        <f ca="1">IF($C308-H$1&lt;År1,0,G307*(1-VLOOKUP($A308,[1]Hugst!$R$5:$W$9,MATCH(ROUNDUP((H$1)/10,0)*10,[1]Hugst!$R$4:$W$4,0))))</f>
        <v>838.07536689477058</v>
      </c>
      <c r="I308" s="169">
        <f ca="1">IF($C308-I$1&lt;År1,0,H307*(1-VLOOKUP($A308,[1]Hugst!$R$5:$W$9,MATCH(ROUNDUP((I$1)/10,0)*10,[1]Hugst!$R$4:$W$4,0))))</f>
        <v>840.61495144495586</v>
      </c>
      <c r="J308" s="169">
        <f ca="1">IF($C308-J$1&lt;År1,0,I307*(1-VLOOKUP($A308,[1]Hugst!$R$5:$W$9,MATCH(ROUNDUP((J$1)/10,0)*10,[1]Hugst!$R$4:$W$4,0))))</f>
        <v>843.17097471208365</v>
      </c>
      <c r="K308" s="169">
        <f ca="1">IF($C308-K$1&lt;År1,0,J307*(1-VLOOKUP($A308,[1]Hugst!$R$5:$W$9,MATCH(ROUNDUP((K$1)/10,0)*10,[1]Hugst!$R$4:$W$4,0))))</f>
        <v>845.74684204625248</v>
      </c>
      <c r="L308" s="169">
        <f ca="1">IF($C308-L$1&lt;År1,0,K307*(1-VLOOKUP($A308,[1]Hugst!$R$5:$W$9,MATCH(ROUNDUP((L$1)/10,0)*10,[1]Hugst!$R$4:$W$4,0))))</f>
        <v>848.34929853523829</v>
      </c>
      <c r="M308" s="169">
        <f ca="1">IF($C308-M$1&lt;År1,0,L307*(1-VLOOKUP($A308,[1]Hugst!$R$5:$W$9,MATCH(ROUNDUP((M$1)/10,0)*10,[1]Hugst!$R$4:$W$4,0))))</f>
        <v>850.99176841247538</v>
      </c>
      <c r="N308" s="169">
        <f ca="1">IF($C308-N$1&lt;År1,0,M307*(1-VLOOKUP($A308,[1]Hugst!$R$5:$W$9,MATCH(ROUNDUP((N$1)/10,0)*10,[1]Hugst!$R$4:$W$4,0))))</f>
        <v>853.70103387118218</v>
      </c>
      <c r="O308" s="169">
        <f ca="1">IF($C308-O$1&lt;År1,0,N307*(1-VLOOKUP($A308,[1]Hugst!$R$5:$W$9,MATCH(ROUNDUP((O$1)/10,0)*10,[1]Hugst!$R$4:$W$4,0))))</f>
        <v>856.6214299308964</v>
      </c>
      <c r="P308" s="169">
        <f ca="1">IF($C308-P$1&lt;År1,0,O307*(1-VLOOKUP($A308,[1]Hugst!$R$5:$W$9,MATCH(ROUNDUP((P$1)/10,0)*10,[1]Hugst!$R$4:$W$4,0))))</f>
        <v>859.55589161912542</v>
      </c>
      <c r="Q308" s="169">
        <f ca="1">IF($C308-Q$1&lt;År1,0,P307*(1-VLOOKUP($A308,[1]Hugst!$R$5:$W$9,MATCH(ROUNDUP((Q$1)/10,0)*10,[1]Hugst!$R$4:$W$4,0))))</f>
        <v>862.50387988887144</v>
      </c>
      <c r="R308" s="169">
        <f ca="1">IF($C308-R$1&lt;År1,0,Q307*(1-VLOOKUP($A308,[1]Hugst!$R$5:$W$9,MATCH(ROUNDUP((R$1)/10,0)*10,[1]Hugst!$R$4:$W$4,0))))</f>
        <v>865.46424325579903</v>
      </c>
      <c r="S308" s="169">
        <f ca="1">IF($C308-S$1&lt;År1,0,R307*(1-VLOOKUP($A308,[1]Hugst!$R$5:$W$9,MATCH(ROUNDUP((S$1)/10,0)*10,[1]Hugst!$R$4:$W$4,0))))</f>
        <v>868.43460499205833</v>
      </c>
      <c r="T308" s="169">
        <f ca="1">IF($C308-T$1&lt;År1,0,S307*(1-VLOOKUP($A308,[1]Hugst!$R$5:$W$9,MATCH(ROUNDUP((T$1)/10,0)*10,[1]Hugst!$R$4:$W$4,0))))</f>
        <v>871.41013751226785</v>
      </c>
      <c r="U308" s="169">
        <f ca="1">IF($C308-U$1&lt;År1,0,T307*(1-VLOOKUP($A308,[1]Hugst!$R$5:$W$9,MATCH(ROUNDUP((U$1)/10,0)*10,[1]Hugst!$R$4:$W$4,0))))</f>
        <v>874.38111114330798</v>
      </c>
      <c r="V308" s="169">
        <f ca="1">IF($C308-V$1&lt;År1,0,U307*(1-VLOOKUP($A308,[1]Hugst!$R$5:$W$9,MATCH(ROUNDUP((V$1)/10,0)*10,[1]Hugst!$R$4:$W$4,0))))</f>
        <v>877.32799166229108</v>
      </c>
      <c r="W308" s="169">
        <f ca="1">IF($C308-W$1&lt;År1,0,V307*(1-VLOOKUP($A308,[1]Hugst!$R$5:$W$9,MATCH(ROUNDUP((W$1)/10,0)*10,[1]Hugst!$R$4:$W$4,0))))</f>
        <v>880.21163537052587</v>
      </c>
      <c r="X308" s="169">
        <f ca="1">IF($C308-X$1&lt;År1,0,W307*(1-VLOOKUP($A308,[1]Hugst!$R$5:$W$9,MATCH(ROUNDUP((X$1)/10,0)*10,[1]Hugst!$R$4:$W$4,0))))</f>
        <v>882.9536792395005</v>
      </c>
      <c r="Y308" s="169">
        <f ca="1">IF($C308-Y$1&lt;År1,0,X307*(1-VLOOKUP($A308,[1]Hugst!$R$5:$W$9,MATCH(ROUNDUP((Y$1)/10,0)*10,[1]Hugst!$R$4:$W$4,0))))</f>
        <v>885.39732120111364</v>
      </c>
      <c r="Z308" s="169">
        <f ca="1">IF($C308-Z$1&lt;År1,0,Y307*(1-VLOOKUP($A308,[1]Hugst!$R$5:$W$9,MATCH(ROUNDUP((Z$1)/10,0)*10,[1]Hugst!$R$4:$W$4,0))))</f>
        <v>886.93313776571949</v>
      </c>
      <c r="AA308" s="169">
        <f ca="1">IF($C308-AA$1&lt;År1,0,Z307*(1-VLOOKUP($A308,[1]Hugst!$R$5:$W$9,MATCH(ROUNDUP((AA$1)/10,0)*10,[1]Hugst!$R$4:$W$4,0))))</f>
        <v>887.22913801177708</v>
      </c>
      <c r="AB308" s="169">
        <f ca="1">IF($C308-AB$1&lt;År1,0,AA307*(1-VLOOKUP($A308,[1]Hugst!$R$5:$W$9,MATCH(ROUNDUP((AB$1)/10,0)*10,[1]Hugst!$R$4:$W$4,0))))</f>
        <v>885.03286291113466</v>
      </c>
      <c r="AC308" s="169">
        <f ca="1">IF($C308-AC$1&lt;År1,0,AB307*(1-VLOOKUP($A308,[1]Hugst!$R$5:$W$9,MATCH(ROUNDUP((AC$1)/10,0)*10,[1]Hugst!$R$4:$W$4,0))))</f>
        <v>877.84016635985597</v>
      </c>
      <c r="AD308" s="169">
        <f ca="1">IF($C308-AD$1&lt;År1,0,AC307*(1-VLOOKUP($A308,[1]Hugst!$R$5:$W$9,MATCH(ROUNDUP((AD$1)/10,0)*10,[1]Hugst!$R$4:$W$4,0))))</f>
        <v>860.64436226476448</v>
      </c>
      <c r="AE308" s="169">
        <f ca="1">IF($C308-AE$1&lt;År1,0,AD307*(1-VLOOKUP($A308,[1]Hugst!$R$5:$W$9,MATCH(ROUNDUP((AE$1)/10,0)*10,[1]Hugst!$R$4:$W$4,0))))</f>
        <v>823.43535261720706</v>
      </c>
      <c r="AF308" s="169">
        <f ca="1">IF($C308-AF$1&lt;År1,0,AE307*(1-VLOOKUP($A308,[1]Hugst!$R$5:$W$9,MATCH(ROUNDUP((AF$1)/10,0)*10,[1]Hugst!$R$4:$W$4,0))))</f>
        <v>746.1995508871762</v>
      </c>
      <c r="AG308" s="169">
        <f ca="1"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ca="1" si="7"/>
        <v>2.4805449847372074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 ca="1">IF($C309-G$1&lt;År1,0,F308*(1-VLOOKUP($A309,[1]Hugst!$R$5:$W$9,MATCH(ROUNDUP((G$1)/10,0)*10,[1]Hugst!$R$4:$W$4,0))))</f>
        <v>833.03940785602083</v>
      </c>
      <c r="H309" s="169">
        <f ca="1">IF($C309-H$1&lt;År1,0,G308*(1-VLOOKUP($A309,[1]Hugst!$R$5:$W$9,MATCH(ROUNDUP((H$1)/10,0)*10,[1]Hugst!$R$4:$W$4,0))))</f>
        <v>835.5504857443226</v>
      </c>
      <c r="I309" s="169">
        <f ca="1">IF($C309-I$1&lt;År1,0,H308*(1-VLOOKUP($A309,[1]Hugst!$R$5:$W$9,MATCH(ROUNDUP((I$1)/10,0)*10,[1]Hugst!$R$4:$W$4,0))))</f>
        <v>838.07536689477058</v>
      </c>
      <c r="J309" s="169">
        <f ca="1">IF($C309-J$1&lt;År1,0,I308*(1-VLOOKUP($A309,[1]Hugst!$R$5:$W$9,MATCH(ROUNDUP((J$1)/10,0)*10,[1]Hugst!$R$4:$W$4,0))))</f>
        <v>840.61495144495586</v>
      </c>
      <c r="K309" s="169">
        <f ca="1">IF($C309-K$1&lt;År1,0,J308*(1-VLOOKUP($A309,[1]Hugst!$R$5:$W$9,MATCH(ROUNDUP((K$1)/10,0)*10,[1]Hugst!$R$4:$W$4,0))))</f>
        <v>843.17097471208365</v>
      </c>
      <c r="L309" s="169">
        <f ca="1">IF($C309-L$1&lt;År1,0,K308*(1-VLOOKUP($A309,[1]Hugst!$R$5:$W$9,MATCH(ROUNDUP((L$1)/10,0)*10,[1]Hugst!$R$4:$W$4,0))))</f>
        <v>845.74684204625248</v>
      </c>
      <c r="M309" s="169">
        <f ca="1">IF($C309-M$1&lt;År1,0,L308*(1-VLOOKUP($A309,[1]Hugst!$R$5:$W$9,MATCH(ROUNDUP((M$1)/10,0)*10,[1]Hugst!$R$4:$W$4,0))))</f>
        <v>848.34929853523829</v>
      </c>
      <c r="N309" s="169">
        <f ca="1">IF($C309-N$1&lt;År1,0,M308*(1-VLOOKUP($A309,[1]Hugst!$R$5:$W$9,MATCH(ROUNDUP((N$1)/10,0)*10,[1]Hugst!$R$4:$W$4,0))))</f>
        <v>850.99176841247538</v>
      </c>
      <c r="O309" s="169">
        <f ca="1">IF($C309-O$1&lt;År1,0,N308*(1-VLOOKUP($A309,[1]Hugst!$R$5:$W$9,MATCH(ROUNDUP((O$1)/10,0)*10,[1]Hugst!$R$4:$W$4,0))))</f>
        <v>853.70103387118218</v>
      </c>
      <c r="P309" s="169">
        <f ca="1">IF($C309-P$1&lt;År1,0,O308*(1-VLOOKUP($A309,[1]Hugst!$R$5:$W$9,MATCH(ROUNDUP((P$1)/10,0)*10,[1]Hugst!$R$4:$W$4,0))))</f>
        <v>856.6214299308964</v>
      </c>
      <c r="Q309" s="169">
        <f ca="1">IF($C309-Q$1&lt;År1,0,P308*(1-VLOOKUP($A309,[1]Hugst!$R$5:$W$9,MATCH(ROUNDUP((Q$1)/10,0)*10,[1]Hugst!$R$4:$W$4,0))))</f>
        <v>859.55589161912542</v>
      </c>
      <c r="R309" s="169">
        <f ca="1">IF($C309-R$1&lt;År1,0,Q308*(1-VLOOKUP($A309,[1]Hugst!$R$5:$W$9,MATCH(ROUNDUP((R$1)/10,0)*10,[1]Hugst!$R$4:$W$4,0))))</f>
        <v>862.50387988887144</v>
      </c>
      <c r="S309" s="169">
        <f ca="1">IF($C309-S$1&lt;År1,0,R308*(1-VLOOKUP($A309,[1]Hugst!$R$5:$W$9,MATCH(ROUNDUP((S$1)/10,0)*10,[1]Hugst!$R$4:$W$4,0))))</f>
        <v>865.46424325579903</v>
      </c>
      <c r="T309" s="169">
        <f ca="1">IF($C309-T$1&lt;År1,0,S308*(1-VLOOKUP($A309,[1]Hugst!$R$5:$W$9,MATCH(ROUNDUP((T$1)/10,0)*10,[1]Hugst!$R$4:$W$4,0))))</f>
        <v>868.43460499205833</v>
      </c>
      <c r="U309" s="169">
        <f ca="1">IF($C309-U$1&lt;År1,0,T308*(1-VLOOKUP($A309,[1]Hugst!$R$5:$W$9,MATCH(ROUNDUP((U$1)/10,0)*10,[1]Hugst!$R$4:$W$4,0))))</f>
        <v>871.41013751226785</v>
      </c>
      <c r="V309" s="169">
        <f ca="1">IF($C309-V$1&lt;År1,0,U308*(1-VLOOKUP($A309,[1]Hugst!$R$5:$W$9,MATCH(ROUNDUP((V$1)/10,0)*10,[1]Hugst!$R$4:$W$4,0))))</f>
        <v>874.38111114330798</v>
      </c>
      <c r="W309" s="169">
        <f ca="1">IF($C309-W$1&lt;År1,0,V308*(1-VLOOKUP($A309,[1]Hugst!$R$5:$W$9,MATCH(ROUNDUP((W$1)/10,0)*10,[1]Hugst!$R$4:$W$4,0))))</f>
        <v>877.32799166229108</v>
      </c>
      <c r="X309" s="169">
        <f ca="1">IF($C309-X$1&lt;År1,0,W308*(1-VLOOKUP($A309,[1]Hugst!$R$5:$W$9,MATCH(ROUNDUP((X$1)/10,0)*10,[1]Hugst!$R$4:$W$4,0))))</f>
        <v>880.21163537052587</v>
      </c>
      <c r="Y309" s="169">
        <f ca="1">IF($C309-Y$1&lt;År1,0,X308*(1-VLOOKUP($A309,[1]Hugst!$R$5:$W$9,MATCH(ROUNDUP((Y$1)/10,0)*10,[1]Hugst!$R$4:$W$4,0))))</f>
        <v>882.9536792395005</v>
      </c>
      <c r="Z309" s="169">
        <f ca="1">IF($C309-Z$1&lt;År1,0,Y308*(1-VLOOKUP($A309,[1]Hugst!$R$5:$W$9,MATCH(ROUNDUP((Z$1)/10,0)*10,[1]Hugst!$R$4:$W$4,0))))</f>
        <v>885.10218876071326</v>
      </c>
      <c r="AA309" s="169">
        <f ca="1">IF($C309-AA$1&lt;År1,0,Z308*(1-VLOOKUP($A309,[1]Hugst!$R$5:$W$9,MATCH(ROUNDUP((AA$1)/10,0)*10,[1]Hugst!$R$4:$W$4,0))))</f>
        <v>886.63749338646426</v>
      </c>
      <c r="AB309" s="169">
        <f ca="1">IF($C309-AB$1&lt;År1,0,AA308*(1-VLOOKUP($A309,[1]Hugst!$R$5:$W$9,MATCH(ROUNDUP((AB$1)/10,0)*10,[1]Hugst!$R$4:$W$4,0))))</f>
        <v>886.93339496577323</v>
      </c>
      <c r="AC309" s="169">
        <f ca="1">IF($C309-AC$1&lt;År1,0,AB308*(1-VLOOKUP($A309,[1]Hugst!$R$5:$W$9,MATCH(ROUNDUP((AC$1)/10,0)*10,[1]Hugst!$R$4:$W$4,0))))</f>
        <v>884.73785195683092</v>
      </c>
      <c r="AD309" s="169">
        <f ca="1">IF($C309-AD$1&lt;År1,0,AC308*(1-VLOOKUP($A309,[1]Hugst!$R$5:$W$9,MATCH(ROUNDUP((AD$1)/10,0)*10,[1]Hugst!$R$4:$W$4,0))))</f>
        <v>877.54755297106942</v>
      </c>
      <c r="AE309" s="169">
        <f ca="1">IF($C309-AE$1&lt;År1,0,AD308*(1-VLOOKUP($A309,[1]Hugst!$R$5:$W$9,MATCH(ROUNDUP((AE$1)/10,0)*10,[1]Hugst!$R$4:$W$4,0))))</f>
        <v>860.35748081067629</v>
      </c>
      <c r="AF309" s="169">
        <f ca="1">IF($C309-AF$1&lt;År1,0,AE308*(1-VLOOKUP($A309,[1]Hugst!$R$5:$W$9,MATCH(ROUNDUP((AF$1)/10,0)*10,[1]Hugst!$R$4:$W$4,0))))</f>
        <v>823.16087416633468</v>
      </c>
      <c r="AG309" s="169">
        <f ca="1">IF($C309-AG$1&lt;År1,0,AF308*(1-VLOOKUP($A309,[1]Hugst!$R$5:$W$9,MATCH(ROUNDUP((AG$1)/10,0)*10,[1]Hugst!$R$4:$W$4,0))))</f>
        <v>745.95081770354716</v>
      </c>
      <c r="AH309" s="169">
        <f ca="1"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ca="1" si="7"/>
        <v>2.774036029491981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 ca="1">IF($C310-G$1&lt;År1,0,F309*(1-VLOOKUP($A310,[1]Hugst!$R$5:$W$9,MATCH(ROUNDUP((G$1)/10,0)*10,[1]Hugst!$R$4:$W$4,0))))</f>
        <v>830.54165084462841</v>
      </c>
      <c r="H310" s="169">
        <f ca="1">IF($C310-H$1&lt;År1,0,G309*(1-VLOOKUP($A310,[1]Hugst!$R$5:$W$9,MATCH(ROUNDUP((H$1)/10,0)*10,[1]Hugst!$R$4:$W$4,0))))</f>
        <v>833.03940785602083</v>
      </c>
      <c r="I310" s="169">
        <f ca="1">IF($C310-I$1&lt;År1,0,H309*(1-VLOOKUP($A310,[1]Hugst!$R$5:$W$9,MATCH(ROUNDUP((I$1)/10,0)*10,[1]Hugst!$R$4:$W$4,0))))</f>
        <v>835.5504857443226</v>
      </c>
      <c r="J310" s="169">
        <f ca="1">IF($C310-J$1&lt;År1,0,I309*(1-VLOOKUP($A310,[1]Hugst!$R$5:$W$9,MATCH(ROUNDUP((J$1)/10,0)*10,[1]Hugst!$R$4:$W$4,0))))</f>
        <v>838.07536689477058</v>
      </c>
      <c r="K310" s="169">
        <f ca="1">IF($C310-K$1&lt;År1,0,J309*(1-VLOOKUP($A310,[1]Hugst!$R$5:$W$9,MATCH(ROUNDUP((K$1)/10,0)*10,[1]Hugst!$R$4:$W$4,0))))</f>
        <v>840.61495144495586</v>
      </c>
      <c r="L310" s="169">
        <f ca="1">IF($C310-L$1&lt;År1,0,K309*(1-VLOOKUP($A310,[1]Hugst!$R$5:$W$9,MATCH(ROUNDUP((L$1)/10,0)*10,[1]Hugst!$R$4:$W$4,0))))</f>
        <v>843.17097471208365</v>
      </c>
      <c r="M310" s="169">
        <f ca="1">IF($C310-M$1&lt;År1,0,L309*(1-VLOOKUP($A310,[1]Hugst!$R$5:$W$9,MATCH(ROUNDUP((M$1)/10,0)*10,[1]Hugst!$R$4:$W$4,0))))</f>
        <v>845.74684204625248</v>
      </c>
      <c r="N310" s="169">
        <f ca="1">IF($C310-N$1&lt;År1,0,M309*(1-VLOOKUP($A310,[1]Hugst!$R$5:$W$9,MATCH(ROUNDUP((N$1)/10,0)*10,[1]Hugst!$R$4:$W$4,0))))</f>
        <v>848.34929853523829</v>
      </c>
      <c r="O310" s="169">
        <f ca="1">IF($C310-O$1&lt;År1,0,N309*(1-VLOOKUP($A310,[1]Hugst!$R$5:$W$9,MATCH(ROUNDUP((O$1)/10,0)*10,[1]Hugst!$R$4:$W$4,0))))</f>
        <v>850.99176841247538</v>
      </c>
      <c r="P310" s="169">
        <f ca="1">IF($C310-P$1&lt;År1,0,O309*(1-VLOOKUP($A310,[1]Hugst!$R$5:$W$9,MATCH(ROUNDUP((P$1)/10,0)*10,[1]Hugst!$R$4:$W$4,0))))</f>
        <v>853.70103387118218</v>
      </c>
      <c r="Q310" s="169">
        <f ca="1">IF($C310-Q$1&lt;År1,0,P309*(1-VLOOKUP($A310,[1]Hugst!$R$5:$W$9,MATCH(ROUNDUP((Q$1)/10,0)*10,[1]Hugst!$R$4:$W$4,0))))</f>
        <v>856.6214299308964</v>
      </c>
      <c r="R310" s="169">
        <f ca="1">IF($C310-R$1&lt;År1,0,Q309*(1-VLOOKUP($A310,[1]Hugst!$R$5:$W$9,MATCH(ROUNDUP((R$1)/10,0)*10,[1]Hugst!$R$4:$W$4,0))))</f>
        <v>859.55589161912542</v>
      </c>
      <c r="S310" s="169">
        <f ca="1">IF($C310-S$1&lt;År1,0,R309*(1-VLOOKUP($A310,[1]Hugst!$R$5:$W$9,MATCH(ROUNDUP((S$1)/10,0)*10,[1]Hugst!$R$4:$W$4,0))))</f>
        <v>862.50387988887144</v>
      </c>
      <c r="T310" s="169">
        <f ca="1">IF($C310-T$1&lt;År1,0,S309*(1-VLOOKUP($A310,[1]Hugst!$R$5:$W$9,MATCH(ROUNDUP((T$1)/10,0)*10,[1]Hugst!$R$4:$W$4,0))))</f>
        <v>865.46424325579903</v>
      </c>
      <c r="U310" s="169">
        <f ca="1">IF($C310-U$1&lt;År1,0,T309*(1-VLOOKUP($A310,[1]Hugst!$R$5:$W$9,MATCH(ROUNDUP((U$1)/10,0)*10,[1]Hugst!$R$4:$W$4,0))))</f>
        <v>868.43460499205833</v>
      </c>
      <c r="V310" s="169">
        <f ca="1">IF($C310-V$1&lt;År1,0,U309*(1-VLOOKUP($A310,[1]Hugst!$R$5:$W$9,MATCH(ROUNDUP((V$1)/10,0)*10,[1]Hugst!$R$4:$W$4,0))))</f>
        <v>871.41013751226785</v>
      </c>
      <c r="W310" s="169">
        <f ca="1">IF($C310-W$1&lt;År1,0,V309*(1-VLOOKUP($A310,[1]Hugst!$R$5:$W$9,MATCH(ROUNDUP((W$1)/10,0)*10,[1]Hugst!$R$4:$W$4,0))))</f>
        <v>874.38111114330798</v>
      </c>
      <c r="X310" s="169">
        <f ca="1">IF($C310-X$1&lt;År1,0,W309*(1-VLOOKUP($A310,[1]Hugst!$R$5:$W$9,MATCH(ROUNDUP((X$1)/10,0)*10,[1]Hugst!$R$4:$W$4,0))))</f>
        <v>877.32799166229108</v>
      </c>
      <c r="Y310" s="169">
        <f ca="1">IF($C310-Y$1&lt;År1,0,X309*(1-VLOOKUP($A310,[1]Hugst!$R$5:$W$9,MATCH(ROUNDUP((Y$1)/10,0)*10,[1]Hugst!$R$4:$W$4,0))))</f>
        <v>880.21163537052587</v>
      </c>
      <c r="Z310" s="169">
        <f ca="1">IF($C310-Z$1&lt;År1,0,Y309*(1-VLOOKUP($A310,[1]Hugst!$R$5:$W$9,MATCH(ROUNDUP((Z$1)/10,0)*10,[1]Hugst!$R$4:$W$4,0))))</f>
        <v>882.65936134642072</v>
      </c>
      <c r="AA310" s="169">
        <f ca="1">IF($C310-AA$1&lt;År1,0,Z309*(1-VLOOKUP($A310,[1]Hugst!$R$5:$W$9,MATCH(ROUNDUP((AA$1)/10,0)*10,[1]Hugst!$R$4:$W$4,0))))</f>
        <v>884.80715469779307</v>
      </c>
      <c r="AB310" s="169">
        <f ca="1">IF($C310-AB$1&lt;År1,0,AA309*(1-VLOOKUP($A310,[1]Hugst!$R$5:$W$9,MATCH(ROUNDUP((AB$1)/10,0)*10,[1]Hugst!$R$4:$W$4,0))))</f>
        <v>886.34194755533542</v>
      </c>
      <c r="AC310" s="169">
        <f ca="1">IF($C310-AC$1&lt;År1,0,AB309*(1-VLOOKUP($A310,[1]Hugst!$R$5:$W$9,MATCH(ROUNDUP((AC$1)/10,0)*10,[1]Hugst!$R$4:$W$4,0))))</f>
        <v>886.6377505007847</v>
      </c>
      <c r="AD310" s="169">
        <f ca="1">IF($C310-AD$1&lt;År1,0,AC309*(1-VLOOKUP($A310,[1]Hugst!$R$5:$W$9,MATCH(ROUNDUP((AD$1)/10,0)*10,[1]Hugst!$R$4:$W$4,0))))</f>
        <v>884.44293933951201</v>
      </c>
      <c r="AE310" s="169">
        <f ca="1">IF($C310-AE$1&lt;År1,0,AD309*(1-VLOOKUP($A310,[1]Hugst!$R$5:$W$9,MATCH(ROUNDUP((AE$1)/10,0)*10,[1]Hugst!$R$4:$W$4,0))))</f>
        <v>877.25503712007912</v>
      </c>
      <c r="AF310" s="169">
        <f ca="1">IF($C310-AF$1&lt;År1,0,AE309*(1-VLOOKUP($A310,[1]Hugst!$R$5:$W$9,MATCH(ROUNDUP((AF$1)/10,0)*10,[1]Hugst!$R$4:$W$4,0))))</f>
        <v>860.07069498373949</v>
      </c>
      <c r="AG310" s="169">
        <f ca="1">IF($C310-AG$1&lt;År1,0,AF309*(1-VLOOKUP($A310,[1]Hugst!$R$5:$W$9,MATCH(ROUNDUP((AG$1)/10,0)*10,[1]Hugst!$R$4:$W$4,0))))</f>
        <v>822.88648720827928</v>
      </c>
      <c r="AH310" s="169">
        <f ca="1">IF($C310-AH$1&lt;År1,0,AG309*(1-VLOOKUP($A310,[1]Hugst!$R$5:$W$9,MATCH(ROUNDUP((AH$1)/10,0)*10,[1]Hugst!$R$4:$W$4,0))))</f>
        <v>745.70216743097933</v>
      </c>
      <c r="AI310" s="169">
        <f ca="1"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 ca="1">IF(C311=2020,SUM(G311:AJ311),SUM(F310:AJ310)-SUM(G311:AJ311))</f>
        <v>4.4397530911955982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 ca="1">IF($C311-G$1&lt;År1,0,F310*(1-VLOOKUP($A311,[1]Hugst!$R$5:$W$9,MATCH(ROUNDUP((G$1)/10,0)*10,[1]Hugst!$R$4:$W$4,0))))</f>
        <v>828.05694136258319</v>
      </c>
      <c r="H311" s="169">
        <f ca="1">IF($C311-H$1&lt;År1,0,G310*(1-VLOOKUP($A311,[1]Hugst!$R$5:$W$9,MATCH(ROUNDUP((H$1)/10,0)*10,[1]Hugst!$R$4:$W$4,0))))</f>
        <v>830.54165084462841</v>
      </c>
      <c r="I311" s="169">
        <f ca="1">IF($C311-I$1&lt;År1,0,H310*(1-VLOOKUP($A311,[1]Hugst!$R$5:$W$9,MATCH(ROUNDUP((I$1)/10,0)*10,[1]Hugst!$R$4:$W$4,0))))</f>
        <v>833.03940785602083</v>
      </c>
      <c r="J311" s="169">
        <f ca="1">IF($C311-J$1&lt;År1,0,I310*(1-VLOOKUP($A311,[1]Hugst!$R$5:$W$9,MATCH(ROUNDUP((J$1)/10,0)*10,[1]Hugst!$R$4:$W$4,0))))</f>
        <v>835.5504857443226</v>
      </c>
      <c r="K311" s="169">
        <f ca="1">IF($C311-K$1&lt;År1,0,J310*(1-VLOOKUP($A311,[1]Hugst!$R$5:$W$9,MATCH(ROUNDUP((K$1)/10,0)*10,[1]Hugst!$R$4:$W$4,0))))</f>
        <v>838.07536689477058</v>
      </c>
      <c r="L311" s="169">
        <f ca="1">IF($C311-L$1&lt;År1,0,K310*(1-VLOOKUP($A311,[1]Hugst!$R$5:$W$9,MATCH(ROUNDUP((L$1)/10,0)*10,[1]Hugst!$R$4:$W$4,0))))</f>
        <v>840.61495144495586</v>
      </c>
      <c r="M311" s="169">
        <f ca="1">IF($C311-M$1&lt;År1,0,L310*(1-VLOOKUP($A311,[1]Hugst!$R$5:$W$9,MATCH(ROUNDUP((M$1)/10,0)*10,[1]Hugst!$R$4:$W$4,0))))</f>
        <v>843.17097471208365</v>
      </c>
      <c r="N311" s="169">
        <f ca="1">IF($C311-N$1&lt;År1,0,M310*(1-VLOOKUP($A311,[1]Hugst!$R$5:$W$9,MATCH(ROUNDUP((N$1)/10,0)*10,[1]Hugst!$R$4:$W$4,0))))</f>
        <v>845.74684204625248</v>
      </c>
      <c r="O311" s="169">
        <f ca="1">IF($C311-O$1&lt;År1,0,N310*(1-VLOOKUP($A311,[1]Hugst!$R$5:$W$9,MATCH(ROUNDUP((O$1)/10,0)*10,[1]Hugst!$R$4:$W$4,0))))</f>
        <v>848.34929853523829</v>
      </c>
      <c r="P311" s="169">
        <f ca="1">IF($C311-P$1&lt;År1,0,O310*(1-VLOOKUP($A311,[1]Hugst!$R$5:$W$9,MATCH(ROUNDUP((P$1)/10,0)*10,[1]Hugst!$R$4:$W$4,0))))</f>
        <v>850.99176841247538</v>
      </c>
      <c r="Q311" s="169">
        <f ca="1">IF($C311-Q$1&lt;År1,0,P310*(1-VLOOKUP($A311,[1]Hugst!$R$5:$W$9,MATCH(ROUNDUP((Q$1)/10,0)*10,[1]Hugst!$R$4:$W$4,0))))</f>
        <v>853.70103387118218</v>
      </c>
      <c r="R311" s="169">
        <f ca="1">IF($C311-R$1&lt;År1,0,Q310*(1-VLOOKUP($A311,[1]Hugst!$R$5:$W$9,MATCH(ROUNDUP((R$1)/10,0)*10,[1]Hugst!$R$4:$W$4,0))))</f>
        <v>856.6214299308964</v>
      </c>
      <c r="S311" s="169">
        <f ca="1">IF($C311-S$1&lt;År1,0,R310*(1-VLOOKUP($A311,[1]Hugst!$R$5:$W$9,MATCH(ROUNDUP((S$1)/10,0)*10,[1]Hugst!$R$4:$W$4,0))))</f>
        <v>859.55589161912542</v>
      </c>
      <c r="T311" s="169">
        <f ca="1">IF($C311-T$1&lt;År1,0,S310*(1-VLOOKUP($A311,[1]Hugst!$R$5:$W$9,MATCH(ROUNDUP((T$1)/10,0)*10,[1]Hugst!$R$4:$W$4,0))))</f>
        <v>862.50387988887144</v>
      </c>
      <c r="U311" s="169">
        <f ca="1">IF($C311-U$1&lt;År1,0,T310*(1-VLOOKUP($A311,[1]Hugst!$R$5:$W$9,MATCH(ROUNDUP((U$1)/10,0)*10,[1]Hugst!$R$4:$W$4,0))))</f>
        <v>865.46424325579903</v>
      </c>
      <c r="V311" s="169">
        <f ca="1">IF($C311-V$1&lt;År1,0,U310*(1-VLOOKUP($A311,[1]Hugst!$R$5:$W$9,MATCH(ROUNDUP((V$1)/10,0)*10,[1]Hugst!$R$4:$W$4,0))))</f>
        <v>868.43460499205833</v>
      </c>
      <c r="W311" s="169">
        <f ca="1">IF($C311-W$1&lt;År1,0,V310*(1-VLOOKUP($A311,[1]Hugst!$R$5:$W$9,MATCH(ROUNDUP((W$1)/10,0)*10,[1]Hugst!$R$4:$W$4,0))))</f>
        <v>871.41013751226785</v>
      </c>
      <c r="X311" s="169">
        <f ca="1">IF($C311-X$1&lt;År1,0,W310*(1-VLOOKUP($A311,[1]Hugst!$R$5:$W$9,MATCH(ROUNDUP((X$1)/10,0)*10,[1]Hugst!$R$4:$W$4,0))))</f>
        <v>874.38111114330798</v>
      </c>
      <c r="Y311" s="169">
        <f ca="1">IF($C311-Y$1&lt;År1,0,X310*(1-VLOOKUP($A311,[1]Hugst!$R$5:$W$9,MATCH(ROUNDUP((Y$1)/10,0)*10,[1]Hugst!$R$4:$W$4,0))))</f>
        <v>877.32799166229108</v>
      </c>
      <c r="Z311" s="169">
        <f ca="1">IF($C311-Z$1&lt;År1,0,Y310*(1-VLOOKUP($A311,[1]Hugst!$R$5:$W$9,MATCH(ROUNDUP((Z$1)/10,0)*10,[1]Hugst!$R$4:$W$4,0))))</f>
        <v>879.91823149206903</v>
      </c>
      <c r="AA311" s="169">
        <f ca="1">IF($C311-AA$1&lt;År1,0,Z310*(1-VLOOKUP($A311,[1]Hugst!$R$5:$W$9,MATCH(ROUNDUP((AA$1)/10,0)*10,[1]Hugst!$R$4:$W$4,0))))</f>
        <v>882.36514155930524</v>
      </c>
      <c r="AB311" s="169">
        <f ca="1">IF($C311-AB$1&lt;År1,0,AA310*(1-VLOOKUP($A311,[1]Hugst!$R$5:$W$9,MATCH(ROUNDUP((AB$1)/10,0)*10,[1]Hugst!$R$4:$W$4,0))))</f>
        <v>884.51221897956054</v>
      </c>
      <c r="AC311" s="169">
        <f ca="1">IF($C311-AC$1&lt;År1,0,AB310*(1-VLOOKUP($A311,[1]Hugst!$R$5:$W$9,MATCH(ROUNDUP((AC$1)/10,0)*10,[1]Hugst!$R$4:$W$4,0))))</f>
        <v>886.04650023948363</v>
      </c>
      <c r="AD311" s="169">
        <f ca="1">IF($C311-AD$1&lt;År1,0,AC310*(1-VLOOKUP($A311,[1]Hugst!$R$5:$W$9,MATCH(ROUNDUP((AD$1)/10,0)*10,[1]Hugst!$R$4:$W$4,0))))</f>
        <v>886.34220458395112</v>
      </c>
      <c r="AE311" s="169">
        <f ca="1">IF($C311-AE$1&lt;År1,0,AD310*(1-VLOOKUP($A311,[1]Hugst!$R$5:$W$9,MATCH(ROUNDUP((AE$1)/10,0)*10,[1]Hugst!$R$4:$W$4,0))))</f>
        <v>884.14812502639882</v>
      </c>
      <c r="AF311" s="169">
        <f ca="1">IF($C311-AF$1&lt;År1,0,AE310*(1-VLOOKUP($A311,[1]Hugst!$R$5:$W$9,MATCH(ROUNDUP((AF$1)/10,0)*10,[1]Hugst!$R$4:$W$4,0))))</f>
        <v>876.96261877437246</v>
      </c>
      <c r="AG311" s="169">
        <f ca="1">IF($C311-AG$1&lt;År1,0,AF310*(1-VLOOKUP($A311,[1]Hugst!$R$5:$W$9,MATCH(ROUNDUP((AG$1)/10,0)*10,[1]Hugst!$R$4:$W$4,0))))</f>
        <v>859.78400475207832</v>
      </c>
      <c r="AH311" s="169">
        <f ca="1">IF($C311-AH$1&lt;År1,0,AG310*(1-VLOOKUP($A311,[1]Hugst!$R$5:$W$9,MATCH(ROUNDUP((AH$1)/10,0)*10,[1]Hugst!$R$4:$W$4,0))))</f>
        <v>822.61219171254322</v>
      </c>
      <c r="AI311" s="169">
        <f ca="1">IF($C311-AI$1&lt;År1,0,AH310*(1-VLOOKUP($A311,[1]Hugst!$R$5:$W$9,MATCH(ROUNDUP((AI$1)/10,0)*10,[1]Hugst!$R$4:$W$4,0))))</f>
        <v>745.45360004183567</v>
      </c>
      <c r="AJ311" s="169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30" t="s">
        <v>320</v>
      </c>
      <c r="D2" s="430"/>
      <c r="E2" s="430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1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2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2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222680.58289724172</v>
      </c>
      <c r="J5" s="10">
        <f>SUMIFS('Resultat-Produktion &amp; forbrug'!$N$3:$N$1000,'Resultat-Produktion &amp; forbrug'!$A$3:$A$1000,Adfærd!$G5,'Resultat-Produktion &amp; forbrug'!$D$3:$D$1000,Adfærd!J$4)</f>
        <v>199229.35512407831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6" t="s">
        <v>328</v>
      </c>
      <c r="G2" s="437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0.8433438931869276</v>
      </c>
      <c r="AC3" s="231">
        <f>SUM(E12:E14)/SUM(E12:E15)</f>
        <v>0.81629776844044943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0.32383533425145944</v>
      </c>
      <c r="AC5" s="347">
        <f t="shared" si="0"/>
        <v>0.27538734511093854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0.39228463909888756</v>
      </c>
      <c r="AC6" s="347">
        <f t="shared" si="0"/>
        <v>0.38291545346938199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4" t="s">
        <v>210</v>
      </c>
      <c r="D10" s="434"/>
      <c r="E10" s="434"/>
      <c r="F10" s="433" t="s">
        <v>329</v>
      </c>
      <c r="G10" s="433"/>
      <c r="J10" s="435" t="s">
        <v>211</v>
      </c>
      <c r="K10" s="435"/>
      <c r="L10" s="435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6727116.3041964862</v>
      </c>
      <c r="E12" s="131">
        <f>SUMIFS('Resultater - Danmark'!J$3:J$504,'Resultater - Danmark'!$F$3:$F$504,$A12)*D3</f>
        <v>5346295.0390991857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5965555.9678723551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4741054.0912766354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0.32383533425145944</v>
      </c>
      <c r="L12" s="132">
        <f t="shared" ref="L12:L28" si="3">E12/E$29</f>
        <v>0.27538734511093854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8149031.6603895053</v>
      </c>
      <c r="E13" s="134">
        <f>SUMIFS('Resultater - Danmark'!J$3:J$504,'Resultater - Danmark'!$F$3:$F$504,$A13)*D4</f>
        <v>7433816.4974613311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2573378.4190703696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2347520.9991983147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0.39228463909888756</v>
      </c>
      <c r="L13" s="135">
        <f t="shared" si="3"/>
        <v>0.38291545346938199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3841.1924204179672</v>
      </c>
      <c r="E14" s="134">
        <f>SUMIFS('Resultater - Danmark'!J$3:J$504,'Resultater - Danmark'!$F$3:$F$504,$A14)*D5</f>
        <v>4364.8150029960898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3841.1924204179672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4364.8150029960898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1.8491040962295404E-4</v>
      </c>
      <c r="L14" s="135">
        <f t="shared" si="3"/>
        <v>2.2483136579346316E-4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2764045.8294522539</v>
      </c>
      <c r="E15" s="134">
        <f>SUMIFS('Resultater - Danmark'!J$3:J$504,'Resultater - Danmark'!$F$3:$F$504,$A15)*D6</f>
        <v>2877058.992320213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4524165.7825595364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4709144.7286312692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0.13305786084130097</v>
      </c>
      <c r="L15" s="135">
        <f t="shared" si="3"/>
        <v>0.14819714060451736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1313527.0610181196</v>
      </c>
      <c r="E16" s="134">
        <f>SUMIFS('Resultater - Danmark'!J$3:J$504,'Resultater - Danmark'!$F$3:$F$504,$A16)*D7</f>
        <v>1568616.2628692461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1313527.0610181193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1568616.2628692458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6.3231621934020862E-2</v>
      </c>
      <c r="L16" s="135">
        <f t="shared" si="3"/>
        <v>8.0799332055229961E-2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64410.140684729071</v>
      </c>
      <c r="E17" s="134">
        <f>SUMIFS('Resultater - Danmark'!J$3:J$504,'Resultater - Danmark'!$F$3:$F$504,$A17)*D8</f>
        <v>439504.48937815143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579691.2661625616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1758017.9575126055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3.100627147595326E-3</v>
      </c>
      <c r="L17" s="135">
        <f t="shared" si="3"/>
        <v>2.2638850570166291E-2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1.7522284016009644E-2</v>
      </c>
      <c r="L18" s="135">
        <f t="shared" si="3"/>
        <v>1.9047191666071148E-2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-73078.036177561618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-70477.876109874458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3.4679531480161709E-2</v>
      </c>
      <c r="L19" s="135">
        <f t="shared" si="3"/>
        <v>3.6438493240305347E-2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2465529.6374583021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1224210.1466222294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3.6553719542072732E-3</v>
      </c>
      <c r="L20" s="135">
        <f t="shared" si="3"/>
        <v>3.9113559036160891E-3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2041832.074124685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1039271.9970782158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1.8225351250597541E-4</v>
      </c>
      <c r="L21" s="135">
        <f t="shared" si="3"/>
        <v>1.9501663880594348E-4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22430715.47706145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33037861.275249265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4.1243883230254767E-3</v>
      </c>
      <c r="L22" s="135">
        <f t="shared" si="3"/>
        <v>4.4132172643890173E-3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974140.58060603775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824221.53865157021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1.5887056977891452E-2</v>
      </c>
      <c r="L23" s="135">
        <f t="shared" si="3"/>
        <v>1.6999619978491892E-2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1684311.5089732278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1516267.763906257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1.3789360448319243E-3</v>
      </c>
      <c r="L24" s="135">
        <f t="shared" si="3"/>
        <v>1.4755022764385238E-3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3.7548267235779404E-6</v>
      </c>
      <c r="L25" s="135">
        <f t="shared" si="3"/>
        <v>4.0177754429116721E-6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6.8714291817559272E-3</v>
      </c>
      <c r="L26" s="135">
        <f t="shared" si="3"/>
        <v>7.3526320804115121E-3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20773262.188161511</v>
      </c>
      <c r="E29" s="143">
        <f>SUM(E12:E28)</f>
        <v>19413728.096131124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0.10811995343144792</v>
      </c>
      <c r="E30" s="147">
        <f>SUMPRODUCT(E12:E28,$H$12:$H$28)/E29</f>
        <v>0.11425659808031442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2.1572634858254829E-2</v>
      </c>
      <c r="E31" s="147">
        <f>SUM(E21:E24)/E29</f>
        <v>2.3083356158125377E-2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534931566.05728561</v>
      </c>
      <c r="E32" s="124">
        <f>SUMPRODUCT(E12:E28,$I$12:$I$28)</f>
        <v>530310161.26113755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19.204043221456555</v>
      </c>
      <c r="E33" s="124">
        <f>E32*[1]Energiindhold!$C$10</f>
        <v>19.038134789274839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5875738.7151891319</v>
      </c>
      <c r="E39" s="131">
        <f>SUMIFS('Resultater - Vestdanmark'!J$3:J$504,'Resultater - Vestdanmark'!$F$3:$F$504,$A39)*D3</f>
        <v>4669672.9064223943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851377.58900735388</v>
      </c>
      <c r="M39" s="131">
        <f>SUMIFS('Resultater - Østdanmark'!J$3:J$504,'Resultater - Østdanmark'!$F$3:$F$504,$A39)*D3</f>
        <v>676622.13267679163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7608280.6470242096</v>
      </c>
      <c r="E40" s="134">
        <f>SUMIFS('Resultater - Vestdanmark'!J$3:J$504,'Resultater - Vestdanmark'!$F$3:$F$504,$A40)*D4</f>
        <v>6940525.5186431529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540751.0133652949</v>
      </c>
      <c r="M40" s="134">
        <f>SUMIFS('Resultater - Østdanmark'!J$3:J$504,'Resultater - Østdanmark'!$F$3:$F$504,$A40)*D4</f>
        <v>493290.97881817812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3543.7654908210607</v>
      </c>
      <c r="E41" s="134">
        <f>SUMIFS('Resultater - Vestdanmark'!J$3:J$504,'Resultater - Vestdanmark'!$F$3:$F$504,$A41)*D5</f>
        <v>4026.84351328395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297.42692959690646</v>
      </c>
      <c r="M41" s="134">
        <f>SUMIFS('Resultater - Østdanmark'!J$3:J$504,'Resultater - Østdanmark'!$F$3:$F$504,$A41)*D5</f>
        <v>337.97148971213949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1496565.9593185934</v>
      </c>
      <c r="E42" s="134">
        <f>SUMIFS('Resultater - Vestdanmark'!J$3:J$504,'Resultater - Vestdanmark'!$F$3:$F$504,$A42)*D6</f>
        <v>1550485.0057694039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1267479.8701336605</v>
      </c>
      <c r="M42" s="134">
        <f>SUMIFS('Resultater - Østdanmark'!J$3:J$504,'Resultater - Østdanmark'!$F$3:$F$504,$A42)*D6</f>
        <v>1326573.9865508091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1155908.5188095337</v>
      </c>
      <c r="E43" s="134">
        <f>SUMIFS('Resultater - Vestdanmark'!J$3:J$504,'Resultater - Vestdanmark'!$F$3:$F$504,$A43)*D7</f>
        <v>1377347.6384924836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157618.54220858568</v>
      </c>
      <c r="M43" s="134">
        <f>SUMIFS('Resultater - Østdanmark'!J$3:J$504,'Resultater - Østdanmark'!$F$3:$F$504,$A43)*D7</f>
        <v>191268.62437676211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57368.647217546037</v>
      </c>
      <c r="E44" s="134">
        <f>SUMIFS('Resultater - Vestdanmark'!J$3:J$504,'Resultater - Vestdanmark'!$F$3:$F$504,$A44)*D8</f>
        <v>391456.65160207887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7041.4934671830433</v>
      </c>
      <c r="M44" s="134">
        <f>SUMIFS('Resultater - Østdanmark'!J$3:J$504,'Resultater - Østdanmark'!$F$3:$F$504,$A44)*D8</f>
        <v>48047.837776072534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503497.02738347289</v>
      </c>
      <c r="E46" s="134">
        <f>SUMIFS('Resultater - Vestdanmark'!J$3:J$504,'Resultater - Vestdanmark'!$F$3:$F$504,$A46)/SUMIFS('Resultater - Danmark'!J$3:J$504,'Resultater - Danmark'!$F$3:$F$504,$A46)*E19</f>
        <v>491154.87282284611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216909.97261652708</v>
      </c>
      <c r="M46" s="134">
        <f>SUMIFS('Resultater - Østdanmark'!J$3:J$504,'Resultater - Østdanmark'!$F$3:$F$504,$A46)/SUMIFS('Resultater - Danmark'!J$3:J$504,'Resultater - Danmark'!$F$3:$F$504,$A46)*E19</f>
        <v>216252.12717715395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56652.069419026055</v>
      </c>
      <c r="E47" s="134">
        <f>SUMIFS('Resultater - Vestdanmark'!J$3:J$504,'Resultater - Vestdanmark'!$F$3:$F$504,$A47)/SUMIFS('Resultater - Danmark'!J$3:J$504,'Resultater - Danmark'!$F$3:$F$504,$A47)*E20</f>
        <v>54750.50854591807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19281.930580973985</v>
      </c>
      <c r="M47" s="134">
        <f>SUMIFS('Resultater - Østdanmark'!J$3:J$504,'Resultater - Østdanmark'!$F$3:$F$504,$A47)/SUMIFS('Resultater - Danmark'!J$3:J$504,'Resultater - Danmark'!$F$3:$F$504,$A47)*E20</f>
        <v>21183.491454081926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17413493.168591488</v>
      </c>
      <c r="E56" s="143">
        <f ca="1">SUM(E39:E55)</f>
        <v>16131460.940121597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3359769.0195700242</v>
      </c>
      <c r="M56" s="143">
        <f ca="1">SUM(M39:M55)</f>
        <v>3282267.1560095223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0.10502130385974608</v>
      </c>
      <c r="E57" s="147">
        <f ca="1">SUMPRODUCT(E39:E55,$F$39:$F$55)/E56</f>
        <v>0.11119529921721673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0.12418007924199966</v>
      </c>
      <c r="M57" s="147">
        <f ca="1">SUMPRODUCT(M39:M55,$N$39:$N$55)/M56</f>
        <v>0.12930205924750923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1.9905263713770067E-2</v>
      </c>
      <c r="E58" s="147">
        <f ca="1">SUM(E48:E51)/E56</f>
        <v>2.1096756525163143E-2</v>
      </c>
      <c r="I58" s="146" t="s">
        <v>160</v>
      </c>
      <c r="K58" s="147">
        <f ca="1">SUM(K48:K51)/K56</f>
        <v>1.8896340963997331E-2</v>
      </c>
      <c r="L58" s="147">
        <f ca="1">SUM(L48:L51)/L56</f>
        <v>3.0214525376582108E-2</v>
      </c>
      <c r="M58" s="147">
        <f ca="1">SUM(M48:M51)/M56</f>
        <v>3.2846959441945739E-2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427383621.82907963</v>
      </c>
      <c r="E59" s="124">
        <f ca="1">SUMPRODUCT(E39:E55,$I$12:$I$28)</f>
        <v>420916752.61269647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107547944.22820595</v>
      </c>
      <c r="M59" s="124">
        <f ca="1">SUMPRODUCT(M39:M55,$I$12:$I$28)</f>
        <v>109393408.64844106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15.343072023663961</v>
      </c>
      <c r="E60" s="124">
        <f ca="1">E59*[1]Energiindhold!$C$10</f>
        <v>15.110911418795805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3.860971197792594</v>
      </c>
      <c r="M60" s="124">
        <f ca="1">M59*[1]Energiindhold!$C$10</f>
        <v>3.9272233704790347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5875738.7151891319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7608280.6470242096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3543.7654908210607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57368.647217546037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56652.069419026055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4669672.9064223943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6940525.5186431529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4026.84351328395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391456.65160207887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54750.50854591807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851377.58900735388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540751.0133652949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297.42692959690646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7041.4934671830433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19281.930580973985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676622.13267679163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493290.97881817812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337.97148971213949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48047.837776072534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21183.491454081926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4468808.7961246679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612574.40628991346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48843.537812418457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694910.33342213533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3195704.512221951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73464.599161984021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9799278.4862896688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1208383.1324071081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410449.89758334833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196262.21557353597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30786.229893887998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3858747.1884418358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3292806.4813550194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612574.40628991358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48843.537812418464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694910.33342213545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1238335.4984860062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52474.713687131458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9799278.4862896707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1208383.1324071086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1368166.3252778279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669600.50019206398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30786.229893888001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3858747.1884418367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548506.71002710797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75188.084245687161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5995.111774486154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85294.090246098451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392244.43205932714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9017.1290444881997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1202774.665099862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148318.32970425067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50379.090541900448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24089.449130207995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3778.7371184639996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473627.04956051067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404162.83896734269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75188.084245687161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5995.111774486154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85294.090246098451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151994.71742298926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6440.8064603487128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1202774.665099862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148318.32970425067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167930.30180633481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82187.532326591987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3778.7371184639996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473627.04956051067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1740001.8379956353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725527.7994626665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766010.60451251082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458199.54210971855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5210560.7474318715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2402614.9411655399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3543.7654908210607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437593.93926360918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13500438.178775249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747036.13771679683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4141030.6906009903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2191744.9006241532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4026.84351328395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521424.46314358304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12105411.868840117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629679.53434020129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754995.22044048365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170763.47790482998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297.42692959690646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59669.876693250299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2604782.0218795491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347975.50554220111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600023.40067564533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155776.0985741615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337.97148971213949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72408.836371202793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2463087.2513374644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316959.7677632196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1174017.9551062763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4005473.0233037667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144100.30848187843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491636.3465852323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669226.47570893948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2409228.3137045749</v>
      </c>
      <c r="F14">
        <f>E14-D14</f>
        <v>1740001.8379956353</v>
      </c>
      <c r="G14">
        <f t="shared" si="3"/>
        <v>1740001.8379956353</v>
      </c>
      <c r="H14">
        <f t="shared" si="1"/>
        <v>725527.7994626665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94470.01482666115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819997.81428932771</v>
      </c>
      <c r="F20">
        <f t="shared" si="2"/>
        <v>725527.7994626665</v>
      </c>
      <c r="G20">
        <f t="shared" si="3"/>
        <v>725527.7994626665</v>
      </c>
      <c r="H20">
        <f t="shared" si="1"/>
        <v>1740001.8379956353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667324.91483583162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1433335.5193483424</v>
      </c>
      <c r="F26">
        <f t="shared" si="2"/>
        <v>766010.60451251082</v>
      </c>
      <c r="G26">
        <f t="shared" si="3"/>
        <v>766010.60451251082</v>
      </c>
      <c r="H26">
        <f t="shared" si="1"/>
        <v>458199.54210971855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96371.575699769091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554571.11780948762</v>
      </c>
      <c r="F32">
        <f t="shared" si="2"/>
        <v>458199.54210971855</v>
      </c>
      <c r="G32">
        <f t="shared" si="3"/>
        <v>458199.54210971855</v>
      </c>
      <c r="H32">
        <f t="shared" si="1"/>
        <v>766010.60451251082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4021451279.8891191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2963174627.2867203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116410431.78626397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116410431.78626399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52913832.630119994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52913832.630120002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105827665.26023999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105827665.26024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846621322.08191991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328065762.30674398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74079365.682167992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52913832.630120002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1629746045.0076957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1629746045.0076959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116410431.78626396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116410431.786264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126993198.31228799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423310661.04096001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539721092.8272239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1841401375.5281758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84662132.208191991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84662132.208192006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2867929728.5525036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2867929728.5525041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9098322.3486955836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8792931.672474442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70508864.582269579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56036074.877068728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-74784.052336660796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-59433.729094561764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107276757.12304135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97861409.812868446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-223883.96531786467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-204234.36602741736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46423.327929755891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52751.650024019742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69354511.128572017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82640858.309549019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51656277.524407402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50390034.177259892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907712.74702760391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6193804.6267765919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20802266.83452845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21551741.580194715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16008224.269886151</v>
      </c>
      <c r="J474" s="284">
        <f ca="1">SUMIFS('Forbrug af biomasse'!$E$1:$E$425,'Forbrug af biomasse'!$A$1:$A$425,"Biogas",'Forbrug af biomasse'!$B$1:$B$425,$A$1,'Forbrug af biomasse'!$D$1:$D$425,J$2)*'[1]Processer - data'!J474</f>
        <v>14829652.042253785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27615971.96138892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21947462.660185248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19220919.529324319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17533959.204993226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24806.358435747425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28187.904592987648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94503067.251426741</v>
      </c>
      <c r="J479" s="284">
        <f ca="1">J474*'[1]Processer - data'!J$479*Biogasanlæg!AC$3</f>
        <v>84737883.081880823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119525782.03468749</v>
      </c>
      <c r="J480" s="284">
        <f ca="1">-SUMIFS('Resultater - Vestdanmark'!J$3:J$504,'Resultater - Vestdanmark'!$F$3:$F$504,"Gødning",'Resultater - Vestdanmark'!$A$3:$A$504,"&lt;&gt;Gødning")-SUM(J475:J479)</f>
        <v>100748725.49443221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17.984322027260735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7.9173372619645566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15.332349841830162</v>
      </c>
      <c r="J489" s="284">
        <f ca="1">SUM(J455:J473)*'[1]Processer - data'!$H$489</f>
        <v>15.101445734180922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196262.21557353597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669600.50019206398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404069.26735727995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1378589.2651013082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573686.47217546031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1957283.2580103942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493597536.09936005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363703447.65215999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14288349.729191998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6494704.4223599993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12989408.844719999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103915270.75775999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40267167.418631993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9092586.1913040001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6494704.4223599993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200036896.20868799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14288349.729191998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15587290.613664001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51957635.378879994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66245985.108071983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226015713.89812797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10391527.075776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352012979.691912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3096678.0513044219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3402068.7275255574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10216531.068088247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8119465.5921214996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-10835.993440279552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-8611.7758863985619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7624589.2884506583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6955402.8013363117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-15912.331147935192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-14515.755335147942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3896.2927777194745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4427.4265152290272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9457112.5325151403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22253878.640592597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111413.70222721198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760234.67402097594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17617970.19485788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3088635.6596907233</v>
      </c>
      <c r="J474" s="284">
        <f ca="1">SUMIFS('Forbrug af biomasse'!$E$1:$E$425,'Forbrug af biomasse'!$A$1:$A$425,"Biogas",'Forbrug af biomasse'!$B$1:$B$425,$A$1,'Forbrug af biomasse'!$D$1:$D$425,J$2)*'[1]Processer - data'!J474</f>
        <v>3017388.1965195541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4001474.6683345633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3180124.02358092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1366107.8232386399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1246208.788593292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2081.9885071783451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2365.8004279849765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18233474.153156843</v>
      </c>
      <c r="J479" s="284">
        <f ca="1">J474*'[1]Processer - data'!J$479*Biogasanlæg!AC$3</f>
        <v>17241610.759362251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55676080.886752173</v>
      </c>
      <c r="J480" s="284">
        <f ca="1">-SUMIFS('Resultater - Østdanmark'!J$3:J$504,'Resultater - Østdanmark'!$F$3:$F$504,"Gødning",'Resultater - Østdanmark'!$A$3:$A$504,"&lt;&gt;Gødning")-SUM(J475:J479)</f>
        <v>50713562.842115134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7.4989148289044349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4.7358617319260921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3.8600109329398773</v>
      </c>
      <c r="J489" s="284">
        <f ca="1">SUM(J455:J473)*'[1]Processer - data'!$H$489</f>
        <v>3.9263930921081807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24089.449130207995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82187.532326591987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49595.924679839991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169209.62537827762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70414.93467183043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240239.18888036266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10127724.691119609</v>
      </c>
      <c r="O3" s="98">
        <f ca="1">SUMIF($F$3:$F$509,$L$3,J$3:J$509)</f>
        <v>6861710.4631122807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-135135.89424490926</v>
      </c>
      <c r="J49" s="278">
        <f ca="1"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-17870.187499999931</v>
      </c>
      <c r="J53" s="278">
        <f ca="1"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-144144.95386123654</v>
      </c>
      <c r="J81" s="278">
        <f ca="1"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-11212.666666666624</v>
      </c>
      <c r="J85" s="278">
        <f ca="1"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11766059.033493752</v>
      </c>
      <c r="J95" s="278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12692672.272068841</v>
      </c>
      <c r="J96" s="278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1627109.0042378558</v>
      </c>
      <c r="J97" s="278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132994.65470826853</v>
      </c>
      <c r="J98" s="278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-7261390274.3238277</v>
      </c>
      <c r="J99" s="278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-557673.95820201223</v>
      </c>
      <c r="J100" s="278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950884.95424931799</v>
      </c>
      <c r="J101" s="278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638532.85649294883</v>
      </c>
      <c r="J102" s="278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692119.11238288763</v>
      </c>
      <c r="J104" s="278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21167.82849173147</v>
      </c>
      <c r="J105" s="278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-1155744674.6681726</v>
      </c>
      <c r="J106" s="278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-78020.567596861336</v>
      </c>
      <c r="J107" s="278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166480.27424994472</v>
      </c>
      <c r="J108" s="278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312072.75517946115</v>
      </c>
      <c r="J109" s="278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9055847.05253518</v>
      </c>
      <c r="J110" s="278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177469.24543296816</v>
      </c>
      <c r="J111" s="278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3389877.9080547001</v>
      </c>
      <c r="J112" s="278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38617.515789538913</v>
      </c>
      <c r="J113" s="278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-2349559305.2894702</v>
      </c>
      <c r="J114" s="278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-9827.2247490144</v>
      </c>
      <c r="J115" s="278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2541363.3395785475</v>
      </c>
      <c r="J116" s="278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30840.312242022825</v>
      </c>
      <c r="J117" s="278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1666563.0269246949</v>
      </c>
      <c r="J118" s="278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13759.52392336403</v>
      </c>
      <c r="J119" s="278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636575.67576483008</v>
      </c>
      <c r="J120" s="278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12723.092210461091</v>
      </c>
      <c r="J121" s="278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-774095875.51052976</v>
      </c>
      <c r="J122" s="278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-3903.004414338805</v>
      </c>
      <c r="J123" s="278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700181.30981064762</v>
      </c>
      <c r="J124" s="278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74865805.880209312</v>
      </c>
      <c r="J125" s="278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4765.1264596522542</v>
      </c>
      <c r="J126" s="278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105612.58787561095</v>
      </c>
      <c r="J127" s="278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156019.18491238786</v>
      </c>
      <c r="J128" s="278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6589.3165013959224</v>
      </c>
      <c r="J129" s="278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-259262992.07194635</v>
      </c>
      <c r="J130" s="278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-6144.8696172896371</v>
      </c>
      <c r="J131" s="278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10011.094996015903</v>
      </c>
      <c r="J132" s="278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1651181.285121867</v>
      </c>
      <c r="J133" s="278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2917.2583811836803</v>
      </c>
      <c r="J134" s="278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10984.648183552254</v>
      </c>
      <c r="J135" s="278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20223.383451574948</v>
      </c>
      <c r="J136" s="278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2075.2902186040769</v>
      </c>
      <c r="J137" s="278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-81654288.632053629</v>
      </c>
      <c r="J138" s="278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-3645.2807425023939</v>
      </c>
      <c r="J139" s="278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3468.2687149997105</v>
      </c>
      <c r="J140" s="278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2585694.0391350971</v>
      </c>
      <c r="J426" s="278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100661.33959548826</v>
      </c>
      <c r="J427" s="278">
        <f>'Resultater - Vestdanmark'!J427+'Resultater - Østdanmark'!J427</f>
        <v>92081.957041830537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13226.900022847158</v>
      </c>
      <c r="J428" s="278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1340098.2050889451</v>
      </c>
      <c r="J429" s="278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1196466.0024635787</v>
      </c>
      <c r="J430" s="278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22922.40994270804</v>
      </c>
      <c r="J431" s="278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106705.44015193396</v>
      </c>
      <c r="J432" s="278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105286.30510241487</v>
      </c>
      <c r="J433" s="278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85485.803070325492</v>
      </c>
      <c r="J434" s="278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41461.307242779432</v>
      </c>
      <c r="J435" s="278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5472.7540053125731</v>
      </c>
      <c r="J436" s="278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56251.598130554528</v>
      </c>
      <c r="J437" s="278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144408.58752917609</v>
      </c>
      <c r="J438" s="278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532.64869410380686</v>
      </c>
      <c r="J439" s="281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4515048815.9884796</v>
      </c>
      <c r="J440" s="275">
        <f>'Resultater - Vestdanmark'!J440+'Resultater - Østdanmark'!J440</f>
        <v>3326878074.9388804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130698781.51545598</v>
      </c>
      <c r="J441" s="278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59408537.052479997</v>
      </c>
      <c r="J443" s="278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118817074.10495999</v>
      </c>
      <c r="J444" s="278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950536592.83967996</v>
      </c>
      <c r="J445" s="278">
        <f>'Resultater - Vestdanmark'!J445+'Resultater - Østdanmark'!J445</f>
        <v>368332929.72537595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83171951.87347199</v>
      </c>
      <c r="J446" s="278">
        <f>'Resultater - Vestdanmark'!J446+'Resultater - Østdanmark'!J446</f>
        <v>59408537.052479997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1829782941.2163837</v>
      </c>
      <c r="J449" s="278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130698781.51545596</v>
      </c>
      <c r="J450" s="278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475268296.41983998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2067417089.4263039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95053659.283967987</v>
      </c>
      <c r="J453" s="278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3219942708.2444158</v>
      </c>
      <c r="J454" s="278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12195000.400000006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80725395.650357828</v>
      </c>
      <c r="J458" s="278">
        <f>'Resultater - Vestdanmark'!J458+'Resultater - Østdanmark'!J458</f>
        <v>64155540.469190225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-85620.045776940344</v>
      </c>
      <c r="J459" s="284">
        <f>'Resultater - Vestdanmark'!J459+'Resultater - Østdanmark'!J459</f>
        <v>-68045.504980960322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114901346.411492</v>
      </c>
      <c r="J460" s="278">
        <f>'Resultater - Vestdanmark'!J460+'Resultater - Østdanmark'!J460</f>
        <v>104816812.61420476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-239796.29646579985</v>
      </c>
      <c r="J461" s="284">
        <f>'Resultater - Vestdanmark'!J461+'Resultater - Østdanmark'!J461</f>
        <v>-218750.12136256529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50319.620707475362</v>
      </c>
      <c r="J462" s="278">
        <f>'Resultater - Vestdanmark'!J462+'Resultater - Østdanmark'!J462</f>
        <v>57179.076539248766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78811623.661087155</v>
      </c>
      <c r="J463" s="278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1019126.4492548159</v>
      </c>
      <c r="J471" s="278">
        <f>'Resultater - Vestdanmark'!J471+'Resultater - Østdanmark'!J471</f>
        <v>6954039.3007975677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38420237.029386327</v>
      </c>
      <c r="J473" s="278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19096859.929576874</v>
      </c>
      <c r="J474" s="284">
        <f ca="1">'Resultater - Vestdanmark'!J474+'Resultater - Østdanmark'!J474</f>
        <v>17847040.238773338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31617446.629723482</v>
      </c>
      <c r="J475" s="284">
        <f>'Resultater - Vestdanmark'!J475+'Resultater - Østdanmark'!J475</f>
        <v>25127586.683766168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20587027.35256296</v>
      </c>
      <c r="J476" s="284">
        <f>'Resultater - Vestdanmark'!J476+'Resultater - Østdanmark'!J476</f>
        <v>18780167.993586518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26888.346942925771</v>
      </c>
      <c r="J477" s="284">
        <f>'Resultater - Vestdanmark'!J477+'Resultater - Østdanmark'!J477</f>
        <v>30553.705020972626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6961693.4233960323</v>
      </c>
      <c r="J478" s="284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112736541.40458359</v>
      </c>
      <c r="J479" s="284">
        <f ca="1">'Resultater - Vestdanmark'!J479+'Resultater - Østdanmark'!J479</f>
        <v>101979493.84124307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175201862.92143965</v>
      </c>
      <c r="J480" s="284">
        <f ca="1">'Resultater - Vestdanmark'!J480+'Resultater - Østdanmark'!J480</f>
        <v>151462288.33654734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25.483236856165171</v>
      </c>
      <c r="J481" s="288">
        <f>'Resultater - Vestdanmark'!J481+'Resultater - Østdanmark'!J481</f>
        <v>12.653198993890648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19.192360774770037</v>
      </c>
      <c r="J489" s="291">
        <f ca="1">'Resultater - Vestdanmark'!J489+'Resultater - Østdanmark'!J489</f>
        <v>19.027838826289102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220351.66470374397</v>
      </c>
      <c r="J490" s="294">
        <f>'Resultater - Vestdanmark'!J490+'Resultater - Østdanmark'!J490</f>
        <v>751788.03251865599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453665.19203711994</v>
      </c>
      <c r="J491" s="294">
        <f>'Resultater - Vestdanmark'!J491+'Resultater - Østdanmark'!J491</f>
        <v>1547798.8904795859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644101.40684729069</v>
      </c>
      <c r="J492" s="294">
        <f>'Resultater - Vestdanmark'!J492+'Resultater - Østdanmark'!J492</f>
        <v>2197522.446890757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250</v>
      </c>
      <c r="B1" s="441"/>
      <c r="C1" s="441"/>
      <c r="F1" s="442" t="s">
        <v>252</v>
      </c>
      <c r="G1" s="442"/>
      <c r="H1" s="442"/>
      <c r="I1" s="442"/>
      <c r="J1" s="442"/>
      <c r="K1" s="442"/>
      <c r="L1" s="442"/>
      <c r="M1" s="443"/>
      <c r="N1" s="444" t="s">
        <v>253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130016.16572067147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48843.537812418457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164849.35377521033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427383621.82907963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427383621.82907963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427383621.82907963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16008224.269886151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13500438.178775249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2507786.0911109019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573686.47217546031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57368.647217546037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516317.8249579143</v>
      </c>
      <c r="O56" s="191">
        <f t="shared" si="1"/>
        <v>516317.8249579143</v>
      </c>
      <c r="P56" s="201">
        <f t="shared" si="10"/>
        <v>57368.647217546037</v>
      </c>
      <c r="Q56" s="188">
        <f>IFERROR(VLOOKUP(A56,[1]Energiindhold!$A$2:$C$11,3,FALSE),IFERROR(VLOOKUP(A56,[1]Biogasudbytte!$A$2:$B$18,2,FALSE)*[1]Energiindhold!$C$10,0))*O56</f>
        <v>0.29328198856461885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0.32586887618290983</v>
      </c>
      <c r="S56" s="188">
        <f>IFERROR(VLOOKUP(A56,[1]Biogasudbytte!$A$2:$B$18,2,FALSE)*[1]Energiindhold!$C$10,0)*J56*IFERROR(VLOOKUP(A56,Biogasanlæg!$F$3:$G$8,2,FALSE),1)</f>
        <v>3.2586887618290983E-2</v>
      </c>
      <c r="T56" s="189">
        <f t="shared" si="11"/>
        <v>0.29328198856461885</v>
      </c>
      <c r="U56" s="187">
        <f>O56*IFERROR(VLOOKUP(A56,[1]Tørstofindhold!A$2:B$24,2,FALSE),0)</f>
        <v>22079.499252022797</v>
      </c>
      <c r="V56" s="188">
        <f>IF(D56=År1,P56,SUM(O56,P56))*IFERROR(VLOOKUP(A56,[1]Tørstofindhold!A$2:B$24,2,FALSE),0)</f>
        <v>24532.776946691993</v>
      </c>
      <c r="W56" s="188">
        <f>J56*IFERROR(VLOOKUP(A56,[1]Tørstofindhold!A$2:B$24,2,FALSE),0)</f>
        <v>2453.2776946691997</v>
      </c>
      <c r="X56" s="189">
        <f t="shared" si="12"/>
        <v>22079.499252022793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1155908.5188095337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437593.93926360918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718314.57954592444</v>
      </c>
      <c r="O57" s="191">
        <f t="shared" si="1"/>
        <v>718314.57954592444</v>
      </c>
      <c r="P57" s="201">
        <f t="shared" si="10"/>
        <v>1155908.5188095337</v>
      </c>
      <c r="Q57" s="188">
        <f>IFERROR(VLOOKUP(A57,[1]Energiindhold!$A$2:$C$11,3,FALSE),IFERROR(VLOOKUP(A57,[1]Biogasudbytte!$A$2:$B$18,2,FALSE)*[1]Energiindhold!$C$10,0))*O57</f>
        <v>1.5472496043419213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8">
        <f>IFERROR(VLOOKUP(A57,[1]Biogasudbytte!$A$2:$B$18,2,FALSE)*[1]Energiindhold!$C$10,0)*J57*IFERROR(VLOOKUP(A57,Biogasanlæg!$F$3:$G$8,2,FALSE),1)</f>
        <v>2.4898269495157357</v>
      </c>
      <c r="T57" s="189">
        <f t="shared" si="11"/>
        <v>1.5472496043419217</v>
      </c>
      <c r="U57" s="187">
        <f>O57*IFERROR(VLOOKUP(A57,[1]Tørstofindhold!A$2:B$24,2,FALSE),0)</f>
        <v>215494.37386377732</v>
      </c>
      <c r="V57" s="188">
        <f>IF(D57=År1,P57,SUM(O57,P57))*IFERROR(VLOOKUP(A57,[1]Tørstofindhold!A$2:B$24,2,FALSE),0)</f>
        <v>562266.92950663739</v>
      </c>
      <c r="W57" s="188">
        <f>J57*IFERROR(VLOOKUP(A57,[1]Tørstofindhold!A$2:B$24,2,FALSE),0)</f>
        <v>346772.55564286007</v>
      </c>
      <c r="X57" s="189">
        <f t="shared" si="12"/>
        <v>215494.37386377732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404069.26735727995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410449.89758334833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-6380.6302260683733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3543.7654908210607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3543.7654908210607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3543.7654908210607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1.6665974726782367E-3</v>
      </c>
      <c r="S59" s="188">
        <f>IFERROR(VLOOKUP(A59,[1]Biogasudbytte!$A$2:$B$18,2,FALSE)*[1]Energiindhold!$C$10,0)*J59*IFERROR(VLOOKUP(A59,Biogasanlæg!$F$3:$G$8,2,FALSE),1)</f>
        <v>1.6665974726782367E-3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223.25722592172681</v>
      </c>
      <c r="W59" s="188">
        <f>J59*IFERROR(VLOOKUP(A59,[1]Tørstofindhold!A$2:B$24,2,FALSE),0)</f>
        <v>223.25722592172681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97932.13615743698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9799278.4862896688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1174017.9551062763</v>
      </c>
      <c r="N64" s="200">
        <f t="shared" si="9"/>
        <v>16002330.393585298</v>
      </c>
      <c r="O64" s="191">
        <f t="shared" si="1"/>
        <v>16002330.393585298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29.442287632897752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29.564652916701586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29.442287632897752</v>
      </c>
      <c r="U64" s="187">
        <f>O64*IFERROR(VLOOKUP(A64,[1]Tørstofindhold!A$2:B$24,2,FALSE),0)</f>
        <v>4480652.510203884</v>
      </c>
      <c r="V64" s="188">
        <f>IF(D64=År1,P64,SUM(O64,P64))*IFERROR(VLOOKUP(A64,[1]Tørstofindhold!A$2:B$24,2,FALSE),0)</f>
        <v>4499274.5793472081</v>
      </c>
      <c r="W64" s="188">
        <f>J64*IFERROR(VLOOKUP(A64,[1]Tørstofindhold!A$2:B$24,2,FALSE),0)</f>
        <v>18622.069143324243</v>
      </c>
      <c r="X64" s="189">
        <f t="shared" si="12"/>
        <v>4480652.510203884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196262.21557353597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196262.21557353597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612574.40628991346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56652.069419026055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1740001.8379956353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1796653.9074146615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18.310951799578906</v>
      </c>
      <c r="S67" s="188">
        <f>IFERROR(VLOOKUP(A67,[1]Biogasudbytte!$A$2:$B$18,2,FALSE)*[1]Energiindhold!$C$10,0)*J67*IFERROR(VLOOKUP(A67,Biogasanlæg!$F$3:$G$8,2,FALSE),1)</f>
        <v>0.32662977231817147</v>
      </c>
      <c r="T67" s="189">
        <f t="shared" si="11"/>
        <v>17.984322027260735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1527155.8213024621</v>
      </c>
      <c r="W67" s="188">
        <f>J67*IFERROR(VLOOKUP(A67,[1]Tørstofindhold!A$2:B$24,2,FALSE),0)</f>
        <v>48154.259006172142</v>
      </c>
      <c r="X67" s="189">
        <f t="shared" si="12"/>
        <v>1479001.56229629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3858747.1884418358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-3858747.1884418358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503497.02738347289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-51074.703580648347</v>
      </c>
      <c r="O70" s="191">
        <f t="shared" si="20"/>
        <v>0</v>
      </c>
      <c r="P70" s="201">
        <f t="shared" si="10"/>
        <v>503497.02738347289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8">
        <f>IFERROR(VLOOKUP(A70,[1]Biogasudbytte!$A$2:$B$18,2,FALSE)*[1]Energiindhold!$C$10,0)*J70*IFERROR(VLOOKUP(A70,Biogasanlæg!$F$3:$G$8,2,FALSE),1)</f>
        <v>1.8544603631262258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211468.75150105861</v>
      </c>
      <c r="W70" s="188">
        <f>J70*IFERROR(VLOOKUP(A70,[1]Tørstofindhold!A$2:B$24,2,FALSE),0)</f>
        <v>211468.75150105861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4468808.7961246679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1081442.4561658166</v>
      </c>
      <c r="O73" s="191">
        <f t="shared" si="20"/>
        <v>1081442.4561658166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3.7037890104240594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3.713748480074984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3.7037890104240594</v>
      </c>
      <c r="U73" s="187">
        <f>O73*IFERROR(VLOOKUP(A73,[1]Tørstofindhold!A$2:B$24,2,FALSE),0)</f>
        <v>335247.16141140315</v>
      </c>
      <c r="V73" s="188">
        <f>IF(D73=År1,P73,SUM(O73,P73))*IFERROR(VLOOKUP(A73,[1]Tørstofindhold!A$2:B$24,2,FALSE),0)</f>
        <v>336148.6393088316</v>
      </c>
      <c r="W73" s="188">
        <f>J73*IFERROR(VLOOKUP(A73,[1]Tørstofindhold!A$2:B$24,2,FALSE),0)</f>
        <v>901.47789742841724</v>
      </c>
      <c r="X73" s="189">
        <f t="shared" si="12"/>
        <v>335247.16141140315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747036.13771679683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-747036.13771679683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7608280.6470242096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2402614.9411655399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7608280.6470242096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3.851235580717185</v>
      </c>
      <c r="S75" s="188">
        <f>IFERROR(VLOOKUP(A75,[1]Biogasudbytte!$A$2:$B$18,2,FALSE)*[1]Energiindhold!$C$10,0)*J75*IFERROR(VLOOKUP(A75,Biogasanlæg!$F$3:$G$8,2,FALSE),1)</f>
        <v>3.851235580717185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578229.32917383988</v>
      </c>
      <c r="W75" s="188">
        <f>J75*IFERROR(VLOOKUP(A75,[1]Tørstofindhold!A$2:B$24,2,FALSE),0)</f>
        <v>578229.32917383988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1208383.1324071081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42789.235525840195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3195704.512221951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333570.59338534856</v>
      </c>
      <c r="O77" s="191">
        <f t="shared" si="20"/>
        <v>333570.59338534856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1.1975184302534014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2.1140856342375467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1.1975184302534014</v>
      </c>
      <c r="U77" s="187">
        <f>O77*IFERROR(VLOOKUP(A77,[1]Tørstofindhold!A$2:B$24,2,FALSE),0)</f>
        <v>100071.17801560457</v>
      </c>
      <c r="V77" s="188">
        <f>IF(D77=År1,P77,SUM(O77,P77))*IFERROR(VLOOKUP(A77,[1]Tørstofindhold!A$2:B$24,2,FALSE),0)</f>
        <v>176664.53768001779</v>
      </c>
      <c r="W77" s="188">
        <f>J77*IFERROR(VLOOKUP(A77,[1]Tørstofindhold!A$2:B$24,2,FALSE),0)</f>
        <v>76593.359664413249</v>
      </c>
      <c r="X77" s="189">
        <f t="shared" si="12"/>
        <v>100071.17801560454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1941706.4489672966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19784.908598046466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3759267.3773525567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73464.599161984021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6325.087656650212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694910.33342213533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1188737.9758621349</v>
      </c>
      <c r="O89" s="191">
        <f t="shared" si="20"/>
        <v>1188737.9758621349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3.2262824160088686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3.2857024999039068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3.2262824160088686</v>
      </c>
      <c r="U89" s="187">
        <f>O89*IFERROR(VLOOKUP(A89,[1]Tørstofindhold!A$2:B$24,2,FALSE),0)</f>
        <v>237747.59517242701</v>
      </c>
      <c r="V89" s="188">
        <f>IF(D89=År1,P89,SUM(O89,P89))*IFERROR(VLOOKUP(A89,[1]Tørstofindhold!A$2:B$24,2,FALSE),0)</f>
        <v>242126.31353288141</v>
      </c>
      <c r="W89" s="188">
        <f>J89*IFERROR(VLOOKUP(A89,[1]Tørstofindhold!A$2:B$24,2,FALSE),0)</f>
        <v>4378.718360454408</v>
      </c>
      <c r="X89" s="189">
        <f t="shared" si="26"/>
        <v>237747.59517242701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144480.23950734286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30786.229893887998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67524.263523686444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1496565.9593185934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2449565.9342357237</v>
      </c>
      <c r="O92" s="191">
        <f t="shared" si="20"/>
        <v>2449565.9342357237</v>
      </c>
      <c r="P92" s="201">
        <f t="shared" si="24"/>
        <v>1496565.9593185934</v>
      </c>
      <c r="Q92" s="188">
        <f>IFERROR(VLOOKUP(A92,[1]Energiindhold!$A$2:$C$11,3,FALSE),IFERROR(VLOOKUP(A92,[1]Biogasudbytte!$A$2:$B$18,2,FALSE)*[1]Energiindhold!$C$10,0))*O92</f>
        <v>1.2223578968429687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8">
        <f>IFERROR(VLOOKUP(A92,[1]Biogasudbytte!$A$2:$B$18,2,FALSE)*[1]Energiindhold!$C$10,0)*J92*IFERROR(VLOOKUP(A92,Biogasanlæg!$F$3:$G$8,2,FALSE),1)</f>
        <v>0.74680137935957136</v>
      </c>
      <c r="T92" s="189">
        <f t="shared" si="25"/>
        <v>1.2223578968429687</v>
      </c>
      <c r="U92" s="187">
        <f>O92*IFERROR(VLOOKUP(A92,[1]Tørstofindhold!A$2:B$24,2,FALSE),0)</f>
        <v>146973.9560541434</v>
      </c>
      <c r="V92" s="188">
        <f>IF(D92=År1,P92,SUM(O92,P92))*IFERROR(VLOOKUP(A92,[1]Tørstofindhold!A$2:B$24,2,FALSE),0)</f>
        <v>236767.91361325901</v>
      </c>
      <c r="W92" s="188">
        <f>J92*IFERROR(VLOOKUP(A92,[1]Tørstofindhold!A$2:B$24,2,FALSE),0)</f>
        <v>89793.957559115603</v>
      </c>
      <c r="X92" s="189">
        <f t="shared" si="26"/>
        <v>146973.9560541434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5875738.7151891319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5210560.7474318715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5875738.7151891319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2.5312682385034786</v>
      </c>
      <c r="S93" s="188">
        <f>IFERROR(VLOOKUP(A93,[1]Biogasudbytte!$A$2:$B$18,2,FALSE)*[1]Energiindhold!$C$10,0)*J93*IFERROR(VLOOKUP(A93,Biogasanlæg!$F$3:$G$8,2,FALSE),1)</f>
        <v>2.5312682385034786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293786.9357594566</v>
      </c>
      <c r="W93" s="188">
        <f>J93*IFERROR(VLOOKUP(A93,[1]Tørstofindhold!A$2:B$24,2,FALSE),0)</f>
        <v>293786.9357594566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923166.83283089276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109024.0844854388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48843.537812418464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143990.96832811914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420916752.61269635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420916752.61269635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420916752.61269635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14829652.042253785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12105411.868840117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2724240.1734136678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1957283.2580103942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391456.65160207887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1565826.6064083152</v>
      </c>
      <c r="O104" s="191">
        <f t="shared" si="20"/>
        <v>1565826.6064083152</v>
      </c>
      <c r="P104" s="201">
        <f t="shared" si="24"/>
        <v>391456.65160207887</v>
      </c>
      <c r="Q104" s="188">
        <f>IFERROR(VLOOKUP(A104,[1]Energiindhold!$A$2:$C$11,3,FALSE),IFERROR(VLOOKUP(A104,[1]Biogasudbytte!$A$2:$B$18,2,FALSE)*[1]Energiindhold!$C$10,0))*O104</f>
        <v>0.88943034440511859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1.1117879305063982</v>
      </c>
      <c r="S104" s="188">
        <f>IFERROR(VLOOKUP(A104,[1]Biogasudbytte!$A$2:$B$18,2,FALSE)*[1]Energiindhold!$C$10,0)*J104*IFERROR(VLOOKUP(A104,Biogasanlæg!$F$3:$G$8,2,FALSE),1)</f>
        <v>0.22235758610127968</v>
      </c>
      <c r="T104" s="189">
        <f t="shared" si="25"/>
        <v>0.88943034440511859</v>
      </c>
      <c r="U104" s="187">
        <f>O104*IFERROR(VLOOKUP(A104,[1]Tørstofindhold!A$2:B$24,2,FALSE),0)</f>
        <v>66960.050019206392</v>
      </c>
      <c r="V104" s="188">
        <f>IF(D104=År1,P104,SUM(O104,P104))*IFERROR(VLOOKUP(A104,[1]Tørstofindhold!A$2:B$24,2,FALSE),0)</f>
        <v>83700.062524007983</v>
      </c>
      <c r="W104" s="188">
        <f>J104*IFERROR(VLOOKUP(A104,[1]Tørstofindhold!A$2:B$24,2,FALSE),0)</f>
        <v>16740.012504801598</v>
      </c>
      <c r="X104" s="189">
        <f t="shared" si="26"/>
        <v>66960.050019206392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1377347.6384924836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521424.46314358304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855923.17534890072</v>
      </c>
      <c r="O105" s="191">
        <f t="shared" si="20"/>
        <v>855923.17534890072</v>
      </c>
      <c r="P105" s="201">
        <f t="shared" si="24"/>
        <v>1377347.6384924836</v>
      </c>
      <c r="Q105" s="188">
        <f>IFERROR(VLOOKUP(A105,[1]Energiindhold!$A$2:$C$11,3,FALSE),IFERROR(VLOOKUP(A105,[1]Biogasudbytte!$A$2:$B$18,2,FALSE)*[1]Energiindhold!$C$10,0))*O105</f>
        <v>1.8436585197015323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8">
        <f>IFERROR(VLOOKUP(A105,[1]Biogasudbytte!$A$2:$B$18,2,FALSE)*[1]Energiindhold!$C$10,0)*J105*IFERROR(VLOOKUP(A105,Biogasanlæg!$F$3:$G$8,2,FALSE),1)</f>
        <v>2.96680681331281</v>
      </c>
      <c r="T105" s="189">
        <f t="shared" si="25"/>
        <v>1.8436585197015321</v>
      </c>
      <c r="U105" s="187">
        <f>O105*IFERROR(VLOOKUP(A105,[1]Tørstofindhold!A$2:B$24,2,FALSE),0)</f>
        <v>256776.95260467019</v>
      </c>
      <c r="V105" s="188">
        <f>IF(D105=År1,P105,SUM(O105,P105))*IFERROR(VLOOKUP(A105,[1]Tørstofindhold!A$2:B$24,2,FALSE),0)</f>
        <v>669981.24415241531</v>
      </c>
      <c r="W105" s="188">
        <f>J105*IFERROR(VLOOKUP(A105,[1]Tørstofindhold!A$2:B$24,2,FALSE),0)</f>
        <v>413204.29154774506</v>
      </c>
      <c r="X105" s="189">
        <f t="shared" si="26"/>
        <v>256776.95260467025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1378589.2651013082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1368166.3252778279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10422.939823480323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4026.84351328395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4026.84351328395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4026.84351328395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1.8937842358623088E-3</v>
      </c>
      <c r="S107" s="188">
        <f>IFERROR(VLOOKUP(A107,[1]Biogasudbytte!$A$2:$B$18,2,FALSE)*[1]Energiindhold!$C$10,0)*J107*IFERROR(VLOOKUP(A107,Biogasanlæg!$F$3:$G$8,2,FALSE),1)</f>
        <v>1.8937842358623088E-3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253.69114133688885</v>
      </c>
      <c r="W107" s="188">
        <f>J107*IFERROR(VLOOKUP(A107,[1]Tørstofindhold!A$2:B$24,2,FALSE),0)</f>
        <v>253.69114133688885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68329.418342674806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9799278.4862896707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4005473.0233037667</v>
      </c>
      <c r="N112" s="200">
        <f t="shared" si="23"/>
        <v>23143752.258082137</v>
      </c>
      <c r="O112" s="191">
        <f t="shared" si="20"/>
        <v>23143752.258082137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42.581611185838874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42.701609814540021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42.581611185838874</v>
      </c>
      <c r="U112" s="187">
        <f>O112*IFERROR(VLOOKUP(A112,[1]Tørstofindhold!A$2:B$24,2,FALSE),0)</f>
        <v>6480250.6322629992</v>
      </c>
      <c r="V112" s="188">
        <f>IF(D112=År1,P112,SUM(O112,P112))*IFERROR(VLOOKUP(A112,[1]Tørstofindhold!A$2:B$24,2,FALSE),0)</f>
        <v>6498512.5337706124</v>
      </c>
      <c r="W112" s="188">
        <f>J112*IFERROR(VLOOKUP(A112,[1]Tørstofindhold!A$2:B$24,2,FALSE),0)</f>
        <v>18261.901507613416</v>
      </c>
      <c r="X112" s="189">
        <f t="shared" si="26"/>
        <v>6480250.6322629992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669600.50019206398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669600.50019206398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612574.40628991358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54750.50854591807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766010.60451251082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820761.11305842886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8.2330035090063891</v>
      </c>
      <c r="S115" s="188">
        <f>IFERROR(VLOOKUP(A115,[1]Biogasudbytte!$A$2:$B$18,2,FALSE)*[1]Energiindhold!$C$10,0)*J115*IFERROR(VLOOKUP(A115,Biogasanlæg!$F$3:$G$8,2,FALSE),1)</f>
        <v>0.31566624704183249</v>
      </c>
      <c r="T115" s="189">
        <f t="shared" si="25"/>
        <v>7.9173372619645566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697646.94609966455</v>
      </c>
      <c r="W115" s="188">
        <f>J115*IFERROR(VLOOKUP(A115,[1]Tørstofindhold!A$2:B$24,2,FALSE),0)</f>
        <v>46537.932264030358</v>
      </c>
      <c r="X115" s="189">
        <f t="shared" si="26"/>
        <v>651109.01383563422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3858747.1884418367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-3858747.1884418367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491154.87282284611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-48933.007840705162</v>
      </c>
      <c r="O118" s="191">
        <f t="shared" si="20"/>
        <v>0</v>
      </c>
      <c r="P118" s="201">
        <f t="shared" si="24"/>
        <v>491154.87282284611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8">
        <f>IFERROR(VLOOKUP(A118,[1]Biogasudbytte!$A$2:$B$18,2,FALSE)*[1]Energiindhold!$C$10,0)*J118*IFERROR(VLOOKUP(A118,Biogasanlæg!$F$3:$G$8,2,FALSE),1)</f>
        <v>1.8090022269636303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206285.04658559535</v>
      </c>
      <c r="W118" s="188">
        <f>J118*IFERROR(VLOOKUP(A118,[1]Tørstofindhold!A$2:B$24,2,FALSE),0)</f>
        <v>206285.04658559535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3292806.4813550194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431436.26982455188</v>
      </c>
      <c r="O121" s="191">
        <f t="shared" si="20"/>
        <v>431436.26982455188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1.4776088230713151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1.4874502530289848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1.4776088230713151</v>
      </c>
      <c r="U121" s="187">
        <f>O121*IFERROR(VLOOKUP(A121,[1]Tørstofindhold!A$2:B$24,2,FALSE),0)</f>
        <v>133745.24364561107</v>
      </c>
      <c r="V121" s="188">
        <f>IF(D121=År1,P121,SUM(O121,P121))*IFERROR(VLOOKUP(A121,[1]Tørstofindhold!A$2:B$24,2,FALSE),0)</f>
        <v>134636.03722166311</v>
      </c>
      <c r="W121" s="188">
        <f>J121*IFERROR(VLOOKUP(A121,[1]Tørstofindhold!A$2:B$24,2,FALSE),0)</f>
        <v>890.79357605204132</v>
      </c>
      <c r="X121" s="189">
        <f t="shared" si="26"/>
        <v>133745.24364561107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629679.53434020129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-629679.53434020129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6940525.5186431529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2191744.9006241532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6940525.5186431529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3.5132246122819781</v>
      </c>
      <c r="S123" s="188">
        <f>IFERROR(VLOOKUP(A123,[1]Biogasudbytte!$A$2:$B$18,2,FALSE)*[1]Energiindhold!$C$10,0)*J123*IFERROR(VLOOKUP(A123,Biogasanlæg!$F$3:$G$8,2,FALSE),1)</f>
        <v>3.5132246122819781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527479.93941687956</v>
      </c>
      <c r="W123" s="188">
        <f>J123*IFERROR(VLOOKUP(A123,[1]Tørstofindhold!A$2:B$24,2,FALSE),0)</f>
        <v>527479.93941687956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1208383.1324071086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-63848.391473748488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1238335.4984860062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442482.18022616673</v>
      </c>
      <c r="O125" s="191">
        <f t="shared" si="20"/>
        <v>442482.18022616673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1.5885110270119387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2.4877546718675547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1.5885110270119389</v>
      </c>
      <c r="U125" s="187">
        <f>O125*IFERROR(VLOOKUP(A125,[1]Tørstofindhold!A$2:B$24,2,FALSE),0)</f>
        <v>132744.65406785</v>
      </c>
      <c r="V125" s="188">
        <f>IF(D125=År1,P125,SUM(O125,P125))*IFERROR(VLOOKUP(A125,[1]Tørstofindhold!A$2:B$24,2,FALSE),0)</f>
        <v>207890.36255160623</v>
      </c>
      <c r="W125" s="188">
        <f>J125*IFERROR(VLOOKUP(A125,[1]Tørstofindhold!A$2:B$24,2,FALSE),0)</f>
        <v>75145.7084837562</v>
      </c>
      <c r="X125" s="189">
        <f t="shared" si="26"/>
        <v>132744.65406785003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1717533.4998150789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5474.0566277354519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3438864.3995916811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52474.713687131458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17825.891006374339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694910.33342213545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1048083.9513567059</v>
      </c>
      <c r="O137" s="191">
        <f t="shared" si="39"/>
        <v>1048083.9513567059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2.8445417673401541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2.9035482657990883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2.8445417673401541</v>
      </c>
      <c r="U137" s="187">
        <f>O137*IFERROR(VLOOKUP(A137,[1]Tørstofindhold!A$2:B$24,2,FALSE),0)</f>
        <v>209616.79027134119</v>
      </c>
      <c r="V137" s="188">
        <f>IF(D137=År1,P137,SUM(O137,P137))*IFERROR(VLOOKUP(A137,[1]Tørstofindhold!A$2:B$24,2,FALSE),0)</f>
        <v>213965.03115643747</v>
      </c>
      <c r="W137" s="188">
        <f>J137*IFERROR(VLOOKUP(A137,[1]Tørstofindhold!A$2:B$24,2,FALSE),0)</f>
        <v>4348.2408850963175</v>
      </c>
      <c r="X137" s="189">
        <f t="shared" si="26"/>
        <v>209616.79027134116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124803.65829831539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30786.229893888001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54799.174327632383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1550485.0057694039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2537820.1528820675</v>
      </c>
      <c r="O140" s="191">
        <f t="shared" si="39"/>
        <v>2537820.1528820675</v>
      </c>
      <c r="P140" s="201">
        <f t="shared" si="24"/>
        <v>1550485.0057694039</v>
      </c>
      <c r="Q140" s="188">
        <f>IFERROR(VLOOKUP(A140,[1]Energiindhold!$A$2:$C$11,3,FALSE),IFERROR(VLOOKUP(A140,[1]Biogasudbytte!$A$2:$B$18,2,FALSE)*[1]Energiindhold!$C$10,0))*O140</f>
        <v>1.2663976344896808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8">
        <f>IFERROR(VLOOKUP(A140,[1]Biogasudbytte!$A$2:$B$18,2,FALSE)*[1]Energiindhold!$C$10,0)*J140*IFERROR(VLOOKUP(A140,Biogasanlæg!$F$3:$G$8,2,FALSE),1)</f>
        <v>0.77370752272899035</v>
      </c>
      <c r="T140" s="189">
        <f t="shared" si="25"/>
        <v>1.2663976344896808</v>
      </c>
      <c r="U140" s="187">
        <f>O140*IFERROR(VLOOKUP(A140,[1]Tørstofindhold!A$2:B$24,2,FALSE),0)</f>
        <v>152269.20917292405</v>
      </c>
      <c r="V140" s="188">
        <f>IF(D140=År1,P140,SUM(O140,P140))*IFERROR(VLOOKUP(A140,[1]Tørstofindhold!A$2:B$24,2,FALSE),0)</f>
        <v>245298.30951908824</v>
      </c>
      <c r="W140" s="188">
        <f>J140*IFERROR(VLOOKUP(A140,[1]Tørstofindhold!A$2:B$24,2,FALSE),0)</f>
        <v>93029.100346164225</v>
      </c>
      <c r="X140" s="189">
        <f t="shared" si="26"/>
        <v>152269.20917292402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4669672.9064223943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4141030.6906009903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4669672.9064223943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2.0116950880867677</v>
      </c>
      <c r="S141" s="188">
        <f>IFERROR(VLOOKUP(A141,[1]Biogasudbytte!$A$2:$B$18,2,FALSE)*[1]Energiindhold!$C$10,0)*J141*IFERROR(VLOOKUP(A141,Biogasanlæg!$F$3:$G$8,2,FALSE),1)</f>
        <v>2.0116950880867677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233483.64532111972</v>
      </c>
      <c r="W141" s="188">
        <f>J141*IFERROR(VLOOKUP(A141,[1]Tørstofindhold!A$2:B$24,2,FALSE),0)</f>
        <v>233483.64532111972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784324.38755108754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2021010.5366921518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29.291655462740611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ca="1" si="26"/>
        <v>999558.12793899339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-14562.722034337061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5995.111774486154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57831.229122031385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107547944.22820596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107547944.22820596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107547944.22820596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3088635.6596907233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2604782.0218795491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483853.63781117415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70414.93467183043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7041.4934671830433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63373.441204647388</v>
      </c>
      <c r="O200" s="191">
        <f t="shared" si="59"/>
        <v>63373.441204647388</v>
      </c>
      <c r="P200" s="201">
        <f t="shared" si="49"/>
        <v>7041.4934671830433</v>
      </c>
      <c r="Q200" s="188">
        <f>IFERROR(VLOOKUP(A200,[1]Energiindhold!$A$2:$C$11,3,FALSE),IFERROR(VLOOKUP(A200,[1]Biogasudbytte!$A$2:$B$18,2,FALSE)*[1]Energiindhold!$C$10,0))*O200</f>
        <v>3.5997767189612194E-2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3.9997519099569105E-2</v>
      </c>
      <c r="S200" s="188">
        <f>IFERROR(VLOOKUP(A200,[1]Biogasudbytte!$A$2:$B$18,2,FALSE)*[1]Energiindhold!$C$10,0)*J200*IFERROR(VLOOKUP(A200,Biogasanlæg!$F$3:$G$8,2,FALSE),1)</f>
        <v>3.9997519099569103E-3</v>
      </c>
      <c r="T200" s="189">
        <f t="shared" si="50"/>
        <v>3.5997767189612194E-2</v>
      </c>
      <c r="U200" s="187">
        <f>O200*IFERROR(VLOOKUP(A200,[1]Tørstofindhold!A$2:B$24,2,FALSE),0)</f>
        <v>2710.0630271483992</v>
      </c>
      <c r="V200" s="188">
        <f>IF(D200=År1,P200,SUM(O200,P200))*IFERROR(VLOOKUP(A200,[1]Tørstofindhold!A$2:B$24,2,FALSE),0)</f>
        <v>3011.1811412759994</v>
      </c>
      <c r="W200" s="188">
        <f>J200*IFERROR(VLOOKUP(A200,[1]Tørstofindhold!A$2:B$24,2,FALSE),0)</f>
        <v>301.11811412759994</v>
      </c>
      <c r="X200" s="189">
        <f t="shared" si="51"/>
        <v>2710.0630271483997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157618.54220858568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59669.876693250299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97948.665515335393</v>
      </c>
      <c r="O201" s="191">
        <f t="shared" si="59"/>
        <v>97948.665515335393</v>
      </c>
      <c r="P201" s="201">
        <f t="shared" si="49"/>
        <v>157618.54220858568</v>
      </c>
      <c r="Q201" s="188">
        <f>IFERROR(VLOOKUP(A201,[1]Energiindhold!$A$2:$C$11,3,FALSE),IFERROR(VLOOKUP(A201,[1]Biogasudbytte!$A$2:$B$18,2,FALSE)*[1]Energiindhold!$C$10,0))*O201</f>
        <v>0.21098142552003243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8">
        <f>IFERROR(VLOOKUP(A201,[1]Biogasudbytte!$A$2:$B$18,2,FALSE)*[1]Energiindhold!$C$10,0)*J201*IFERROR(VLOOKUP(A201,Biogasanlæg!$F$3:$G$8,2,FALSE),1)</f>
        <v>0.33951033991729357</v>
      </c>
      <c r="T201" s="189">
        <f t="shared" si="50"/>
        <v>0.21098142552003246</v>
      </c>
      <c r="U201" s="187">
        <f>O201*IFERROR(VLOOKUP(A201,[1]Tørstofindhold!A$2:B$24,2,FALSE),0)</f>
        <v>29384.599654600617</v>
      </c>
      <c r="V201" s="188">
        <f>IF(D201=År1,P201,SUM(O201,P201))*IFERROR(VLOOKUP(A201,[1]Tørstofindhold!A$2:B$24,2,FALSE),0)</f>
        <v>76670.16231717632</v>
      </c>
      <c r="W201" s="188">
        <f>J201*IFERROR(VLOOKUP(A201,[1]Tørstofindhold!A$2:B$24,2,FALSE),0)</f>
        <v>47285.562662575707</v>
      </c>
      <c r="X201" s="189">
        <f t="shared" si="51"/>
        <v>29384.599654600614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49595.924679839991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50379.090541900448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-783.16586206045758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297.42692959690646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297.42692959690646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297.42692959690646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1.3987691072012915E-4</v>
      </c>
      <c r="S203" s="188">
        <f>IFERROR(VLOOKUP(A203,[1]Biogasudbytte!$A$2:$B$18,2,FALSE)*[1]Energiindhold!$C$10,0)*J203*IFERROR(VLOOKUP(A203,Biogasanlæg!$F$3:$G$8,2,FALSE),1)</f>
        <v>1.3987691072012915E-4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18.737896564605109</v>
      </c>
      <c r="W203" s="188">
        <f>J203*IFERROR(VLOOKUP(A203,[1]Tørstofindhold!A$2:B$24,2,FALSE),0)</f>
        <v>18.737896564605109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-19378.433695691652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1202774.665099862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144100.30848187843</v>
      </c>
      <c r="N208" s="200">
        <f t="shared" si="48"/>
        <v>6428385.0834761523</v>
      </c>
      <c r="O208" s="191">
        <f t="shared" si="59"/>
        <v>6428385.0834761523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11.827425005460686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11.862694692031852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11.827425005460686</v>
      </c>
      <c r="U208" s="187">
        <f>O208*IFERROR(VLOOKUP(A208,[1]Tørstofindhold!A$2:B$24,2,FALSE),0)</f>
        <v>1799947.8233733228</v>
      </c>
      <c r="V208" s="188">
        <f>IF(D208=År1,P208,SUM(O208,P208))*IFERROR(VLOOKUP(A208,[1]Tørstofindhold!A$2:B$24,2,FALSE),0)</f>
        <v>1805315.3142299985</v>
      </c>
      <c r="W208" s="188">
        <f>J208*IFERROR(VLOOKUP(A208,[1]Tørstofindhold!A$2:B$24,2,FALSE),0)</f>
        <v>5367.4908566757658</v>
      </c>
      <c r="X208" s="189">
        <f t="shared" si="51"/>
        <v>1799947.8233733228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24089.449130207995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24089.449130207995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75188.084245687161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19281.930580973985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725527.7994626665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744809.73004364048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7.6100855709462634</v>
      </c>
      <c r="S211" s="188">
        <f>IFERROR(VLOOKUP(A211,[1]Biogasudbytte!$A$2:$B$18,2,FALSE)*[1]Energiindhold!$C$10,0)*J211*IFERROR(VLOOKUP(A211,Biogasanlæg!$F$3:$G$8,2,FALSE),1)</f>
        <v>0.11117074204182875</v>
      </c>
      <c r="T211" s="189">
        <f t="shared" si="50"/>
        <v>7.4989148289044349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633088.27053709445</v>
      </c>
      <c r="W211" s="188">
        <f>J211*IFERROR(VLOOKUP(A211,[1]Tørstofindhold!A$2:B$24,2,FALSE),0)</f>
        <v>16389.640993827888</v>
      </c>
      <c r="X211" s="189">
        <f t="shared" si="51"/>
        <v>616698.62954326661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473627.04956051067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-473627.04956051067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216909.97261652708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-22003.332596913213</v>
      </c>
      <c r="O214" s="191">
        <f t="shared" si="59"/>
        <v>0</v>
      </c>
      <c r="P214" s="201">
        <f t="shared" si="49"/>
        <v>216909.97261652708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8">
        <f>IFERROR(VLOOKUP(A214,[1]Biogasudbytte!$A$2:$B$18,2,FALSE)*[1]Energiindhold!$C$10,0)*J214*IFERROR(VLOOKUP(A214,Biogasanlæg!$F$3:$G$8,2,FALSE),1)</f>
        <v>0.79891424319727433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91102.188498941367</v>
      </c>
      <c r="W214" s="188">
        <f>J214*IFERROR(VLOOKUP(A214,[1]Tørstofindhold!A$2:B$24,2,FALSE),0)</f>
        <v>91102.188498941367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548506.71002710797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960389.61795886827</v>
      </c>
      <c r="O217" s="191">
        <f t="shared" si="59"/>
        <v>960389.61795886827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3.2891999869626103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3.2922070372716856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3.2891999869626103</v>
      </c>
      <c r="U217" s="187">
        <f>O217*IFERROR(VLOOKUP(A217,[1]Tørstofindhold!A$2:B$24,2,FALSE),0)</f>
        <v>297720.78156724916</v>
      </c>
      <c r="V217" s="188">
        <f>IF(D217=År1,P217,SUM(O217,P217))*IFERROR(VLOOKUP(A217,[1]Tørstofindhold!A$2:B$24,2,FALSE),0)</f>
        <v>297992.96366982075</v>
      </c>
      <c r="W217" s="188">
        <f>J217*IFERROR(VLOOKUP(A217,[1]Tørstofindhold!A$2:B$24,2,FALSE),0)</f>
        <v>272.18210257158262</v>
      </c>
      <c r="X217" s="189">
        <f t="shared" si="65"/>
        <v>297720.78156724916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347975.50554220111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-347975.50554220111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540751.0133652949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170763.47790482998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540751.0133652949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0.27372275545537866</v>
      </c>
      <c r="S219" s="188">
        <f>IFERROR(VLOOKUP(A219,[1]Biogasudbytte!$A$2:$B$18,2,FALSE)*[1]Energiindhold!$C$10,0)*J219*IFERROR(VLOOKUP(A219,Biogasanlæg!$F$3:$G$8,2,FALSE),1)</f>
        <v>0.27372275545537866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41097.077015762414</v>
      </c>
      <c r="W219" s="188">
        <f>J219*IFERROR(VLOOKUP(A219,[1]Tørstofindhold!A$2:B$24,2,FALSE),0)</f>
        <v>41097.077015762414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148318.32970425067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-59392.49254825378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392244.43205932714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640569.98722068965</v>
      </c>
      <c r="O221" s="191">
        <f t="shared" si="59"/>
        <v>640569.98722068965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2.2996462541222762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2.5678723901381311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2.2996462541222762</v>
      </c>
      <c r="U221" s="187">
        <f>O221*IFERROR(VLOOKUP(A221,[1]Tørstofindhold!A$2:B$24,2,FALSE),0)</f>
        <v>192170.9961662069</v>
      </c>
      <c r="V221" s="188">
        <f>IF(D221=År1,P221,SUM(O221,P221))*IFERROR(VLOOKUP(A221,[1]Tørstofindhold!A$2:B$24,2,FALSE),0)</f>
        <v>214585.43650179365</v>
      </c>
      <c r="W221" s="188">
        <f>J221*IFERROR(VLOOKUP(A221,[1]Tørstofindhold!A$2:B$24,2,FALSE),0)</f>
        <v>22414.440335586747</v>
      </c>
      <c r="X221" s="189">
        <f t="shared" si="65"/>
        <v>192170.9961662069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-237454.7176578115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-46303.067746251312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267186.20646697358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9017.1290444881997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14886.492073790083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85294.090246098451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495573.53311109287</v>
      </c>
      <c r="O233" s="191">
        <f t="shared" si="59"/>
        <v>495573.53311109287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1.3450063918048305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1.3633299837097921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1.3450063918048305</v>
      </c>
      <c r="U233" s="187">
        <f>O233*IFERROR(VLOOKUP(A233,[1]Tørstofindhold!A$2:B$24,2,FALSE),0)</f>
        <v>99114.706622218582</v>
      </c>
      <c r="V233" s="188">
        <f>IF(D233=År1,P233,SUM(O233,P233))*IFERROR(VLOOKUP(A233,[1]Tørstofindhold!A$2:B$24,2,FALSE),0)</f>
        <v>100464.98826176417</v>
      </c>
      <c r="W233" s="188">
        <f>J233*IFERROR(VLOOKUP(A233,[1]Tørstofindhold!A$2:B$24,2,FALSE),0)</f>
        <v>1350.2816395455934</v>
      </c>
      <c r="X233" s="189">
        <f t="shared" si="65"/>
        <v>99114.706622218582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17057.663725626528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3778.7371184639996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10088.963621208095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1267479.8701336605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2074599.848323812</v>
      </c>
      <c r="O236" s="191">
        <f t="shared" si="59"/>
        <v>2074599.848323812</v>
      </c>
      <c r="P236" s="201">
        <f t="shared" si="63"/>
        <v>1267479.8701336605</v>
      </c>
      <c r="Q236" s="188">
        <f>IFERROR(VLOOKUP(A236,[1]Energiindhold!$A$2:$C$11,3,FALSE),IFERROR(VLOOKUP(A236,[1]Biogasudbytte!$A$2:$B$18,2,FALSE)*[1]Energiindhold!$C$10,0))*O236</f>
        <v>1.0352460703120656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8">
        <f>IFERROR(VLOOKUP(A236,[1]Biogasudbytte!$A$2:$B$18,2,FALSE)*[1]Energiindhold!$C$10,0)*J236*IFERROR(VLOOKUP(A236,Biogasanlæg!$F$3:$G$8,2,FALSE),1)</f>
        <v>0.63248512999539797</v>
      </c>
      <c r="T236" s="189">
        <f t="shared" si="64"/>
        <v>1.0352460703120656</v>
      </c>
      <c r="U236" s="187">
        <f>O236*IFERROR(VLOOKUP(A236,[1]Tørstofindhold!A$2:B$24,2,FALSE),0)</f>
        <v>124475.99089942871</v>
      </c>
      <c r="V236" s="188">
        <f>IF(D236=År1,P236,SUM(O236,P236))*IFERROR(VLOOKUP(A236,[1]Tørstofindhold!A$2:B$24,2,FALSE),0)</f>
        <v>200524.78310744834</v>
      </c>
      <c r="W236" s="188">
        <f>J236*IFERROR(VLOOKUP(A236,[1]Tørstofindhold!A$2:B$24,2,FALSE),0)</f>
        <v>76048.792208019629</v>
      </c>
      <c r="X236" s="189">
        <f t="shared" si="65"/>
        <v>124475.99089942871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851377.58900735388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754995.22044048365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851377.58900735388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0.36677346534436811</v>
      </c>
      <c r="S237" s="188">
        <f>IFERROR(VLOOKUP(A237,[1]Biogasudbytte!$A$2:$B$18,2,FALSE)*[1]Energiindhold!$C$10,0)*J237*IFERROR(VLOOKUP(A237,Biogasanlæg!$F$3:$G$8,2,FALSE),1)</f>
        <v>0.36677346534436811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42568.879450367698</v>
      </c>
      <c r="W237" s="188">
        <f>J237*IFERROR(VLOOKUP(A237,[1]Tørstofindhold!A$2:B$24,2,FALSE),0)</f>
        <v>42568.879450367698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45897.185734457744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-17540.635457181266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5995.111774486154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55238.386795959166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109393408.64844105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109393408.64844105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109393408.64844105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3017388.1965195541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2463087.2513374644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554300.94518208969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240239.18888036266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48047.837776072534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192191.35110429014</v>
      </c>
      <c r="O248" s="191">
        <f t="shared" si="59"/>
        <v>192191.35110429014</v>
      </c>
      <c r="P248" s="201">
        <f t="shared" si="63"/>
        <v>48047.837776072534</v>
      </c>
      <c r="Q248" s="188">
        <f>IFERROR(VLOOKUP(A248,[1]Energiindhold!$A$2:$C$11,3,FALSE),IFERROR(VLOOKUP(A248,[1]Biogasudbytte!$A$2:$B$18,2,FALSE)*[1]Energiindhold!$C$10,0))*O248</f>
        <v>0.10916969918941216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0.13646212398676522</v>
      </c>
      <c r="S248" s="188">
        <f>IFERROR(VLOOKUP(A248,[1]Biogasudbytte!$A$2:$B$18,2,FALSE)*[1]Energiindhold!$C$10,0)*J248*IFERROR(VLOOKUP(A248,Biogasanlæg!$F$3:$G$8,2,FALSE),1)</f>
        <v>2.729242479735304E-2</v>
      </c>
      <c r="T248" s="189">
        <f t="shared" si="64"/>
        <v>0.10916969918941218</v>
      </c>
      <c r="U248" s="187">
        <f>O248*IFERROR(VLOOKUP(A248,[1]Tørstofindhold!A$2:B$24,2,FALSE),0)</f>
        <v>8218.7532326591991</v>
      </c>
      <c r="V248" s="188">
        <f>IF(D248=År1,P248,SUM(O248,P248))*IFERROR(VLOOKUP(A248,[1]Tørstofindhold!A$2:B$24,2,FALSE),0)</f>
        <v>10273.441540823998</v>
      </c>
      <c r="W248" s="188">
        <f>J248*IFERROR(VLOOKUP(A248,[1]Tørstofindhold!A$2:B$24,2,FALSE),0)</f>
        <v>2054.6883081647998</v>
      </c>
      <c r="X248" s="189">
        <f t="shared" si="65"/>
        <v>8218.7532326591991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191268.62437676211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72408.836371202793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118859.7880055593</v>
      </c>
      <c r="O249" s="191">
        <f t="shared" si="59"/>
        <v>118859.7880055593</v>
      </c>
      <c r="P249" s="201">
        <f t="shared" si="63"/>
        <v>191268.62437676211</v>
      </c>
      <c r="Q249" s="188">
        <f>IFERROR(VLOOKUP(A249,[1]Energiindhold!$A$2:$C$11,3,FALSE),IFERROR(VLOOKUP(A249,[1]Biogasudbytte!$A$2:$B$18,2,FALSE)*[1]Energiindhold!$C$10,0))*O249</f>
        <v>0.25602398336397475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8">
        <f>IFERROR(VLOOKUP(A249,[1]Biogasudbytte!$A$2:$B$18,2,FALSE)*[1]Energiindhold!$C$10,0)*J249*IFERROR(VLOOKUP(A249,Biogasanlæg!$F$3:$G$8,2,FALSE),1)</f>
        <v>0.41199261690754557</v>
      </c>
      <c r="T249" s="189">
        <f t="shared" si="64"/>
        <v>0.25602398336397475</v>
      </c>
      <c r="U249" s="187">
        <f>O249*IFERROR(VLOOKUP(A249,[1]Tørstofindhold!A$2:B$24,2,FALSE),0)</f>
        <v>35657.936401667786</v>
      </c>
      <c r="V249" s="188">
        <f>IF(D249=År1,P249,SUM(O249,P249))*IFERROR(VLOOKUP(A249,[1]Tørstofindhold!A$2:B$24,2,FALSE),0)</f>
        <v>93038.523714696421</v>
      </c>
      <c r="W249" s="188">
        <f>J249*IFERROR(VLOOKUP(A249,[1]Tørstofindhold!A$2:B$24,2,FALSE),0)</f>
        <v>57380.587313028627</v>
      </c>
      <c r="X249" s="189">
        <f t="shared" si="65"/>
        <v>35657.936401667794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169209.62537827762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167930.30180633481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1279.3235719428048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337.97148971213949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337.97148971213949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337.97148971213949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1.5894461189672209E-4</v>
      </c>
      <c r="S251" s="188">
        <f>IFERROR(VLOOKUP(A251,[1]Biogasudbytte!$A$2:$B$18,2,FALSE)*[1]Energiindhold!$C$10,0)*J251*IFERROR(VLOOKUP(A251,Biogasanlæg!$F$3:$G$8,2,FALSE),1)</f>
        <v>1.5894461189672209E-4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21.292203851864787</v>
      </c>
      <c r="W251" s="188">
        <f>J251*IFERROR(VLOOKUP(A251,[1]Tørstofindhold!A$2:B$24,2,FALSE),0)</f>
        <v>21.292203851864787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-23180.372651130579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1202774.665099862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491636.3465852323</v>
      </c>
      <c r="N256" s="200">
        <f t="shared" si="62"/>
        <v>9894109.0171671286</v>
      </c>
      <c r="O256" s="191">
        <f t="shared" si="59"/>
        <v>9894109.0171671286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18.20392382796037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18.241560169634226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18.20392382796037</v>
      </c>
      <c r="U256" s="187">
        <f>O256*IFERROR(VLOOKUP(A256,[1]Tørstofindhold!A$2:B$24,2,FALSE),0)</f>
        <v>2770350.5248067961</v>
      </c>
      <c r="V256" s="188">
        <f>IF(D256=År1,P256,SUM(O256,P256))*IFERROR(VLOOKUP(A256,[1]Tørstofindhold!A$2:B$24,2,FALSE),0)</f>
        <v>2776078.1832991829</v>
      </c>
      <c r="W256" s="188">
        <f>J256*IFERROR(VLOOKUP(A256,[1]Tørstofindhold!A$2:B$24,2,FALSE),0)</f>
        <v>5727.6584923865848</v>
      </c>
      <c r="X256" s="189">
        <f t="shared" si="65"/>
        <v>2770350.5248067961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82187.532326591987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82187.532326591987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75188.084245687161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21183.491454081926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458199.54210971855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479383.03356380045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4.8579959992442596</v>
      </c>
      <c r="S259" s="188">
        <f>IFERROR(VLOOKUP(A259,[1]Biogasudbytte!$A$2:$B$18,2,FALSE)*[1]Energiindhold!$C$10,0)*J259*IFERROR(VLOOKUP(A259,Biogasanlæg!$F$3:$G$8,2,FALSE),1)</f>
        <v>0.12213426731816751</v>
      </c>
      <c r="T259" s="189">
        <f t="shared" si="64"/>
        <v>4.7358617319260921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407475.57852923038</v>
      </c>
      <c r="W259" s="188">
        <f>J259*IFERROR(VLOOKUP(A259,[1]Tørstofindhold!A$2:B$24,2,FALSE),0)</f>
        <v>18005.967735969636</v>
      </c>
      <c r="X259" s="189">
        <f t="shared" si="65"/>
        <v>389469.61079326074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473627.04956051067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-473627.04956051067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216252.12717715395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-21544.868269169354</v>
      </c>
      <c r="O262" s="191">
        <f t="shared" si="75"/>
        <v>0</v>
      </c>
      <c r="P262" s="201">
        <f t="shared" si="63"/>
        <v>216252.12717715395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8">
        <f>IFERROR(VLOOKUP(A262,[1]Biogasudbytte!$A$2:$B$18,2,FALSE)*[1]Energiindhold!$C$10,0)*J262*IFERROR(VLOOKUP(A262,Biogasanlæg!$F$3:$G$8,2,FALSE),1)</f>
        <v>0.79649129285986997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90825.893414404651</v>
      </c>
      <c r="W262" s="188">
        <f>J262*IFERROR(VLOOKUP(A262,[1]Tørstofindhold!A$2:B$24,2,FALSE),0)</f>
        <v>90825.893414404651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404162.83896734269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607835.72725366428</v>
      </c>
      <c r="O265" s="191">
        <f t="shared" si="75"/>
        <v>607835.72725366428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2.0817522688419849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2.0848773588443152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2.0817522688419849</v>
      </c>
      <c r="U265" s="187">
        <f>O265*IFERROR(VLOOKUP(A265,[1]Tørstofindhold!A$2:B$24,2,FALSE),0)</f>
        <v>188429.07544863594</v>
      </c>
      <c r="V265" s="188">
        <f>IF(D265=År1,P265,SUM(O265,P265))*IFERROR(VLOOKUP(A265,[1]Tørstofindhold!A$2:B$24,2,FALSE),0)</f>
        <v>188711.94187258388</v>
      </c>
      <c r="W265" s="188">
        <f>J265*IFERROR(VLOOKUP(A265,[1]Tørstofindhold!A$2:B$24,2,FALSE),0)</f>
        <v>282.86642394795871</v>
      </c>
      <c r="X265" s="189">
        <f t="shared" si="65"/>
        <v>188429.07544863591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316959.7677632196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-316959.7677632196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493290.97881817812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155776.0985741615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493290.97881817812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0.24969896056797361</v>
      </c>
      <c r="S267" s="188">
        <f>IFERROR(VLOOKUP(A267,[1]Biogasudbytte!$A$2:$B$18,2,FALSE)*[1]Energiindhold!$C$10,0)*J267*IFERROR(VLOOKUP(A267,Biogasanlæg!$F$3:$G$8,2,FALSE),1)</f>
        <v>0.24969896056797361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37490.114390181538</v>
      </c>
      <c r="W267" s="188">
        <f>J267*IFERROR(VLOOKUP(A267,[1]Tørstofindhold!A$2:B$24,2,FALSE),0)</f>
        <v>37490.114390181538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148318.32970425067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-66971.656296038462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151994.71742298926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381739.35842540348</v>
      </c>
      <c r="O269" s="191">
        <f t="shared" si="75"/>
        <v>381739.35842540348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1.3704442967471986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1.6559939918915827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1.3704442967471984</v>
      </c>
      <c r="U269" s="187">
        <f>O269*IFERROR(VLOOKUP(A269,[1]Tørstofindhold!A$2:B$24,2,FALSE),0)</f>
        <v>114521.80752762104</v>
      </c>
      <c r="V269" s="188">
        <f>IF(D269=År1,P269,SUM(O269,P269))*IFERROR(VLOOKUP(A269,[1]Tørstofindhold!A$2:B$24,2,FALSE),0)</f>
        <v>138383.89904386483</v>
      </c>
      <c r="W269" s="188">
        <f>J269*IFERROR(VLOOKUP(A269,[1]Tørstofindhold!A$2:B$24,2,FALSE),0)</f>
        <v>23862.091516243803</v>
      </c>
      <c r="X269" s="189">
        <f t="shared" si="65"/>
        <v>114521.80752762103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-271257.167670189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-49590.866376740334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244413.88208154004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6440.8064603487128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15882.749956799626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85294.090246098451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468183.81254955113</v>
      </c>
      <c r="O281" s="191">
        <f t="shared" si="89"/>
        <v>468183.81254955113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1.2706695946119837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1.2894067719530495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1.2706695946119835</v>
      </c>
      <c r="U281" s="187">
        <f>O281*IFERROR(VLOOKUP(A281,[1]Tørstofindhold!A$2:B$24,2,FALSE),0)</f>
        <v>93636.76250991023</v>
      </c>
      <c r="V281" s="188">
        <f>IF(D281=År1,P281,SUM(O281,P281))*IFERROR(VLOOKUP(A281,[1]Tørstofindhold!A$2:B$24,2,FALSE),0)</f>
        <v>95017.521624813904</v>
      </c>
      <c r="W281" s="188">
        <f>J281*IFERROR(VLOOKUP(A281,[1]Tørstofindhold!A$2:B$24,2,FALSE),0)</f>
        <v>1380.7591149036821</v>
      </c>
      <c r="X281" s="189">
        <f t="shared" si="65"/>
        <v>93636.762509910215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14788.079997473731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3778.7371184639996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8301.7090374318486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1326573.9865508091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2171324.5757492017</v>
      </c>
      <c r="O284" s="191">
        <f t="shared" si="89"/>
        <v>2171324.5757492017</v>
      </c>
      <c r="P284" s="201">
        <f t="shared" si="94"/>
        <v>1326573.9865508091</v>
      </c>
      <c r="Q284" s="188">
        <f>IFERROR(VLOOKUP(A284,[1]Energiindhold!$A$2:$C$11,3,FALSE),IFERROR(VLOOKUP(A284,[1]Biogasudbytte!$A$2:$B$18,2,FALSE)*[1]Energiindhold!$C$10,0))*O284</f>
        <v>1.0835126765446093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8">
        <f>IFERROR(VLOOKUP(A284,[1]Biogasudbytte!$A$2:$B$18,2,FALSE)*[1]Energiindhold!$C$10,0)*J284*IFERROR(VLOOKUP(A284,Biogasanlæg!$F$3:$G$8,2,FALSE),1)</f>
        <v>0.66197368502871934</v>
      </c>
      <c r="T284" s="189">
        <f t="shared" si="95"/>
        <v>1.0835126765446095</v>
      </c>
      <c r="U284" s="187">
        <f>O284*IFERROR(VLOOKUP(A284,[1]Tørstofindhold!A$2:B$24,2,FALSE),0)</f>
        <v>130279.4745449521</v>
      </c>
      <c r="V284" s="188">
        <f>IF(D284=År1,P284,SUM(O284,P284))*IFERROR(VLOOKUP(A284,[1]Tørstofindhold!A$2:B$24,2,FALSE),0)</f>
        <v>209873.91373800061</v>
      </c>
      <c r="W284" s="188">
        <f>J284*IFERROR(VLOOKUP(A284,[1]Tørstofindhold!A$2:B$24,2,FALSE),0)</f>
        <v>79594.439193048544</v>
      </c>
      <c r="X284" s="189">
        <f t="shared" si="96"/>
        <v>130279.47454495207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676622.13267679163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600023.40067564533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676622.13267679163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0.29148881475716187</v>
      </c>
      <c r="S285" s="188">
        <f>IFERROR(VLOOKUP(A285,[1]Biogasudbytte!$A$2:$B$18,2,FALSE)*[1]Energiindhold!$C$10,0)*J285*IFERROR(VLOOKUP(A285,Biogasanlæg!$F$3:$G$8,2,FALSE),1)</f>
        <v>0.29148881475716187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33831.106633839583</v>
      </c>
      <c r="W285" s="188">
        <f>J285*IFERROR(VLOOKUP(A285,[1]Tørstofindhold!A$2:B$24,2,FALSE),0)</f>
        <v>33831.106633839583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21519.943832602221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588379.46402837499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8.5277183016965061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ca="1" si="96"/>
        <v>291002.67658403376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275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3639230.3238873654</v>
      </c>
      <c r="F5" s="238"/>
      <c r="G5" s="238">
        <v>12647.507423414056</v>
      </c>
      <c r="H5" s="238"/>
      <c r="I5" s="238"/>
      <c r="J5" s="238">
        <v>428226</v>
      </c>
      <c r="K5" s="238">
        <v>257031</v>
      </c>
      <c r="L5" s="238"/>
      <c r="M5" s="238">
        <v>227802.00000000006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19936357.824517503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8309938.8217724673</v>
      </c>
      <c r="AB5" s="238">
        <v>14988280.676629007</v>
      </c>
      <c r="AC5" s="238"/>
      <c r="AD5" s="238"/>
      <c r="AE5" s="238"/>
      <c r="AF5" s="238"/>
      <c r="AG5" s="238"/>
      <c r="AH5" s="238">
        <v>503914.63006288052</v>
      </c>
      <c r="AI5" s="238"/>
      <c r="AJ5" s="238"/>
      <c r="AK5" s="238"/>
      <c r="AL5" s="238"/>
      <c r="AM5" s="238"/>
      <c r="AN5" s="238">
        <v>53277407.784292638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1313527.0610181193</v>
      </c>
      <c r="F7" s="238"/>
      <c r="G7" s="238">
        <v>3841.1924204179672</v>
      </c>
      <c r="H7" s="238"/>
      <c r="I7" s="238"/>
      <c r="J7" s="238">
        <v>142742</v>
      </c>
      <c r="K7" s="238">
        <v>85677.000000000015</v>
      </c>
      <c r="L7" s="238"/>
      <c r="M7" s="238">
        <v>75934.000000000044</v>
      </c>
      <c r="N7" s="238">
        <v>78</v>
      </c>
      <c r="O7" s="238"/>
      <c r="P7" s="238">
        <v>720407</v>
      </c>
      <c r="Q7" s="238"/>
      <c r="R7" s="238">
        <v>3785.9999999999995</v>
      </c>
      <c r="S7" s="238">
        <v>8149031.6603895044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2764045.8294522539</v>
      </c>
      <c r="AB7" s="238">
        <v>6727116.3041964862</v>
      </c>
      <c r="AC7" s="238"/>
      <c r="AD7" s="238"/>
      <c r="AE7" s="238"/>
      <c r="AF7" s="238"/>
      <c r="AG7" s="238"/>
      <c r="AH7" s="238">
        <v>64410.140684729078</v>
      </c>
      <c r="AI7" s="238"/>
      <c r="AJ7" s="238"/>
      <c r="AK7" s="238"/>
      <c r="AL7" s="238"/>
      <c r="AM7" s="238"/>
      <c r="AN7" s="238">
        <v>20773262.188161511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1568616.2628692458</v>
      </c>
      <c r="F8" s="238"/>
      <c r="G8" s="238">
        <v>4364.8150029960898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</v>
      </c>
      <c r="Q8" s="238"/>
      <c r="R8" s="238">
        <v>3786</v>
      </c>
      <c r="S8" s="238">
        <v>7433816.4974613311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2877058.992320213</v>
      </c>
      <c r="AB8" s="238">
        <v>5346295.0390991857</v>
      </c>
      <c r="AC8" s="238"/>
      <c r="AD8" s="238"/>
      <c r="AE8" s="238"/>
      <c r="AF8" s="238"/>
      <c r="AG8" s="238"/>
      <c r="AH8" s="238">
        <v>439504.48937815143</v>
      </c>
      <c r="AI8" s="238"/>
      <c r="AJ8" s="238"/>
      <c r="AK8" s="238"/>
      <c r="AL8" s="238"/>
      <c r="AM8" s="238"/>
      <c r="AN8" s="238">
        <v>19413728.096131124</v>
      </c>
    </row>
    <row r="9" spans="1:40" x14ac:dyDescent="0.25">
      <c r="A9" s="78" t="s">
        <v>112</v>
      </c>
      <c r="B9" s="238"/>
      <c r="C9" s="238">
        <v>182092.39140274131</v>
      </c>
      <c r="D9" s="238"/>
      <c r="E9" s="238"/>
      <c r="F9" s="238"/>
      <c r="G9" s="238"/>
      <c r="H9" s="238"/>
      <c r="I9" s="238"/>
      <c r="J9" s="238"/>
      <c r="K9" s="238">
        <v>35743864.288049079</v>
      </c>
      <c r="L9" s="238"/>
      <c r="M9" s="238">
        <v>2243500.3226485401</v>
      </c>
      <c r="N9" s="238"/>
      <c r="O9" s="238">
        <v>14085822.741476141</v>
      </c>
      <c r="P9" s="238"/>
      <c r="Q9" s="238">
        <v>0</v>
      </c>
      <c r="R9" s="238">
        <v>15315121.636175266</v>
      </c>
      <c r="S9" s="238"/>
      <c r="T9" s="238">
        <v>4415157.5916026225</v>
      </c>
      <c r="U9" s="238">
        <v>11329686.207769524</v>
      </c>
      <c r="V9" s="238"/>
      <c r="W9" s="238"/>
      <c r="X9" s="238"/>
      <c r="Y9" s="238">
        <v>2504822.3418221236</v>
      </c>
      <c r="Z9" s="238">
        <v>113383.60149794027</v>
      </c>
      <c r="AA9" s="238"/>
      <c r="AB9" s="238"/>
      <c r="AC9" s="238"/>
      <c r="AD9" s="238"/>
      <c r="AE9" s="238"/>
      <c r="AF9" s="238">
        <v>1996925.6152094116</v>
      </c>
      <c r="AG9" s="238">
        <v>972139.69722239999</v>
      </c>
      <c r="AH9" s="238"/>
      <c r="AI9" s="238">
        <v>381775.12394721305</v>
      </c>
      <c r="AJ9" s="238"/>
      <c r="AK9" s="238"/>
      <c r="AL9" s="238"/>
      <c r="AM9" s="238"/>
      <c r="AN9" s="238">
        <v>89284291.558822989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54838.649586904612</v>
      </c>
      <c r="D11" s="238"/>
      <c r="E11" s="238"/>
      <c r="F11" s="238"/>
      <c r="G11" s="238"/>
      <c r="H11" s="238"/>
      <c r="I11" s="238"/>
      <c r="J11" s="238"/>
      <c r="K11" s="238">
        <v>11002053.151389532</v>
      </c>
      <c r="L11" s="238"/>
      <c r="M11" s="238">
        <v>687762.49053560058</v>
      </c>
      <c r="N11" s="238"/>
      <c r="O11" s="238">
        <v>4332374.2380023468</v>
      </c>
      <c r="P11" s="238"/>
      <c r="Q11" s="238">
        <v>0</v>
      </c>
      <c r="R11" s="238">
        <v>5017315.5061517758</v>
      </c>
      <c r="S11" s="238"/>
      <c r="T11" s="238">
        <v>1356701.4621113588</v>
      </c>
      <c r="U11" s="238">
        <v>3587948.9442812782</v>
      </c>
      <c r="V11" s="238"/>
      <c r="W11" s="238"/>
      <c r="X11" s="238"/>
      <c r="Y11" s="238">
        <v>780204.42366823379</v>
      </c>
      <c r="Z11" s="238">
        <v>34564.967012351997</v>
      </c>
      <c r="AA11" s="238"/>
      <c r="AB11" s="238"/>
      <c r="AC11" s="238"/>
      <c r="AD11" s="238"/>
      <c r="AE11" s="238"/>
      <c r="AF11" s="238">
        <v>460828.98812524875</v>
      </c>
      <c r="AG11" s="238">
        <v>220351.66470374397</v>
      </c>
      <c r="AH11" s="238"/>
      <c r="AI11" s="238">
        <v>82481.728206472224</v>
      </c>
      <c r="AJ11" s="238"/>
      <c r="AK11" s="238"/>
      <c r="AL11" s="238"/>
      <c r="AM11" s="238"/>
      <c r="AN11" s="238">
        <v>27617426.213774849</v>
      </c>
    </row>
    <row r="12" spans="1:40" x14ac:dyDescent="0.25">
      <c r="A12" s="79">
        <v>2050</v>
      </c>
      <c r="B12" s="238"/>
      <c r="C12" s="238">
        <v>54838.649586904619</v>
      </c>
      <c r="D12" s="238"/>
      <c r="E12" s="238"/>
      <c r="F12" s="238"/>
      <c r="G12" s="238"/>
      <c r="H12" s="238"/>
      <c r="I12" s="238"/>
      <c r="J12" s="238"/>
      <c r="K12" s="238">
        <v>11002053.151389532</v>
      </c>
      <c r="L12" s="238"/>
      <c r="M12" s="238">
        <v>687762.49053560069</v>
      </c>
      <c r="N12" s="238"/>
      <c r="O12" s="238">
        <v>4332374.2380023478</v>
      </c>
      <c r="P12" s="238"/>
      <c r="Q12" s="238">
        <v>0</v>
      </c>
      <c r="R12" s="238">
        <v>3696969.3203223622</v>
      </c>
      <c r="S12" s="238"/>
      <c r="T12" s="238">
        <v>1356701.4621113592</v>
      </c>
      <c r="U12" s="238">
        <v>1390330.2159089954</v>
      </c>
      <c r="V12" s="238"/>
      <c r="W12" s="238"/>
      <c r="X12" s="238"/>
      <c r="Y12" s="238">
        <v>780204.42366823391</v>
      </c>
      <c r="Z12" s="238">
        <v>34564.967012352005</v>
      </c>
      <c r="AA12" s="238"/>
      <c r="AB12" s="238"/>
      <c r="AC12" s="238"/>
      <c r="AD12" s="238"/>
      <c r="AE12" s="238"/>
      <c r="AF12" s="238">
        <v>1536096.6270841628</v>
      </c>
      <c r="AG12" s="238">
        <v>751788.03251865599</v>
      </c>
      <c r="AH12" s="238"/>
      <c r="AI12" s="238">
        <v>58915.520147480172</v>
      </c>
      <c r="AJ12" s="238"/>
      <c r="AK12" s="238"/>
      <c r="AL12" s="238"/>
      <c r="AM12" s="238"/>
      <c r="AN12" s="238">
        <v>25682599.098287985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5583504.9966160934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17778790.747168001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2465529.6374583021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6542572.4584361725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1224210.1466222294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5026814.1356814504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1914862.1083287885</v>
      </c>
      <c r="F25" s="238"/>
      <c r="G25" s="238">
        <v>12647.507423414056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14617389.75160202</v>
      </c>
      <c r="T25" s="238"/>
      <c r="U25" s="238"/>
      <c r="V25" s="238"/>
      <c r="W25" s="238"/>
      <c r="X25" s="238"/>
      <c r="Y25" s="238"/>
      <c r="Z25" s="238"/>
      <c r="AA25" s="238"/>
      <c r="AB25" s="238">
        <v>25448740.725815654</v>
      </c>
      <c r="AC25" s="238"/>
      <c r="AD25" s="238"/>
      <c r="AE25" s="238"/>
      <c r="AF25" s="238"/>
      <c r="AG25" s="238"/>
      <c r="AH25" s="238"/>
      <c r="AI25" s="238"/>
      <c r="AJ25" s="238"/>
      <c r="AK25" s="238">
        <v>39477211.056340866</v>
      </c>
      <c r="AL25" s="238">
        <v>2986466.0340425014</v>
      </c>
      <c r="AM25" s="238"/>
      <c r="AN25" s="238">
        <v>84457317.183553249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497263.8159568595</v>
      </c>
      <c r="F27" s="238"/>
      <c r="G27" s="238">
        <v>3841.1924204179672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2573378.41907037</v>
      </c>
      <c r="T27" s="238"/>
      <c r="U27" s="238"/>
      <c r="V27" s="238"/>
      <c r="W27" s="238"/>
      <c r="X27" s="238"/>
      <c r="Y27" s="238"/>
      <c r="Z27" s="238"/>
      <c r="AA27" s="238"/>
      <c r="AB27" s="238">
        <v>5965555.9678723551</v>
      </c>
      <c r="AC27" s="238"/>
      <c r="AD27" s="238"/>
      <c r="AE27" s="238"/>
      <c r="AF27" s="238"/>
      <c r="AG27" s="238"/>
      <c r="AH27" s="238"/>
      <c r="AI27" s="238"/>
      <c r="AJ27" s="238"/>
      <c r="AK27" s="238">
        <v>16105220.200654797</v>
      </c>
      <c r="AL27" s="238">
        <v>1095011.6432589979</v>
      </c>
      <c r="AM27" s="238"/>
      <c r="AN27" s="238">
        <v>26240271.239233796</v>
      </c>
    </row>
    <row r="28" spans="1:40" x14ac:dyDescent="0.25">
      <c r="A28" s="79">
        <v>2050</v>
      </c>
      <c r="B28" s="238"/>
      <c r="C28" s="238"/>
      <c r="D28" s="238"/>
      <c r="E28" s="238">
        <v>593833.29951478587</v>
      </c>
      <c r="F28" s="238"/>
      <c r="G28" s="238">
        <v>4364.8150029960898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2347520.9991983147</v>
      </c>
      <c r="T28" s="238"/>
      <c r="U28" s="238"/>
      <c r="V28" s="238"/>
      <c r="W28" s="238"/>
      <c r="X28" s="238"/>
      <c r="Y28" s="238"/>
      <c r="Z28" s="238"/>
      <c r="AA28" s="238"/>
      <c r="AB28" s="238">
        <v>4741054.0912766354</v>
      </c>
      <c r="AC28" s="238"/>
      <c r="AD28" s="238"/>
      <c r="AE28" s="238"/>
      <c r="AF28" s="238"/>
      <c r="AG28" s="238"/>
      <c r="AH28" s="238"/>
      <c r="AI28" s="238"/>
      <c r="AJ28" s="238"/>
      <c r="AK28" s="238">
        <v>14568499.120177582</v>
      </c>
      <c r="AL28" s="238">
        <v>946639.30210342095</v>
      </c>
      <c r="AM28" s="238"/>
      <c r="AN28" s="238">
        <v>23201911.627273738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5815227.6334771533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5815227.6334771533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1318118.2635881547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1318118.2635881547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4497109.3698889986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4497109.3698889986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182092.39140274131</v>
      </c>
      <c r="D37" s="238">
        <v>1462906</v>
      </c>
      <c r="E37" s="238">
        <v>5554092.4322161544</v>
      </c>
      <c r="F37" s="238">
        <v>281468.55244752642</v>
      </c>
      <c r="G37" s="238">
        <v>25295.014846828111</v>
      </c>
      <c r="H37" s="238">
        <v>197788.71253069426</v>
      </c>
      <c r="I37" s="238">
        <v>1445379.0531089196</v>
      </c>
      <c r="J37" s="238">
        <v>428226</v>
      </c>
      <c r="K37" s="238">
        <v>41816122.921526231</v>
      </c>
      <c r="L37" s="238">
        <v>1513844.376677237</v>
      </c>
      <c r="M37" s="238">
        <v>8054807.3192646336</v>
      </c>
      <c r="N37" s="238">
        <v>2948427</v>
      </c>
      <c r="O37" s="238">
        <v>14085822.741476141</v>
      </c>
      <c r="P37" s="238">
        <v>2423468</v>
      </c>
      <c r="Q37" s="238">
        <v>692260.49385742994</v>
      </c>
      <c r="R37" s="238">
        <v>16984861.918163393</v>
      </c>
      <c r="S37" s="238">
        <v>34553747.576119527</v>
      </c>
      <c r="T37" s="238">
        <v>4415157.5916026225</v>
      </c>
      <c r="U37" s="238">
        <v>12319764.207769524</v>
      </c>
      <c r="V37" s="238">
        <v>2647325.8446415998</v>
      </c>
      <c r="W37" s="238">
        <v>336392.95646566537</v>
      </c>
      <c r="X37" s="238">
        <v>1071042.7553735636</v>
      </c>
      <c r="Y37" s="238">
        <v>2590757.3418221236</v>
      </c>
      <c r="Z37" s="238">
        <v>113383.60149794027</v>
      </c>
      <c r="AA37" s="238">
        <v>8309938.8217724673</v>
      </c>
      <c r="AB37" s="238">
        <v>40437021.402444668</v>
      </c>
      <c r="AC37" s="238">
        <v>682979.63888483576</v>
      </c>
      <c r="AD37" s="238">
        <v>540181.03297894262</v>
      </c>
      <c r="AE37" s="238">
        <v>8468381.4765873924</v>
      </c>
      <c r="AF37" s="238">
        <v>1996925.6152094116</v>
      </c>
      <c r="AG37" s="238">
        <v>972139.69722239999</v>
      </c>
      <c r="AH37" s="238">
        <v>503914.63006288052</v>
      </c>
      <c r="AI37" s="238">
        <v>381775.12394721305</v>
      </c>
      <c r="AJ37" s="238">
        <v>342733.68171954039</v>
      </c>
      <c r="AK37" s="238">
        <v>39477211.056340866</v>
      </c>
      <c r="AL37" s="238">
        <v>2986466.0340425014</v>
      </c>
      <c r="AM37" s="238">
        <v>2330919.0257364037</v>
      </c>
      <c r="AN37" s="238">
        <v>263757596.23594221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108</v>
      </c>
      <c r="G5" s="169" t="s">
        <v>14</v>
      </c>
      <c r="H5" s="169" t="s">
        <v>158</v>
      </c>
      <c r="I5" s="169" t="s">
        <v>204</v>
      </c>
      <c r="J5" s="169" t="s">
        <v>54</v>
      </c>
      <c r="K5" s="169" t="s">
        <v>159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231449.05135267469</v>
      </c>
      <c r="D7" s="76">
        <v>73078.03617756156</v>
      </c>
      <c r="E7" s="76">
        <v>1095011.6432589979</v>
      </c>
      <c r="F7" s="76">
        <v>16603.257022413585</v>
      </c>
      <c r="G7" s="76">
        <v>26518.159148204846</v>
      </c>
      <c r="H7" s="76">
        <v>142742</v>
      </c>
      <c r="I7" s="76">
        <v>7163.7960881288309</v>
      </c>
      <c r="J7" s="76">
        <v>441347.05604647589</v>
      </c>
      <c r="K7" s="76">
        <v>4332374.2380023468</v>
      </c>
      <c r="L7" s="76">
        <v>6366287.2653540596</v>
      </c>
    </row>
    <row r="8" spans="1:12" x14ac:dyDescent="0.25">
      <c r="A8" s="78">
        <v>2050</v>
      </c>
      <c r="B8" s="76">
        <v>0.18489040050189942</v>
      </c>
      <c r="C8" s="76">
        <v>273877.00966623385</v>
      </c>
      <c r="D8" s="76">
        <v>70477.876109874516</v>
      </c>
      <c r="E8" s="76">
        <v>946639.30210342095</v>
      </c>
      <c r="F8" s="76">
        <v>130820.04776978695</v>
      </c>
      <c r="G8" s="76">
        <v>44116.809749004882</v>
      </c>
      <c r="H8" s="76">
        <v>142742</v>
      </c>
      <c r="I8" s="76">
        <v>0</v>
      </c>
      <c r="J8" s="76">
        <v>465148.89140347519</v>
      </c>
      <c r="K8" s="76">
        <v>4332374.2380023478</v>
      </c>
      <c r="L8" s="76">
        <v>6406196.3596945442</v>
      </c>
    </row>
    <row r="9" spans="1:12" x14ac:dyDescent="0.25">
      <c r="A9" s="78" t="s">
        <v>61</v>
      </c>
      <c r="B9" s="76">
        <v>370459.88762915425</v>
      </c>
      <c r="C9" s="76">
        <v>708975.68202441465</v>
      </c>
      <c r="D9" s="76">
        <v>425887.94262853835</v>
      </c>
      <c r="E9" s="76">
        <v>2986466.0340425014</v>
      </c>
      <c r="F9" s="76">
        <v>147423.30479220054</v>
      </c>
      <c r="G9" s="76">
        <v>70634.968897209721</v>
      </c>
      <c r="H9" s="76">
        <v>428226</v>
      </c>
      <c r="I9" s="76">
        <v>7163.7960881288309</v>
      </c>
      <c r="J9" s="76">
        <v>1327125.9372913791</v>
      </c>
      <c r="K9" s="76">
        <v>14085822.741476139</v>
      </c>
      <c r="L9" s="76">
        <v>20558186.294869665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3" width="9.85546875" style="169" bestFit="1" customWidth="1"/>
    <col min="24" max="24" width="12.5703125" style="169" bestFit="1" customWidth="1"/>
    <col min="25" max="26" width="9.85546875" style="169" bestFit="1" customWidth="1"/>
    <col min="27" max="27" width="9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208</v>
      </c>
      <c r="X5" s="169" t="s">
        <v>204</v>
      </c>
      <c r="Y5" s="169" t="s">
        <v>56</v>
      </c>
      <c r="Z5" s="169" t="s">
        <v>55</v>
      </c>
      <c r="AA5" s="169" t="s">
        <v>238</v>
      </c>
      <c r="AB5" s="169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115453.44368633442</v>
      </c>
      <c r="C7" s="98">
        <v>222680.58289724172</v>
      </c>
      <c r="D7" s="98">
        <v>2991639.7289220761</v>
      </c>
      <c r="E7" s="98">
        <v>816263.24506125983</v>
      </c>
      <c r="F7" s="98">
        <v>78553.702461745328</v>
      </c>
      <c r="G7" s="98">
        <v>1373382.5070844863</v>
      </c>
      <c r="H7" s="98">
        <v>22430715.47706145</v>
      </c>
      <c r="I7" s="98">
        <v>1941936.7965847314</v>
      </c>
      <c r="J7" s="98">
        <v>2041832.074124685</v>
      </c>
      <c r="K7" s="98"/>
      <c r="L7" s="98">
        <v>974140.58060603822</v>
      </c>
      <c r="M7" s="98">
        <v>1704251.7313094852</v>
      </c>
      <c r="N7" s="98">
        <v>148232.6739623498</v>
      </c>
      <c r="O7" s="98"/>
      <c r="P7" s="98">
        <v>4026453.5838195304</v>
      </c>
      <c r="Q7" s="98">
        <v>1684311.5089732278</v>
      </c>
      <c r="R7" s="98">
        <v>161537.9032329694</v>
      </c>
      <c r="S7" s="98">
        <v>77613.227144894539</v>
      </c>
      <c r="T7" s="98">
        <v>969064.01856535044</v>
      </c>
      <c r="U7" s="98">
        <v>14400</v>
      </c>
      <c r="V7" s="98">
        <v>4524165.7825595355</v>
      </c>
      <c r="W7" s="98">
        <v>579691.26616256172</v>
      </c>
      <c r="X7" s="98"/>
      <c r="Y7" s="98">
        <v>880607.64072431345</v>
      </c>
      <c r="Z7" s="98">
        <v>1933606.0132146534</v>
      </c>
      <c r="AA7" s="98">
        <v>21211.579730440295</v>
      </c>
      <c r="AB7" s="98">
        <v>49711745.06788937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91483.449028257528</v>
      </c>
      <c r="C8" s="98">
        <v>199229.35512407831</v>
      </c>
      <c r="D8" s="98">
        <v>3278541.1185957575</v>
      </c>
      <c r="E8" s="98">
        <v>974782.96335445996</v>
      </c>
      <c r="F8" s="98">
        <v>45149.045691544226</v>
      </c>
      <c r="G8" s="98">
        <v>1226484.3700345419</v>
      </c>
      <c r="H8" s="98">
        <v>33037861.275249265</v>
      </c>
      <c r="I8" s="98">
        <v>1735805.2879660793</v>
      </c>
      <c r="J8" s="98">
        <v>1039271.9970782162</v>
      </c>
      <c r="K8" s="98"/>
      <c r="L8" s="98">
        <v>824221.53865157021</v>
      </c>
      <c r="M8" s="98">
        <v>1446276.33214489</v>
      </c>
      <c r="N8" s="98">
        <v>243411.82603765032</v>
      </c>
      <c r="O8" s="98"/>
      <c r="P8" s="98">
        <v>3683278.2816732209</v>
      </c>
      <c r="Q8" s="98">
        <v>1516267.763906257</v>
      </c>
      <c r="R8" s="98">
        <v>139591.73829578911</v>
      </c>
      <c r="S8" s="98">
        <v>63100.883365064234</v>
      </c>
      <c r="T8" s="98">
        <v>805844.33138368977</v>
      </c>
      <c r="U8" s="98">
        <v>18000</v>
      </c>
      <c r="V8" s="98">
        <v>4709144.7286312692</v>
      </c>
      <c r="W8" s="98">
        <v>1758017.9575126055</v>
      </c>
      <c r="X8" s="98">
        <v>11702.263395423128</v>
      </c>
      <c r="Y8" s="98">
        <v>806064.62786867074</v>
      </c>
      <c r="Z8" s="98">
        <v>1770771.2320314979</v>
      </c>
      <c r="AA8" s="98">
        <v>33708.640963173966</v>
      </c>
      <c r="AB8" s="98">
        <v>59458011.007982969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383533.79211658775</v>
      </c>
      <c r="C9" s="98">
        <v>634620.94777706685</v>
      </c>
      <c r="D9" s="98">
        <v>9500709.9197593443</v>
      </c>
      <c r="E9" s="98">
        <v>3143264.2155585773</v>
      </c>
      <c r="F9" s="98">
        <v>261978.02818218869</v>
      </c>
      <c r="G9" s="98">
        <v>4102424.9127272433</v>
      </c>
      <c r="H9" s="98">
        <v>59586580.462610886</v>
      </c>
      <c r="I9" s="98">
        <v>5718615.8354169447</v>
      </c>
      <c r="J9" s="98">
        <v>5055774.4005143195</v>
      </c>
      <c r="K9" s="98">
        <v>51892.132620096323</v>
      </c>
      <c r="L9" s="98">
        <v>3064624.3655251008</v>
      </c>
      <c r="M9" s="98">
        <v>5687311.3047833145</v>
      </c>
      <c r="N9" s="98">
        <v>392524.60000000009</v>
      </c>
      <c r="O9" s="98">
        <v>8064.2063400965635</v>
      </c>
      <c r="P9" s="98">
        <v>12978731.865492752</v>
      </c>
      <c r="Q9" s="98">
        <v>4856943.9143803995</v>
      </c>
      <c r="R9" s="98">
        <v>518140.00896428176</v>
      </c>
      <c r="S9" s="98">
        <v>246660.42208191403</v>
      </c>
      <c r="T9" s="98">
        <v>3157559.7811279469</v>
      </c>
      <c r="U9" s="98">
        <v>32476.5</v>
      </c>
      <c r="V9" s="98">
        <v>13601634.412869465</v>
      </c>
      <c r="W9" s="98">
        <v>2337709.2236751672</v>
      </c>
      <c r="X9" s="98">
        <v>11702.263395423128</v>
      </c>
      <c r="Y9" s="98">
        <v>2598246.9110780507</v>
      </c>
      <c r="Z9" s="98">
        <v>5709479.4166469276</v>
      </c>
      <c r="AA9" s="98">
        <v>153746.25373956881</v>
      </c>
      <c r="AB9" s="98">
        <v>143794950.09738368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20.130814247411568</v>
      </c>
      <c r="C7" s="236">
        <v>0</v>
      </c>
      <c r="D7" s="236">
        <v>49.338166130547826</v>
      </c>
      <c r="E7" s="236">
        <v>32.476225853551838</v>
      </c>
      <c r="F7" s="236">
        <v>0.14596282488120896</v>
      </c>
      <c r="G7" s="236">
        <v>1.7582310298619541</v>
      </c>
      <c r="H7" s="236">
        <v>0</v>
      </c>
      <c r="I7" s="236">
        <v>2.3227300977868404</v>
      </c>
      <c r="J7" s="236">
        <v>44.585787862809475</v>
      </c>
      <c r="K7" s="236">
        <v>150.75791804685073</v>
      </c>
    </row>
    <row r="8" spans="1:11" x14ac:dyDescent="0.25">
      <c r="A8" s="79">
        <v>2050</v>
      </c>
      <c r="B8" s="236">
        <v>20.892440879131119</v>
      </c>
      <c r="C8" s="236">
        <v>0</v>
      </c>
      <c r="D8" s="236">
        <v>67.859701699510524</v>
      </c>
      <c r="E8" s="236">
        <v>16.212560085803947</v>
      </c>
      <c r="F8" s="236">
        <v>0.23461711386879117</v>
      </c>
      <c r="G8" s="236">
        <v>2.0996825030655066</v>
      </c>
      <c r="H8" s="236">
        <v>0</v>
      </c>
      <c r="I8" s="236">
        <v>2.0747812088786524</v>
      </c>
      <c r="J8" s="236">
        <v>40.601518628630025</v>
      </c>
      <c r="K8" s="236">
        <v>149.97530211888855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5.3094784101167178</v>
      </c>
      <c r="C11" s="236">
        <v>2.1694819870080004</v>
      </c>
      <c r="D11" s="236">
        <v>1.4201719861750002</v>
      </c>
      <c r="E11" s="236">
        <v>0.45076703432000026</v>
      </c>
      <c r="F11" s="236">
        <v>0</v>
      </c>
      <c r="G11" s="236">
        <v>9.8541438038368376</v>
      </c>
      <c r="H11" s="236">
        <v>0</v>
      </c>
      <c r="I11" s="236">
        <v>0</v>
      </c>
      <c r="J11" s="236">
        <v>0</v>
      </c>
      <c r="K11" s="236">
        <v>19.204043221456558</v>
      </c>
    </row>
    <row r="12" spans="1:11" x14ac:dyDescent="0.25">
      <c r="A12" s="79">
        <v>2050</v>
      </c>
      <c r="B12" s="236">
        <v>5.5507541470098438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9.4469596347619955</v>
      </c>
      <c r="H12" s="236">
        <v>0</v>
      </c>
      <c r="I12" s="236">
        <v>0</v>
      </c>
      <c r="J12" s="236">
        <v>0</v>
      </c>
      <c r="K12" s="236">
        <v>19.038134789274842</v>
      </c>
    </row>
    <row r="13" spans="1:11" x14ac:dyDescent="0.25">
      <c r="A13" s="78" t="s">
        <v>289</v>
      </c>
      <c r="B13" s="236">
        <v>58.56718565104498</v>
      </c>
      <c r="C13" s="236">
        <v>0</v>
      </c>
      <c r="D13" s="236">
        <v>117.19786783005836</v>
      </c>
      <c r="E13" s="236">
        <v>68.262376427912983</v>
      </c>
      <c r="F13" s="236">
        <v>0.38057993875000012</v>
      </c>
      <c r="G13" s="236">
        <v>3.8579135329274608</v>
      </c>
      <c r="H13" s="236">
        <v>0</v>
      </c>
      <c r="I13" s="236">
        <v>8.3485584344950716</v>
      </c>
      <c r="J13" s="236">
        <v>132.67640141578136</v>
      </c>
      <c r="K13" s="236">
        <v>389.29088323097017</v>
      </c>
    </row>
    <row r="14" spans="1:11" x14ac:dyDescent="0.25">
      <c r="A14" s="78" t="s">
        <v>246</v>
      </c>
      <c r="B14" s="236">
        <v>18.343387261333561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24.393386396603837</v>
      </c>
      <c r="H14" s="236">
        <v>0</v>
      </c>
      <c r="I14" s="236">
        <v>0</v>
      </c>
      <c r="J14" s="236">
        <v>0</v>
      </c>
      <c r="K14" s="236">
        <v>54.858036680446403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1164168.8948086752</v>
      </c>
      <c r="C4" s="237">
        <v>128467.8</v>
      </c>
      <c r="D4" s="237">
        <v>7038431.1695536636</v>
      </c>
      <c r="E4" s="237">
        <v>2794385.6948182089</v>
      </c>
      <c r="F4" s="237">
        <v>24394.90109435247</v>
      </c>
      <c r="G4" s="237">
        <v>1594861.3083457267</v>
      </c>
      <c r="H4" s="237">
        <v>1483311.7213913377</v>
      </c>
      <c r="I4" s="237">
        <v>14228021.490011962</v>
      </c>
    </row>
    <row r="5" spans="1:9" x14ac:dyDescent="0.25">
      <c r="A5" s="78">
        <v>2050</v>
      </c>
      <c r="B5" s="237">
        <v>1244636.9273219209</v>
      </c>
      <c r="C5" s="237">
        <v>128467.8</v>
      </c>
      <c r="D5" s="237">
        <v>9929847.5314465184</v>
      </c>
      <c r="E5" s="237">
        <v>1428470.503723142</v>
      </c>
      <c r="F5" s="237">
        <v>39211.773905647548</v>
      </c>
      <c r="G5" s="237">
        <v>1595579.5569743209</v>
      </c>
      <c r="H5" s="237">
        <v>1353310.2674925956</v>
      </c>
      <c r="I5" s="237">
        <v>15719524.360864148</v>
      </c>
    </row>
    <row r="6" spans="1:9" x14ac:dyDescent="0.25">
      <c r="A6" s="78" t="s">
        <v>61</v>
      </c>
      <c r="B6" s="237">
        <v>3486110.7621305957</v>
      </c>
      <c r="C6" s="237">
        <v>385403.4</v>
      </c>
      <c r="D6" s="237">
        <v>17097005.061000183</v>
      </c>
      <c r="E6" s="237">
        <v>5898274.1891965782</v>
      </c>
      <c r="F6" s="237">
        <v>63606.675000000017</v>
      </c>
      <c r="G6" s="237">
        <v>3894456.9811533811</v>
      </c>
      <c r="H6" s="237">
        <v>4412495.4673151094</v>
      </c>
      <c r="I6" s="237">
        <v>35237352.535795845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10127724.691119613</v>
      </c>
      <c r="C4" s="98">
        <v>-24610.813181900667</v>
      </c>
      <c r="D4" s="98">
        <v>4372389.2415994741</v>
      </c>
      <c r="E4" s="98">
        <v>7518879.492235614</v>
      </c>
      <c r="F4" s="98">
        <v>-840120.34066998609</v>
      </c>
      <c r="G4" s="98">
        <v>-325416.34224274021</v>
      </c>
      <c r="H4" s="98">
        <v>0</v>
      </c>
      <c r="I4" s="98">
        <v>-573396.54662085196</v>
      </c>
      <c r="J4" s="98">
        <v>20255449.382239219</v>
      </c>
    </row>
    <row r="5" spans="1:10" x14ac:dyDescent="0.25">
      <c r="A5" s="78">
        <v>2050</v>
      </c>
      <c r="B5" s="98">
        <v>6861710.4631122779</v>
      </c>
      <c r="C5" s="98">
        <v>-40179.115818099352</v>
      </c>
      <c r="D5" s="98">
        <v>4294170.5525269303</v>
      </c>
      <c r="E5" s="98">
        <v>5551260.4629323697</v>
      </c>
      <c r="F5" s="98">
        <v>-2125652.3109115865</v>
      </c>
      <c r="G5" s="98">
        <v>-286795.62634352566</v>
      </c>
      <c r="H5" s="98">
        <v>0</v>
      </c>
      <c r="I5" s="98">
        <v>-531093.49927380856</v>
      </c>
      <c r="J5" s="98">
        <v>13723420.92622456</v>
      </c>
    </row>
    <row r="6" spans="1:10" x14ac:dyDescent="0.25">
      <c r="A6" s="78" t="s">
        <v>61</v>
      </c>
      <c r="B6" s="98">
        <v>30900997.272509463</v>
      </c>
      <c r="C6" s="98">
        <v>-64948.366200000019</v>
      </c>
      <c r="D6" s="98">
        <v>14185821.69486312</v>
      </c>
      <c r="E6" s="98">
        <v>22795606.144902166</v>
      </c>
      <c r="F6" s="98">
        <v>-3527672.6515815724</v>
      </c>
      <c r="G6" s="98">
        <v>-777419.17948132567</v>
      </c>
      <c r="H6" s="98">
        <v>0</v>
      </c>
      <c r="I6" s="98">
        <v>-1710390.3699929356</v>
      </c>
      <c r="J6" s="98">
        <v>61801994.545018911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8647647.5126161706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-298668.01765452547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5770661.7437285688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-263668.09512197913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1480077.178503443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-26748.324588214746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1091048.7193837096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-23127.531221546502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219107329845428</vt:r8>
  </property>
</Properties>
</file>