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296CAC2-CEF3-43F8-96CB-71199AEE0CD6}" xr6:coauthVersionLast="47" xr6:coauthVersionMax="47" xr10:uidLastSave="{00000000-0000-0000-0000-000000000000}"/>
  <bookViews>
    <workbookView xWindow="28680" yWindow="-120" windowWidth="29040" windowHeight="15840" tabRatio="945" activeTab="3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Avanceret" sheetId="69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9" r:id="rId38"/>
    <pivotCache cacheId="20" r:id="rId39"/>
    <pivotCache cacheId="21" r:id="rId40"/>
    <pivotCache cacheId="22" r:id="rId41"/>
    <pivotCache cacheId="23" r:id="rId42"/>
    <pivotCache cacheId="24" r:id="rId43"/>
    <pivotCache cacheId="25" r:id="rId44"/>
    <pivotCache cacheId="26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E425" i="37"/>
  <c r="F425" i="37"/>
  <c r="G425" i="37"/>
  <c r="D425" i="41"/>
  <c r="E425" i="41"/>
  <c r="F425" i="41"/>
  <c r="G425" i="4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I119" i="41" s="1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41" l="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H425" i="37" s="1"/>
  <c r="C9" i="63" s="1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I4" i="58"/>
  <c r="I4" i="37"/>
  <c r="J4" i="58"/>
  <c r="J4" i="37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H4" i="37"/>
  <c r="H4" i="58"/>
  <c r="N4" i="58"/>
  <c r="F197" i="66"/>
  <c r="E25" i="53"/>
  <c r="F101" i="66"/>
  <c r="J4" i="41"/>
  <c r="E45" i="39" s="1"/>
  <c r="E31" i="53"/>
  <c r="F245" i="66"/>
  <c r="O4" i="58"/>
  <c r="E37" i="53"/>
  <c r="I4" i="41"/>
  <c r="D45" i="39" s="1"/>
  <c r="F53" i="66"/>
  <c r="E19" i="53"/>
  <c r="M45" i="39" l="1"/>
  <c r="E175" i="38" s="1"/>
  <c r="G185" i="72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L45" i="39"/>
  <c r="L59" i="39" s="1"/>
  <c r="L60" i="39" s="1"/>
  <c r="E56" i="39"/>
  <c r="E124" i="38"/>
  <c r="E59" i="39"/>
  <c r="E60" i="39" s="1"/>
  <c r="E107" i="38"/>
  <c r="D56" i="39"/>
  <c r="D59" i="39"/>
  <c r="D60" i="39" s="1"/>
  <c r="F149" i="66"/>
  <c r="M4" i="58"/>
  <c r="E13" i="53"/>
  <c r="E7" i="53"/>
  <c r="H4" i="41"/>
  <c r="K45" i="39" s="1"/>
  <c r="F5" i="66"/>
  <c r="C45" i="39" l="1"/>
  <c r="C59" i="39" s="1"/>
  <c r="C60" i="39" s="1"/>
  <c r="M56" i="39"/>
  <c r="M57" i="39" s="1"/>
  <c r="M59" i="39"/>
  <c r="M60" i="39" s="1"/>
  <c r="G61" i="72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E158" i="38"/>
  <c r="J197" i="66" s="1"/>
  <c r="L56" i="39"/>
  <c r="L57" i="39" s="1"/>
  <c r="D25" i="53"/>
  <c r="F25" i="53" s="1"/>
  <c r="J474" i="37"/>
  <c r="J101" i="66"/>
  <c r="J466" i="37"/>
  <c r="D31" i="53"/>
  <c r="F31" i="53" s="1"/>
  <c r="H37" i="53" s="1"/>
  <c r="E58" i="39"/>
  <c r="E57" i="39"/>
  <c r="D57" i="39"/>
  <c r="D58" i="39"/>
  <c r="K56" i="39"/>
  <c r="K59" i="39"/>
  <c r="K60" i="39" s="1"/>
  <c r="E141" i="38"/>
  <c r="J53" i="66"/>
  <c r="I466" i="37"/>
  <c r="I474" i="37"/>
  <c r="D19" i="53"/>
  <c r="F19" i="53" s="1"/>
  <c r="H25" i="53" s="1"/>
  <c r="J245" i="66"/>
  <c r="J466" i="58"/>
  <c r="J474" i="58"/>
  <c r="D37" i="53"/>
  <c r="F37" i="53" s="1"/>
  <c r="E90" i="38" l="1"/>
  <c r="C56" i="39"/>
  <c r="M58" i="39"/>
  <c r="G186" i="72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L58" i="39"/>
  <c r="I466" i="58"/>
  <c r="I489" i="58" s="1"/>
  <c r="I474" i="58"/>
  <c r="I474" i="41" s="1"/>
  <c r="I479" i="37"/>
  <c r="F55" i="66"/>
  <c r="I489" i="37"/>
  <c r="F54" i="66"/>
  <c r="J489" i="37"/>
  <c r="F102" i="66"/>
  <c r="J466" i="41"/>
  <c r="S53" i="66"/>
  <c r="W53" i="66"/>
  <c r="H474" i="58"/>
  <c r="H466" i="58"/>
  <c r="D13" i="53"/>
  <c r="F13" i="53" s="1"/>
  <c r="H7" i="53" s="1"/>
  <c r="J149" i="66"/>
  <c r="S101" i="66"/>
  <c r="W101" i="66"/>
  <c r="H474" i="37"/>
  <c r="D7" i="53"/>
  <c r="F7" i="53" s="1"/>
  <c r="H466" i="37"/>
  <c r="J5" i="66"/>
  <c r="J474" i="41"/>
  <c r="J479" i="37"/>
  <c r="F103" i="66"/>
  <c r="J479" i="58"/>
  <c r="F247" i="66"/>
  <c r="K58" i="39"/>
  <c r="K57" i="39"/>
  <c r="J489" i="58"/>
  <c r="F246" i="66"/>
  <c r="S245" i="66"/>
  <c r="W245" i="66"/>
  <c r="G37" i="53"/>
  <c r="H31" i="53"/>
  <c r="G31" i="53" s="1"/>
  <c r="C58" i="39"/>
  <c r="C57" i="39"/>
  <c r="G25" i="53"/>
  <c r="H19" i="53"/>
  <c r="G19" i="53" s="1"/>
  <c r="S197" i="66"/>
  <c r="W197" i="66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F198" i="66"/>
  <c r="L198" i="66" s="1"/>
  <c r="P198" i="66" s="1"/>
  <c r="E123" i="72"/>
  <c r="F123" i="72" s="1"/>
  <c r="G124" i="72" s="1"/>
  <c r="H125" i="72" s="1"/>
  <c r="I479" i="58"/>
  <c r="F199" i="66"/>
  <c r="I466" i="41"/>
  <c r="F6" i="66"/>
  <c r="H489" i="37"/>
  <c r="H466" i="41"/>
  <c r="H479" i="37"/>
  <c r="F7" i="66"/>
  <c r="H474" i="41"/>
  <c r="L246" i="66"/>
  <c r="P246" i="66" s="1"/>
  <c r="E325" i="38"/>
  <c r="M197" i="66" s="1"/>
  <c r="E319" i="38"/>
  <c r="G7" i="53"/>
  <c r="H13" i="53"/>
  <c r="G13" i="53" s="1"/>
  <c r="E313" i="38"/>
  <c r="E307" i="38"/>
  <c r="L102" i="66"/>
  <c r="P102" i="66" s="1"/>
  <c r="E378" i="38"/>
  <c r="K199" i="66" s="1"/>
  <c r="I480" i="58"/>
  <c r="E379" i="38" s="1"/>
  <c r="K218" i="66" s="1"/>
  <c r="N218" i="66" s="1"/>
  <c r="J489" i="41"/>
  <c r="L54" i="66"/>
  <c r="P54" i="66" s="1"/>
  <c r="E384" i="38"/>
  <c r="K247" i="66" s="1"/>
  <c r="N247" i="66" s="1"/>
  <c r="J480" i="58"/>
  <c r="E385" i="38" s="1"/>
  <c r="K266" i="66" s="1"/>
  <c r="N266" i="66" s="1"/>
  <c r="W149" i="66"/>
  <c r="S149" i="66"/>
  <c r="I489" i="41"/>
  <c r="E343" i="38"/>
  <c r="E349" i="38"/>
  <c r="M245" i="66" s="1"/>
  <c r="E366" i="38"/>
  <c r="K103" i="66" s="1"/>
  <c r="N103" i="66" s="1"/>
  <c r="J480" i="37"/>
  <c r="J479" i="41"/>
  <c r="H489" i="58"/>
  <c r="F150" i="66"/>
  <c r="H479" i="58"/>
  <c r="F151" i="66"/>
  <c r="E331" i="38"/>
  <c r="E337" i="38"/>
  <c r="W5" i="66"/>
  <c r="S5" i="66"/>
  <c r="E360" i="38"/>
  <c r="K55" i="66" s="1"/>
  <c r="N55" i="66" s="1"/>
  <c r="I480" i="37"/>
  <c r="I479" i="4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N199" i="66"/>
  <c r="Z55" i="66" s="1"/>
  <c r="N54" i="66"/>
  <c r="N198" i="66"/>
  <c r="N246" i="66"/>
  <c r="E295" i="38"/>
  <c r="E301" i="38"/>
  <c r="M149" i="66" s="1"/>
  <c r="Y103" i="66"/>
  <c r="Y247" i="66"/>
  <c r="Z103" i="66"/>
  <c r="Z247" i="66"/>
  <c r="I486" i="58"/>
  <c r="L197" i="66"/>
  <c r="L245" i="66"/>
  <c r="J486" i="58"/>
  <c r="J480" i="41"/>
  <c r="E367" i="38"/>
  <c r="K122" i="66" s="1"/>
  <c r="N122" i="66" s="1"/>
  <c r="E283" i="38"/>
  <c r="E289" i="38"/>
  <c r="J486" i="37"/>
  <c r="L101" i="66"/>
  <c r="N102" i="66"/>
  <c r="H479" i="41"/>
  <c r="E354" i="38"/>
  <c r="K7" i="66" s="1"/>
  <c r="N7" i="66" s="1"/>
  <c r="H480" i="37"/>
  <c r="E372" i="38"/>
  <c r="K151" i="66" s="1"/>
  <c r="N151" i="66" s="1"/>
  <c r="H480" i="58"/>
  <c r="E373" i="38" s="1"/>
  <c r="K170" i="66" s="1"/>
  <c r="N170" i="66" s="1"/>
  <c r="M53" i="66"/>
  <c r="F18" i="39" s="1"/>
  <c r="C20" i="8"/>
  <c r="M101" i="66"/>
  <c r="G18" i="39" s="1"/>
  <c r="D20" i="8"/>
  <c r="L150" i="66"/>
  <c r="P150" i="66" s="1"/>
  <c r="V150" i="66" s="1"/>
  <c r="X150" i="66" s="1"/>
  <c r="L53" i="66"/>
  <c r="I486" i="37"/>
  <c r="H489" i="41"/>
  <c r="E361" i="38"/>
  <c r="K74" i="66" s="1"/>
  <c r="N74" i="66" s="1"/>
  <c r="I480" i="41"/>
  <c r="L6" i="66"/>
  <c r="P6" i="66" s="1"/>
  <c r="V6" i="66" s="1"/>
  <c r="X6" i="66" s="1"/>
  <c r="O54" i="66" l="1"/>
  <c r="U54" i="66" s="1"/>
  <c r="Z54" i="66"/>
  <c r="Y55" i="66"/>
  <c r="Z199" i="66"/>
  <c r="Y199" i="66"/>
  <c r="G63" i="72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Y54" i="66"/>
  <c r="I486" i="41"/>
  <c r="O246" i="66"/>
  <c r="Q246" i="66" s="1"/>
  <c r="N6" i="66"/>
  <c r="O198" i="66"/>
  <c r="Q198" i="66" s="1"/>
  <c r="Z198" i="66"/>
  <c r="Y198" i="66"/>
  <c r="J486" i="41"/>
  <c r="P245" i="66"/>
  <c r="N245" i="66"/>
  <c r="N197" i="66"/>
  <c r="P197" i="66"/>
  <c r="H480" i="41"/>
  <c r="E355" i="38"/>
  <c r="K26" i="66" s="1"/>
  <c r="N26" i="66" s="1"/>
  <c r="Z74" i="66"/>
  <c r="Z218" i="66"/>
  <c r="Y218" i="66"/>
  <c r="Y74" i="66"/>
  <c r="P101" i="66"/>
  <c r="N101" i="66"/>
  <c r="N53" i="66"/>
  <c r="P53" i="66"/>
  <c r="Y246" i="66"/>
  <c r="Z102" i="66"/>
  <c r="O102" i="66"/>
  <c r="Z246" i="66"/>
  <c r="Y102" i="66"/>
  <c r="B20" i="8"/>
  <c r="M5" i="66"/>
  <c r="Y151" i="66"/>
  <c r="Y7" i="66"/>
  <c r="Z7" i="66"/>
  <c r="Z151" i="66"/>
  <c r="N150" i="66"/>
  <c r="H486" i="37"/>
  <c r="L5" i="66"/>
  <c r="Z122" i="66"/>
  <c r="Y122" i="66"/>
  <c r="Z266" i="66"/>
  <c r="Y266" i="66"/>
  <c r="H486" i="58"/>
  <c r="L149" i="66"/>
  <c r="Q54" i="66" l="1"/>
  <c r="V54" i="66"/>
  <c r="X54" i="66" s="1"/>
  <c r="E125" i="72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O150" i="66"/>
  <c r="U150" i="66" s="1"/>
  <c r="V246" i="66"/>
  <c r="X246" i="66" s="1"/>
  <c r="U246" i="66"/>
  <c r="O245" i="66"/>
  <c r="Q245" i="66" s="1"/>
  <c r="R245" i="66" s="1"/>
  <c r="T245" i="66" s="1"/>
  <c r="V198" i="66"/>
  <c r="X198" i="66" s="1"/>
  <c r="U198" i="66"/>
  <c r="O6" i="66"/>
  <c r="Q6" i="66" s="1"/>
  <c r="Y6" i="66"/>
  <c r="R149" i="66"/>
  <c r="T149" i="66" s="1"/>
  <c r="N149" i="66"/>
  <c r="P149" i="66"/>
  <c r="V149" i="66" s="1"/>
  <c r="X149" i="66" s="1"/>
  <c r="Y197" i="66"/>
  <c r="Y53" i="66"/>
  <c r="O53" i="66"/>
  <c r="Z197" i="66"/>
  <c r="Z53" i="66"/>
  <c r="Z150" i="66"/>
  <c r="Y26" i="66"/>
  <c r="Y170" i="66"/>
  <c r="Z26" i="66"/>
  <c r="Z170" i="66"/>
  <c r="Z6" i="66"/>
  <c r="Y150" i="66"/>
  <c r="O197" i="66"/>
  <c r="V102" i="66"/>
  <c r="X102" i="66" s="1"/>
  <c r="Q102" i="66"/>
  <c r="U102" i="66"/>
  <c r="R5" i="66"/>
  <c r="T5" i="66" s="1"/>
  <c r="P5" i="66"/>
  <c r="V5" i="66" s="1"/>
  <c r="X5" i="66" s="1"/>
  <c r="N5" i="66"/>
  <c r="Y245" i="66"/>
  <c r="Y101" i="66"/>
  <c r="O101" i="66"/>
  <c r="Z245" i="66"/>
  <c r="Z101" i="66"/>
  <c r="H486" i="41"/>
  <c r="E213" i="72" l="1"/>
  <c r="F213" i="72" s="1"/>
  <c r="G214" i="72" s="1"/>
  <c r="H215" i="72" s="1"/>
  <c r="I216" i="72" s="1"/>
  <c r="J217" i="72" s="1"/>
  <c r="K218" i="72" s="1"/>
  <c r="Q150" i="66"/>
  <c r="V245" i="66"/>
  <c r="X245" i="66" s="1"/>
  <c r="U245" i="66"/>
  <c r="U6" i="66"/>
  <c r="V101" i="66"/>
  <c r="X101" i="66" s="1"/>
  <c r="U101" i="66"/>
  <c r="Q101" i="66"/>
  <c r="R101" i="66" s="1"/>
  <c r="T101" i="66" s="1"/>
  <c r="Q53" i="66"/>
  <c r="R53" i="66" s="1"/>
  <c r="T53" i="66" s="1"/>
  <c r="U53" i="66"/>
  <c r="V53" i="66"/>
  <c r="X53" i="66" s="1"/>
  <c r="Z5" i="66"/>
  <c r="O5" i="66"/>
  <c r="Z149" i="66"/>
  <c r="Y5" i="66"/>
  <c r="Y149" i="66"/>
  <c r="Q197" i="66"/>
  <c r="R197" i="66" s="1"/>
  <c r="T197" i="66" s="1"/>
  <c r="U197" i="66"/>
  <c r="V197" i="66"/>
  <c r="X197" i="66" s="1"/>
  <c r="O149" i="66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Q5" i="66"/>
  <c r="U5" i="66"/>
  <c r="U149" i="66"/>
  <c r="Q149" i="66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E51" i="26"/>
  <c r="H51" i="26" s="1"/>
  <c r="G211" i="35"/>
  <c r="D40" i="26" a="1"/>
  <c r="D40" i="26" s="1"/>
  <c r="H203" i="35" s="1"/>
  <c r="E32" i="26" a="1"/>
  <c r="E32" i="26" s="1"/>
  <c r="I195" i="35" s="1"/>
  <c r="I24" i="37" l="1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4" i="41" s="1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59" i="41" s="1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7" i="41" s="1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28" i="41" s="1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2" i="41" s="1"/>
  <c r="J74" i="37"/>
  <c r="J74" i="41" s="1"/>
  <c r="I73" i="37"/>
  <c r="I73" i="41" s="1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2" i="41" s="1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8" i="41" s="1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70" i="41" l="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18" i="41" l="1"/>
  <c r="I17" i="41"/>
  <c r="J66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<sst xmlns="http://schemas.openxmlformats.org/spreadsheetml/2006/main" count="4677" uniqueCount="345">
  <si>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</si>
  <si>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</si>
  <si>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</si>
  <si>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</si>
  <si>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</si>
  <si>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</si>
  <si>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</si>
  <si>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</si>
  <si>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</si>
  <si>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</si>
  <si>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</si>
  <si>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</si>
  <si>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</si>
  <si>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</si>
  <si>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</si>
  <si>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</si>
  <si>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</si>
  <si>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</si>
  <si>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</si>
  <si>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</si>
  <si>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</si>
  <si>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</si>
  <si>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</si>
  <si>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</si>
  <si>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</si>
  <si>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</si>
  <si>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</si>
  <si>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</si>
  <si>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</si>
  <si>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</si>
  <si>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</si>
  <si>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</si>
  <si>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</si>
  <si>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</si>
  <si>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</si>
  <si>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</si>
  <si>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</si>
  <si>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</si>
  <si>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</si>
  <si>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</si>
  <si>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</si>
  <si>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</si>
  <si>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</si>
  <si>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</si>
  <si>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</si>
  <si>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</si>
  <si>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</si>
  <si>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</si>
  <si>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</si>
  <si>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</si>
  <si>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</si>
  <si>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</si>
  <si>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</si>
  <si>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</si>
  <si>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</si>
  <si>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</si>
  <si>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</si>
  <si>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</si>
  <si>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</si>
  <si>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</si>
  <si>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</si>
  <si>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</si>
  <si>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</si>
  <si>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</si>
  <si>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</si>
  <si>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</si>
  <si>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</si>
  <si>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</si>
  <si>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</si>
  <si>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</si>
  <si>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</si>
  <si>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</si>
  <si>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</si>
  <si>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</si>
  <si>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</si>
  <si>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</si>
  <si>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</si>
  <si>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</si>
  <si>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</si>
  <si>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</si>
  <si>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</si>
  <si>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</si>
  <si>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</si>
  <si>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</si>
  <si>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</si>
  <si>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</si>
  <si>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</si>
  <si>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</si>
  <si>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</si>
  <si>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</si>
  <si>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</si>
  <si>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</si>
  <si>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</si>
  <si>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</si>
  <si>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</si>
  <si>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</si>
  <si>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</si>
  <si>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</si>
  <si>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</si>
  <si>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</si>
  <si>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</si>
  <si>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</si>
  <si>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</si>
  <si>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</si>
  <si>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</si>
  <si>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</si>
  <si>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</si>
  <si>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</si>
  <si>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</si>
  <si>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</si>
  <si>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</si>
  <si>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</si>
  <si>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</si>
  <si>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</si>
  <si>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</si>
  <si>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</si>
  <si>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</si>
  <si>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</si>
  <si>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</si>
  <si>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</si>
  <si>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</si>
  <si>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</si>
  <si>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</si>
  <si>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</si>
  <si>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</si>
  <si>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</si>
  <si>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</si>
  <si>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</si>
  <si>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</si>
  <si>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</si>
  <si>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</si>
  <si>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</si>
  <si>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</si>
  <si>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</si>
  <si>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</si>
  <si>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</si>
  <si>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</si>
  <si>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</si>
  <si>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</si>
  <si>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</si>
  <si>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</si>
  <si>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</si>
  <si>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</si>
  <si>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</si>
  <si>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</si>
  <si>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</si>
  <si>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</si>
  <si>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</si>
  <si>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</si>
  <si>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</si>
  <si>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</si>
  <si>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</si>
  <si>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</si>
  <si>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</si>
  <si>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</si>
  <si>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</si>
  <si>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</si>
  <si>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</si>
  <si>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</si>
  <si>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</si>
  <si>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</si>
  <si>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</si>
  <si>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</si>
  <si>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</si>
  <si>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</si>
  <si>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</si>
  <si>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</si>
  <si>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</si>
  <si>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</si>
  <si>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</si>
  <si>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</si>
  <si>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</si>
  <si>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</si>
  <si>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</si>
  <si>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</si>
  <si>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</si>
  <si>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</si>
  <si>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</si>
  <si>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</si>
  <si>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</si>
  <si>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</si>
  <si>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</si>
  <si>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</si>
  <si>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</si>
  <si>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</si>
  <si>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</si>
  <si>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</si>
  <si>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</si>
  <si>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</si>
  <si>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</si>
  <si>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</si>
  <si>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</si>
  <si>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</si>
  <si>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</si>
  <si>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</si>
  <si>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</si>
  <si>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</si>
  <si>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</si>
  <si>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</si>
  <si>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</si>
  <si>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</si>
  <si>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</si>
  <si>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</si>
  <si>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</si>
  <si>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</si>
  <si>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</si>
  <si>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</si>
  <si>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</si>
  <si>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</si>
  <si>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</si>
  <si>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</si>
  <si>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</si>
  <si>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</si>
  <si>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</si>
  <si>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</si>
  <si>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</si>
  <si>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</si>
  <si>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</si>
  <si>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</si>
  <si>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</si>
  <si>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</si>
  <si>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</si>
  <si>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</si>
  <si>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</si>
  <si>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</si>
  <si>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</si>
  <si>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</si>
  <si>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</si>
  <si>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</si>
  <si>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</si>
  <si>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</si>
  <si>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</si>
  <si>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</si>
  <si>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</si>
  <si>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</si>
  <si>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</si>
  <si>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</si>
  <si>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</si>
  <si>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</si>
  <si>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</si>
  <si>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</si>
  <si>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</si>
  <si>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</si>
  <si>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</si>
  <si>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</si>
  <si>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</si>
  <si>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</si>
  <si>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</si>
  <si>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</si>
  <si>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</si>
  <si>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</si>
  <si>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</si>
  <si>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</si>
  <si>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</si>
  <si>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</si>
  <si>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</si>
  <si>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</si>
  <si>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</si>
  <si>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</si>
  <si>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</si>
  <si>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</si>
  <si>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</si>
  <si>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</si>
  <si>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</si>
  <si>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</si>
  <si>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</si>
  <si>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</si>
  <si>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</si>
  <si>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</si>
  <si>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</si>
  <si>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</si>
  <si>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</si>
  <si>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</si>
  <si>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</si>
  <si>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</si>
  <si>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</si>
  <si>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</si>
  <si>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</si>
  <si>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</si>
  <si>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</si>
  <si>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</si>
  <si>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</si>
  <si>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</si>
  <si>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</si>
  <si>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</si>
  <si>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</si>
  <si>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</si>
  <si>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</si>
  <si>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</si>
  <si>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</si>
  <si>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</si>
  <si>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</si>
  <si>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</si>
  <si>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</si>
  <si>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</si>
  <si>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</si>
  <si>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</si>
  <si>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</si>
  <si>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</si>
  <si>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</si>
  <si>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</si>
  <si>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</si>
  <si>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</si>
  <si>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</si>
  <si>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</si>
  <si>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</si>
  <si>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</si>
  <si>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</si>
  <si>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</si>
  <si>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</si>
  <si>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</si>
  <si>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</si>
  <si>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</si>
  <si>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</si>
  <si>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</si>
  <si>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</si>
  <si>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</si>
  <si>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</si>
  <si>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</si>
  <si>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</si>
  <si>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</si>
  <si>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</si>
  <si>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</si>
  <si>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</si>
  <si>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</si>
  <si>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</si>
  <si>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</si>
  <si>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</si>
  <si>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</si>
  <si>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</si>
  <si>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</si>
  <si>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</si>
  <si>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</si>
  <si>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</si>
  <si>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</si>
  <si>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</si>
  <si>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</si>
  <si>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</si>
  <si>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</si>
  <si>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</si>
  <si>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</si>
  <si>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</si>
  <si>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</si>
  <si>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</si>
  <si>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BAU-scenariet fra MFVM-projekt minus 20 procent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</si>
</sst>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29629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6435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187499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10648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33796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6845724537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278</v>
      </c>
      <c r="B1" s="345"/>
      <c r="D1" s="75" t="s">
        <v>291</v>
      </c>
    </row>
    <row r="2" spans="1:6" ht="30" x14ac:dyDescent="0.25">
      <c r="A2" s="6" t="s">
        <v>0</v>
      </c>
      <c r="B2" s="225" t="s">
        <v>344</v>
      </c>
    </row>
    <row r="4" spans="1:6" ht="30" customHeight="1" thickBot="1" x14ac:dyDescent="0.3">
      <c r="A4" s="344" t="s">
        <v>277</v>
      </c>
      <c r="B4" s="344"/>
      <c r="D4" s="75"/>
    </row>
    <row r="5" spans="1:6" ht="15.75" thickTop="1" x14ac:dyDescent="0.25">
      <c r="A5" s="257" t="s">
        <v>86</v>
      </c>
      <c r="B5" s="256" t="s">
        <v>311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6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312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5" zoomScale="60" zoomScaleNormal="60" workbookViewId="0">
      <selection activeCell="Q39" sqref="Q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7" t="s">
        <v>304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</row>
    <row r="2" spans="1:17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52" sqref="J5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313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1900*(C2-År1)</f>
        <v>20900</v>
      </c>
      <c r="D5" s="9">
        <f>1900*(D2-År1)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333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332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323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324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325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4" sqref="C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x14ac:dyDescent="0.25">
      <c r="B43" s="153"/>
    </row>
    <row r="44" spans="1:10" x14ac:dyDescent="0.25">
      <c r="B44" s="153"/>
    </row>
    <row r="45" spans="1:10" x14ac:dyDescent="0.25">
      <c r="B45" s="153"/>
    </row>
    <row r="47" spans="1:10" x14ac:dyDescent="0.25">
      <c r="A47" s="351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337</v>
      </c>
    </row>
    <row r="48" spans="1:10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7" spans="1:10" x14ac:dyDescent="0.25">
      <c r="A57" s="1" t="s">
        <v>338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340</v>
      </c>
      <c r="E1" s="171" t="s">
        <v>339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3" t="s">
        <v>326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327</v>
      </c>
      <c r="G3" s="12" t="s">
        <v>323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328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310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331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329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330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322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334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 t="e">
        <f>N12/SUMIFS('Resultater - Danmark'!H$3:H$504,'Resultater - Danmark'!$F$3:$F$504,$A3)</f>
        <v>#REF!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 t="e">
        <f>SUM(C12:C14)/SUM(C12:C15)</f>
        <v>#REF!</v>
      </c>
      <c r="AB3" s="126" t="e">
        <f>SUM(D12:D14)/SUM(D12:D15)</f>
        <v>#REF!</v>
      </c>
      <c r="AC3" s="126" t="e">
        <f>SUM(E12:E14)/SUM(E12:E15)</f>
        <v>#REF!</v>
      </c>
    </row>
    <row r="4" spans="1:29" x14ac:dyDescent="0.2">
      <c r="A4" s="180" t="s">
        <v>137</v>
      </c>
      <c r="B4" s="233" t="e">
        <f>N13/SUMIFS('Resultater - Danmark'!H$3:H$504,'Resultater - Danmark'!$F$3:$F$504,$A4)</f>
        <v>#REF!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 t="e">
        <f t="shared" ref="AA5:AC6" si="0">C12/C$29</f>
        <v>#REF!</v>
      </c>
      <c r="AB5" s="147" t="e">
        <f t="shared" si="0"/>
        <v>#REF!</v>
      </c>
      <c r="AC5" s="147" t="e">
        <f t="shared" si="0"/>
        <v>#REF!</v>
      </c>
    </row>
    <row r="6" spans="1:29" x14ac:dyDescent="0.2">
      <c r="A6" s="180" t="s">
        <v>141</v>
      </c>
      <c r="B6" s="233" t="e">
        <f>N15/SUMIFS('Resultater - Danmark'!H$3:H$504,'Resultater - Danmark'!$F$3:$F$504,$A6)</f>
        <v>#REF!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 t="e">
        <f t="shared" si="0"/>
        <v>#REF!</v>
      </c>
      <c r="AB6" s="147" t="e">
        <f t="shared" si="0"/>
        <v>#REF!</v>
      </c>
      <c r="AC6" s="147" t="e">
        <f t="shared" si="0"/>
        <v>#REF!</v>
      </c>
    </row>
    <row r="7" spans="1:29" x14ac:dyDescent="0.2">
      <c r="A7" s="180" t="s">
        <v>102</v>
      </c>
      <c r="B7" s="233" t="e">
        <f>N16/SUMIFS('Resultater - Danmark'!H$3:H$504,'Resultater - Danmark'!$F$3:$F$504,$A7)</f>
        <v>#REF!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335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 t="e">
        <f>SUMIFS('Resultater - Danmark'!H$3:H$504,'Resultater - Danmark'!$F$3:$F$504,$A12)*B3</f>
        <v>#REF!</v>
      </c>
      <c r="D12" s="133" t="e">
        <f>SUMIFS('Resultater - Danmark'!I$3:I$504,'Resultater - Danmark'!$F$3:$F$504,$A12)*C3</f>
        <v>#REF!</v>
      </c>
      <c r="E12" s="133" t="e">
        <f>SUMIFS('Resultater - Danmark'!J$3:J$504,'Resultater - Danmark'!$F$3:$F$504,$A12)*D3</f>
        <v>#REF!</v>
      </c>
      <c r="F12" s="241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41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 t="e">
        <f t="shared" ref="J12:J28" si="1">C12/C$29</f>
        <v>#REF!</v>
      </c>
      <c r="K12" s="134" t="e">
        <f t="shared" ref="K12:K28" si="2">D12/D$29</f>
        <v>#REF!</v>
      </c>
      <c r="L12" s="134" t="e">
        <f t="shared" ref="L12:L28" si="3">E12/E$29</f>
        <v>#REF!</v>
      </c>
      <c r="M12" s="125" t="s">
        <v>213</v>
      </c>
      <c r="N12" s="125">
        <f>S12+2/3*T12</f>
        <v>2914869.3333333335</v>
      </c>
      <c r="O12" s="152" t="e">
        <f t="shared" ref="O12:O16" si="4">N12-C12</f>
        <v>#REF!</v>
      </c>
      <c r="P12" s="141" t="e">
        <f>C12*I12</f>
        <v>#REF!</v>
      </c>
      <c r="Q12" s="125" t="e">
        <f>P12*35.9/1000000000</f>
        <v>#REF!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 t="e">
        <f>SUMIFS('Resultater - Danmark'!H$3:H$504,'Resultater - Danmark'!$F$3:$F$504,$A13)*B4</f>
        <v>#REF!</v>
      </c>
      <c r="D13" s="136" t="e">
        <f>SUMIFS('Resultater - Danmark'!I$3:I$504,'Resultater - Danmark'!$F$3:$F$504,$A13)*C4</f>
        <v>#REF!</v>
      </c>
      <c r="E13" s="136" t="e">
        <f>SUMIFS('Resultater - Danmark'!J$3:J$504,'Resultater - Danmark'!$F$3:$F$504,$A13)*D4</f>
        <v>#REF!</v>
      </c>
      <c r="F13" s="242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2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 t="e">
        <f t="shared" si="1"/>
        <v>#REF!</v>
      </c>
      <c r="K13" s="137" t="e">
        <f t="shared" si="2"/>
        <v>#REF!</v>
      </c>
      <c r="L13" s="137" t="e">
        <f t="shared" si="3"/>
        <v>#REF!</v>
      </c>
      <c r="M13" s="125" t="s">
        <v>214</v>
      </c>
      <c r="N13" s="125">
        <f>S13+1/3*T13</f>
        <v>4353509.666666667</v>
      </c>
      <c r="O13" s="152" t="e">
        <f t="shared" si="4"/>
        <v>#REF!</v>
      </c>
      <c r="P13" s="141" t="e">
        <f t="shared" ref="P13:P28" si="5">C13*I13</f>
        <v>#REF!</v>
      </c>
      <c r="Q13" s="125" t="e">
        <f t="shared" ref="Q13:Q28" si="6">P13*35.9/1000000000</f>
        <v>#REF!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 t="e">
        <f>SUMIFS('Resultater - Danmark'!H$3:H$504,'Resultater - Danmark'!$F$3:$F$504,$A14)*B5</f>
        <v>#REF!</v>
      </c>
      <c r="D14" s="136" t="e">
        <f>SUMIFS('Resultater - Danmark'!I$3:I$504,'Resultater - Danmark'!$F$3:$F$504,$A14)*C5</f>
        <v>#REF!</v>
      </c>
      <c r="E14" s="136" t="e">
        <f>SUMIFS('Resultater - Danmark'!J$3:J$504,'Resultater - Danmark'!$F$3:$F$504,$A14)*D5</f>
        <v>#REF!</v>
      </c>
      <c r="F14" s="242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2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 t="e">
        <f t="shared" si="1"/>
        <v>#REF!</v>
      </c>
      <c r="K14" s="137" t="e">
        <f t="shared" si="2"/>
        <v>#REF!</v>
      </c>
      <c r="L14" s="137" t="e">
        <f t="shared" si="3"/>
        <v>#REF!</v>
      </c>
      <c r="M14" s="129" t="s">
        <v>146</v>
      </c>
      <c r="N14" s="130">
        <v>11417</v>
      </c>
      <c r="O14" s="152" t="e">
        <f t="shared" si="4"/>
        <v>#REF!</v>
      </c>
      <c r="P14" s="141" t="e">
        <f t="shared" si="5"/>
        <v>#REF!</v>
      </c>
      <c r="Q14" s="125" t="e">
        <f t="shared" si="6"/>
        <v>#REF!</v>
      </c>
    </row>
    <row r="15" spans="1:29" x14ac:dyDescent="0.2">
      <c r="A15" s="127" t="s">
        <v>141</v>
      </c>
      <c r="B15" s="127" t="s">
        <v>140</v>
      </c>
      <c r="C15" s="136" t="e">
        <f>SUMIFS('Resultater - Danmark'!H$3:H$504,'Resultater - Danmark'!$F$3:$F$504,$A15)*B6</f>
        <v>#REF!</v>
      </c>
      <c r="D15" s="136" t="e">
        <f>SUMIFS('Resultater - Danmark'!I$3:I$504,'Resultater - Danmark'!$F$3:$F$504,$A15)*C6</f>
        <v>#REF!</v>
      </c>
      <c r="E15" s="136" t="e">
        <f>SUMIFS('Resultater - Danmark'!J$3:J$504,'Resultater - Danmark'!$F$3:$F$504,$A15)*D6</f>
        <v>#REF!</v>
      </c>
      <c r="F15" s="242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2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 t="e">
        <f t="shared" si="1"/>
        <v>#REF!</v>
      </c>
      <c r="K15" s="137" t="e">
        <f t="shared" si="2"/>
        <v>#REF!</v>
      </c>
      <c r="L15" s="137" t="e">
        <f t="shared" si="3"/>
        <v>#REF!</v>
      </c>
      <c r="M15" s="139" t="s">
        <v>300</v>
      </c>
      <c r="N15" s="140">
        <f>SUM(S15:Z15)</f>
        <v>2668834</v>
      </c>
      <c r="O15" s="152" t="e">
        <f t="shared" si="4"/>
        <v>#REF!</v>
      </c>
      <c r="P15" s="141" t="e">
        <f>C15*I15</f>
        <v>#REF!</v>
      </c>
      <c r="Q15" s="125" t="e">
        <f t="shared" si="6"/>
        <v>#REF!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 t="e">
        <f>SUMIFS('Resultater - Danmark'!H$3:H$504,'Resultater - Danmark'!$F$3:$F$504,$A16)*B7</f>
        <v>#REF!</v>
      </c>
      <c r="D16" s="136" t="e">
        <f>SUMIFS('Resultater - Danmark'!I$3:I$504,'Resultater - Danmark'!$F$3:$F$504,$A16)*C7</f>
        <v>#REF!</v>
      </c>
      <c r="E16" s="136" t="e">
        <f>SUMIFS('Resultater - Danmark'!J$3:J$504,'Resultater - Danmark'!$F$3:$F$504,$A16)*D7</f>
        <v>#REF!</v>
      </c>
      <c r="F16" s="242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2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 t="e">
        <f t="shared" si="1"/>
        <v>#REF!</v>
      </c>
      <c r="K16" s="137" t="e">
        <f t="shared" si="2"/>
        <v>#REF!</v>
      </c>
      <c r="L16" s="137" t="e">
        <f t="shared" si="3"/>
        <v>#REF!</v>
      </c>
      <c r="M16" s="246" t="s">
        <v>157</v>
      </c>
      <c r="N16" s="247">
        <v>757087</v>
      </c>
      <c r="O16" s="152" t="e">
        <f t="shared" si="4"/>
        <v>#REF!</v>
      </c>
      <c r="P16" s="141" t="e">
        <f t="shared" si="5"/>
        <v>#REF!</v>
      </c>
      <c r="Q16" s="125" t="e">
        <f t="shared" si="6"/>
        <v>#REF!</v>
      </c>
    </row>
    <row r="17" spans="1:23" x14ac:dyDescent="0.2">
      <c r="A17" s="128" t="s">
        <v>209</v>
      </c>
      <c r="B17" s="127" t="s">
        <v>140</v>
      </c>
      <c r="C17" s="136" t="e">
        <f>SUMIFS('Resultater - Danmark'!H$3:H$504,'Resultater - Danmark'!$F$3:$F$504,$A17)*B8</f>
        <v>#REF!</v>
      </c>
      <c r="D17" s="136" t="e">
        <f>SUMIFS('Resultater - Danmark'!I$3:I$504,'Resultater - Danmark'!$F$3:$F$504,$A17)*C8</f>
        <v>#REF!</v>
      </c>
      <c r="E17" s="136" t="e">
        <f>SUMIFS('Resultater - Danmark'!J$3:J$504,'Resultater - Danmark'!$F$3:$F$504,$A17)*D8</f>
        <v>#REF!</v>
      </c>
      <c r="F17" s="242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2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 t="e">
        <f t="shared" si="1"/>
        <v>#REF!</v>
      </c>
      <c r="K17" s="137" t="e">
        <f t="shared" si="2"/>
        <v>#REF!</v>
      </c>
      <c r="L17" s="137" t="e">
        <f t="shared" si="3"/>
        <v>#REF!</v>
      </c>
      <c r="M17" s="125" t="s">
        <v>150</v>
      </c>
      <c r="N17" s="141"/>
      <c r="O17" s="152"/>
      <c r="P17" s="141" t="e">
        <f t="shared" si="5"/>
        <v>#REF!</v>
      </c>
      <c r="Q17" s="125" t="e">
        <f t="shared" si="6"/>
        <v>#REF!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 t="e">
        <f t="shared" si="1"/>
        <v>#REF!</v>
      </c>
      <c r="K18" s="137" t="e">
        <f t="shared" si="2"/>
        <v>#REF!</v>
      </c>
      <c r="L18" s="137" t="e">
        <f t="shared" si="3"/>
        <v>#REF!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2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 t="e">
        <f t="shared" si="1"/>
        <v>#REF!</v>
      </c>
      <c r="K19" s="137" t="e">
        <f t="shared" si="2"/>
        <v>#REF!</v>
      </c>
      <c r="L19" s="137" t="e">
        <f t="shared" si="3"/>
        <v>#REF!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2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 t="e">
        <f t="shared" si="1"/>
        <v>#REF!</v>
      </c>
      <c r="K20" s="137" t="e">
        <f t="shared" si="2"/>
        <v>#REF!</v>
      </c>
      <c r="L20" s="137" t="e">
        <f t="shared" si="3"/>
        <v>#REF!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2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 t="e">
        <f t="shared" si="1"/>
        <v>#REF!</v>
      </c>
      <c r="K21" s="137" t="e">
        <f t="shared" si="2"/>
        <v>#REF!</v>
      </c>
      <c r="L21" s="137" t="e">
        <f t="shared" si="3"/>
        <v>#REF!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2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 t="e">
        <f t="shared" si="1"/>
        <v>#REF!</v>
      </c>
      <c r="K22" s="137" t="e">
        <f t="shared" si="2"/>
        <v>#REF!</v>
      </c>
      <c r="L22" s="137" t="e">
        <f t="shared" si="3"/>
        <v>#REF!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2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 t="e">
        <f t="shared" si="1"/>
        <v>#REF!</v>
      </c>
      <c r="K23" s="137" t="e">
        <f t="shared" si="2"/>
        <v>#REF!</v>
      </c>
      <c r="L23" s="137" t="e">
        <f t="shared" si="3"/>
        <v>#REF!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2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 t="e">
        <f t="shared" si="1"/>
        <v>#REF!</v>
      </c>
      <c r="K24" s="137" t="e">
        <f t="shared" si="2"/>
        <v>#REF!</v>
      </c>
      <c r="L24" s="137" t="e">
        <f t="shared" si="3"/>
        <v>#REF!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2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 t="e">
        <f t="shared" si="1"/>
        <v>#REF!</v>
      </c>
      <c r="K25" s="137" t="e">
        <f t="shared" si="2"/>
        <v>#REF!</v>
      </c>
      <c r="L25" s="137" t="e">
        <f t="shared" si="3"/>
        <v>#REF!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 t="e">
        <f t="shared" si="1"/>
        <v>#REF!</v>
      </c>
      <c r="K26" s="137" t="e">
        <f t="shared" si="2"/>
        <v>#REF!</v>
      </c>
      <c r="L26" s="137" t="e">
        <f t="shared" si="3"/>
        <v>#REF!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2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 t="e">
        <f t="shared" si="1"/>
        <v>#REF!</v>
      </c>
      <c r="K27" s="137" t="e">
        <f t="shared" si="2"/>
        <v>#REF!</v>
      </c>
      <c r="L27" s="137" t="e">
        <f t="shared" si="3"/>
        <v>#REF!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3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 t="e">
        <f t="shared" si="1"/>
        <v>#REF!</v>
      </c>
      <c r="K28" s="143" t="e">
        <f t="shared" si="2"/>
        <v>#REF!</v>
      </c>
      <c r="L28" s="143" t="e">
        <f t="shared" si="3"/>
        <v>#REF!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 t="e">
        <f>SUM(C12:C28)</f>
        <v>#REF!</v>
      </c>
      <c r="D29" s="145" t="e">
        <f>SUM(D12:D28)</f>
        <v>#REF!</v>
      </c>
      <c r="E29" s="145" t="e">
        <f>SUM(E12:E28)</f>
        <v>#REF!</v>
      </c>
      <c r="F29" s="145"/>
      <c r="G29" s="145"/>
      <c r="H29" s="146"/>
      <c r="I29" s="146"/>
      <c r="J29" s="147" t="e">
        <f>SUM(J12:J28)</f>
        <v>#REF!</v>
      </c>
      <c r="K29" s="147" t="e">
        <f>SUM(K12:K28)</f>
        <v>#REF!</v>
      </c>
      <c r="L29" s="147" t="e">
        <f>SUM(L12:L28)</f>
        <v>#REF!</v>
      </c>
      <c r="N29" s="125">
        <f>SUM(N12:N28)</f>
        <v>13097393</v>
      </c>
      <c r="P29" s="141" t="e">
        <f>SUM(P12:P28)</f>
        <v>#REF!</v>
      </c>
      <c r="Q29" s="125" t="e">
        <f>P29*35.9/1000000000</f>
        <v>#REF!</v>
      </c>
    </row>
    <row r="30" spans="1:23" x14ac:dyDescent="0.2">
      <c r="A30" s="148" t="s">
        <v>124</v>
      </c>
      <c r="C30" s="149" t="e">
        <f>SUMPRODUCT(C12:C28,$H$12:$H$28)/C29</f>
        <v>#REF!</v>
      </c>
      <c r="D30" s="149" t="e">
        <f>SUMPRODUCT(D12:D28,$H$12:$H$28)/D29</f>
        <v>#REF!</v>
      </c>
      <c r="E30" s="149" t="e">
        <f>SUMPRODUCT(E12:E28,$H$12:$H$28)/E29</f>
        <v>#REF!</v>
      </c>
      <c r="F30" s="160"/>
      <c r="G30" s="160"/>
    </row>
    <row r="31" spans="1:23" x14ac:dyDescent="0.2">
      <c r="A31" s="148" t="s">
        <v>161</v>
      </c>
      <c r="C31" s="149" t="e">
        <f>SUM(C21:C24)/C29</f>
        <v>#REF!</v>
      </c>
      <c r="D31" s="149" t="e">
        <f>SUM(D21:D24)/D29</f>
        <v>#REF!</v>
      </c>
      <c r="E31" s="149" t="e">
        <f>SUM(E21:E24)/E29</f>
        <v>#REF!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 t="e">
        <f>SUMPRODUCT(C12:C28,$I$12:$I$28)</f>
        <v>#REF!</v>
      </c>
      <c r="D32" s="125" t="e">
        <f>SUMPRODUCT(D12:D28,$I$12:$I$28)</f>
        <v>#REF!</v>
      </c>
      <c r="E32" s="125" t="e">
        <f>SUMPRODUCT(E12:E28,$I$12:$I$28)</f>
        <v>#REF!</v>
      </c>
    </row>
    <row r="33" spans="1:15" x14ac:dyDescent="0.2">
      <c r="A33" s="125" t="s">
        <v>143</v>
      </c>
      <c r="B33" s="125" t="s">
        <v>123</v>
      </c>
      <c r="C33" s="125" t="e">
        <f>C32*[1]Energiindhold!$C$10</f>
        <v>#REF!</v>
      </c>
      <c r="D33" s="125" t="e">
        <f>D32*[1]Energiindhold!$C$10</f>
        <v>#REF!</v>
      </c>
      <c r="E33" s="125" t="e">
        <f>E32*[1]Energiindhold!$C$10</f>
        <v>#REF!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 t="e">
        <f>SUMIFS('Resultater - Vestdanmark'!H$3:H$504,'Resultater - Vestdanmark'!$F$3:$F$504,$A39)*B3</f>
        <v>#REF!</v>
      </c>
      <c r="D39" s="133" t="e">
        <f>SUMIFS('Resultater - Vestdanmark'!I$3:I$504,'Resultater - Vestdanmark'!$F$3:$F$504,$A39)*C3</f>
        <v>#REF!</v>
      </c>
      <c r="E39" s="133" t="e">
        <f>SUMIFS('Resultater - Vestdanmark'!J$3:J$504,'Resultater - Vestdanmark'!$F$3:$F$504,$A39)*D3</f>
        <v>#REF!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 t="e">
        <f>SUMIFS('Resultater - Østdanmark'!H$3:H$504,'Resultater - Østdanmark'!$F$3:$F$504,$A39)*B3</f>
        <v>#REF!</v>
      </c>
      <c r="L39" s="133" t="e">
        <f>SUMIFS('Resultater - Østdanmark'!I$3:I$504,'Resultater - Østdanmark'!$F$3:$F$504,$A39)*C3</f>
        <v>#REF!</v>
      </c>
      <c r="M39" s="133" t="e">
        <f>SUMIFS('Resultater - Østdanmark'!J$3:J$504,'Resultater - Østdanmark'!$F$3:$F$504,$A39)*D3</f>
        <v>#REF!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 t="e">
        <f>SUMIFS('Resultater - Vestdanmark'!H$3:H$504,'Resultater - Vestdanmark'!$F$3:$F$504,$A40)*B4</f>
        <v>#REF!</v>
      </c>
      <c r="D40" s="136" t="e">
        <f>SUMIFS('Resultater - Vestdanmark'!I$3:I$504,'Resultater - Vestdanmark'!$F$3:$F$504,$A40)*C4</f>
        <v>#REF!</v>
      </c>
      <c r="E40" s="136" t="e">
        <f>SUMIFS('Resultater - Vestdanmark'!J$3:J$504,'Resultater - Vestdanmark'!$F$3:$F$504,$A40)*D4</f>
        <v>#REF!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 t="e">
        <f>SUMIFS('Resultater - Østdanmark'!H$3:H$504,'Resultater - Østdanmark'!$F$3:$F$504,$A40)*B4</f>
        <v>#REF!</v>
      </c>
      <c r="L40" s="136" t="e">
        <f>SUMIFS('Resultater - Østdanmark'!I$3:I$504,'Resultater - Østdanmark'!$F$3:$F$504,$A40)*C4</f>
        <v>#REF!</v>
      </c>
      <c r="M40" s="136" t="e">
        <f>SUMIFS('Resultater - Østdanmark'!J$3:J$504,'Resultater - Østdanmark'!$F$3:$F$504,$A40)*D4</f>
        <v>#REF!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 t="e">
        <f>SUMIFS('Resultater - Vestdanmark'!H$3:H$504,'Resultater - Vestdanmark'!$F$3:$F$504,$A41)*B5</f>
        <v>#REF!</v>
      </c>
      <c r="D41" s="136" t="e">
        <f>SUMIFS('Resultater - Vestdanmark'!I$3:I$504,'Resultater - Vestdanmark'!$F$3:$F$504,$A41)*C5</f>
        <v>#REF!</v>
      </c>
      <c r="E41" s="136" t="e">
        <f>SUMIFS('Resultater - Vestdanmark'!J$3:J$504,'Resultater - Vestdanmark'!$F$3:$F$504,$A41)*D5</f>
        <v>#REF!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 t="e">
        <f>SUMIFS('Resultater - Østdanmark'!H$3:H$504,'Resultater - Østdanmark'!$F$3:$F$504,$A41)*B5</f>
        <v>#REF!</v>
      </c>
      <c r="L41" s="136" t="e">
        <f>SUMIFS('Resultater - Østdanmark'!I$3:I$504,'Resultater - Østdanmark'!$F$3:$F$504,$A41)*C5</f>
        <v>#REF!</v>
      </c>
      <c r="M41" s="136" t="e">
        <f>SUMIFS('Resultater - Østdanmark'!J$3:J$504,'Resultater - Østdanmark'!$F$3:$F$504,$A41)*D5</f>
        <v>#REF!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 t="e">
        <f>SUMIFS('Resultater - Vestdanmark'!H$3:H$504,'Resultater - Vestdanmark'!$F$3:$F$504,$A42)*B6</f>
        <v>#REF!</v>
      </c>
      <c r="D42" s="136" t="e">
        <f>SUMIFS('Resultater - Vestdanmark'!I$3:I$504,'Resultater - Vestdanmark'!$F$3:$F$504,$A42)*C6</f>
        <v>#REF!</v>
      </c>
      <c r="E42" s="136" t="e">
        <f>SUMIFS('Resultater - Vestdanmark'!J$3:J$504,'Resultater - Vestdanmark'!$F$3:$F$504,$A42)*D6</f>
        <v>#REF!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 t="e">
        <f>SUMIFS('Resultater - Østdanmark'!H$3:H$504,'Resultater - Østdanmark'!$F$3:$F$504,$A42)*B6</f>
        <v>#REF!</v>
      </c>
      <c r="L42" s="136" t="e">
        <f>SUMIFS('Resultater - Østdanmark'!I$3:I$504,'Resultater - Østdanmark'!$F$3:$F$504,$A42)*C6</f>
        <v>#REF!</v>
      </c>
      <c r="M42" s="136" t="e">
        <f>SUMIFS('Resultater - Østdanmark'!J$3:J$504,'Resultater - Østdanmark'!$F$3:$F$504,$A42)*D6</f>
        <v>#REF!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 t="e">
        <f>SUMIFS('Resultater - Vestdanmark'!H$3:H$504,'Resultater - Vestdanmark'!$F$3:$F$504,$A43)*B7</f>
        <v>#REF!</v>
      </c>
      <c r="D43" s="136" t="e">
        <f>SUMIFS('Resultater - Vestdanmark'!I$3:I$504,'Resultater - Vestdanmark'!$F$3:$F$504,$A43)*C7</f>
        <v>#REF!</v>
      </c>
      <c r="E43" s="136" t="e">
        <f>SUMIFS('Resultater - Vestdanmark'!J$3:J$504,'Resultater - Vestdanmark'!$F$3:$F$504,$A43)*D7</f>
        <v>#REF!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 t="e">
        <f>SUMIFS('Resultater - Østdanmark'!H$3:H$504,'Resultater - Østdanmark'!$F$3:$F$504,$A43)*B7</f>
        <v>#REF!</v>
      </c>
      <c r="L43" s="136" t="e">
        <f>SUMIFS('Resultater - Østdanmark'!I$3:I$504,'Resultater - Østdanmark'!$F$3:$F$504,$A43)*C7</f>
        <v>#REF!</v>
      </c>
      <c r="M43" s="136" t="e">
        <f>SUMIFS('Resultater - Østdanmark'!J$3:J$504,'Resultater - Østdanmark'!$F$3:$F$504,$A43)*D7</f>
        <v>#REF!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 t="e">
        <f>SUMIFS('Resultater - Vestdanmark'!H$3:H$504,'Resultater - Vestdanmark'!$F$3:$F$504,$A44)*B8</f>
        <v>#REF!</v>
      </c>
      <c r="D44" s="136" t="e">
        <f>SUMIFS('Resultater - Vestdanmark'!I$3:I$504,'Resultater - Vestdanmark'!$F$3:$F$504,$A44)*C8</f>
        <v>#REF!</v>
      </c>
      <c r="E44" s="136" t="e">
        <f>SUMIFS('Resultater - Vestdanmark'!J$3:J$504,'Resultater - Vestdanmark'!$F$3:$F$504,$A44)*D8</f>
        <v>#REF!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 t="e">
        <f>SUMIFS('Resultater - Østdanmark'!H$3:H$504,'Resultater - Østdanmark'!$F$3:$F$504,$A44)*B8</f>
        <v>#REF!</v>
      </c>
      <c r="L44" s="136" t="e">
        <f>SUMIFS('Resultater - Østdanmark'!I$3:I$504,'Resultater - Østdanmark'!$F$3:$F$504,$A44)*C8</f>
        <v>#REF!</v>
      </c>
      <c r="M44" s="136" t="e">
        <f>SUMIFS('Resultater - Østdanmark'!J$3:J$504,'Resultater - Østdanmark'!$F$3:$F$504,$A44)*D8</f>
        <v>#REF!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>SUMIFS('Resultater - Vestdanmark'!H$3:H$504,'Resultater - Vestdanmark'!$F$3:$F$504,$A45)/SUMIFS('Resultater - Danmark'!H$3:H$504,'Resultater - Danmark'!$F$3:$F$504,$A45)*C18</f>
        <v>#REF!</v>
      </c>
      <c r="D45" s="136" t="e">
        <f>SUMIFS('Resultater - Vestdanmark'!I$3:I$504,'Resultater - Vestdanmark'!$F$3:$F$504,$A45)/SUMIFS('Resultater - Danmark'!I$3:I$504,'Resultater - Danmark'!$F$3:$F$504,$A45)*D18</f>
        <v>#REF!</v>
      </c>
      <c r="E45" s="136" t="e">
        <f>SUMIFS('Resultater - Vestdanmark'!J$3:J$504,'Resultater - Vestdanmark'!$F$3:$F$504,$A45)/SUMIFS('Resultater - Danmark'!J$3:J$504,'Resultater - Danmark'!$F$3:$F$504,$A45)*E18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>SUMIFS('Resultater - Østdanmark'!H$3:H$504,'Resultater - Østdanmark'!$F$3:$F$504,$A45)/SUMIFS('Resultater - Danmark'!H$3:H$504,'Resultater - Danmark'!$F$3:$F$504,$A45)*C18</f>
        <v>#REF!</v>
      </c>
      <c r="L45" s="136" t="e">
        <f>SUMIFS('Resultater - Østdanmark'!I$3:I$504,'Resultater - Østdanmark'!$F$3:$F$504,$A45)/SUMIFS('Resultater - Danmark'!I$3:I$504,'Resultater - Danmark'!$F$3:$F$504,$A45)*D18</f>
        <v>#REF!</v>
      </c>
      <c r="M45" s="136" t="e">
        <f>SUMIFS('Resultater - Østdanmark'!J$3:J$504,'Resultater - Østdanmark'!$F$3:$F$504,$A45)/SUMIFS('Resultater - Danmark'!J$3:J$504,'Resultater - Danmark'!$F$3:$F$504,$A45)*E18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 t="e">
        <f>SUMIFS('Resultater - Vestdanmark'!H$3:H$504,'Resultater - Vestdanmark'!$F$3:$F$504,$A46)/SUMIFS('Resultater - Danmark'!H$3:H$504,'Resultater - Danmark'!$F$3:$F$504,$A46)*C19</f>
        <v>#REF!</v>
      </c>
      <c r="D46" s="136" t="e">
        <f>SUMIFS('Resultater - Vestdanmark'!I$3:I$504,'Resultater - Vestdanmark'!$F$3:$F$504,$A46)/SUMIFS('Resultater - Danmark'!I$3:I$504,'Resultater - Danmark'!$F$3:$F$504,$A46)*D19</f>
        <v>#REF!</v>
      </c>
      <c r="E46" s="136" t="e">
        <f>SUMIFS('Resultater - Vestdanmark'!J$3:J$504,'Resultater - Vestdanmark'!$F$3:$F$504,$A46)/SUMIFS('Resultater - Danmark'!J$3:J$504,'Resultater - Danmark'!$F$3:$F$504,$A46)*E19</f>
        <v>#REF!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 t="e">
        <f>SUMIFS('Resultater - Østdanmark'!H$3:H$504,'Resultater - Østdanmark'!$F$3:$F$504,$A46)/SUMIFS('Resultater - Danmark'!H$3:H$504,'Resultater - Danmark'!$F$3:$F$504,$A46)*C19</f>
        <v>#REF!</v>
      </c>
      <c r="L46" s="136" t="e">
        <f>SUMIFS('Resultater - Østdanmark'!I$3:I$504,'Resultater - Østdanmark'!$F$3:$F$504,$A46)/SUMIFS('Resultater - Danmark'!I$3:I$504,'Resultater - Danmark'!$F$3:$F$504,$A46)*D19</f>
        <v>#REF!</v>
      </c>
      <c r="M46" s="136" t="e">
        <f>SUMIFS('Resultater - Østdanmark'!J$3:J$504,'Resultater - Østdanmark'!$F$3:$F$504,$A46)/SUMIFS('Resultater - Danmark'!J$3:J$504,'Resultater - Danmark'!$F$3:$F$504,$A46)*E19</f>
        <v>#REF!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 t="e">
        <f>SUMIFS('Resultater - Vestdanmark'!H$3:H$504,'Resultater - Vestdanmark'!$F$3:$F$504,$A47)/SUMIFS('Resultater - Danmark'!H$3:H$504,'Resultater - Danmark'!$F$3:$F$504,$A47)*C20</f>
        <v>#REF!</v>
      </c>
      <c r="D47" s="136" t="e">
        <f>SUMIFS('Resultater - Vestdanmark'!I$3:I$504,'Resultater - Vestdanmark'!$F$3:$F$504,$A47)/SUMIFS('Resultater - Danmark'!I$3:I$504,'Resultater - Danmark'!$F$3:$F$504,$A47)*D20</f>
        <v>#REF!</v>
      </c>
      <c r="E47" s="136" t="e">
        <f>SUMIFS('Resultater - Vestdanmark'!J$3:J$504,'Resultater - Vestdanmark'!$F$3:$F$504,$A47)/SUMIFS('Resultater - Danmark'!J$3:J$504,'Resultater - Danmark'!$F$3:$F$504,$A47)*E20</f>
        <v>#REF!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 t="e">
        <f>SUMIFS('Resultater - Østdanmark'!H$3:H$504,'Resultater - Østdanmark'!$F$3:$F$504,$A47)/SUMIFS('Resultater - Danmark'!H$3:H$504,'Resultater - Danmark'!$F$3:$F$504,$A47)*C20</f>
        <v>#REF!</v>
      </c>
      <c r="L47" s="136" t="e">
        <f>SUMIFS('Resultater - Østdanmark'!I$3:I$504,'Resultater - Østdanmark'!$F$3:$F$504,$A47)/SUMIFS('Resultater - Danmark'!I$3:I$504,'Resultater - Danmark'!$F$3:$F$504,$A47)*D20</f>
        <v>#REF!</v>
      </c>
      <c r="M47" s="136" t="e">
        <f>SUMIFS('Resultater - Østdanmark'!J$3:J$504,'Resultater - Østdanmark'!$F$3:$F$504,$A47)/SUMIFS('Resultater - Danmark'!J$3:J$504,'Resultater - Danmark'!$F$3:$F$504,$A47)*E20</f>
        <v>#REF!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 t="e">
        <f>SUMIFS('Resultater - Vestdanmark'!H$3:H$504,'Resultater - Vestdanmark'!$F$3:$F$504,$A48)/SUMIFS('Resultater - Danmark'!H$3:H$504,'Resultater - Danmark'!$F$3:$F$504,$A48)*C21</f>
        <v>#REF!</v>
      </c>
      <c r="D48" s="136" t="e">
        <f>SUMIFS('Resultater - Vestdanmark'!I$3:I$504,'Resultater - Vestdanmark'!$F$3:$F$504,$A48)/SUMIFS('Resultater - Danmark'!I$3:I$504,'Resultater - Danmark'!$F$3:$F$504,$A48)*D21</f>
        <v>#REF!</v>
      </c>
      <c r="E48" s="136" t="e">
        <f>SUMIFS('Resultater - Vestdanmark'!J$3:J$504,'Resultater - Vestdanmark'!$F$3:$F$504,$A48)/SUMIFS('Resultater - Danmark'!J$3:J$504,'Resultater - Danmark'!$F$3:$F$504,$A48)*E21</f>
        <v>#REF!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 t="e">
        <f>SUMIFS('Resultater - Østdanmark'!H$3:H$504,'Resultater - Østdanmark'!$F$3:$F$504,$A48)/SUMIFS('Resultater - Danmark'!H$3:H$504,'Resultater - Danmark'!$F$3:$F$504,$A48)*C21</f>
        <v>#REF!</v>
      </c>
      <c r="L48" s="136" t="e">
        <f>SUMIFS('Resultater - Østdanmark'!I$3:I$504,'Resultater - Østdanmark'!$F$3:$F$504,$A48)/SUMIFS('Resultater - Danmark'!I$3:I$504,'Resultater - Danmark'!$F$3:$F$504,$A48)*D21</f>
        <v>#REF!</v>
      </c>
      <c r="M48" s="136" t="e">
        <f>SUMIFS('Resultater - Østdanmark'!J$3:J$504,'Resultater - Østdanmark'!$F$3:$F$504,$A48)/SUMIFS('Resultater - Danmark'!J$3:J$504,'Resultater - Danmark'!$F$3:$F$504,$A48)*E21</f>
        <v>#REF!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 t="e">
        <f>SUMIFS('Resultater - Vestdanmark'!H$3:H$504,'Resultater - Vestdanmark'!$F$3:$F$504,$A49)/SUMIFS('Resultater - Danmark'!H$3:H$504,'Resultater - Danmark'!$F$3:$F$504,$A49)*C22</f>
        <v>#REF!</v>
      </c>
      <c r="D49" s="136" t="e">
        <f>SUMIFS('Resultater - Vestdanmark'!I$3:I$504,'Resultater - Vestdanmark'!$F$3:$F$504,$A49)/SUMIFS('Resultater - Danmark'!I$3:I$504,'Resultater - Danmark'!$F$3:$F$504,$A49)*D22</f>
        <v>#REF!</v>
      </c>
      <c r="E49" s="136" t="e">
        <f>SUMIFS('Resultater - Vestdanmark'!J$3:J$504,'Resultater - Vestdanmark'!$F$3:$F$504,$A49)/SUMIFS('Resultater - Danmark'!J$3:J$504,'Resultater - Danmark'!$F$3:$F$504,$A49)*E22</f>
        <v>#REF!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 t="e">
        <f>SUMIFS('Resultater - Østdanmark'!H$3:H$504,'Resultater - Østdanmark'!$F$3:$F$504,$A49)/SUMIFS('Resultater - Danmark'!H$3:H$504,'Resultater - Danmark'!$F$3:$F$504,$A49)*C22</f>
        <v>#REF!</v>
      </c>
      <c r="L49" s="136" t="e">
        <f>SUMIFS('Resultater - Østdanmark'!I$3:I$504,'Resultater - Østdanmark'!$F$3:$F$504,$A49)/SUMIFS('Resultater - Danmark'!I$3:I$504,'Resultater - Danmark'!$F$3:$F$504,$A49)*D22</f>
        <v>#REF!</v>
      </c>
      <c r="M49" s="136" t="e">
        <f>SUMIFS('Resultater - Østdanmark'!J$3:J$504,'Resultater - Østdanmark'!$F$3:$F$504,$A49)/SUMIFS('Resultater - Danmark'!J$3:J$504,'Resultater - Danmark'!$F$3:$F$504,$A49)*E22</f>
        <v>#REF!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 t="e">
        <f>SUMIFS('Resultater - Vestdanmark'!H$3:H$504,'Resultater - Vestdanmark'!$F$3:$F$504,$A50)/SUMIFS('Resultater - Danmark'!H$3:H$504,'Resultater - Danmark'!$F$3:$F$504,$A50)*C23</f>
        <v>#REF!</v>
      </c>
      <c r="D50" s="136" t="e">
        <f>SUMIFS('Resultater - Vestdanmark'!I$3:I$504,'Resultater - Vestdanmark'!$F$3:$F$504,$A50)/SUMIFS('Resultater - Danmark'!I$3:I$504,'Resultater - Danmark'!$F$3:$F$504,$A50)*D23</f>
        <v>#REF!</v>
      </c>
      <c r="E50" s="136" t="e">
        <f>SUMIFS('Resultater - Vestdanmark'!J$3:J$504,'Resultater - Vestdanmark'!$F$3:$F$504,$A50)/SUMIFS('Resultater - Danmark'!J$3:J$504,'Resultater - Danmark'!$F$3:$F$504,$A50)*E23</f>
        <v>#REF!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 t="e">
        <f>SUMIFS('Resultater - Østdanmark'!H$3:H$504,'Resultater - Østdanmark'!$F$3:$F$504,$A50)/SUMIFS('Resultater - Danmark'!H$3:H$504,'Resultater - Danmark'!$F$3:$F$504,$A50)*C23</f>
        <v>#REF!</v>
      </c>
      <c r="L50" s="136" t="e">
        <f>SUMIFS('Resultater - Østdanmark'!I$3:I$504,'Resultater - Østdanmark'!$F$3:$F$504,$A50)/SUMIFS('Resultater - Danmark'!I$3:I$504,'Resultater - Danmark'!$F$3:$F$504,$A50)*D23</f>
        <v>#REF!</v>
      </c>
      <c r="M50" s="136" t="e">
        <f>SUMIFS('Resultater - Østdanmark'!J$3:J$504,'Resultater - Østdanmark'!$F$3:$F$504,$A50)/SUMIFS('Resultater - Danmark'!J$3:J$504,'Resultater - Danmark'!$F$3:$F$504,$A50)*E23</f>
        <v>#REF!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 t="e">
        <f>SUMIFS('Resultater - Vestdanmark'!H$3:H$504,'Resultater - Vestdanmark'!$F$3:$F$504,$A51)/SUMIFS('Resultater - Danmark'!H$3:H$504,'Resultater - Danmark'!$F$3:$F$504,$A51)*C24</f>
        <v>#REF!</v>
      </c>
      <c r="D51" s="136" t="e">
        <f>SUMIFS('Resultater - Vestdanmark'!I$3:I$504,'Resultater - Vestdanmark'!$F$3:$F$504,$A51)/SUMIFS('Resultater - Danmark'!I$3:I$504,'Resultater - Danmark'!$F$3:$F$504,$A51)*D24</f>
        <v>#REF!</v>
      </c>
      <c r="E51" s="136" t="e">
        <f>SUMIFS('Resultater - Vestdanmark'!J$3:J$504,'Resultater - Vestdanmark'!$F$3:$F$504,$A51)/SUMIFS('Resultater - Danmark'!J$3:J$504,'Resultater - Danmark'!$F$3:$F$504,$A51)*E24</f>
        <v>#REF!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 t="e">
        <f>SUMIFS('Resultater - Østdanmark'!H$3:H$504,'Resultater - Østdanmark'!$F$3:$F$504,$A51)/SUMIFS('Resultater - Danmark'!H$3:H$504,'Resultater - Danmark'!$F$3:$F$504,$A51)*C24</f>
        <v>#REF!</v>
      </c>
      <c r="L51" s="136" t="e">
        <f>SUMIFS('Resultater - Østdanmark'!I$3:I$504,'Resultater - Østdanmark'!$F$3:$F$504,$A51)/SUMIFS('Resultater - Danmark'!I$3:I$504,'Resultater - Danmark'!$F$3:$F$504,$A51)*D24</f>
        <v>#REF!</v>
      </c>
      <c r="M51" s="136" t="e">
        <f>SUMIFS('Resultater - Østdanmark'!J$3:J$504,'Resultater - Østdanmark'!$F$3:$F$504,$A51)/SUMIFS('Resultater - Danmark'!J$3:J$504,'Resultater - Danmark'!$F$3:$F$504,$A51)*E24</f>
        <v>#REF!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 t="e">
        <f>SUMIFS('Resultater - Vestdanmark'!H$3:H$504,'Resultater - Vestdanmark'!$F$3:$F$504,$A52)/SUMIFS('Resultater - Danmark'!H$3:H$504,'Resultater - Danmark'!$F$3:$F$504,$A52)*C25</f>
        <v>#REF!</v>
      </c>
      <c r="D52" s="136" t="e">
        <f>SUMIFS('Resultater - Vestdanmark'!I$3:I$504,'Resultater - Vestdanmark'!$F$3:$F$504,$A52)/SUMIFS('Resultater - Danmark'!I$3:I$504,'Resultater - Danmark'!$F$3:$F$504,$A52)*D25</f>
        <v>#REF!</v>
      </c>
      <c r="E52" s="136" t="e">
        <f>SUMIFS('Resultater - Vestdanmark'!J$3:J$504,'Resultater - Vestdanmark'!$F$3:$F$504,$A52)/SUMIFS('Resultater - Danmark'!J$3:J$504,'Resultater - Danmark'!$F$3:$F$504,$A52)*E25</f>
        <v>#REF!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 t="e">
        <f>SUMIFS('Resultater - Østdanmark'!H$3:H$504,'Resultater - Østdanmark'!$F$3:$F$504,$A52)/SUMIFS('Resultater - Danmark'!H$3:H$504,'Resultater - Danmark'!$F$3:$F$504,$A52)*C25</f>
        <v>#REF!</v>
      </c>
      <c r="L52" s="136" t="e">
        <f>SUMIFS('Resultater - Østdanmark'!I$3:I$504,'Resultater - Østdanmark'!$F$3:$F$504,$A52)/SUMIFS('Resultater - Danmark'!I$3:I$504,'Resultater - Danmark'!$F$3:$F$504,$A52)*D25</f>
        <v>#REF!</v>
      </c>
      <c r="M52" s="136" t="e">
        <f>SUMIFS('Resultater - Østdanmark'!J$3:J$504,'Resultater - Østdanmark'!$F$3:$F$504,$A52)/SUMIFS('Resultater - Danmark'!J$3:J$504,'Resultater - Danmark'!$F$3:$F$504,$A52)*E25</f>
        <v>#REF!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 t="e">
        <f>SUMIFS('Resultater - Vestdanmark'!H$3:H$504,'Resultater - Vestdanmark'!$F$3:$F$504,$A54)/SUMIFS('Resultater - Danmark'!H$3:H$504,'Resultater - Danmark'!$F$3:$F$504,$A54)*C27</f>
        <v>#REF!</v>
      </c>
      <c r="D54" s="136" t="e">
        <f>SUMIFS('Resultater - Vestdanmark'!I$3:I$504,'Resultater - Vestdanmark'!$F$3:$F$504,$A54)/SUMIFS('Resultater - Danmark'!I$3:I$504,'Resultater - Danmark'!$F$3:$F$504,$A54)*D27</f>
        <v>#REF!</v>
      </c>
      <c r="E54" s="136" t="e">
        <f>SUMIFS('Resultater - Vestdanmark'!J$3:J$504,'Resultater - Vestdanmark'!$F$3:$F$504,$A54)/SUMIFS('Resultater - Danmark'!J$3:J$504,'Resultater - Danmark'!$F$3:$F$504,$A54)*E27</f>
        <v>#REF!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 t="e">
        <f>SUMIFS('Resultater - Østdanmark'!H$3:H$504,'Resultater - Østdanmark'!$F$3:$F$504,$A54)/SUMIFS('Resultater - Danmark'!H$3:H$504,'Resultater - Danmark'!$F$3:$F$504,$A54)*C27</f>
        <v>#REF!</v>
      </c>
      <c r="L54" s="136" t="e">
        <f>SUMIFS('Resultater - Østdanmark'!I$3:I$504,'Resultater - Østdanmark'!$F$3:$F$504,$A54)/SUMIFS('Resultater - Danmark'!I$3:I$504,'Resultater - Danmark'!$F$3:$F$504,$A54)*D27</f>
        <v>#REF!</v>
      </c>
      <c r="M54" s="136" t="e">
        <f>SUMIFS('Resultater - Østdanmark'!J$3:J$504,'Resultater - Østdanmark'!$F$3:$F$504,$A54)/SUMIFS('Resultater - Danmark'!J$3:J$504,'Resultater - Danmark'!$F$3:$F$504,$A54)*E27</f>
        <v>#REF!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 t="e">
        <f>SUMIFS('Resultater - Vestdanmark'!H$3:H$504,'Resultater - Vestdanmark'!$F$3:$F$504,$A55)/SUMIFS('Resultater - Danmark'!H$3:H$504,'Resultater - Danmark'!$F$3:$F$504,$A55)*C28</f>
        <v>#REF!</v>
      </c>
      <c r="D55" s="179" t="e">
        <f>SUMIFS('Resultater - Vestdanmark'!I$3:I$504,'Resultater - Vestdanmark'!$F$3:$F$504,$A55)/SUMIFS('Resultater - Danmark'!I$3:I$504,'Resultater - Danmark'!$F$3:$F$504,$A55)*D28</f>
        <v>#REF!</v>
      </c>
      <c r="E55" s="179" t="e">
        <f>SUMIFS('Resultater - Vestdanmark'!J$3:J$504,'Resultater - Vestdanmark'!$F$3:$F$504,$A55)/SUMIFS('Resultater - Danmark'!J$3:J$504,'Resultater - Danmark'!$F$3:$F$504,$A55)*E28</f>
        <v>#REF!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 t="e">
        <f>SUMIFS('Resultater - Østdanmark'!H$3:H$504,'Resultater - Østdanmark'!$F$3:$F$504,$A55)/SUMIFS('Resultater - Danmark'!H$3:H$504,'Resultater - Danmark'!$F$3:$F$504,$A55)*C28</f>
        <v>#REF!</v>
      </c>
      <c r="L55" s="179" t="e">
        <f>SUMIFS('Resultater - Østdanmark'!I$3:I$504,'Resultater - Østdanmark'!$F$3:$F$504,$A55)/SUMIFS('Resultater - Danmark'!I$3:I$504,'Resultater - Danmark'!$F$3:$F$504,$A55)*D28</f>
        <v>#REF!</v>
      </c>
      <c r="M55" s="179" t="e">
        <f>SUMIFS('Resultater - Østdanmark'!J$3:J$504,'Resultater - Østdanmark'!$F$3:$F$504,$A55)/SUMIFS('Resultater - Danmark'!J$3:J$504,'Resultater - Danmark'!$F$3:$F$504,$A55)*E28</f>
        <v>#REF!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>SUM(C39:C55)</f>
        <v>#REF!</v>
      </c>
      <c r="D56" s="145" t="e">
        <f>SUM(D39:D55)</f>
        <v>#REF!</v>
      </c>
      <c r="E56" s="145" t="e">
        <f>SUM(E39:E55)</f>
        <v>#REF!</v>
      </c>
      <c r="F56" s="146"/>
      <c r="G56" s="146"/>
      <c r="I56" s="125" t="s">
        <v>105</v>
      </c>
      <c r="J56" s="125" t="s">
        <v>140</v>
      </c>
      <c r="K56" s="145" t="e">
        <f>SUM(K39:K55)</f>
        <v>#REF!</v>
      </c>
      <c r="L56" s="145" t="e">
        <f>SUM(L39:L55)</f>
        <v>#REF!</v>
      </c>
      <c r="M56" s="145" t="e">
        <f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>SUMPRODUCT(C39:C55,$F$39:$F$55)/C56</f>
        <v>#REF!</v>
      </c>
      <c r="D57" s="149" t="e">
        <f>SUMPRODUCT(D39:D55,$F$39:$F$55)/D56</f>
        <v>#REF!</v>
      </c>
      <c r="E57" s="149" t="e">
        <f>SUMPRODUCT(E39:E55,$F$39:$F$55)/E56</f>
        <v>#REF!</v>
      </c>
      <c r="I57" s="148" t="s">
        <v>124</v>
      </c>
      <c r="K57" s="149" t="e">
        <f>SUMPRODUCT(K39:K55,$N$39:$N$55)/K56</f>
        <v>#REF!</v>
      </c>
      <c r="L57" s="149" t="e">
        <f>SUMPRODUCT(L39:L55,$N$39:$N$55)/L56</f>
        <v>#REF!</v>
      </c>
      <c r="M57" s="149" t="e">
        <f>SUMPRODUCT(M39:M55,$N$39:$N$55)/M56</f>
        <v>#REF!</v>
      </c>
    </row>
    <row r="58" spans="1:15" hidden="1" x14ac:dyDescent="0.2">
      <c r="A58" s="148" t="s">
        <v>161</v>
      </c>
      <c r="C58" s="149" t="e">
        <f>SUM(C48:C51)/C56</f>
        <v>#REF!</v>
      </c>
      <c r="D58" s="149" t="e">
        <f>SUM(D48:D51)/D56</f>
        <v>#REF!</v>
      </c>
      <c r="E58" s="149" t="e">
        <f>SUM(E48:E51)/E56</f>
        <v>#REF!</v>
      </c>
      <c r="I58" s="148" t="s">
        <v>161</v>
      </c>
      <c r="K58" s="149" t="e">
        <f>SUM(K48:K51)/K56</f>
        <v>#REF!</v>
      </c>
      <c r="L58" s="149" t="e">
        <f>SUM(L48:L51)/L56</f>
        <v>#REF!</v>
      </c>
      <c r="M58" s="149" t="e">
        <f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>SUMPRODUCT(C39:C55,$I$12:$I$28)</f>
        <v>#REF!</v>
      </c>
      <c r="D59" s="125" t="e">
        <f>SUMPRODUCT(D39:D55,$I$12:$I$28)</f>
        <v>#REF!</v>
      </c>
      <c r="E59" s="125" t="e">
        <f>SUMPRODUCT(E39:E55,$I$12:$I$28)</f>
        <v>#REF!</v>
      </c>
      <c r="I59" s="125" t="s">
        <v>143</v>
      </c>
      <c r="J59" s="125" t="s">
        <v>144</v>
      </c>
      <c r="K59" s="125" t="e">
        <f>SUMPRODUCT(K39:K55,$I$12:$I$28)</f>
        <v>#REF!</v>
      </c>
      <c r="L59" s="125" t="e">
        <f>SUMPRODUCT(L39:L55,$I$12:$I$28)</f>
        <v>#REF!</v>
      </c>
      <c r="M59" s="125" t="e">
        <f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>C59*[1]Energiindhold!$C$10</f>
        <v>#REF!</v>
      </c>
      <c r="D60" s="125" t="e">
        <f>D59*[1]Energiindhold!$C$10</f>
        <v>#REF!</v>
      </c>
      <c r="E60" s="125" t="e">
        <f>E59*[1]Energiindhold!$C$10</f>
        <v>#REF!</v>
      </c>
      <c r="I60" s="125" t="s">
        <v>143</v>
      </c>
      <c r="J60" s="125" t="s">
        <v>123</v>
      </c>
      <c r="K60" s="125" t="e">
        <f>K59*[1]Energiindhold!$C$10</f>
        <v>#REF!</v>
      </c>
      <c r="L60" s="125" t="e">
        <f>L59*[1]Energiindhold!$C$10</f>
        <v>#REF!</v>
      </c>
      <c r="M60" s="125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10" sqref="E10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317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336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109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109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109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109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109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109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109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109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109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109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109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109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318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71">
        <v>1</v>
      </c>
    </row>
    <row r="398" spans="1:7" x14ac:dyDescent="0.25">
      <c r="A398" t="s">
        <v>319</v>
      </c>
      <c r="B398" s="171" t="s">
        <v>23</v>
      </c>
      <c r="C398" t="s">
        <v>68</v>
      </c>
      <c r="D398" s="171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71">
        <v>1</v>
      </c>
    </row>
    <row r="399" spans="1:7" x14ac:dyDescent="0.25">
      <c r="A399" s="171" t="s">
        <v>319</v>
      </c>
      <c r="B399" s="171" t="s">
        <v>23</v>
      </c>
      <c r="C399" s="171" t="s">
        <v>68</v>
      </c>
      <c r="D399" s="171">
        <f>År2</f>
        <v>2030</v>
      </c>
      <c r="E399" s="171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71">
        <v>1</v>
      </c>
    </row>
    <row r="400" spans="1:7" x14ac:dyDescent="0.25">
      <c r="A400" s="171" t="s">
        <v>319</v>
      </c>
      <c r="B400" s="171" t="s">
        <v>23</v>
      </c>
      <c r="C400" s="171" t="s">
        <v>68</v>
      </c>
      <c r="D400" s="171">
        <f>År3</f>
        <v>2050</v>
      </c>
      <c r="E400" s="171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71">
        <v>1</v>
      </c>
    </row>
    <row r="401" spans="1:7" x14ac:dyDescent="0.25">
      <c r="A401" s="171" t="s">
        <v>319</v>
      </c>
      <c r="B401" s="171" t="s">
        <v>24</v>
      </c>
      <c r="C401" s="171" t="s">
        <v>68</v>
      </c>
      <c r="D401" s="171">
        <f>År1</f>
        <v>2019</v>
      </c>
      <c r="E401" s="171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71">
        <v>1</v>
      </c>
    </row>
    <row r="402" spans="1:7" x14ac:dyDescent="0.25">
      <c r="A402" s="171" t="s">
        <v>319</v>
      </c>
      <c r="B402" s="171" t="s">
        <v>24</v>
      </c>
      <c r="C402" s="171" t="s">
        <v>68</v>
      </c>
      <c r="D402" s="171">
        <f>År2</f>
        <v>2030</v>
      </c>
      <c r="E402" s="171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71">
        <v>1</v>
      </c>
    </row>
    <row r="403" spans="1:7" x14ac:dyDescent="0.25">
      <c r="A403" s="171" t="s">
        <v>319</v>
      </c>
      <c r="B403" s="171" t="s">
        <v>24</v>
      </c>
      <c r="C403" s="171" t="s">
        <v>68</v>
      </c>
      <c r="D403" s="171">
        <f>År3</f>
        <v>2050</v>
      </c>
      <c r="E403" s="171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315</v>
      </c>
      <c r="D404" s="171">
        <f t="shared" ref="D404:D411" si="31">År1</f>
        <v>2019</v>
      </c>
      <c r="E404" s="171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316</v>
      </c>
      <c r="D405" s="171">
        <f t="shared" si="31"/>
        <v>2019</v>
      </c>
      <c r="E405" s="171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315</v>
      </c>
      <c r="D406" s="171">
        <f>År2</f>
        <v>2030</v>
      </c>
      <c r="E406" s="171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316</v>
      </c>
      <c r="D407" s="171">
        <f>År2</f>
        <v>2030</v>
      </c>
      <c r="E407" s="171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315</v>
      </c>
      <c r="D408" s="171">
        <f>År3</f>
        <v>2050</v>
      </c>
      <c r="E408" s="171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316</v>
      </c>
      <c r="D409" s="171">
        <f>År3</f>
        <v>2050</v>
      </c>
      <c r="E409" s="171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315</v>
      </c>
      <c r="D410" s="171">
        <f t="shared" si="31"/>
        <v>2019</v>
      </c>
      <c r="E410" s="171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316</v>
      </c>
      <c r="D411" s="171">
        <f t="shared" si="31"/>
        <v>2019</v>
      </c>
      <c r="E411" s="171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315</v>
      </c>
      <c r="D412" s="171">
        <f>År2</f>
        <v>2030</v>
      </c>
      <c r="E412" s="171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316</v>
      </c>
      <c r="D413" s="171">
        <f>År2</f>
        <v>2030</v>
      </c>
      <c r="E413" s="171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315</v>
      </c>
      <c r="D414" s="171">
        <f>År3</f>
        <v>2050</v>
      </c>
      <c r="E414" s="171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316</v>
      </c>
      <c r="D415" s="171">
        <f>År3</f>
        <v>2050</v>
      </c>
      <c r="E415" s="171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Vestdanmark'!H$3:H$504,'Resultater - Vestdanmark'!$F$3:$F$504,"Gødning",'Resultater - Vestdanmark'!$A$3:$A$504,"&lt;&gt;Gødning")-SUM(H475:H479)</f>
        <v>#REF!</v>
      </c>
      <c r="I480" s="285" t="e">
        <f>-SUMIFS('Resultater - Vestdanmark'!I$3:I$504,'Resultater - Vestdanmark'!$F$3:$F$504,"Gødning",'Resultater - Vestdanmark'!$A$3:$A$504,"&lt;&gt;Gødning")-SUM(I475:I479)</f>
        <v>#REF!</v>
      </c>
      <c r="J480" s="286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1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2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4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5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71" t="e">
        <f>SUMIF($F$3:$F$494,"Roer",H3:H494)</f>
        <v>#REF!</v>
      </c>
      <c r="N3" s="171" t="e">
        <f>SUMIF($F$3:$F$494,"Roer",I3:I494)</f>
        <v>#REF!</v>
      </c>
      <c r="O3" s="171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>SUMIF($F$3:$F$494,"Bioaffald",H3:H494)</f>
        <v>#REF!</v>
      </c>
      <c r="N4" s="171" t="e">
        <f>SUMIF($F$3:$F$494,"Bioaffald",I3:I494)</f>
        <v>#REF!</v>
      </c>
      <c r="O4" s="171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301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2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301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2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301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2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301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2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301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2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301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2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301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2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301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2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301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2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301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2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301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2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301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2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301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2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301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2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301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2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301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2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301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2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301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2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301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2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301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2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301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2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301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2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301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2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301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2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301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2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301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2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301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2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301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2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301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2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301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2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301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2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301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2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301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2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301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2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301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2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301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2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301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2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301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2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301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2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301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2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301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2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301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2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301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2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301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2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301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2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301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2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301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2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301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2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301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2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301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2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301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2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301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2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301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2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301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2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301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2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301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2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301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2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301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2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301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2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301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2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301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2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301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2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301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2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301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2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301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2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301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2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301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2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301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2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301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2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301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2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301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2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301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2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301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2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301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2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301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2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301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2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301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2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301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2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301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2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301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2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301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2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301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2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301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2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301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2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301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2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301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2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301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2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301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2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301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2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301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2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301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2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301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2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301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2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301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2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301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2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301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2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301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2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301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2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301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2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301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2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301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2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301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2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301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2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301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2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301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2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301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2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301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2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301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2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301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2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301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2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301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2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301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2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301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2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301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2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301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2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301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2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301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2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301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2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301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2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301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2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301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2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301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2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301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2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301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2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301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2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301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2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301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2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301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2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301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2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301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2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301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2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301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2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301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2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301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2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301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2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301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2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301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2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301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2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301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2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301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2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301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2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301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2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301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2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301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2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301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2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301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2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301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2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301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2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301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2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301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2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301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2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301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2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301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2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301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2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301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2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301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2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301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2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301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2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301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2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301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2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301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2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301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2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301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2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301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2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301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2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301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2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301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2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301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2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301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2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301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2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301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2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301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2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301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2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301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2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301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2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301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2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301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2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301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2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301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2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301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2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301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2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301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2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301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2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301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2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301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2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301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2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301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2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301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2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301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2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301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2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301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2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301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2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301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2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301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2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301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2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301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2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301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2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301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2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301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2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301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2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301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2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301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2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301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2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301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2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301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2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301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2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301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2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301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2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301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2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301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2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301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2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301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2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301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2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301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2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301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2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301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2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301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2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301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2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301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2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301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2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301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2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301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2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301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2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301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2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301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2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301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2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301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2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301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2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301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2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301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2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301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2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301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2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301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2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301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2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301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2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301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2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301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2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301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2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301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2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301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2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301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2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301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2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301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2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301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2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301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2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301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2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301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2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301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2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301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2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301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2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301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2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301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2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301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2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301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2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301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2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301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2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301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2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301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2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301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2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301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2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301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2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301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2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301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2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301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2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301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2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301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2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301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2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301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2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301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2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301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2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301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2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301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2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301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2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301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2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301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2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301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2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301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2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301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2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301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2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301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2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301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2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301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2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301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2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301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2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301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2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301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2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301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2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301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2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301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2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301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2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301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2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301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2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301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2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301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2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301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2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301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2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301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2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301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2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301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2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301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2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301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2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301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2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301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2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301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2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301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2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301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2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301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2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301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2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301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2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301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2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301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2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301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2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301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2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301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2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301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2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301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2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301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2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301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2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301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2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301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2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301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2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301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2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301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2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301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2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301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2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301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2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301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2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301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2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301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2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301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2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301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2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301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2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301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2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301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2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301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2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301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2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301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2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301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2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301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2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301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2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301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2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301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2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301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2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301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2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301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2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301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2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301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2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301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2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301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2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301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2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301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2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301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2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301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2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301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2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301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2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301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2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301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2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301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2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301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2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301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2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301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2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301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2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301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2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301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2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301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2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301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2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301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2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301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2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301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2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301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2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301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2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301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2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301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2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301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2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301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2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301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2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301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2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301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2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301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2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301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2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301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2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301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2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301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2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301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2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301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2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301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2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301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2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301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2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301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2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301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2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301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2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301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2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301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2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301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2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301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2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301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2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301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2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301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2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301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2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301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2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301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2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301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2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301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2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301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2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301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2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301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2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301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2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301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2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301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2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301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2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301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2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301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2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301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2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301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2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301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2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301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2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301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2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301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2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301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2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301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2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 t="e">
        <f>SUMIFS(H3:H424,$F$3:$F$424,$D$425)*H423/SUM(H423:H424)</f>
        <v>#REF!</v>
      </c>
      <c r="I425" s="342" t="e">
        <f t="shared" ref="I425:J425" si="0">SUMIFS(I3:I424,$F$3:$F$424,$D$425)*I423/SUM(I423:I424)</f>
        <v>#REF!</v>
      </c>
      <c r="J425" s="343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301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2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301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2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301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2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301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2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301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2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301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2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301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2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301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2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301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2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301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2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301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2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301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2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301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2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7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8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6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7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9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80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9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80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9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80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9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80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9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80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9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80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9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80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9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80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9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80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9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80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9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80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9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80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9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80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9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80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9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80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9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80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9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80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9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80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5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6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9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80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5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6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9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80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9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80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9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80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9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80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9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80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9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80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9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80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9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80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9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80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9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80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>SUMIFS('Forbrug af biomasse'!$E$1:$E$425,'Forbrug af biomasse'!$A$1:$A$425,"Biogas",'Forbrug af biomasse'!$B$1:$B$425,$A$1,'Forbrug af biomasse'!$D$1:$D$425,H$2)*'[1]Processer - data'!H474</f>
        <v>#REF!</v>
      </c>
      <c r="I474" s="285" t="e">
        <f>SUMIFS('Forbrug af biomasse'!$E$1:$E$425,'Forbrug af biomasse'!$A$1:$A$425,"Biogas",'Forbrug af biomasse'!$B$1:$B$425,$A$1,'Forbrug af biomasse'!$D$1:$D$425,I$2)*'[1]Processer - data'!I474</f>
        <v>#REF!</v>
      </c>
      <c r="J474" s="286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5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6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5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6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5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6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5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6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>H474*'[1]Processer - data'!H$479*Biogasanlæg!AA$3</f>
        <v>#REF!</v>
      </c>
      <c r="I479" s="285" t="e">
        <f>I474*'[1]Processer - data'!I$479*Biogasanlæg!AB$3</f>
        <v>#REF!</v>
      </c>
      <c r="J479" s="286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>-SUMIFS('Resultater - Østdanmark'!H$3:H$504,'Resultater - Østdanmark'!$F$3:$F$504,"Gødning",'Resultater - Østdanmark'!$A$3:$A$504,"&lt;&gt;Gødning")-SUM(H475:H479)</f>
        <v>#REF!</v>
      </c>
      <c r="I480" s="285" t="e">
        <f>-SUMIFS('Resultater - Østdanmark'!I$3:I$504,'Resultater - Østdanmark'!$F$3:$F$504,"Gødning",'Resultater - Østdanmark'!$A$3:$A$504,"&lt;&gt;Gødning")-SUM(I475:I479)</f>
        <v>#REF!</v>
      </c>
      <c r="J480" s="286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9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90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9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90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9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90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9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90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9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90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9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90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9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90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>SUM(H455:H473)*'[1]Processer - data'!$H$489</f>
        <v>#REF!</v>
      </c>
      <c r="I489" s="285" t="e">
        <f>SUM(I455:I473)*'[1]Processer - data'!$H$489</f>
        <v>#REF!</v>
      </c>
      <c r="J489" s="286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9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80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9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80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9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80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4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5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301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2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6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7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9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80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2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3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 t="e">
        <f>'Resultater - Vestdanmark'!H3+'Resultater - Østdanmark'!H3</f>
        <v>#REF!</v>
      </c>
      <c r="I3" s="276" t="e">
        <f>'Resultater - Vestdanmark'!I3+'Resultater - Østdanmark'!I3</f>
        <v>#REF!</v>
      </c>
      <c r="J3" s="277" t="e">
        <f>'Resultater - Vestdanmark'!J3+'Resultater - Østdanmark'!J3</f>
        <v>#REF!</v>
      </c>
      <c r="L3" s="98" t="s">
        <v>112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>'Resultater - Vestdanmark'!H4+'Resultater - Østdanmark'!H4</f>
        <v>#REF!</v>
      </c>
      <c r="I4" s="279" t="e">
        <f>'Resultater - Vestdanmark'!I4+'Resultater - Østdanmark'!I4</f>
        <v>#REF!</v>
      </c>
      <c r="J4" s="280" t="e">
        <f>'Resultater - Vestdanmark'!J4+'Resultater - Østdanmark'!J4</f>
        <v>#REF!</v>
      </c>
      <c r="L4" s="98" t="s">
        <v>168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 t="e">
        <f>'Resultater - Vestdanmark'!H5+'Resultater - Østdanmark'!H5</f>
        <v>#REF!</v>
      </c>
      <c r="I5" s="279" t="e">
        <f>'Resultater - Vestdanmark'!I5+'Resultater - Østdanmark'!I5</f>
        <v>#REF!</v>
      </c>
      <c r="J5" s="280" t="e">
        <f>'Resultater - Vestdanmark'!J5+'Resultater - Østdanmark'!J5</f>
        <v>#REF!</v>
      </c>
      <c r="L5" s="98" t="s">
        <v>169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 t="e">
        <f>'Resultater - Vestdanmark'!H6+'Resultater - Østdanmark'!H6</f>
        <v>#REF!</v>
      </c>
      <c r="I6" s="279" t="e">
        <f>'Resultater - Vestdanmark'!I6+'Resultater - Østdanmark'!I6</f>
        <v>#REF!</v>
      </c>
      <c r="J6" s="280" t="e">
        <f>'Resultater - Vestdanmark'!J6+'Resultater - Østdanmark'!J6</f>
        <v>#REF!</v>
      </c>
      <c r="L6" s="98" t="s">
        <v>170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 t="e">
        <f>'Resultater - Vestdanmark'!H7+'Resultater - Østdanmark'!H7</f>
        <v>#REF!</v>
      </c>
      <c r="I7" s="279" t="e">
        <f>'Resultater - Vestdanmark'!I7+'Resultater - Østdanmark'!I7</f>
        <v>#REF!</v>
      </c>
      <c r="J7" s="280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 t="e">
        <f>'Resultater - Vestdanmark'!H8+'Resultater - Østdanmark'!H8</f>
        <v>#REF!</v>
      </c>
      <c r="I8" s="279" t="e">
        <f>'Resultater - Vestdanmark'!I8+'Resultater - Østdanmark'!I8</f>
        <v>#REF!</v>
      </c>
      <c r="J8" s="280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 t="e">
        <f>'Resultater - Vestdanmark'!H9+'Resultater - Østdanmark'!H9</f>
        <v>#REF!</v>
      </c>
      <c r="I9" s="279" t="e">
        <f>'Resultater - Vestdanmark'!I9+'Resultater - Østdanmark'!I9</f>
        <v>#REF!</v>
      </c>
      <c r="J9" s="280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 t="e">
        <f>'Resultater - Vestdanmark'!H10+'Resultater - Østdanmark'!H10</f>
        <v>#REF!</v>
      </c>
      <c r="I10" s="279" t="e">
        <f>'Resultater - Vestdanmark'!I10+'Resultater - Østdanmark'!I10</f>
        <v>#REF!</v>
      </c>
      <c r="J10" s="280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 t="e">
        <f>'Resultater - Vestdanmark'!H11+'Resultater - Østdanmark'!H11</f>
        <v>#REF!</v>
      </c>
      <c r="I11" s="279" t="e">
        <f>'Resultater - Vestdanmark'!I11+'Resultater - Østdanmark'!I11</f>
        <v>#REF!</v>
      </c>
      <c r="J11" s="280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 t="e">
        <f>'Resultater - Vestdanmark'!H12+'Resultater - Østdanmark'!H12</f>
        <v>#REF!</v>
      </c>
      <c r="I12" s="279" t="e">
        <f>'Resultater - Vestdanmark'!I12+'Resultater - Østdanmark'!I12</f>
        <v>#REF!</v>
      </c>
      <c r="J12" s="280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 t="e">
        <f>'Resultater - Vestdanmark'!H13+'Resultater - Østdanmark'!H13</f>
        <v>#REF!</v>
      </c>
      <c r="I13" s="279" t="e">
        <f>'Resultater - Vestdanmark'!I13+'Resultater - Østdanmark'!I13</f>
        <v>#REF!</v>
      </c>
      <c r="J13" s="280" t="e">
        <f>'Resultater - Vestdanmark'!J13+'Resultater - Østdanmark'!J13</f>
        <v>#REF!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 t="e">
        <f>'Resultater - Vestdanmark'!H14+'Resultater - Østdanmark'!H14</f>
        <v>#REF!</v>
      </c>
      <c r="I14" s="279" t="e">
        <f>'Resultater - Vestdanmark'!I14+'Resultater - Østdanmark'!I14</f>
        <v>#REF!</v>
      </c>
      <c r="J14" s="280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 t="e">
        <f>'Resultater - Vestdanmark'!H15+'Resultater - Østdanmark'!H15</f>
        <v>#REF!</v>
      </c>
      <c r="I15" s="279" t="e">
        <f>'Resultater - Vestdanmark'!I15+'Resultater - Østdanmark'!I15</f>
        <v>#REF!</v>
      </c>
      <c r="J15" s="280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 t="e">
        <f>'Resultater - Vestdanmark'!H16+'Resultater - Østdanmark'!H16</f>
        <v>#REF!</v>
      </c>
      <c r="I16" s="279" t="e">
        <f>'Resultater - Vestdanmark'!I16+'Resultater - Østdanmark'!I16</f>
        <v>#REF!</v>
      </c>
      <c r="J16" s="280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 t="e">
        <f>'Resultater - Vestdanmark'!H17+'Resultater - Østdanmark'!H17</f>
        <v>#REF!</v>
      </c>
      <c r="I17" s="279" t="e">
        <f>'Resultater - Vestdanmark'!I17+'Resultater - Østdanmark'!I17</f>
        <v>#REF!</v>
      </c>
      <c r="J17" s="280" t="e">
        <f>'Resultater - Vestdanmark'!J17+'Resultater - Østdanmark'!J17</f>
        <v>#REF!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 t="e">
        <f>'Resultater - Vestdanmark'!H18+'Resultater - Østdanmark'!H18</f>
        <v>#REF!</v>
      </c>
      <c r="I18" s="279" t="e">
        <f>'Resultater - Vestdanmark'!I18+'Resultater - Østdanmark'!I18</f>
        <v>#REF!</v>
      </c>
      <c r="J18" s="280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 t="e">
        <f>'Resultater - Vestdanmark'!H19+'Resultater - Østdanmark'!H19</f>
        <v>#REF!</v>
      </c>
      <c r="I19" s="279" t="e">
        <f>'Resultater - Vestdanmark'!I19+'Resultater - Østdanmark'!I19</f>
        <v>#REF!</v>
      </c>
      <c r="J19" s="280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 t="e">
        <f>'Resultater - Vestdanmark'!H20+'Resultater - Østdanmark'!H20</f>
        <v>#REF!</v>
      </c>
      <c r="I20" s="279" t="e">
        <f>'Resultater - Vestdanmark'!I20+'Resultater - Østdanmark'!I20</f>
        <v>#REF!</v>
      </c>
      <c r="J20" s="280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 t="e">
        <f>'Resultater - Vestdanmark'!H21+'Resultater - Østdanmark'!H21</f>
        <v>#REF!</v>
      </c>
      <c r="I21" s="279" t="e">
        <f>'Resultater - Vestdanmark'!I21+'Resultater - Østdanmark'!I21</f>
        <v>#REF!</v>
      </c>
      <c r="J21" s="280" t="e">
        <f>'Resultater - Vestdanmark'!J21+'Resultater - Østdanmark'!J21</f>
        <v>#REF!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 t="e">
        <f>'Resultater - Vestdanmark'!H22+'Resultater - Østdanmark'!H22</f>
        <v>#REF!</v>
      </c>
      <c r="I22" s="279" t="e">
        <f>'Resultater - Vestdanmark'!I22+'Resultater - Østdanmark'!I22</f>
        <v>#REF!</v>
      </c>
      <c r="J22" s="280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 t="e">
        <f>'Resultater - Vestdanmark'!H23+'Resultater - Østdanmark'!H23</f>
        <v>#REF!</v>
      </c>
      <c r="I23" s="279" t="e">
        <f>'Resultater - Vestdanmark'!I23+'Resultater - Østdanmark'!I23</f>
        <v>#REF!</v>
      </c>
      <c r="J23" s="280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 t="e">
        <f>'Resultater - Vestdanmark'!H24+'Resultater - Østdanmark'!H24</f>
        <v>#REF!</v>
      </c>
      <c r="I24" s="279" t="e">
        <f>'Resultater - Vestdanmark'!I24+'Resultater - Østdanmark'!I24</f>
        <v>#REF!</v>
      </c>
      <c r="J24" s="280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 t="e">
        <f>'Resultater - Vestdanmark'!H25+'Resultater - Østdanmark'!H25</f>
        <v>#REF!</v>
      </c>
      <c r="I25" s="279" t="e">
        <f>'Resultater - Vestdanmark'!I25+'Resultater - Østdanmark'!I25</f>
        <v>#REF!</v>
      </c>
      <c r="J25" s="280" t="e">
        <f>'Resultater - Vestdanmark'!J25+'Resultater - Østdanmark'!J25</f>
        <v>#REF!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 t="e">
        <f>'Resultater - Vestdanmark'!H26+'Resultater - Østdanmark'!H26</f>
        <v>#REF!</v>
      </c>
      <c r="I26" s="279" t="e">
        <f>'Resultater - Vestdanmark'!I26+'Resultater - Østdanmark'!I26</f>
        <v>#REF!</v>
      </c>
      <c r="J26" s="280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 t="e">
        <f>'Resultater - Vestdanmark'!H27+'Resultater - Østdanmark'!H27</f>
        <v>#REF!</v>
      </c>
      <c r="I27" s="279" t="e">
        <f>'Resultater - Vestdanmark'!I27+'Resultater - Østdanmark'!I27</f>
        <v>#REF!</v>
      </c>
      <c r="J27" s="280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 t="e">
        <f>'Resultater - Vestdanmark'!H28+'Resultater - Østdanmark'!H28</f>
        <v>#REF!</v>
      </c>
      <c r="I28" s="279" t="e">
        <f>'Resultater - Vestdanmark'!I28+'Resultater - Østdanmark'!I28</f>
        <v>#REF!</v>
      </c>
      <c r="J28" s="280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 t="e">
        <f>'Resultater - Vestdanmark'!H29+'Resultater - Østdanmark'!H29</f>
        <v>#REF!</v>
      </c>
      <c r="I29" s="279" t="e">
        <f>'Resultater - Vestdanmark'!I29+'Resultater - Østdanmark'!I29</f>
        <v>#REF!</v>
      </c>
      <c r="J29" s="280" t="e">
        <f>'Resultater - Vestdanmark'!J29+'Resultater - Østdanmark'!J29</f>
        <v>#REF!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 t="e">
        <f>'Resultater - Vestdanmark'!H30+'Resultater - Østdanmark'!H30</f>
        <v>#REF!</v>
      </c>
      <c r="I30" s="279" t="e">
        <f>'Resultater - Vestdanmark'!I30+'Resultater - Østdanmark'!I30</f>
        <v>#REF!</v>
      </c>
      <c r="J30" s="280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 t="e">
        <f>'Resultater - Vestdanmark'!H31+'Resultater - Østdanmark'!H31</f>
        <v>#REF!</v>
      </c>
      <c r="I31" s="279" t="e">
        <f>'Resultater - Vestdanmark'!I31+'Resultater - Østdanmark'!I31</f>
        <v>#REF!</v>
      </c>
      <c r="J31" s="280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 t="e">
        <f>'Resultater - Vestdanmark'!H32+'Resultater - Østdanmark'!H32</f>
        <v>#REF!</v>
      </c>
      <c r="I32" s="279" t="e">
        <f>'Resultater - Vestdanmark'!I32+'Resultater - Østdanmark'!I32</f>
        <v>#REF!</v>
      </c>
      <c r="J32" s="280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 t="e">
        <f>'Resultater - Vestdanmark'!H33+'Resultater - Østdanmark'!H33</f>
        <v>#REF!</v>
      </c>
      <c r="I33" s="279" t="e">
        <f>'Resultater - Vestdanmark'!I33+'Resultater - Østdanmark'!I33</f>
        <v>#REF!</v>
      </c>
      <c r="J33" s="280" t="e">
        <f>'Resultater - Vestdanmark'!J33+'Resultater - Østdanmark'!J33</f>
        <v>#REF!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 t="e">
        <f>'Resultater - Vestdanmark'!H34+'Resultater - Østdanmark'!H34</f>
        <v>#REF!</v>
      </c>
      <c r="I34" s="279" t="e">
        <f>'Resultater - Vestdanmark'!I34+'Resultater - Østdanmark'!I34</f>
        <v>#REF!</v>
      </c>
      <c r="J34" s="280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 t="e">
        <f>'Resultater - Vestdanmark'!H35+'Resultater - Østdanmark'!H35</f>
        <v>#REF!</v>
      </c>
      <c r="I35" s="279" t="e">
        <f>'Resultater - Vestdanmark'!I35+'Resultater - Østdanmark'!I35</f>
        <v>#REF!</v>
      </c>
      <c r="J35" s="280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 t="e">
        <f>'Resultater - Vestdanmark'!H36+'Resultater - Østdanmark'!H36</f>
        <v>#REF!</v>
      </c>
      <c r="I36" s="279" t="e">
        <f>'Resultater - Vestdanmark'!I36+'Resultater - Østdanmark'!I36</f>
        <v>#REF!</v>
      </c>
      <c r="J36" s="280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 t="e">
        <f>'Resultater - Vestdanmark'!H37+'Resultater - Østdanmark'!H37</f>
        <v>#REF!</v>
      </c>
      <c r="I37" s="279" t="e">
        <f>'Resultater - Vestdanmark'!I37+'Resultater - Østdanmark'!I37</f>
        <v>#REF!</v>
      </c>
      <c r="J37" s="280" t="e">
        <f>'Resultater - Vestdanmark'!J37+'Resultater - Østdanmark'!J37</f>
        <v>#REF!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 t="e">
        <f>'Resultater - Vestdanmark'!H38+'Resultater - Østdanmark'!H38</f>
        <v>#REF!</v>
      </c>
      <c r="I38" s="279" t="e">
        <f>'Resultater - Vestdanmark'!I38+'Resultater - Østdanmark'!I38</f>
        <v>#REF!</v>
      </c>
      <c r="J38" s="280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 t="e">
        <f>'Resultater - Vestdanmark'!H39+'Resultater - Østdanmark'!H39</f>
        <v>#REF!</v>
      </c>
      <c r="I39" s="279" t="e">
        <f>'Resultater - Vestdanmark'!I39+'Resultater - Østdanmark'!I39</f>
        <v>#REF!</v>
      </c>
      <c r="J39" s="280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 t="e">
        <f>'Resultater - Vestdanmark'!H40+'Resultater - Østdanmark'!H40</f>
        <v>#REF!</v>
      </c>
      <c r="I40" s="279" t="e">
        <f>'Resultater - Vestdanmark'!I40+'Resultater - Østdanmark'!I40</f>
        <v>#REF!</v>
      </c>
      <c r="J40" s="280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 t="e">
        <f>'Resultater - Vestdanmark'!H41+'Resultater - Østdanmark'!H41</f>
        <v>#REF!</v>
      </c>
      <c r="I41" s="279" t="e">
        <f>'Resultater - Vestdanmark'!I41+'Resultater - Østdanmark'!I41</f>
        <v>#REF!</v>
      </c>
      <c r="J41" s="280" t="e">
        <f>'Resultater - Vestdanmark'!J41+'Resultater - Østdanmark'!J41</f>
        <v>#REF!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 t="e">
        <f>'Resultater - Vestdanmark'!H42+'Resultater - Østdanmark'!H42</f>
        <v>#REF!</v>
      </c>
      <c r="I42" s="279" t="e">
        <f>'Resultater - Vestdanmark'!I42+'Resultater - Østdanmark'!I42</f>
        <v>#REF!</v>
      </c>
      <c r="J42" s="280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 t="e">
        <f>'Resultater - Vestdanmark'!H43+'Resultater - Østdanmark'!H43</f>
        <v>#REF!</v>
      </c>
      <c r="I43" s="279" t="e">
        <f>'Resultater - Vestdanmark'!I43+'Resultater - Østdanmark'!I43</f>
        <v>#REF!</v>
      </c>
      <c r="J43" s="280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 t="e">
        <f>'Resultater - Vestdanmark'!H44+'Resultater - Østdanmark'!H44</f>
        <v>#REF!</v>
      </c>
      <c r="I44" s="279" t="e">
        <f>'Resultater - Vestdanmark'!I44+'Resultater - Østdanmark'!I44</f>
        <v>#REF!</v>
      </c>
      <c r="J44" s="280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 t="e">
        <f>'Resultater - Vestdanmark'!H45+'Resultater - Østdanmark'!H45</f>
        <v>#REF!</v>
      </c>
      <c r="I45" s="279" t="e">
        <f>'Resultater - Vestdanmark'!I45+'Resultater - Østdanmark'!I45</f>
        <v>#REF!</v>
      </c>
      <c r="J45" s="280" t="e">
        <f>'Resultater - Vestdanmark'!J45+'Resultater - Østdanmark'!J45</f>
        <v>#REF!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 t="e">
        <f>'Resultater - Vestdanmark'!H46+'Resultater - Østdanmark'!H46</f>
        <v>#REF!</v>
      </c>
      <c r="I46" s="279" t="e">
        <f>'Resultater - Vestdanmark'!I46+'Resultater - Østdanmark'!I46</f>
        <v>#REF!</v>
      </c>
      <c r="J46" s="280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 t="e">
        <f>'Resultater - Vestdanmark'!H47+'Resultater - Østdanmark'!H47</f>
        <v>#REF!</v>
      </c>
      <c r="I47" s="279" t="e">
        <f>'Resultater - Vestdanmark'!I47+'Resultater - Østdanmark'!I47</f>
        <v>#REF!</v>
      </c>
      <c r="J47" s="280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 t="e">
        <f>'Resultater - Vestdanmark'!H48+'Resultater - Østdanmark'!H48</f>
        <v>#REF!</v>
      </c>
      <c r="I48" s="279" t="e">
        <f>'Resultater - Vestdanmark'!I48+'Resultater - Østdanmark'!I48</f>
        <v>#REF!</v>
      </c>
      <c r="J48" s="280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 t="e">
        <f>'Resultater - Vestdanmark'!H49+'Resultater - Østdanmark'!H49</f>
        <v>#REF!</v>
      </c>
      <c r="I49" s="279" t="e">
        <f>'Resultater - Vestdanmark'!I49+'Resultater - Østdanmark'!I49</f>
        <v>#REF!</v>
      </c>
      <c r="J49" s="280" t="e">
        <f>'Resultater - Vestdanmark'!J49+'Resultater - Østdanmark'!J49</f>
        <v>#REF!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 t="e">
        <f>'Resultater - Vestdanmark'!H50+'Resultater - Østdanmark'!H50</f>
        <v>#REF!</v>
      </c>
      <c r="I50" s="279" t="e">
        <f>'Resultater - Vestdanmark'!I50+'Resultater - Østdanmark'!I50</f>
        <v>#REF!</v>
      </c>
      <c r="J50" s="280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 t="e">
        <f>'Resultater - Vestdanmark'!H51+'Resultater - Østdanmark'!H51</f>
        <v>#REF!</v>
      </c>
      <c r="I51" s="279" t="e">
        <f>'Resultater - Vestdanmark'!I51+'Resultater - Østdanmark'!I51</f>
        <v>#REF!</v>
      </c>
      <c r="J51" s="280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 t="e">
        <f>'Resultater - Vestdanmark'!H52+'Resultater - Østdanmark'!H52</f>
        <v>#REF!</v>
      </c>
      <c r="I52" s="279" t="e">
        <f>'Resultater - Vestdanmark'!I52+'Resultater - Østdanmark'!I52</f>
        <v>#REF!</v>
      </c>
      <c r="J52" s="280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 t="e">
        <f>'Resultater - Vestdanmark'!H53+'Resultater - Østdanmark'!H53</f>
        <v>#REF!</v>
      </c>
      <c r="I53" s="279" t="e">
        <f>'Resultater - Vestdanmark'!I53+'Resultater - Østdanmark'!I53</f>
        <v>#REF!</v>
      </c>
      <c r="J53" s="280" t="e">
        <f>'Resultater - Vestdanmark'!J53+'Resultater - Østdanmark'!J53</f>
        <v>#REF!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 t="e">
        <f>'Resultater - Vestdanmark'!H54+'Resultater - Østdanmark'!H54</f>
        <v>#REF!</v>
      </c>
      <c r="I54" s="279" t="e">
        <f>'Resultater - Vestdanmark'!I54+'Resultater - Østdanmark'!I54</f>
        <v>#REF!</v>
      </c>
      <c r="J54" s="280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 t="e">
        <f>'Resultater - Vestdanmark'!H55+'Resultater - Østdanmark'!H55</f>
        <v>#REF!</v>
      </c>
      <c r="I55" s="279" t="e">
        <f>'Resultater - Vestdanmark'!I55+'Resultater - Østdanmark'!I55</f>
        <v>#REF!</v>
      </c>
      <c r="J55" s="280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 t="e">
        <f>'Resultater - Vestdanmark'!H56+'Resultater - Østdanmark'!H56</f>
        <v>#REF!</v>
      </c>
      <c r="I56" s="279" t="e">
        <f>'Resultater - Vestdanmark'!I56+'Resultater - Østdanmark'!I56</f>
        <v>#REF!</v>
      </c>
      <c r="J56" s="280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 t="e">
        <f>'Resultater - Vestdanmark'!H57+'Resultater - Østdanmark'!H57</f>
        <v>#REF!</v>
      </c>
      <c r="I57" s="279" t="e">
        <f>'Resultater - Vestdanmark'!I57+'Resultater - Østdanmark'!I57</f>
        <v>#REF!</v>
      </c>
      <c r="J57" s="280" t="e">
        <f>'Resultater - Vestdanmark'!J57+'Resultater - Østdanmark'!J57</f>
        <v>#REF!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 t="e">
        <f>'Resultater - Vestdanmark'!H58+'Resultater - Østdanmark'!H58</f>
        <v>#REF!</v>
      </c>
      <c r="I58" s="279" t="e">
        <f>'Resultater - Vestdanmark'!I58+'Resultater - Østdanmark'!I58</f>
        <v>#REF!</v>
      </c>
      <c r="J58" s="280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 t="e">
        <f>'Resultater - Vestdanmark'!H59+'Resultater - Østdanmark'!H59</f>
        <v>#REF!</v>
      </c>
      <c r="I59" s="279" t="e">
        <f>'Resultater - Vestdanmark'!I59+'Resultater - Østdanmark'!I59</f>
        <v>#REF!</v>
      </c>
      <c r="J59" s="280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 t="e">
        <f>'Resultater - Vestdanmark'!H60+'Resultater - Østdanmark'!H60</f>
        <v>#REF!</v>
      </c>
      <c r="I60" s="279" t="e">
        <f>'Resultater - Vestdanmark'!I60+'Resultater - Østdanmark'!I60</f>
        <v>#REF!</v>
      </c>
      <c r="J60" s="280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 t="e">
        <f>'Resultater - Vestdanmark'!H61+'Resultater - Østdanmark'!H61</f>
        <v>#REF!</v>
      </c>
      <c r="I61" s="279" t="e">
        <f>'Resultater - Vestdanmark'!I61+'Resultater - Østdanmark'!I61</f>
        <v>#REF!</v>
      </c>
      <c r="J61" s="280" t="e">
        <f>'Resultater - Vestdanmark'!J61+'Resultater - Østdanmark'!J61</f>
        <v>#REF!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 t="e">
        <f>'Resultater - Vestdanmark'!H62+'Resultater - Østdanmark'!H62</f>
        <v>#REF!</v>
      </c>
      <c r="I62" s="279" t="e">
        <f>'Resultater - Vestdanmark'!I62+'Resultater - Østdanmark'!I62</f>
        <v>#REF!</v>
      </c>
      <c r="J62" s="280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 t="e">
        <f>'Resultater - Vestdanmark'!H63+'Resultater - Østdanmark'!H63</f>
        <v>#REF!</v>
      </c>
      <c r="I63" s="279" t="e">
        <f>'Resultater - Vestdanmark'!I63+'Resultater - Østdanmark'!I63</f>
        <v>#REF!</v>
      </c>
      <c r="J63" s="280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 t="e">
        <f>'Resultater - Vestdanmark'!H64+'Resultater - Østdanmark'!H64</f>
        <v>#REF!</v>
      </c>
      <c r="I64" s="279" t="e">
        <f>'Resultater - Vestdanmark'!I64+'Resultater - Østdanmark'!I64</f>
        <v>#REF!</v>
      </c>
      <c r="J64" s="280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 t="e">
        <f>'Resultater - Vestdanmark'!H65+'Resultater - Østdanmark'!H65</f>
        <v>#REF!</v>
      </c>
      <c r="I65" s="279" t="e">
        <f>'Resultater - Vestdanmark'!I65+'Resultater - Østdanmark'!I65</f>
        <v>#REF!</v>
      </c>
      <c r="J65" s="280" t="e">
        <f>'Resultater - Vestdanmark'!J65+'Resultater - Østdanmark'!J65</f>
        <v>#REF!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 t="e">
        <f>'Resultater - Vestdanmark'!H66+'Resultater - Østdanmark'!H66</f>
        <v>#REF!</v>
      </c>
      <c r="I66" s="279" t="e">
        <f>'Resultater - Vestdanmark'!I66+'Resultater - Østdanmark'!I66</f>
        <v>#REF!</v>
      </c>
      <c r="J66" s="280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 t="e">
        <f>'Resultater - Vestdanmark'!H67+'Resultater - Østdanmark'!H67</f>
        <v>#REF!</v>
      </c>
      <c r="I67" s="279" t="e">
        <f>'Resultater - Vestdanmark'!I67+'Resultater - Østdanmark'!I67</f>
        <v>#REF!</v>
      </c>
      <c r="J67" s="280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 t="e">
        <f>'Resultater - Vestdanmark'!H68+'Resultater - Østdanmark'!H68</f>
        <v>#REF!</v>
      </c>
      <c r="I68" s="279" t="e">
        <f>'Resultater - Vestdanmark'!I68+'Resultater - Østdanmark'!I68</f>
        <v>#REF!</v>
      </c>
      <c r="J68" s="280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 t="e">
        <f>'Resultater - Vestdanmark'!H69+'Resultater - Østdanmark'!H69</f>
        <v>#REF!</v>
      </c>
      <c r="I69" s="279" t="e">
        <f>'Resultater - Vestdanmark'!I69+'Resultater - Østdanmark'!I69</f>
        <v>#REF!</v>
      </c>
      <c r="J69" s="280" t="e">
        <f>'Resultater - Vestdanmark'!J69+'Resultater - Østdanmark'!J69</f>
        <v>#REF!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 t="e">
        <f>'Resultater - Vestdanmark'!H70+'Resultater - Østdanmark'!H70</f>
        <v>#REF!</v>
      </c>
      <c r="I70" s="279" t="e">
        <f>'Resultater - Vestdanmark'!I70+'Resultater - Østdanmark'!I70</f>
        <v>#REF!</v>
      </c>
      <c r="J70" s="280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 t="e">
        <f>'Resultater - Vestdanmark'!H71+'Resultater - Østdanmark'!H71</f>
        <v>#REF!</v>
      </c>
      <c r="I71" s="279" t="e">
        <f>'Resultater - Vestdanmark'!I71+'Resultater - Østdanmark'!I71</f>
        <v>#REF!</v>
      </c>
      <c r="J71" s="280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 t="e">
        <f>'Resultater - Vestdanmark'!H72+'Resultater - Østdanmark'!H72</f>
        <v>#REF!</v>
      </c>
      <c r="I72" s="279" t="e">
        <f>'Resultater - Vestdanmark'!I72+'Resultater - Østdanmark'!I72</f>
        <v>#REF!</v>
      </c>
      <c r="J72" s="280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 t="e">
        <f>'Resultater - Vestdanmark'!H73+'Resultater - Østdanmark'!H73</f>
        <v>#REF!</v>
      </c>
      <c r="I73" s="279" t="e">
        <f>'Resultater - Vestdanmark'!I73+'Resultater - Østdanmark'!I73</f>
        <v>#REF!</v>
      </c>
      <c r="J73" s="280" t="e">
        <f>'Resultater - Vestdanmark'!J73+'Resultater - Østdanmark'!J73</f>
        <v>#REF!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 t="e">
        <f>'Resultater - Vestdanmark'!H74+'Resultater - Østdanmark'!H74</f>
        <v>#REF!</v>
      </c>
      <c r="I74" s="279" t="e">
        <f>'Resultater - Vestdanmark'!I74+'Resultater - Østdanmark'!I74</f>
        <v>#REF!</v>
      </c>
      <c r="J74" s="280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 t="e">
        <f>'Resultater - Vestdanmark'!H75+'Resultater - Østdanmark'!H75</f>
        <v>#REF!</v>
      </c>
      <c r="I75" s="279" t="e">
        <f>'Resultater - Vestdanmark'!I75+'Resultater - Østdanmark'!I75</f>
        <v>#REF!</v>
      </c>
      <c r="J75" s="280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 t="e">
        <f>'Resultater - Vestdanmark'!H76+'Resultater - Østdanmark'!H76</f>
        <v>#REF!</v>
      </c>
      <c r="I76" s="279" t="e">
        <f>'Resultater - Vestdanmark'!I76+'Resultater - Østdanmark'!I76</f>
        <v>#REF!</v>
      </c>
      <c r="J76" s="280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 t="e">
        <f>'Resultater - Vestdanmark'!H77+'Resultater - Østdanmark'!H77</f>
        <v>#REF!</v>
      </c>
      <c r="I77" s="279" t="e">
        <f>'Resultater - Vestdanmark'!I77+'Resultater - Østdanmark'!I77</f>
        <v>#REF!</v>
      </c>
      <c r="J77" s="280" t="e">
        <f>'Resultater - Vestdanmark'!J77+'Resultater - Østdanmark'!J77</f>
        <v>#REF!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 t="e">
        <f>'Resultater - Vestdanmark'!H78+'Resultater - Østdanmark'!H78</f>
        <v>#REF!</v>
      </c>
      <c r="I78" s="279" t="e">
        <f>'Resultater - Vestdanmark'!I78+'Resultater - Østdanmark'!I78</f>
        <v>#REF!</v>
      </c>
      <c r="J78" s="280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 t="e">
        <f>'Resultater - Vestdanmark'!H79+'Resultater - Østdanmark'!H79</f>
        <v>#REF!</v>
      </c>
      <c r="I79" s="279" t="e">
        <f>'Resultater - Vestdanmark'!I79+'Resultater - Østdanmark'!I79</f>
        <v>#REF!</v>
      </c>
      <c r="J79" s="280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 t="e">
        <f>'Resultater - Vestdanmark'!H80+'Resultater - Østdanmark'!H80</f>
        <v>#REF!</v>
      </c>
      <c r="I80" s="279" t="e">
        <f>'Resultater - Vestdanmark'!I80+'Resultater - Østdanmark'!I80</f>
        <v>#REF!</v>
      </c>
      <c r="J80" s="280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 t="e">
        <f>'Resultater - Vestdanmark'!H81+'Resultater - Østdanmark'!H81</f>
        <v>#REF!</v>
      </c>
      <c r="I81" s="279" t="e">
        <f>'Resultater - Vestdanmark'!I81+'Resultater - Østdanmark'!I81</f>
        <v>#REF!</v>
      </c>
      <c r="J81" s="280" t="e">
        <f>'Resultater - Vestdanmark'!J81+'Resultater - Østdanmark'!J81</f>
        <v>#REF!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 t="e">
        <f>'Resultater - Vestdanmark'!H82+'Resultater - Østdanmark'!H82</f>
        <v>#REF!</v>
      </c>
      <c r="I82" s="279" t="e">
        <f>'Resultater - Vestdanmark'!I82+'Resultater - Østdanmark'!I82</f>
        <v>#REF!</v>
      </c>
      <c r="J82" s="280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 t="e">
        <f>'Resultater - Vestdanmark'!H83+'Resultater - Østdanmark'!H83</f>
        <v>#REF!</v>
      </c>
      <c r="I83" s="279" t="e">
        <f>'Resultater - Vestdanmark'!I83+'Resultater - Østdanmark'!I83</f>
        <v>#REF!</v>
      </c>
      <c r="J83" s="280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 t="e">
        <f>'Resultater - Vestdanmark'!H84+'Resultater - Østdanmark'!H84</f>
        <v>#REF!</v>
      </c>
      <c r="I84" s="279" t="e">
        <f>'Resultater - Vestdanmark'!I84+'Resultater - Østdanmark'!I84</f>
        <v>#REF!</v>
      </c>
      <c r="J84" s="280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 t="e">
        <f>'Resultater - Vestdanmark'!H85+'Resultater - Østdanmark'!H85</f>
        <v>#REF!</v>
      </c>
      <c r="I85" s="279" t="e">
        <f>'Resultater - Vestdanmark'!I85+'Resultater - Østdanmark'!I85</f>
        <v>#REF!</v>
      </c>
      <c r="J85" s="280" t="e">
        <f>'Resultater - Vestdanmark'!J85+'Resultater - Østdanmark'!J85</f>
        <v>#REF!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 t="e">
        <f>'Resultater - Vestdanmark'!H86+'Resultater - Østdanmark'!H86</f>
        <v>#REF!</v>
      </c>
      <c r="I86" s="279" t="e">
        <f>'Resultater - Vestdanmark'!I86+'Resultater - Østdanmark'!I86</f>
        <v>#REF!</v>
      </c>
      <c r="J86" s="280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 t="e">
        <f>'Resultater - Vestdanmark'!H87+'Resultater - Østdanmark'!H87</f>
        <v>#REF!</v>
      </c>
      <c r="I87" s="279" t="e">
        <f>'Resultater - Vestdanmark'!I87+'Resultater - Østdanmark'!I87</f>
        <v>#REF!</v>
      </c>
      <c r="J87" s="280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 t="e">
        <f>'Resultater - Vestdanmark'!H88+'Resultater - Østdanmark'!H88</f>
        <v>#REF!</v>
      </c>
      <c r="I88" s="279" t="e">
        <f>'Resultater - Vestdanmark'!I88+'Resultater - Østdanmark'!I88</f>
        <v>#REF!</v>
      </c>
      <c r="J88" s="280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 t="e">
        <f>'Resultater - Vestdanmark'!H89+'Resultater - Østdanmark'!H89</f>
        <v>#REF!</v>
      </c>
      <c r="I89" s="279" t="e">
        <f>'Resultater - Vestdanmark'!I89+'Resultater - Østdanmark'!I89</f>
        <v>#REF!</v>
      </c>
      <c r="J89" s="280" t="e">
        <f>'Resultater - Vestdanmark'!J89+'Resultater - Østdanmark'!J89</f>
        <v>#REF!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 t="e">
        <f>'Resultater - Vestdanmark'!H90+'Resultater - Østdanmark'!H90</f>
        <v>#REF!</v>
      </c>
      <c r="I90" s="279" t="e">
        <f>'Resultater - Vestdanmark'!I90+'Resultater - Østdanmark'!I90</f>
        <v>#REF!</v>
      </c>
      <c r="J90" s="280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 t="e">
        <f>'Resultater - Vestdanmark'!H91+'Resultater - Østdanmark'!H91</f>
        <v>#REF!</v>
      </c>
      <c r="I91" s="279" t="e">
        <f>'Resultater - Vestdanmark'!I91+'Resultater - Østdanmark'!I91</f>
        <v>#REF!</v>
      </c>
      <c r="J91" s="280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 t="e">
        <f>'Resultater - Vestdanmark'!H92+'Resultater - Østdanmark'!H92</f>
        <v>#REF!</v>
      </c>
      <c r="I92" s="279" t="e">
        <f>'Resultater - Vestdanmark'!I92+'Resultater - Østdanmark'!I92</f>
        <v>#REF!</v>
      </c>
      <c r="J92" s="280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 t="e">
        <f>'Resultater - Vestdanmark'!H93+'Resultater - Østdanmark'!H93</f>
        <v>#REF!</v>
      </c>
      <c r="I93" s="279" t="e">
        <f>'Resultater - Vestdanmark'!I93+'Resultater - Østdanmark'!I93</f>
        <v>#REF!</v>
      </c>
      <c r="J93" s="280" t="e">
        <f>'Resultater - Vestdanmark'!J93+'Resultater - Østdanmark'!J93</f>
        <v>#REF!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 t="e">
        <f>'Resultater - Vestdanmark'!H94+'Resultater - Østdanmark'!H94</f>
        <v>#REF!</v>
      </c>
      <c r="I94" s="279" t="e">
        <f>'Resultater - Vestdanmark'!I94+'Resultater - Østdanmark'!I94</f>
        <v>#REF!</v>
      </c>
      <c r="J94" s="280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 t="e">
        <f>'Resultater - Vestdanmark'!H95+'Resultater - Østdanmark'!H95</f>
        <v>#REF!</v>
      </c>
      <c r="I95" s="279" t="e">
        <f>'Resultater - Vestdanmark'!I95+'Resultater - Østdanmark'!I95</f>
        <v>#REF!</v>
      </c>
      <c r="J95" s="280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 t="e">
        <f>'Resultater - Vestdanmark'!H96+'Resultater - Østdanmark'!H96</f>
        <v>#REF!</v>
      </c>
      <c r="I96" s="279" t="e">
        <f>'Resultater - Vestdanmark'!I96+'Resultater - Østdanmark'!I96</f>
        <v>#REF!</v>
      </c>
      <c r="J96" s="280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 t="e">
        <f>'Resultater - Vestdanmark'!H97+'Resultater - Østdanmark'!H97</f>
        <v>#REF!</v>
      </c>
      <c r="I97" s="279" t="e">
        <f>'Resultater - Vestdanmark'!I97+'Resultater - Østdanmark'!I97</f>
        <v>#REF!</v>
      </c>
      <c r="J97" s="280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 t="e">
        <f>'Resultater - Vestdanmark'!H98+'Resultater - Østdanmark'!H98</f>
        <v>#REF!</v>
      </c>
      <c r="I98" s="279" t="e">
        <f>'Resultater - Vestdanmark'!I98+'Resultater - Østdanmark'!I98</f>
        <v>#REF!</v>
      </c>
      <c r="J98" s="280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 t="e">
        <f>'Resultater - Vestdanmark'!H99+'Resultater - Østdanmark'!H99</f>
        <v>#REF!</v>
      </c>
      <c r="I99" s="279" t="e">
        <f>'Resultater - Vestdanmark'!I99+'Resultater - Østdanmark'!I99</f>
        <v>#REF!</v>
      </c>
      <c r="J99" s="280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 t="e">
        <f>'Resultater - Vestdanmark'!H100+'Resultater - Østdanmark'!H100</f>
        <v>#REF!</v>
      </c>
      <c r="I100" s="279" t="e">
        <f>'Resultater - Vestdanmark'!I100+'Resultater - Østdanmark'!I100</f>
        <v>#REF!</v>
      </c>
      <c r="J100" s="280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 t="e">
        <f>'Resultater - Vestdanmark'!H101+'Resultater - Østdanmark'!H101</f>
        <v>#REF!</v>
      </c>
      <c r="I101" s="279" t="e">
        <f>'Resultater - Vestdanmark'!I101+'Resultater - Østdanmark'!I101</f>
        <v>#REF!</v>
      </c>
      <c r="J101" s="280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 t="e">
        <f>'Resultater - Vestdanmark'!H102+'Resultater - Østdanmark'!H102</f>
        <v>#REF!</v>
      </c>
      <c r="I102" s="279" t="e">
        <f>'Resultater - Vestdanmark'!I102+'Resultater - Østdanmark'!I102</f>
        <v>#REF!</v>
      </c>
      <c r="J102" s="280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 t="e">
        <f>'Resultater - Vestdanmark'!H103+'Resultater - Østdanmark'!H103</f>
        <v>#REF!</v>
      </c>
      <c r="I103" s="279" t="e">
        <f>'Resultater - Vestdanmark'!I103+'Resultater - Østdanmark'!I103</f>
        <v>#REF!</v>
      </c>
      <c r="J103" s="280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 t="e">
        <f>'Resultater - Vestdanmark'!H104+'Resultater - Østdanmark'!H104</f>
        <v>#REF!</v>
      </c>
      <c r="I104" s="279" t="e">
        <f>'Resultater - Vestdanmark'!I104+'Resultater - Østdanmark'!I104</f>
        <v>#REF!</v>
      </c>
      <c r="J104" s="280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 t="e">
        <f>'Resultater - Vestdanmark'!H105+'Resultater - Østdanmark'!H105</f>
        <v>#REF!</v>
      </c>
      <c r="I105" s="279" t="e">
        <f>'Resultater - Vestdanmark'!I105+'Resultater - Østdanmark'!I105</f>
        <v>#REF!</v>
      </c>
      <c r="J105" s="280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 t="e">
        <f>'Resultater - Vestdanmark'!H106+'Resultater - Østdanmark'!H106</f>
        <v>#REF!</v>
      </c>
      <c r="I106" s="279" t="e">
        <f>'Resultater - Vestdanmark'!I106+'Resultater - Østdanmark'!I106</f>
        <v>#REF!</v>
      </c>
      <c r="J106" s="280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 t="e">
        <f>'Resultater - Vestdanmark'!H107+'Resultater - Østdanmark'!H107</f>
        <v>#REF!</v>
      </c>
      <c r="I107" s="279" t="e">
        <f>'Resultater - Vestdanmark'!I107+'Resultater - Østdanmark'!I107</f>
        <v>#REF!</v>
      </c>
      <c r="J107" s="280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 t="e">
        <f>'Resultater - Vestdanmark'!H108+'Resultater - Østdanmark'!H108</f>
        <v>#REF!</v>
      </c>
      <c r="I108" s="279" t="e">
        <f>'Resultater - Vestdanmark'!I108+'Resultater - Østdanmark'!I108</f>
        <v>#REF!</v>
      </c>
      <c r="J108" s="280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 t="e">
        <f>'Resultater - Vestdanmark'!H109+'Resultater - Østdanmark'!H109</f>
        <v>#REF!</v>
      </c>
      <c r="I109" s="279" t="e">
        <f>'Resultater - Vestdanmark'!I109+'Resultater - Østdanmark'!I109</f>
        <v>#REF!</v>
      </c>
      <c r="J109" s="280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 t="e">
        <f>'Resultater - Vestdanmark'!H110+'Resultater - Østdanmark'!H110</f>
        <v>#REF!</v>
      </c>
      <c r="I110" s="279" t="e">
        <f>'Resultater - Vestdanmark'!I110+'Resultater - Østdanmark'!I110</f>
        <v>#REF!</v>
      </c>
      <c r="J110" s="280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 t="e">
        <f>'Resultater - Vestdanmark'!H111+'Resultater - Østdanmark'!H111</f>
        <v>#REF!</v>
      </c>
      <c r="I111" s="279" t="e">
        <f>'Resultater - Vestdanmark'!I111+'Resultater - Østdanmark'!I111</f>
        <v>#REF!</v>
      </c>
      <c r="J111" s="280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 t="e">
        <f>'Resultater - Vestdanmark'!H112+'Resultater - Østdanmark'!H112</f>
        <v>#REF!</v>
      </c>
      <c r="I112" s="279" t="e">
        <f>'Resultater - Vestdanmark'!I112+'Resultater - Østdanmark'!I112</f>
        <v>#REF!</v>
      </c>
      <c r="J112" s="280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 t="e">
        <f>'Resultater - Vestdanmark'!H113+'Resultater - Østdanmark'!H113</f>
        <v>#REF!</v>
      </c>
      <c r="I113" s="279" t="e">
        <f>'Resultater - Vestdanmark'!I113+'Resultater - Østdanmark'!I113</f>
        <v>#REF!</v>
      </c>
      <c r="J113" s="280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 t="e">
        <f>'Resultater - Vestdanmark'!H114+'Resultater - Østdanmark'!H114</f>
        <v>#REF!</v>
      </c>
      <c r="I114" s="279" t="e">
        <f>'Resultater - Vestdanmark'!I114+'Resultater - Østdanmark'!I114</f>
        <v>#REF!</v>
      </c>
      <c r="J114" s="280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 t="e">
        <f>'Resultater - Vestdanmark'!H115+'Resultater - Østdanmark'!H115</f>
        <v>#REF!</v>
      </c>
      <c r="I115" s="279" t="e">
        <f>'Resultater - Vestdanmark'!I115+'Resultater - Østdanmark'!I115</f>
        <v>#REF!</v>
      </c>
      <c r="J115" s="280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 t="e">
        <f>'Resultater - Vestdanmark'!H116+'Resultater - Østdanmark'!H116</f>
        <v>#REF!</v>
      </c>
      <c r="I116" s="279" t="e">
        <f>'Resultater - Vestdanmark'!I116+'Resultater - Østdanmark'!I116</f>
        <v>#REF!</v>
      </c>
      <c r="J116" s="280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 t="e">
        <f>'Resultater - Vestdanmark'!H117+'Resultater - Østdanmark'!H117</f>
        <v>#REF!</v>
      </c>
      <c r="I117" s="279" t="e">
        <f>'Resultater - Vestdanmark'!I117+'Resultater - Østdanmark'!I117</f>
        <v>#REF!</v>
      </c>
      <c r="J117" s="280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 t="e">
        <f>'Resultater - Vestdanmark'!H118+'Resultater - Østdanmark'!H118</f>
        <v>#REF!</v>
      </c>
      <c r="I118" s="279" t="e">
        <f>'Resultater - Vestdanmark'!I118+'Resultater - Østdanmark'!I118</f>
        <v>#REF!</v>
      </c>
      <c r="J118" s="280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 t="e">
        <f>'Resultater - Vestdanmark'!H119+'Resultater - Østdanmark'!H119</f>
        <v>#REF!</v>
      </c>
      <c r="I119" s="279" t="e">
        <f>'Resultater - Vestdanmark'!I119+'Resultater - Østdanmark'!I119</f>
        <v>#REF!</v>
      </c>
      <c r="J119" s="280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 t="e">
        <f>'Resultater - Vestdanmark'!H120+'Resultater - Østdanmark'!H120</f>
        <v>#REF!</v>
      </c>
      <c r="I120" s="279" t="e">
        <f>'Resultater - Vestdanmark'!I120+'Resultater - Østdanmark'!I120</f>
        <v>#REF!</v>
      </c>
      <c r="J120" s="280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 t="e">
        <f>'Resultater - Vestdanmark'!H121+'Resultater - Østdanmark'!H121</f>
        <v>#REF!</v>
      </c>
      <c r="I121" s="279" t="e">
        <f>'Resultater - Vestdanmark'!I121+'Resultater - Østdanmark'!I121</f>
        <v>#REF!</v>
      </c>
      <c r="J121" s="280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 t="e">
        <f>'Resultater - Vestdanmark'!H122+'Resultater - Østdanmark'!H122</f>
        <v>#REF!</v>
      </c>
      <c r="I122" s="279" t="e">
        <f>'Resultater - Vestdanmark'!I122+'Resultater - Østdanmark'!I122</f>
        <v>#REF!</v>
      </c>
      <c r="J122" s="280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 t="e">
        <f>'Resultater - Vestdanmark'!H123+'Resultater - Østdanmark'!H123</f>
        <v>#REF!</v>
      </c>
      <c r="I123" s="279" t="e">
        <f>'Resultater - Vestdanmark'!I123+'Resultater - Østdanmark'!I123</f>
        <v>#REF!</v>
      </c>
      <c r="J123" s="280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 t="e">
        <f>'Resultater - Vestdanmark'!H124+'Resultater - Østdanmark'!H124</f>
        <v>#REF!</v>
      </c>
      <c r="I124" s="279" t="e">
        <f>'Resultater - Vestdanmark'!I124+'Resultater - Østdanmark'!I124</f>
        <v>#REF!</v>
      </c>
      <c r="J124" s="280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 t="e">
        <f>'Resultater - Vestdanmark'!H125+'Resultater - Østdanmark'!H125</f>
        <v>#REF!</v>
      </c>
      <c r="I125" s="279" t="e">
        <f>'Resultater - Vestdanmark'!I125+'Resultater - Østdanmark'!I125</f>
        <v>#REF!</v>
      </c>
      <c r="J125" s="280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 t="e">
        <f>'Resultater - Vestdanmark'!H126+'Resultater - Østdanmark'!H126</f>
        <v>#REF!</v>
      </c>
      <c r="I126" s="279" t="e">
        <f>'Resultater - Vestdanmark'!I126+'Resultater - Østdanmark'!I126</f>
        <v>#REF!</v>
      </c>
      <c r="J126" s="280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 t="e">
        <f>'Resultater - Vestdanmark'!H127+'Resultater - Østdanmark'!H127</f>
        <v>#REF!</v>
      </c>
      <c r="I127" s="279" t="e">
        <f>'Resultater - Vestdanmark'!I127+'Resultater - Østdanmark'!I127</f>
        <v>#REF!</v>
      </c>
      <c r="J127" s="280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 t="e">
        <f>'Resultater - Vestdanmark'!H128+'Resultater - Østdanmark'!H128</f>
        <v>#REF!</v>
      </c>
      <c r="I128" s="279" t="e">
        <f>'Resultater - Vestdanmark'!I128+'Resultater - Østdanmark'!I128</f>
        <v>#REF!</v>
      </c>
      <c r="J128" s="280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 t="e">
        <f>'Resultater - Vestdanmark'!H129+'Resultater - Østdanmark'!H129</f>
        <v>#REF!</v>
      </c>
      <c r="I129" s="279" t="e">
        <f>'Resultater - Vestdanmark'!I129+'Resultater - Østdanmark'!I129</f>
        <v>#REF!</v>
      </c>
      <c r="J129" s="280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 t="e">
        <f>'Resultater - Vestdanmark'!H130+'Resultater - Østdanmark'!H130</f>
        <v>#REF!</v>
      </c>
      <c r="I130" s="279" t="e">
        <f>'Resultater - Vestdanmark'!I130+'Resultater - Østdanmark'!I130</f>
        <v>#REF!</v>
      </c>
      <c r="J130" s="280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 t="e">
        <f>'Resultater - Vestdanmark'!H131+'Resultater - Østdanmark'!H131</f>
        <v>#REF!</v>
      </c>
      <c r="I131" s="279" t="e">
        <f>'Resultater - Vestdanmark'!I131+'Resultater - Østdanmark'!I131</f>
        <v>#REF!</v>
      </c>
      <c r="J131" s="280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 t="e">
        <f>'Resultater - Vestdanmark'!H132+'Resultater - Østdanmark'!H132</f>
        <v>#REF!</v>
      </c>
      <c r="I132" s="279" t="e">
        <f>'Resultater - Vestdanmark'!I132+'Resultater - Østdanmark'!I132</f>
        <v>#REF!</v>
      </c>
      <c r="J132" s="280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 t="e">
        <f>'Resultater - Vestdanmark'!H133+'Resultater - Østdanmark'!H133</f>
        <v>#REF!</v>
      </c>
      <c r="I133" s="279" t="e">
        <f>'Resultater - Vestdanmark'!I133+'Resultater - Østdanmark'!I133</f>
        <v>#REF!</v>
      </c>
      <c r="J133" s="280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 t="e">
        <f>'Resultater - Vestdanmark'!H134+'Resultater - Østdanmark'!H134</f>
        <v>#REF!</v>
      </c>
      <c r="I134" s="279" t="e">
        <f>'Resultater - Vestdanmark'!I134+'Resultater - Østdanmark'!I134</f>
        <v>#REF!</v>
      </c>
      <c r="J134" s="280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 t="e">
        <f>'Resultater - Vestdanmark'!H135+'Resultater - Østdanmark'!H135</f>
        <v>#REF!</v>
      </c>
      <c r="I135" s="279" t="e">
        <f>'Resultater - Vestdanmark'!I135+'Resultater - Østdanmark'!I135</f>
        <v>#REF!</v>
      </c>
      <c r="J135" s="280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 t="e">
        <f>'Resultater - Vestdanmark'!H136+'Resultater - Østdanmark'!H136</f>
        <v>#REF!</v>
      </c>
      <c r="I136" s="279" t="e">
        <f>'Resultater - Vestdanmark'!I136+'Resultater - Østdanmark'!I136</f>
        <v>#REF!</v>
      </c>
      <c r="J136" s="280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 t="e">
        <f>'Resultater - Vestdanmark'!H137+'Resultater - Østdanmark'!H137</f>
        <v>#REF!</v>
      </c>
      <c r="I137" s="279" t="e">
        <f>'Resultater - Vestdanmark'!I137+'Resultater - Østdanmark'!I137</f>
        <v>#REF!</v>
      </c>
      <c r="J137" s="280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 t="e">
        <f>'Resultater - Vestdanmark'!H138+'Resultater - Østdanmark'!H138</f>
        <v>#REF!</v>
      </c>
      <c r="I138" s="279" t="e">
        <f>'Resultater - Vestdanmark'!I138+'Resultater - Østdanmark'!I138</f>
        <v>#REF!</v>
      </c>
      <c r="J138" s="280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 t="e">
        <f>'Resultater - Vestdanmark'!H139+'Resultater - Østdanmark'!H139</f>
        <v>#REF!</v>
      </c>
      <c r="I139" s="279" t="e">
        <f>'Resultater - Vestdanmark'!I139+'Resultater - Østdanmark'!I139</f>
        <v>#REF!</v>
      </c>
      <c r="J139" s="280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 t="e">
        <f>'Resultater - Vestdanmark'!H140+'Resultater - Østdanmark'!H140</f>
        <v>#REF!</v>
      </c>
      <c r="I140" s="279" t="e">
        <f>'Resultater - Vestdanmark'!I140+'Resultater - Østdanmark'!I140</f>
        <v>#REF!</v>
      </c>
      <c r="J140" s="280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 t="e">
        <f>'Resultater - Vestdanmark'!H141+'Resultater - Østdanmark'!H141</f>
        <v>#REF!</v>
      </c>
      <c r="I141" s="279" t="e">
        <f>'Resultater - Vestdanmark'!I141+'Resultater - Østdanmark'!I141</f>
        <v>#REF!</v>
      </c>
      <c r="J141" s="280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 t="e">
        <f>'Resultater - Vestdanmark'!H142+'Resultater - Østdanmark'!H142</f>
        <v>#REF!</v>
      </c>
      <c r="I142" s="279" t="e">
        <f>'Resultater - Vestdanmark'!I142+'Resultater - Østdanmark'!I142</f>
        <v>#REF!</v>
      </c>
      <c r="J142" s="280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 t="e">
        <f>'Resultater - Vestdanmark'!H143+'Resultater - Østdanmark'!H143</f>
        <v>#REF!</v>
      </c>
      <c r="I143" s="279" t="e">
        <f>'Resultater - Vestdanmark'!I143+'Resultater - Østdanmark'!I143</f>
        <v>#REF!</v>
      </c>
      <c r="J143" s="280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 t="e">
        <f>'Resultater - Vestdanmark'!H144+'Resultater - Østdanmark'!H144</f>
        <v>#REF!</v>
      </c>
      <c r="I144" s="279" t="e">
        <f>'Resultater - Vestdanmark'!I144+'Resultater - Østdanmark'!I144</f>
        <v>#REF!</v>
      </c>
      <c r="J144" s="280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 t="e">
        <f>'Resultater - Vestdanmark'!H145+'Resultater - Østdanmark'!H145</f>
        <v>#REF!</v>
      </c>
      <c r="I145" s="279" t="e">
        <f>'Resultater - Vestdanmark'!I145+'Resultater - Østdanmark'!I145</f>
        <v>#REF!</v>
      </c>
      <c r="J145" s="280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 t="e">
        <f>'Resultater - Vestdanmark'!H146+'Resultater - Østdanmark'!H146</f>
        <v>#REF!</v>
      </c>
      <c r="I146" s="279" t="e">
        <f>'Resultater - Vestdanmark'!I146+'Resultater - Østdanmark'!I146</f>
        <v>#REF!</v>
      </c>
      <c r="J146" s="280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 t="e">
        <f>'Resultater - Vestdanmark'!H147+'Resultater - Østdanmark'!H147</f>
        <v>#REF!</v>
      </c>
      <c r="I147" s="279" t="e">
        <f>'Resultater - Vestdanmark'!I147+'Resultater - Østdanmark'!I147</f>
        <v>#REF!</v>
      </c>
      <c r="J147" s="280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 t="e">
        <f>'Resultater - Vestdanmark'!H148+'Resultater - Østdanmark'!H148</f>
        <v>#REF!</v>
      </c>
      <c r="I148" s="279" t="e">
        <f>'Resultater - Vestdanmark'!I148+'Resultater - Østdanmark'!I148</f>
        <v>#REF!</v>
      </c>
      <c r="J148" s="280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 t="e">
        <f>'Resultater - Vestdanmark'!H149+'Resultater - Østdanmark'!H149</f>
        <v>#REF!</v>
      </c>
      <c r="I149" s="279" t="e">
        <f>'Resultater - Vestdanmark'!I149+'Resultater - Østdanmark'!I149</f>
        <v>#REF!</v>
      </c>
      <c r="J149" s="280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 t="e">
        <f>'Resultater - Vestdanmark'!H150+'Resultater - Østdanmark'!H150</f>
        <v>#REF!</v>
      </c>
      <c r="I150" s="279" t="e">
        <f>'Resultater - Vestdanmark'!I150+'Resultater - Østdanmark'!I150</f>
        <v>#REF!</v>
      </c>
      <c r="J150" s="280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 t="e">
        <f>'Resultater - Vestdanmark'!H151+'Resultater - Østdanmark'!H151</f>
        <v>#REF!</v>
      </c>
      <c r="I151" s="279" t="e">
        <f>'Resultater - Vestdanmark'!I151+'Resultater - Østdanmark'!I151</f>
        <v>#REF!</v>
      </c>
      <c r="J151" s="280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 t="e">
        <f>'Resultater - Vestdanmark'!H152+'Resultater - Østdanmark'!H152</f>
        <v>#REF!</v>
      </c>
      <c r="I152" s="279" t="e">
        <f>'Resultater - Vestdanmark'!I152+'Resultater - Østdanmark'!I152</f>
        <v>#REF!</v>
      </c>
      <c r="J152" s="280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 t="e">
        <f>'Resultater - Vestdanmark'!H153+'Resultater - Østdanmark'!H153</f>
        <v>#REF!</v>
      </c>
      <c r="I153" s="279" t="e">
        <f>'Resultater - Vestdanmark'!I153+'Resultater - Østdanmark'!I153</f>
        <v>#REF!</v>
      </c>
      <c r="J153" s="280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 t="e">
        <f>'Resultater - Vestdanmark'!H154+'Resultater - Østdanmark'!H154</f>
        <v>#REF!</v>
      </c>
      <c r="I154" s="279" t="e">
        <f>'Resultater - Vestdanmark'!I154+'Resultater - Østdanmark'!I154</f>
        <v>#REF!</v>
      </c>
      <c r="J154" s="280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 t="e">
        <f>'Resultater - Vestdanmark'!H155+'Resultater - Østdanmark'!H155</f>
        <v>#REF!</v>
      </c>
      <c r="I155" s="279" t="e">
        <f>'Resultater - Vestdanmark'!I155+'Resultater - Østdanmark'!I155</f>
        <v>#REF!</v>
      </c>
      <c r="J155" s="280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 t="e">
        <f>'Resultater - Vestdanmark'!H156+'Resultater - Østdanmark'!H156</f>
        <v>#REF!</v>
      </c>
      <c r="I156" s="279" t="e">
        <f>'Resultater - Vestdanmark'!I156+'Resultater - Østdanmark'!I156</f>
        <v>#REF!</v>
      </c>
      <c r="J156" s="280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 t="e">
        <f>'Resultater - Vestdanmark'!H157+'Resultater - Østdanmark'!H157</f>
        <v>#REF!</v>
      </c>
      <c r="I157" s="279" t="e">
        <f>'Resultater - Vestdanmark'!I157+'Resultater - Østdanmark'!I157</f>
        <v>#REF!</v>
      </c>
      <c r="J157" s="280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 t="e">
        <f>'Resultater - Vestdanmark'!H158+'Resultater - Østdanmark'!H158</f>
        <v>#REF!</v>
      </c>
      <c r="I158" s="279" t="e">
        <f>'Resultater - Vestdanmark'!I158+'Resultater - Østdanmark'!I158</f>
        <v>#REF!</v>
      </c>
      <c r="J158" s="280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 t="e">
        <f>'Resultater - Vestdanmark'!H159+'Resultater - Østdanmark'!H159</f>
        <v>#REF!</v>
      </c>
      <c r="I159" s="279" t="e">
        <f>'Resultater - Vestdanmark'!I159+'Resultater - Østdanmark'!I159</f>
        <v>#REF!</v>
      </c>
      <c r="J159" s="280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 t="e">
        <f>'Resultater - Vestdanmark'!H160+'Resultater - Østdanmark'!H160</f>
        <v>#REF!</v>
      </c>
      <c r="I160" s="279" t="e">
        <f>'Resultater - Vestdanmark'!I160+'Resultater - Østdanmark'!I160</f>
        <v>#REF!</v>
      </c>
      <c r="J160" s="280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 t="e">
        <f>'Resultater - Vestdanmark'!H161+'Resultater - Østdanmark'!H161</f>
        <v>#REF!</v>
      </c>
      <c r="I161" s="279" t="e">
        <f>'Resultater - Vestdanmark'!I161+'Resultater - Østdanmark'!I161</f>
        <v>#REF!</v>
      </c>
      <c r="J161" s="280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 t="e">
        <f>'Resultater - Vestdanmark'!H162+'Resultater - Østdanmark'!H162</f>
        <v>#REF!</v>
      </c>
      <c r="I162" s="279" t="e">
        <f>'Resultater - Vestdanmark'!I162+'Resultater - Østdanmark'!I162</f>
        <v>#REF!</v>
      </c>
      <c r="J162" s="280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 t="e">
        <f>'Resultater - Vestdanmark'!H163+'Resultater - Østdanmark'!H163</f>
        <v>#REF!</v>
      </c>
      <c r="I163" s="279" t="e">
        <f>'Resultater - Vestdanmark'!I163+'Resultater - Østdanmark'!I163</f>
        <v>#REF!</v>
      </c>
      <c r="J163" s="280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 t="e">
        <f>'Resultater - Vestdanmark'!H164+'Resultater - Østdanmark'!H164</f>
        <v>#REF!</v>
      </c>
      <c r="I164" s="279" t="e">
        <f>'Resultater - Vestdanmark'!I164+'Resultater - Østdanmark'!I164</f>
        <v>#REF!</v>
      </c>
      <c r="J164" s="280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 t="e">
        <f>'Resultater - Vestdanmark'!H165+'Resultater - Østdanmark'!H165</f>
        <v>#REF!</v>
      </c>
      <c r="I165" s="279" t="e">
        <f>'Resultater - Vestdanmark'!I165+'Resultater - Østdanmark'!I165</f>
        <v>#REF!</v>
      </c>
      <c r="J165" s="280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 t="e">
        <f>'Resultater - Vestdanmark'!H166+'Resultater - Østdanmark'!H166</f>
        <v>#REF!</v>
      </c>
      <c r="I166" s="279" t="e">
        <f>'Resultater - Vestdanmark'!I166+'Resultater - Østdanmark'!I166</f>
        <v>#REF!</v>
      </c>
      <c r="J166" s="280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 t="e">
        <f>'Resultater - Vestdanmark'!H167+'Resultater - Østdanmark'!H167</f>
        <v>#REF!</v>
      </c>
      <c r="I167" s="279" t="e">
        <f>'Resultater - Vestdanmark'!I167+'Resultater - Østdanmark'!I167</f>
        <v>#REF!</v>
      </c>
      <c r="J167" s="280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 t="e">
        <f>'Resultater - Vestdanmark'!H168+'Resultater - Østdanmark'!H168</f>
        <v>#REF!</v>
      </c>
      <c r="I168" s="279" t="e">
        <f>'Resultater - Vestdanmark'!I168+'Resultater - Østdanmark'!I168</f>
        <v>#REF!</v>
      </c>
      <c r="J168" s="280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 t="e">
        <f>'Resultater - Vestdanmark'!H169+'Resultater - Østdanmark'!H169</f>
        <v>#REF!</v>
      </c>
      <c r="I169" s="279" t="e">
        <f>'Resultater - Vestdanmark'!I169+'Resultater - Østdanmark'!I169</f>
        <v>#REF!</v>
      </c>
      <c r="J169" s="280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 t="e">
        <f>'Resultater - Vestdanmark'!H170+'Resultater - Østdanmark'!H170</f>
        <v>#REF!</v>
      </c>
      <c r="I170" s="279" t="e">
        <f>'Resultater - Vestdanmark'!I170+'Resultater - Østdanmark'!I170</f>
        <v>#REF!</v>
      </c>
      <c r="J170" s="280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 t="e">
        <f>'Resultater - Vestdanmark'!H171+'Resultater - Østdanmark'!H171</f>
        <v>#REF!</v>
      </c>
      <c r="I171" s="279" t="e">
        <f>'Resultater - Vestdanmark'!I171+'Resultater - Østdanmark'!I171</f>
        <v>#REF!</v>
      </c>
      <c r="J171" s="280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 t="e">
        <f>'Resultater - Vestdanmark'!H172+'Resultater - Østdanmark'!H172</f>
        <v>#REF!</v>
      </c>
      <c r="I172" s="279" t="e">
        <f>'Resultater - Vestdanmark'!I172+'Resultater - Østdanmark'!I172</f>
        <v>#REF!</v>
      </c>
      <c r="J172" s="280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 t="e">
        <f>'Resultater - Vestdanmark'!H173+'Resultater - Østdanmark'!H173</f>
        <v>#REF!</v>
      </c>
      <c r="I173" s="279" t="e">
        <f>'Resultater - Vestdanmark'!I173+'Resultater - Østdanmark'!I173</f>
        <v>#REF!</v>
      </c>
      <c r="J173" s="280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 t="e">
        <f>'Resultater - Vestdanmark'!H174+'Resultater - Østdanmark'!H174</f>
        <v>#REF!</v>
      </c>
      <c r="I174" s="279" t="e">
        <f>'Resultater - Vestdanmark'!I174+'Resultater - Østdanmark'!I174</f>
        <v>#REF!</v>
      </c>
      <c r="J174" s="280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 t="e">
        <f>'Resultater - Vestdanmark'!H175+'Resultater - Østdanmark'!H175</f>
        <v>#REF!</v>
      </c>
      <c r="I175" s="279" t="e">
        <f>'Resultater - Vestdanmark'!I175+'Resultater - Østdanmark'!I175</f>
        <v>#REF!</v>
      </c>
      <c r="J175" s="280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 t="e">
        <f>'Resultater - Vestdanmark'!H176+'Resultater - Østdanmark'!H176</f>
        <v>#REF!</v>
      </c>
      <c r="I176" s="279" t="e">
        <f>'Resultater - Vestdanmark'!I176+'Resultater - Østdanmark'!I176</f>
        <v>#REF!</v>
      </c>
      <c r="J176" s="280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 t="e">
        <f>'Resultater - Vestdanmark'!H177+'Resultater - Østdanmark'!H177</f>
        <v>#REF!</v>
      </c>
      <c r="I177" s="279" t="e">
        <f>'Resultater - Vestdanmark'!I177+'Resultater - Østdanmark'!I177</f>
        <v>#REF!</v>
      </c>
      <c r="J177" s="280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 t="e">
        <f>'Resultater - Vestdanmark'!H178+'Resultater - Østdanmark'!H178</f>
        <v>#REF!</v>
      </c>
      <c r="I178" s="279" t="e">
        <f>'Resultater - Vestdanmark'!I178+'Resultater - Østdanmark'!I178</f>
        <v>#REF!</v>
      </c>
      <c r="J178" s="280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 t="e">
        <f>'Resultater - Vestdanmark'!H179+'Resultater - Østdanmark'!H179</f>
        <v>#REF!</v>
      </c>
      <c r="I179" s="279" t="e">
        <f>'Resultater - Vestdanmark'!I179+'Resultater - Østdanmark'!I179</f>
        <v>#REF!</v>
      </c>
      <c r="J179" s="280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 t="e">
        <f>'Resultater - Vestdanmark'!H180+'Resultater - Østdanmark'!H180</f>
        <v>#REF!</v>
      </c>
      <c r="I180" s="279" t="e">
        <f>'Resultater - Vestdanmark'!I180+'Resultater - Østdanmark'!I180</f>
        <v>#REF!</v>
      </c>
      <c r="J180" s="280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 t="e">
        <f>'Resultater - Vestdanmark'!H181+'Resultater - Østdanmark'!H181</f>
        <v>#REF!</v>
      </c>
      <c r="I181" s="279" t="e">
        <f>'Resultater - Vestdanmark'!I181+'Resultater - Østdanmark'!I181</f>
        <v>#REF!</v>
      </c>
      <c r="J181" s="280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 t="e">
        <f>'Resultater - Vestdanmark'!H182+'Resultater - Østdanmark'!H182</f>
        <v>#REF!</v>
      </c>
      <c r="I182" s="279" t="e">
        <f>'Resultater - Vestdanmark'!I182+'Resultater - Østdanmark'!I182</f>
        <v>#REF!</v>
      </c>
      <c r="J182" s="280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 t="e">
        <f>'Resultater - Vestdanmark'!H183+'Resultater - Østdanmark'!H183</f>
        <v>#REF!</v>
      </c>
      <c r="I183" s="279" t="e">
        <f>'Resultater - Vestdanmark'!I183+'Resultater - Østdanmark'!I183</f>
        <v>#REF!</v>
      </c>
      <c r="J183" s="280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 t="e">
        <f>'Resultater - Vestdanmark'!H184+'Resultater - Østdanmark'!H184</f>
        <v>#REF!</v>
      </c>
      <c r="I184" s="279" t="e">
        <f>'Resultater - Vestdanmark'!I184+'Resultater - Østdanmark'!I184</f>
        <v>#REF!</v>
      </c>
      <c r="J184" s="280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 t="e">
        <f>'Resultater - Vestdanmark'!H185+'Resultater - Østdanmark'!H185</f>
        <v>#REF!</v>
      </c>
      <c r="I185" s="279" t="e">
        <f>'Resultater - Vestdanmark'!I185+'Resultater - Østdanmark'!I185</f>
        <v>#REF!</v>
      </c>
      <c r="J185" s="280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 t="e">
        <f>'Resultater - Vestdanmark'!H186+'Resultater - Østdanmark'!H186</f>
        <v>#REF!</v>
      </c>
      <c r="I186" s="279" t="e">
        <f>'Resultater - Vestdanmark'!I186+'Resultater - Østdanmark'!I186</f>
        <v>#REF!</v>
      </c>
      <c r="J186" s="280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 t="e">
        <f>'Resultater - Vestdanmark'!H187+'Resultater - Østdanmark'!H187</f>
        <v>#REF!</v>
      </c>
      <c r="I187" s="279" t="e">
        <f>'Resultater - Vestdanmark'!I187+'Resultater - Østdanmark'!I187</f>
        <v>#REF!</v>
      </c>
      <c r="J187" s="280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 t="e">
        <f>'Resultater - Vestdanmark'!H188+'Resultater - Østdanmark'!H188</f>
        <v>#REF!</v>
      </c>
      <c r="I188" s="279" t="e">
        <f>'Resultater - Vestdanmark'!I188+'Resultater - Østdanmark'!I188</f>
        <v>#REF!</v>
      </c>
      <c r="J188" s="280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 t="e">
        <f>'Resultater - Vestdanmark'!H189+'Resultater - Østdanmark'!H189</f>
        <v>#REF!</v>
      </c>
      <c r="I189" s="279" t="e">
        <f>'Resultater - Vestdanmark'!I189+'Resultater - Østdanmark'!I189</f>
        <v>#REF!</v>
      </c>
      <c r="J189" s="280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 t="e">
        <f>'Resultater - Vestdanmark'!H190+'Resultater - Østdanmark'!H190</f>
        <v>#REF!</v>
      </c>
      <c r="I190" s="279" t="e">
        <f>'Resultater - Vestdanmark'!I190+'Resultater - Østdanmark'!I190</f>
        <v>#REF!</v>
      </c>
      <c r="J190" s="280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 t="e">
        <f>'Resultater - Vestdanmark'!H191+'Resultater - Østdanmark'!H191</f>
        <v>#REF!</v>
      </c>
      <c r="I191" s="279" t="e">
        <f>'Resultater - Vestdanmark'!I191+'Resultater - Østdanmark'!I191</f>
        <v>#REF!</v>
      </c>
      <c r="J191" s="280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 t="e">
        <f>'Resultater - Vestdanmark'!H192+'Resultater - Østdanmark'!H192</f>
        <v>#REF!</v>
      </c>
      <c r="I192" s="279" t="e">
        <f>'Resultater - Vestdanmark'!I192+'Resultater - Østdanmark'!I192</f>
        <v>#REF!</v>
      </c>
      <c r="J192" s="280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 t="e">
        <f>'Resultater - Vestdanmark'!H193+'Resultater - Østdanmark'!H193</f>
        <v>#REF!</v>
      </c>
      <c r="I193" s="279" t="e">
        <f>'Resultater - Vestdanmark'!I193+'Resultater - Østdanmark'!I193</f>
        <v>#REF!</v>
      </c>
      <c r="J193" s="280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 t="e">
        <f>'Resultater - Vestdanmark'!H194+'Resultater - Østdanmark'!H194</f>
        <v>#REF!</v>
      </c>
      <c r="I194" s="279" t="e">
        <f>'Resultater - Vestdanmark'!I194+'Resultater - Østdanmark'!I194</f>
        <v>#REF!</v>
      </c>
      <c r="J194" s="280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 t="e">
        <f>'Resultater - Vestdanmark'!H195+'Resultater - Østdanmark'!H195</f>
        <v>#REF!</v>
      </c>
      <c r="I195" s="279" t="e">
        <f>'Resultater - Vestdanmark'!I195+'Resultater - Østdanmark'!I195</f>
        <v>#REF!</v>
      </c>
      <c r="J195" s="280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 t="e">
        <f>'Resultater - Vestdanmark'!H196+'Resultater - Østdanmark'!H196</f>
        <v>#REF!</v>
      </c>
      <c r="I196" s="279" t="e">
        <f>'Resultater - Vestdanmark'!I196+'Resultater - Østdanmark'!I196</f>
        <v>#REF!</v>
      </c>
      <c r="J196" s="280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 t="e">
        <f>'Resultater - Vestdanmark'!H197+'Resultater - Østdanmark'!H197</f>
        <v>#REF!</v>
      </c>
      <c r="I197" s="279" t="e">
        <f>'Resultater - Vestdanmark'!I197+'Resultater - Østdanmark'!I197</f>
        <v>#REF!</v>
      </c>
      <c r="J197" s="280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 t="e">
        <f>'Resultater - Vestdanmark'!H198+'Resultater - Østdanmark'!H198</f>
        <v>#REF!</v>
      </c>
      <c r="I198" s="279" t="e">
        <f>'Resultater - Vestdanmark'!I198+'Resultater - Østdanmark'!I198</f>
        <v>#REF!</v>
      </c>
      <c r="J198" s="280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 t="e">
        <f>'Resultater - Vestdanmark'!H199+'Resultater - Østdanmark'!H199</f>
        <v>#REF!</v>
      </c>
      <c r="I199" s="279" t="e">
        <f>'Resultater - Vestdanmark'!I199+'Resultater - Østdanmark'!I199</f>
        <v>#REF!</v>
      </c>
      <c r="J199" s="280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 t="e">
        <f>'Resultater - Vestdanmark'!H200+'Resultater - Østdanmark'!H200</f>
        <v>#REF!</v>
      </c>
      <c r="I200" s="279" t="e">
        <f>'Resultater - Vestdanmark'!I200+'Resultater - Østdanmark'!I200</f>
        <v>#REF!</v>
      </c>
      <c r="J200" s="280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 t="e">
        <f>'Resultater - Vestdanmark'!H201+'Resultater - Østdanmark'!H201</f>
        <v>#REF!</v>
      </c>
      <c r="I201" s="279" t="e">
        <f>'Resultater - Vestdanmark'!I201+'Resultater - Østdanmark'!I201</f>
        <v>#REF!</v>
      </c>
      <c r="J201" s="280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 t="e">
        <f>'Resultater - Vestdanmark'!H202+'Resultater - Østdanmark'!H202</f>
        <v>#REF!</v>
      </c>
      <c r="I202" s="279" t="e">
        <f>'Resultater - Vestdanmark'!I202+'Resultater - Østdanmark'!I202</f>
        <v>#REF!</v>
      </c>
      <c r="J202" s="280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 t="e">
        <f>'Resultater - Vestdanmark'!H203+'Resultater - Østdanmark'!H203</f>
        <v>#REF!</v>
      </c>
      <c r="I203" s="279" t="e">
        <f>'Resultater - Vestdanmark'!I203+'Resultater - Østdanmark'!I203</f>
        <v>#REF!</v>
      </c>
      <c r="J203" s="280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 t="e">
        <f>'Resultater - Vestdanmark'!H204+'Resultater - Østdanmark'!H204</f>
        <v>#REF!</v>
      </c>
      <c r="I204" s="279" t="e">
        <f>'Resultater - Vestdanmark'!I204+'Resultater - Østdanmark'!I204</f>
        <v>#REF!</v>
      </c>
      <c r="J204" s="280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 t="e">
        <f>'Resultater - Vestdanmark'!H205+'Resultater - Østdanmark'!H205</f>
        <v>#REF!</v>
      </c>
      <c r="I205" s="279" t="e">
        <f>'Resultater - Vestdanmark'!I205+'Resultater - Østdanmark'!I205</f>
        <v>#REF!</v>
      </c>
      <c r="J205" s="280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 t="e">
        <f>'Resultater - Vestdanmark'!H206+'Resultater - Østdanmark'!H206</f>
        <v>#REF!</v>
      </c>
      <c r="I206" s="279" t="e">
        <f>'Resultater - Vestdanmark'!I206+'Resultater - Østdanmark'!I206</f>
        <v>#REF!</v>
      </c>
      <c r="J206" s="280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 t="e">
        <f>'Resultater - Vestdanmark'!H207+'Resultater - Østdanmark'!H207</f>
        <v>#REF!</v>
      </c>
      <c r="I207" s="279" t="e">
        <f>'Resultater - Vestdanmark'!I207+'Resultater - Østdanmark'!I207</f>
        <v>#REF!</v>
      </c>
      <c r="J207" s="280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 t="e">
        <f>'Resultater - Vestdanmark'!H208+'Resultater - Østdanmark'!H208</f>
        <v>#REF!</v>
      </c>
      <c r="I208" s="279" t="e">
        <f>'Resultater - Vestdanmark'!I208+'Resultater - Østdanmark'!I208</f>
        <v>#REF!</v>
      </c>
      <c r="J208" s="280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 t="e">
        <f>'Resultater - Vestdanmark'!H209+'Resultater - Østdanmark'!H209</f>
        <v>#REF!</v>
      </c>
      <c r="I209" s="279" t="e">
        <f>'Resultater - Vestdanmark'!I209+'Resultater - Østdanmark'!I209</f>
        <v>#REF!</v>
      </c>
      <c r="J209" s="280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 t="e">
        <f>'Resultater - Vestdanmark'!H210+'Resultater - Østdanmark'!H210</f>
        <v>#REF!</v>
      </c>
      <c r="I210" s="279" t="e">
        <f>'Resultater - Vestdanmark'!I210+'Resultater - Østdanmark'!I210</f>
        <v>#REF!</v>
      </c>
      <c r="J210" s="280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 t="e">
        <f>'Resultater - Vestdanmark'!H211+'Resultater - Østdanmark'!H211</f>
        <v>#REF!</v>
      </c>
      <c r="I211" s="279" t="e">
        <f>'Resultater - Vestdanmark'!I211+'Resultater - Østdanmark'!I211</f>
        <v>#REF!</v>
      </c>
      <c r="J211" s="280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 t="e">
        <f>'Resultater - Vestdanmark'!H212+'Resultater - Østdanmark'!H212</f>
        <v>#REF!</v>
      </c>
      <c r="I212" s="279" t="e">
        <f>'Resultater - Vestdanmark'!I212+'Resultater - Østdanmark'!I212</f>
        <v>#REF!</v>
      </c>
      <c r="J212" s="280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 t="e">
        <f>'Resultater - Vestdanmark'!H213+'Resultater - Østdanmark'!H213</f>
        <v>#REF!</v>
      </c>
      <c r="I213" s="279" t="e">
        <f>'Resultater - Vestdanmark'!I213+'Resultater - Østdanmark'!I213</f>
        <v>#REF!</v>
      </c>
      <c r="J213" s="280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 t="e">
        <f>'Resultater - Vestdanmark'!H214+'Resultater - Østdanmark'!H214</f>
        <v>#REF!</v>
      </c>
      <c r="I214" s="279" t="e">
        <f>'Resultater - Vestdanmark'!I214+'Resultater - Østdanmark'!I214</f>
        <v>#REF!</v>
      </c>
      <c r="J214" s="280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 t="e">
        <f>'Resultater - Vestdanmark'!H215+'Resultater - Østdanmark'!H215</f>
        <v>#REF!</v>
      </c>
      <c r="I215" s="279" t="e">
        <f>'Resultater - Vestdanmark'!I215+'Resultater - Østdanmark'!I215</f>
        <v>#REF!</v>
      </c>
      <c r="J215" s="280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 t="e">
        <f>'Resultater - Vestdanmark'!H216+'Resultater - Østdanmark'!H216</f>
        <v>#REF!</v>
      </c>
      <c r="I216" s="279" t="e">
        <f>'Resultater - Vestdanmark'!I216+'Resultater - Østdanmark'!I216</f>
        <v>#REF!</v>
      </c>
      <c r="J216" s="280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 t="e">
        <f>'Resultater - Vestdanmark'!H217+'Resultater - Østdanmark'!H217</f>
        <v>#REF!</v>
      </c>
      <c r="I217" s="279" t="e">
        <f>'Resultater - Vestdanmark'!I217+'Resultater - Østdanmark'!I217</f>
        <v>#REF!</v>
      </c>
      <c r="J217" s="280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 t="e">
        <f>'Resultater - Vestdanmark'!H218+'Resultater - Østdanmark'!H218</f>
        <v>#REF!</v>
      </c>
      <c r="I218" s="279" t="e">
        <f>'Resultater - Vestdanmark'!I218+'Resultater - Østdanmark'!I218</f>
        <v>#REF!</v>
      </c>
      <c r="J218" s="280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 t="e">
        <f>'Resultater - Vestdanmark'!H219+'Resultater - Østdanmark'!H219</f>
        <v>#REF!</v>
      </c>
      <c r="I219" s="279" t="e">
        <f>'Resultater - Vestdanmark'!I219+'Resultater - Østdanmark'!I219</f>
        <v>#REF!</v>
      </c>
      <c r="J219" s="280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 t="e">
        <f>'Resultater - Vestdanmark'!H220+'Resultater - Østdanmark'!H220</f>
        <v>#REF!</v>
      </c>
      <c r="I220" s="279" t="e">
        <f>'Resultater - Vestdanmark'!I220+'Resultater - Østdanmark'!I220</f>
        <v>#REF!</v>
      </c>
      <c r="J220" s="280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 t="e">
        <f>'Resultater - Vestdanmark'!H221+'Resultater - Østdanmark'!H221</f>
        <v>#REF!</v>
      </c>
      <c r="I221" s="279" t="e">
        <f>'Resultater - Vestdanmark'!I221+'Resultater - Østdanmark'!I221</f>
        <v>#REF!</v>
      </c>
      <c r="J221" s="280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 t="e">
        <f>'Resultater - Vestdanmark'!H222+'Resultater - Østdanmark'!H222</f>
        <v>#REF!</v>
      </c>
      <c r="I222" s="279" t="e">
        <f>'Resultater - Vestdanmark'!I222+'Resultater - Østdanmark'!I222</f>
        <v>#REF!</v>
      </c>
      <c r="J222" s="280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 t="e">
        <f>'Resultater - Vestdanmark'!H223+'Resultater - Østdanmark'!H223</f>
        <v>#REF!</v>
      </c>
      <c r="I223" s="279" t="e">
        <f>'Resultater - Vestdanmark'!I223+'Resultater - Østdanmark'!I223</f>
        <v>#REF!</v>
      </c>
      <c r="J223" s="280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 t="e">
        <f>'Resultater - Vestdanmark'!H224+'Resultater - Østdanmark'!H224</f>
        <v>#REF!</v>
      </c>
      <c r="I224" s="279" t="e">
        <f>'Resultater - Vestdanmark'!I224+'Resultater - Østdanmark'!I224</f>
        <v>#REF!</v>
      </c>
      <c r="J224" s="280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 t="e">
        <f>'Resultater - Vestdanmark'!H225+'Resultater - Østdanmark'!H225</f>
        <v>#REF!</v>
      </c>
      <c r="I225" s="279" t="e">
        <f>'Resultater - Vestdanmark'!I225+'Resultater - Østdanmark'!I225</f>
        <v>#REF!</v>
      </c>
      <c r="J225" s="280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 t="e">
        <f>'Resultater - Vestdanmark'!H226+'Resultater - Østdanmark'!H226</f>
        <v>#REF!</v>
      </c>
      <c r="I226" s="279" t="e">
        <f>'Resultater - Vestdanmark'!I226+'Resultater - Østdanmark'!I226</f>
        <v>#REF!</v>
      </c>
      <c r="J226" s="280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 t="e">
        <f>'Resultater - Vestdanmark'!H227+'Resultater - Østdanmark'!H227</f>
        <v>#REF!</v>
      </c>
      <c r="I227" s="279" t="e">
        <f>'Resultater - Vestdanmark'!I227+'Resultater - Østdanmark'!I227</f>
        <v>#REF!</v>
      </c>
      <c r="J227" s="280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 t="e">
        <f>'Resultater - Vestdanmark'!H228+'Resultater - Østdanmark'!H228</f>
        <v>#REF!</v>
      </c>
      <c r="I228" s="279" t="e">
        <f>'Resultater - Vestdanmark'!I228+'Resultater - Østdanmark'!I228</f>
        <v>#REF!</v>
      </c>
      <c r="J228" s="280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 t="e">
        <f>'Resultater - Vestdanmark'!H229+'Resultater - Østdanmark'!H229</f>
        <v>#REF!</v>
      </c>
      <c r="I229" s="279" t="e">
        <f>'Resultater - Vestdanmark'!I229+'Resultater - Østdanmark'!I229</f>
        <v>#REF!</v>
      </c>
      <c r="J229" s="280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 t="e">
        <f>'Resultater - Vestdanmark'!H230+'Resultater - Østdanmark'!H230</f>
        <v>#REF!</v>
      </c>
      <c r="I230" s="279" t="e">
        <f>'Resultater - Vestdanmark'!I230+'Resultater - Østdanmark'!I230</f>
        <v>#REF!</v>
      </c>
      <c r="J230" s="280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 t="e">
        <f>'Resultater - Vestdanmark'!H231+'Resultater - Østdanmark'!H231</f>
        <v>#REF!</v>
      </c>
      <c r="I231" s="279" t="e">
        <f>'Resultater - Vestdanmark'!I231+'Resultater - Østdanmark'!I231</f>
        <v>#REF!</v>
      </c>
      <c r="J231" s="280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 t="e">
        <f>'Resultater - Vestdanmark'!H232+'Resultater - Østdanmark'!H232</f>
        <v>#REF!</v>
      </c>
      <c r="I232" s="279" t="e">
        <f>'Resultater - Vestdanmark'!I232+'Resultater - Østdanmark'!I232</f>
        <v>#REF!</v>
      </c>
      <c r="J232" s="280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 t="e">
        <f>'Resultater - Vestdanmark'!H233+'Resultater - Østdanmark'!H233</f>
        <v>#REF!</v>
      </c>
      <c r="I233" s="279" t="e">
        <f>'Resultater - Vestdanmark'!I233+'Resultater - Østdanmark'!I233</f>
        <v>#REF!</v>
      </c>
      <c r="J233" s="280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 t="e">
        <f>'Resultater - Vestdanmark'!H234+'Resultater - Østdanmark'!H234</f>
        <v>#REF!</v>
      </c>
      <c r="I234" s="279" t="e">
        <f>'Resultater - Vestdanmark'!I234+'Resultater - Østdanmark'!I234</f>
        <v>#REF!</v>
      </c>
      <c r="J234" s="280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 t="e">
        <f>'Resultater - Vestdanmark'!H235+'Resultater - Østdanmark'!H235</f>
        <v>#REF!</v>
      </c>
      <c r="I235" s="279" t="e">
        <f>'Resultater - Vestdanmark'!I235+'Resultater - Østdanmark'!I235</f>
        <v>#REF!</v>
      </c>
      <c r="J235" s="280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 t="e">
        <f>'Resultater - Vestdanmark'!H236+'Resultater - Østdanmark'!H236</f>
        <v>#REF!</v>
      </c>
      <c r="I236" s="279" t="e">
        <f>'Resultater - Vestdanmark'!I236+'Resultater - Østdanmark'!I236</f>
        <v>#REF!</v>
      </c>
      <c r="J236" s="280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 t="e">
        <f>'Resultater - Vestdanmark'!H237+'Resultater - Østdanmark'!H237</f>
        <v>#REF!</v>
      </c>
      <c r="I237" s="279" t="e">
        <f>'Resultater - Vestdanmark'!I237+'Resultater - Østdanmark'!I237</f>
        <v>#REF!</v>
      </c>
      <c r="J237" s="280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 t="e">
        <f>'Resultater - Vestdanmark'!H238+'Resultater - Østdanmark'!H238</f>
        <v>#REF!</v>
      </c>
      <c r="I238" s="279" t="e">
        <f>'Resultater - Vestdanmark'!I238+'Resultater - Østdanmark'!I238</f>
        <v>#REF!</v>
      </c>
      <c r="J238" s="280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 t="e">
        <f>'Resultater - Vestdanmark'!H239+'Resultater - Østdanmark'!H239</f>
        <v>#REF!</v>
      </c>
      <c r="I239" s="279" t="e">
        <f>'Resultater - Vestdanmark'!I239+'Resultater - Østdanmark'!I239</f>
        <v>#REF!</v>
      </c>
      <c r="J239" s="280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 t="e">
        <f>'Resultater - Vestdanmark'!H240+'Resultater - Østdanmark'!H240</f>
        <v>#REF!</v>
      </c>
      <c r="I240" s="279" t="e">
        <f>'Resultater - Vestdanmark'!I240+'Resultater - Østdanmark'!I240</f>
        <v>#REF!</v>
      </c>
      <c r="J240" s="280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 t="e">
        <f>'Resultater - Vestdanmark'!H241+'Resultater - Østdanmark'!H241</f>
        <v>#REF!</v>
      </c>
      <c r="I241" s="279" t="e">
        <f>'Resultater - Vestdanmark'!I241+'Resultater - Østdanmark'!I241</f>
        <v>#REF!</v>
      </c>
      <c r="J241" s="280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 t="e">
        <f>'Resultater - Vestdanmark'!H242+'Resultater - Østdanmark'!H242</f>
        <v>#REF!</v>
      </c>
      <c r="I242" s="279" t="e">
        <f>'Resultater - Vestdanmark'!I242+'Resultater - Østdanmark'!I242</f>
        <v>#REF!</v>
      </c>
      <c r="J242" s="280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 t="e">
        <f>'Resultater - Vestdanmark'!H243+'Resultater - Østdanmark'!H243</f>
        <v>#REF!</v>
      </c>
      <c r="I243" s="279" t="e">
        <f>'Resultater - Vestdanmark'!I243+'Resultater - Østdanmark'!I243</f>
        <v>#REF!</v>
      </c>
      <c r="J243" s="280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 t="e">
        <f>'Resultater - Vestdanmark'!H244+'Resultater - Østdanmark'!H244</f>
        <v>#REF!</v>
      </c>
      <c r="I244" s="279" t="e">
        <f>'Resultater - Vestdanmark'!I244+'Resultater - Østdanmark'!I244</f>
        <v>#REF!</v>
      </c>
      <c r="J244" s="280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 t="e">
        <f>'Resultater - Vestdanmark'!H245+'Resultater - Østdanmark'!H245</f>
        <v>#REF!</v>
      </c>
      <c r="I245" s="279" t="e">
        <f>'Resultater - Vestdanmark'!I245+'Resultater - Østdanmark'!I245</f>
        <v>#REF!</v>
      </c>
      <c r="J245" s="280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 t="e">
        <f>'Resultater - Vestdanmark'!H246+'Resultater - Østdanmark'!H246</f>
        <v>#REF!</v>
      </c>
      <c r="I246" s="279" t="e">
        <f>'Resultater - Vestdanmark'!I246+'Resultater - Østdanmark'!I246</f>
        <v>#REF!</v>
      </c>
      <c r="J246" s="280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 t="e">
        <f>'Resultater - Vestdanmark'!H247+'Resultater - Østdanmark'!H247</f>
        <v>#REF!</v>
      </c>
      <c r="I247" s="279" t="e">
        <f>'Resultater - Vestdanmark'!I247+'Resultater - Østdanmark'!I247</f>
        <v>#REF!</v>
      </c>
      <c r="J247" s="280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 t="e">
        <f>'Resultater - Vestdanmark'!H248+'Resultater - Østdanmark'!H248</f>
        <v>#REF!</v>
      </c>
      <c r="I248" s="279" t="e">
        <f>'Resultater - Vestdanmark'!I248+'Resultater - Østdanmark'!I248</f>
        <v>#REF!</v>
      </c>
      <c r="J248" s="280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 t="e">
        <f>'Resultater - Vestdanmark'!H249+'Resultater - Østdanmark'!H249</f>
        <v>#REF!</v>
      </c>
      <c r="I249" s="279" t="e">
        <f>'Resultater - Vestdanmark'!I249+'Resultater - Østdanmark'!I249</f>
        <v>#REF!</v>
      </c>
      <c r="J249" s="280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 t="e">
        <f>'Resultater - Vestdanmark'!H250+'Resultater - Østdanmark'!H250</f>
        <v>#REF!</v>
      </c>
      <c r="I250" s="279" t="e">
        <f>'Resultater - Vestdanmark'!I250+'Resultater - Østdanmark'!I250</f>
        <v>#REF!</v>
      </c>
      <c r="J250" s="280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 t="e">
        <f>'Resultater - Vestdanmark'!H251+'Resultater - Østdanmark'!H251</f>
        <v>#REF!</v>
      </c>
      <c r="I251" s="279" t="e">
        <f>'Resultater - Vestdanmark'!I251+'Resultater - Østdanmark'!I251</f>
        <v>#REF!</v>
      </c>
      <c r="J251" s="280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 t="e">
        <f>'Resultater - Vestdanmark'!H252+'Resultater - Østdanmark'!H252</f>
        <v>#REF!</v>
      </c>
      <c r="I252" s="279" t="e">
        <f>'Resultater - Vestdanmark'!I252+'Resultater - Østdanmark'!I252</f>
        <v>#REF!</v>
      </c>
      <c r="J252" s="280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 t="e">
        <f>'Resultater - Vestdanmark'!H253+'Resultater - Østdanmark'!H253</f>
        <v>#REF!</v>
      </c>
      <c r="I253" s="279" t="e">
        <f>'Resultater - Vestdanmark'!I253+'Resultater - Østdanmark'!I253</f>
        <v>#REF!</v>
      </c>
      <c r="J253" s="280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 t="e">
        <f>'Resultater - Vestdanmark'!H254+'Resultater - Østdanmark'!H254</f>
        <v>#REF!</v>
      </c>
      <c r="I254" s="279" t="e">
        <f>'Resultater - Vestdanmark'!I254+'Resultater - Østdanmark'!I254</f>
        <v>#REF!</v>
      </c>
      <c r="J254" s="280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 t="e">
        <f>'Resultater - Vestdanmark'!H255+'Resultater - Østdanmark'!H255</f>
        <v>#REF!</v>
      </c>
      <c r="I255" s="279" t="e">
        <f>'Resultater - Vestdanmark'!I255+'Resultater - Østdanmark'!I255</f>
        <v>#REF!</v>
      </c>
      <c r="J255" s="280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 t="e">
        <f>'Resultater - Vestdanmark'!H256+'Resultater - Østdanmark'!H256</f>
        <v>#REF!</v>
      </c>
      <c r="I256" s="279" t="e">
        <f>'Resultater - Vestdanmark'!I256+'Resultater - Østdanmark'!I256</f>
        <v>#REF!</v>
      </c>
      <c r="J256" s="280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 t="e">
        <f>'Resultater - Vestdanmark'!H257+'Resultater - Østdanmark'!H257</f>
        <v>#REF!</v>
      </c>
      <c r="I257" s="279" t="e">
        <f>'Resultater - Vestdanmark'!I257+'Resultater - Østdanmark'!I257</f>
        <v>#REF!</v>
      </c>
      <c r="J257" s="280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 t="e">
        <f>'Resultater - Vestdanmark'!H258+'Resultater - Østdanmark'!H258</f>
        <v>#REF!</v>
      </c>
      <c r="I258" s="279" t="e">
        <f>'Resultater - Vestdanmark'!I258+'Resultater - Østdanmark'!I258</f>
        <v>#REF!</v>
      </c>
      <c r="J258" s="280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 t="e">
        <f>'Resultater - Vestdanmark'!H259+'Resultater - Østdanmark'!H259</f>
        <v>#REF!</v>
      </c>
      <c r="I259" s="279" t="e">
        <f>'Resultater - Vestdanmark'!I259+'Resultater - Østdanmark'!I259</f>
        <v>#REF!</v>
      </c>
      <c r="J259" s="280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 t="e">
        <f>'Resultater - Vestdanmark'!H260+'Resultater - Østdanmark'!H260</f>
        <v>#REF!</v>
      </c>
      <c r="I260" s="279" t="e">
        <f>'Resultater - Vestdanmark'!I260+'Resultater - Østdanmark'!I260</f>
        <v>#REF!</v>
      </c>
      <c r="J260" s="280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 t="e">
        <f>'Resultater - Vestdanmark'!H261+'Resultater - Østdanmark'!H261</f>
        <v>#REF!</v>
      </c>
      <c r="I261" s="279" t="e">
        <f>'Resultater - Vestdanmark'!I261+'Resultater - Østdanmark'!I261</f>
        <v>#REF!</v>
      </c>
      <c r="J261" s="280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 t="e">
        <f>'Resultater - Vestdanmark'!H262+'Resultater - Østdanmark'!H262</f>
        <v>#REF!</v>
      </c>
      <c r="I262" s="279" t="e">
        <f>'Resultater - Vestdanmark'!I262+'Resultater - Østdanmark'!I262</f>
        <v>#REF!</v>
      </c>
      <c r="J262" s="280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 t="e">
        <f>'Resultater - Vestdanmark'!H263+'Resultater - Østdanmark'!H263</f>
        <v>#REF!</v>
      </c>
      <c r="I263" s="279" t="e">
        <f>'Resultater - Vestdanmark'!I263+'Resultater - Østdanmark'!I263</f>
        <v>#REF!</v>
      </c>
      <c r="J263" s="280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 t="e">
        <f>'Resultater - Vestdanmark'!H264+'Resultater - Østdanmark'!H264</f>
        <v>#REF!</v>
      </c>
      <c r="I264" s="279" t="e">
        <f>'Resultater - Vestdanmark'!I264+'Resultater - Østdanmark'!I264</f>
        <v>#REF!</v>
      </c>
      <c r="J264" s="280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 t="e">
        <f>'Resultater - Vestdanmark'!H265+'Resultater - Østdanmark'!H265</f>
        <v>#REF!</v>
      </c>
      <c r="I265" s="279" t="e">
        <f>'Resultater - Vestdanmark'!I265+'Resultater - Østdanmark'!I265</f>
        <v>#REF!</v>
      </c>
      <c r="J265" s="280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 t="e">
        <f>'Resultater - Vestdanmark'!H266+'Resultater - Østdanmark'!H266</f>
        <v>#REF!</v>
      </c>
      <c r="I266" s="279" t="e">
        <f>'Resultater - Vestdanmark'!I266+'Resultater - Østdanmark'!I266</f>
        <v>#REF!</v>
      </c>
      <c r="J266" s="280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 t="e">
        <f>'Resultater - Vestdanmark'!H267+'Resultater - Østdanmark'!H267</f>
        <v>#REF!</v>
      </c>
      <c r="I267" s="279" t="e">
        <f>'Resultater - Vestdanmark'!I267+'Resultater - Østdanmark'!I267</f>
        <v>#REF!</v>
      </c>
      <c r="J267" s="280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 t="e">
        <f>'Resultater - Vestdanmark'!H268+'Resultater - Østdanmark'!H268</f>
        <v>#REF!</v>
      </c>
      <c r="I268" s="279" t="e">
        <f>'Resultater - Vestdanmark'!I268+'Resultater - Østdanmark'!I268</f>
        <v>#REF!</v>
      </c>
      <c r="J268" s="280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 t="e">
        <f>'Resultater - Vestdanmark'!H269+'Resultater - Østdanmark'!H269</f>
        <v>#REF!</v>
      </c>
      <c r="I269" s="279" t="e">
        <f>'Resultater - Vestdanmark'!I269+'Resultater - Østdanmark'!I269</f>
        <v>#REF!</v>
      </c>
      <c r="J269" s="280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 t="e">
        <f>'Resultater - Vestdanmark'!H270+'Resultater - Østdanmark'!H270</f>
        <v>#REF!</v>
      </c>
      <c r="I270" s="279" t="e">
        <f>'Resultater - Vestdanmark'!I270+'Resultater - Østdanmark'!I270</f>
        <v>#REF!</v>
      </c>
      <c r="J270" s="280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 t="e">
        <f>'Resultater - Vestdanmark'!H271+'Resultater - Østdanmark'!H271</f>
        <v>#REF!</v>
      </c>
      <c r="I271" s="279" t="e">
        <f>'Resultater - Vestdanmark'!I271+'Resultater - Østdanmark'!I271</f>
        <v>#REF!</v>
      </c>
      <c r="J271" s="280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 t="e">
        <f>'Resultater - Vestdanmark'!H272+'Resultater - Østdanmark'!H272</f>
        <v>#REF!</v>
      </c>
      <c r="I272" s="279" t="e">
        <f>'Resultater - Vestdanmark'!I272+'Resultater - Østdanmark'!I272</f>
        <v>#REF!</v>
      </c>
      <c r="J272" s="280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 t="e">
        <f>'Resultater - Vestdanmark'!H273+'Resultater - Østdanmark'!H273</f>
        <v>#REF!</v>
      </c>
      <c r="I273" s="279" t="e">
        <f>'Resultater - Vestdanmark'!I273+'Resultater - Østdanmark'!I273</f>
        <v>#REF!</v>
      </c>
      <c r="J273" s="280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 t="e">
        <f>'Resultater - Vestdanmark'!H274+'Resultater - Østdanmark'!H274</f>
        <v>#REF!</v>
      </c>
      <c r="I274" s="279" t="e">
        <f>'Resultater - Vestdanmark'!I274+'Resultater - Østdanmark'!I274</f>
        <v>#REF!</v>
      </c>
      <c r="J274" s="280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 t="e">
        <f>'Resultater - Vestdanmark'!H275+'Resultater - Østdanmark'!H275</f>
        <v>#REF!</v>
      </c>
      <c r="I275" s="279" t="e">
        <f>'Resultater - Vestdanmark'!I275+'Resultater - Østdanmark'!I275</f>
        <v>#REF!</v>
      </c>
      <c r="J275" s="280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 t="e">
        <f>'Resultater - Vestdanmark'!H276+'Resultater - Østdanmark'!H276</f>
        <v>#REF!</v>
      </c>
      <c r="I276" s="279" t="e">
        <f>'Resultater - Vestdanmark'!I276+'Resultater - Østdanmark'!I276</f>
        <v>#REF!</v>
      </c>
      <c r="J276" s="280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 t="e">
        <f>'Resultater - Vestdanmark'!H277+'Resultater - Østdanmark'!H277</f>
        <v>#REF!</v>
      </c>
      <c r="I277" s="279" t="e">
        <f>'Resultater - Vestdanmark'!I277+'Resultater - Østdanmark'!I277</f>
        <v>#REF!</v>
      </c>
      <c r="J277" s="280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 t="e">
        <f>'Resultater - Vestdanmark'!H278+'Resultater - Østdanmark'!H278</f>
        <v>#REF!</v>
      </c>
      <c r="I278" s="279" t="e">
        <f>'Resultater - Vestdanmark'!I278+'Resultater - Østdanmark'!I278</f>
        <v>#REF!</v>
      </c>
      <c r="J278" s="280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 t="e">
        <f>'Resultater - Vestdanmark'!H279+'Resultater - Østdanmark'!H279</f>
        <v>#REF!</v>
      </c>
      <c r="I279" s="279" t="e">
        <f>'Resultater - Vestdanmark'!I279+'Resultater - Østdanmark'!I279</f>
        <v>#REF!</v>
      </c>
      <c r="J279" s="280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 t="e">
        <f>'Resultater - Vestdanmark'!H280+'Resultater - Østdanmark'!H280</f>
        <v>#REF!</v>
      </c>
      <c r="I280" s="279" t="e">
        <f>'Resultater - Vestdanmark'!I280+'Resultater - Østdanmark'!I280</f>
        <v>#REF!</v>
      </c>
      <c r="J280" s="280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 t="e">
        <f>'Resultater - Vestdanmark'!H281+'Resultater - Østdanmark'!H281</f>
        <v>#REF!</v>
      </c>
      <c r="I281" s="279" t="e">
        <f>'Resultater - Vestdanmark'!I281+'Resultater - Østdanmark'!I281</f>
        <v>#REF!</v>
      </c>
      <c r="J281" s="280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 t="e">
        <f>'Resultater - Vestdanmark'!H282+'Resultater - Østdanmark'!H282</f>
        <v>#REF!</v>
      </c>
      <c r="I282" s="279" t="e">
        <f>'Resultater - Vestdanmark'!I282+'Resultater - Østdanmark'!I282</f>
        <v>#REF!</v>
      </c>
      <c r="J282" s="280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 t="e">
        <f>'Resultater - Vestdanmark'!H283+'Resultater - Østdanmark'!H283</f>
        <v>#REF!</v>
      </c>
      <c r="I283" s="279" t="e">
        <f>'Resultater - Vestdanmark'!I283+'Resultater - Østdanmark'!I283</f>
        <v>#REF!</v>
      </c>
      <c r="J283" s="280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 t="e">
        <f>'Resultater - Vestdanmark'!H284+'Resultater - Østdanmark'!H284</f>
        <v>#REF!</v>
      </c>
      <c r="I284" s="279" t="e">
        <f>'Resultater - Vestdanmark'!I284+'Resultater - Østdanmark'!I284</f>
        <v>#REF!</v>
      </c>
      <c r="J284" s="280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 t="e">
        <f>'Resultater - Vestdanmark'!H285+'Resultater - Østdanmark'!H285</f>
        <v>#REF!</v>
      </c>
      <c r="I285" s="279" t="e">
        <f>'Resultater - Vestdanmark'!I285+'Resultater - Østdanmark'!I285</f>
        <v>#REF!</v>
      </c>
      <c r="J285" s="280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 t="e">
        <f>'Resultater - Vestdanmark'!H286+'Resultater - Østdanmark'!H286</f>
        <v>#REF!</v>
      </c>
      <c r="I286" s="279" t="e">
        <f>'Resultater - Vestdanmark'!I286+'Resultater - Østdanmark'!I286</f>
        <v>#REF!</v>
      </c>
      <c r="J286" s="280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 t="e">
        <f>'Resultater - Vestdanmark'!H287+'Resultater - Østdanmark'!H287</f>
        <v>#REF!</v>
      </c>
      <c r="I287" s="279" t="e">
        <f>'Resultater - Vestdanmark'!I287+'Resultater - Østdanmark'!I287</f>
        <v>#REF!</v>
      </c>
      <c r="J287" s="280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 t="e">
        <f>'Resultater - Vestdanmark'!H288+'Resultater - Østdanmark'!H288</f>
        <v>#REF!</v>
      </c>
      <c r="I288" s="279" t="e">
        <f>'Resultater - Vestdanmark'!I288+'Resultater - Østdanmark'!I288</f>
        <v>#REF!</v>
      </c>
      <c r="J288" s="280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 t="e">
        <f>'Resultater - Vestdanmark'!H289+'Resultater - Østdanmark'!H289</f>
        <v>#REF!</v>
      </c>
      <c r="I289" s="279" t="e">
        <f>'Resultater - Vestdanmark'!I289+'Resultater - Østdanmark'!I289</f>
        <v>#REF!</v>
      </c>
      <c r="J289" s="280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 t="e">
        <f>'Resultater - Vestdanmark'!H290+'Resultater - Østdanmark'!H290</f>
        <v>#REF!</v>
      </c>
      <c r="I290" s="279" t="e">
        <f>'Resultater - Vestdanmark'!I290+'Resultater - Østdanmark'!I290</f>
        <v>#REF!</v>
      </c>
      <c r="J290" s="280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 t="e">
        <f>'Resultater - Vestdanmark'!H291+'Resultater - Østdanmark'!H291</f>
        <v>#REF!</v>
      </c>
      <c r="I291" s="279" t="e">
        <f>'Resultater - Vestdanmark'!I291+'Resultater - Østdanmark'!I291</f>
        <v>#REF!</v>
      </c>
      <c r="J291" s="280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 t="e">
        <f>'Resultater - Vestdanmark'!H292+'Resultater - Østdanmark'!H292</f>
        <v>#REF!</v>
      </c>
      <c r="I292" s="279" t="e">
        <f>'Resultater - Vestdanmark'!I292+'Resultater - Østdanmark'!I292</f>
        <v>#REF!</v>
      </c>
      <c r="J292" s="280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 t="e">
        <f>'Resultater - Vestdanmark'!H293+'Resultater - Østdanmark'!H293</f>
        <v>#REF!</v>
      </c>
      <c r="I293" s="279" t="e">
        <f>'Resultater - Vestdanmark'!I293+'Resultater - Østdanmark'!I293</f>
        <v>#REF!</v>
      </c>
      <c r="J293" s="280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 t="e">
        <f>'Resultater - Vestdanmark'!H294+'Resultater - Østdanmark'!H294</f>
        <v>#REF!</v>
      </c>
      <c r="I294" s="279" t="e">
        <f>'Resultater - Vestdanmark'!I294+'Resultater - Østdanmark'!I294</f>
        <v>#REF!</v>
      </c>
      <c r="J294" s="280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 t="e">
        <f>'Resultater - Vestdanmark'!H295+'Resultater - Østdanmark'!H295</f>
        <v>#REF!</v>
      </c>
      <c r="I295" s="279" t="e">
        <f>'Resultater - Vestdanmark'!I295+'Resultater - Østdanmark'!I295</f>
        <v>#REF!</v>
      </c>
      <c r="J295" s="280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 t="e">
        <f>'Resultater - Vestdanmark'!H296+'Resultater - Østdanmark'!H296</f>
        <v>#REF!</v>
      </c>
      <c r="I296" s="279" t="e">
        <f>'Resultater - Vestdanmark'!I296+'Resultater - Østdanmark'!I296</f>
        <v>#REF!</v>
      </c>
      <c r="J296" s="280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 t="e">
        <f>'Resultater - Vestdanmark'!H297+'Resultater - Østdanmark'!H297</f>
        <v>#REF!</v>
      </c>
      <c r="I297" s="279" t="e">
        <f>'Resultater - Vestdanmark'!I297+'Resultater - Østdanmark'!I297</f>
        <v>#REF!</v>
      </c>
      <c r="J297" s="280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 t="e">
        <f>'Resultater - Vestdanmark'!H298+'Resultater - Østdanmark'!H298</f>
        <v>#REF!</v>
      </c>
      <c r="I298" s="279" t="e">
        <f>'Resultater - Vestdanmark'!I298+'Resultater - Østdanmark'!I298</f>
        <v>#REF!</v>
      </c>
      <c r="J298" s="280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 t="e">
        <f>'Resultater - Vestdanmark'!H299+'Resultater - Østdanmark'!H299</f>
        <v>#REF!</v>
      </c>
      <c r="I299" s="279" t="e">
        <f>'Resultater - Vestdanmark'!I299+'Resultater - Østdanmark'!I299</f>
        <v>#REF!</v>
      </c>
      <c r="J299" s="280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 t="e">
        <f>'Resultater - Vestdanmark'!H300+'Resultater - Østdanmark'!H300</f>
        <v>#REF!</v>
      </c>
      <c r="I300" s="279" t="e">
        <f>'Resultater - Vestdanmark'!I300+'Resultater - Østdanmark'!I300</f>
        <v>#REF!</v>
      </c>
      <c r="J300" s="280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 t="e">
        <f>'Resultater - Vestdanmark'!H301+'Resultater - Østdanmark'!H301</f>
        <v>#REF!</v>
      </c>
      <c r="I301" s="279" t="e">
        <f>'Resultater - Vestdanmark'!I301+'Resultater - Østdanmark'!I301</f>
        <v>#REF!</v>
      </c>
      <c r="J301" s="280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 t="e">
        <f>'Resultater - Vestdanmark'!H302+'Resultater - Østdanmark'!H302</f>
        <v>#REF!</v>
      </c>
      <c r="I302" s="279" t="e">
        <f>'Resultater - Vestdanmark'!I302+'Resultater - Østdanmark'!I302</f>
        <v>#REF!</v>
      </c>
      <c r="J302" s="280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 t="e">
        <f>'Resultater - Vestdanmark'!H303+'Resultater - Østdanmark'!H303</f>
        <v>#REF!</v>
      </c>
      <c r="I303" s="279" t="e">
        <f>'Resultater - Vestdanmark'!I303+'Resultater - Østdanmark'!I303</f>
        <v>#REF!</v>
      </c>
      <c r="J303" s="280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 t="e">
        <f>'Resultater - Vestdanmark'!H304+'Resultater - Østdanmark'!H304</f>
        <v>#REF!</v>
      </c>
      <c r="I304" s="279" t="e">
        <f>'Resultater - Vestdanmark'!I304+'Resultater - Østdanmark'!I304</f>
        <v>#REF!</v>
      </c>
      <c r="J304" s="280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 t="e">
        <f>'Resultater - Vestdanmark'!H305+'Resultater - Østdanmark'!H305</f>
        <v>#REF!</v>
      </c>
      <c r="I305" s="279" t="e">
        <f>'Resultater - Vestdanmark'!I305+'Resultater - Østdanmark'!I305</f>
        <v>#REF!</v>
      </c>
      <c r="J305" s="280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 t="e">
        <f>'Resultater - Vestdanmark'!H306+'Resultater - Østdanmark'!H306</f>
        <v>#REF!</v>
      </c>
      <c r="I306" s="279" t="e">
        <f>'Resultater - Vestdanmark'!I306+'Resultater - Østdanmark'!I306</f>
        <v>#REF!</v>
      </c>
      <c r="J306" s="280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 t="e">
        <f>'Resultater - Vestdanmark'!H307+'Resultater - Østdanmark'!H307</f>
        <v>#REF!</v>
      </c>
      <c r="I307" s="279" t="e">
        <f>'Resultater - Vestdanmark'!I307+'Resultater - Østdanmark'!I307</f>
        <v>#REF!</v>
      </c>
      <c r="J307" s="280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 t="e">
        <f>'Resultater - Vestdanmark'!H308+'Resultater - Østdanmark'!H308</f>
        <v>#REF!</v>
      </c>
      <c r="I308" s="279" t="e">
        <f>'Resultater - Vestdanmark'!I308+'Resultater - Østdanmark'!I308</f>
        <v>#REF!</v>
      </c>
      <c r="J308" s="280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 t="e">
        <f>'Resultater - Vestdanmark'!H309+'Resultater - Østdanmark'!H309</f>
        <v>#REF!</v>
      </c>
      <c r="I309" s="279" t="e">
        <f>'Resultater - Vestdanmark'!I309+'Resultater - Østdanmark'!I309</f>
        <v>#REF!</v>
      </c>
      <c r="J309" s="280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 t="e">
        <f>'Resultater - Vestdanmark'!H310+'Resultater - Østdanmark'!H310</f>
        <v>#REF!</v>
      </c>
      <c r="I310" s="279" t="e">
        <f>'Resultater - Vestdanmark'!I310+'Resultater - Østdanmark'!I310</f>
        <v>#REF!</v>
      </c>
      <c r="J310" s="280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 t="e">
        <f>'Resultater - Vestdanmark'!H311+'Resultater - Østdanmark'!H311</f>
        <v>#REF!</v>
      </c>
      <c r="I311" s="279" t="e">
        <f>'Resultater - Vestdanmark'!I311+'Resultater - Østdanmark'!I311</f>
        <v>#REF!</v>
      </c>
      <c r="J311" s="280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 t="e">
        <f>'Resultater - Vestdanmark'!H312+'Resultater - Østdanmark'!H312</f>
        <v>#REF!</v>
      </c>
      <c r="I312" s="279" t="e">
        <f>'Resultater - Vestdanmark'!I312+'Resultater - Østdanmark'!I312</f>
        <v>#REF!</v>
      </c>
      <c r="J312" s="280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 t="e">
        <f>'Resultater - Vestdanmark'!H313+'Resultater - Østdanmark'!H313</f>
        <v>#REF!</v>
      </c>
      <c r="I313" s="279" t="e">
        <f>'Resultater - Vestdanmark'!I313+'Resultater - Østdanmark'!I313</f>
        <v>#REF!</v>
      </c>
      <c r="J313" s="280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 t="e">
        <f>'Resultater - Vestdanmark'!H314+'Resultater - Østdanmark'!H314</f>
        <v>#REF!</v>
      </c>
      <c r="I314" s="279" t="e">
        <f>'Resultater - Vestdanmark'!I314+'Resultater - Østdanmark'!I314</f>
        <v>#REF!</v>
      </c>
      <c r="J314" s="280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 t="e">
        <f>'Resultater - Vestdanmark'!H315+'Resultater - Østdanmark'!H315</f>
        <v>#REF!</v>
      </c>
      <c r="I315" s="279" t="e">
        <f>'Resultater - Vestdanmark'!I315+'Resultater - Østdanmark'!I315</f>
        <v>#REF!</v>
      </c>
      <c r="J315" s="280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 t="e">
        <f>'Resultater - Vestdanmark'!H316+'Resultater - Østdanmark'!H316</f>
        <v>#REF!</v>
      </c>
      <c r="I316" s="279" t="e">
        <f>'Resultater - Vestdanmark'!I316+'Resultater - Østdanmark'!I316</f>
        <v>#REF!</v>
      </c>
      <c r="J316" s="280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 t="e">
        <f>'Resultater - Vestdanmark'!H317+'Resultater - Østdanmark'!H317</f>
        <v>#REF!</v>
      </c>
      <c r="I317" s="279" t="e">
        <f>'Resultater - Vestdanmark'!I317+'Resultater - Østdanmark'!I317</f>
        <v>#REF!</v>
      </c>
      <c r="J317" s="280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 t="e">
        <f>'Resultater - Vestdanmark'!H318+'Resultater - Østdanmark'!H318</f>
        <v>#REF!</v>
      </c>
      <c r="I318" s="279" t="e">
        <f>'Resultater - Vestdanmark'!I318+'Resultater - Østdanmark'!I318</f>
        <v>#REF!</v>
      </c>
      <c r="J318" s="280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 t="e">
        <f>'Resultater - Vestdanmark'!H319+'Resultater - Østdanmark'!H319</f>
        <v>#REF!</v>
      </c>
      <c r="I319" s="279" t="e">
        <f>'Resultater - Vestdanmark'!I319+'Resultater - Østdanmark'!I319</f>
        <v>#REF!</v>
      </c>
      <c r="J319" s="280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 t="e">
        <f>'Resultater - Vestdanmark'!H320+'Resultater - Østdanmark'!H320</f>
        <v>#REF!</v>
      </c>
      <c r="I320" s="279" t="e">
        <f>'Resultater - Vestdanmark'!I320+'Resultater - Østdanmark'!I320</f>
        <v>#REF!</v>
      </c>
      <c r="J320" s="280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 t="e">
        <f>'Resultater - Vestdanmark'!H321+'Resultater - Østdanmark'!H321</f>
        <v>#REF!</v>
      </c>
      <c r="I321" s="279" t="e">
        <f>'Resultater - Vestdanmark'!I321+'Resultater - Østdanmark'!I321</f>
        <v>#REF!</v>
      </c>
      <c r="J321" s="280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 t="e">
        <f>'Resultater - Vestdanmark'!H322+'Resultater - Østdanmark'!H322</f>
        <v>#REF!</v>
      </c>
      <c r="I322" s="279" t="e">
        <f>'Resultater - Vestdanmark'!I322+'Resultater - Østdanmark'!I322</f>
        <v>#REF!</v>
      </c>
      <c r="J322" s="280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 t="e">
        <f>'Resultater - Vestdanmark'!H323+'Resultater - Østdanmark'!H323</f>
        <v>#REF!</v>
      </c>
      <c r="I323" s="279" t="e">
        <f>'Resultater - Vestdanmark'!I323+'Resultater - Østdanmark'!I323</f>
        <v>#REF!</v>
      </c>
      <c r="J323" s="280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 t="e">
        <f>'Resultater - Vestdanmark'!H324+'Resultater - Østdanmark'!H324</f>
        <v>#REF!</v>
      </c>
      <c r="I324" s="279" t="e">
        <f>'Resultater - Vestdanmark'!I324+'Resultater - Østdanmark'!I324</f>
        <v>#REF!</v>
      </c>
      <c r="J324" s="280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 t="e">
        <f>'Resultater - Vestdanmark'!H325+'Resultater - Østdanmark'!H325</f>
        <v>#REF!</v>
      </c>
      <c r="I325" s="279" t="e">
        <f>'Resultater - Vestdanmark'!I325+'Resultater - Østdanmark'!I325</f>
        <v>#REF!</v>
      </c>
      <c r="J325" s="280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 t="e">
        <f>'Resultater - Vestdanmark'!H326+'Resultater - Østdanmark'!H326</f>
        <v>#REF!</v>
      </c>
      <c r="I326" s="279" t="e">
        <f>'Resultater - Vestdanmark'!I326+'Resultater - Østdanmark'!I326</f>
        <v>#REF!</v>
      </c>
      <c r="J326" s="280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 t="e">
        <f>'Resultater - Vestdanmark'!H327+'Resultater - Østdanmark'!H327</f>
        <v>#REF!</v>
      </c>
      <c r="I327" s="279" t="e">
        <f>'Resultater - Vestdanmark'!I327+'Resultater - Østdanmark'!I327</f>
        <v>#REF!</v>
      </c>
      <c r="J327" s="280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 t="e">
        <f>'Resultater - Vestdanmark'!H328+'Resultater - Østdanmark'!H328</f>
        <v>#REF!</v>
      </c>
      <c r="I328" s="279" t="e">
        <f>'Resultater - Vestdanmark'!I328+'Resultater - Østdanmark'!I328</f>
        <v>#REF!</v>
      </c>
      <c r="J328" s="280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 t="e">
        <f>'Resultater - Vestdanmark'!H329+'Resultater - Østdanmark'!H329</f>
        <v>#REF!</v>
      </c>
      <c r="I329" s="279" t="e">
        <f>'Resultater - Vestdanmark'!I329+'Resultater - Østdanmark'!I329</f>
        <v>#REF!</v>
      </c>
      <c r="J329" s="280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 t="e">
        <f>'Resultater - Vestdanmark'!H330+'Resultater - Østdanmark'!H330</f>
        <v>#REF!</v>
      </c>
      <c r="I330" s="279" t="e">
        <f>'Resultater - Vestdanmark'!I330+'Resultater - Østdanmark'!I330</f>
        <v>#REF!</v>
      </c>
      <c r="J330" s="280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 t="e">
        <f>'Resultater - Vestdanmark'!H331+'Resultater - Østdanmark'!H331</f>
        <v>#REF!</v>
      </c>
      <c r="I331" s="279" t="e">
        <f>'Resultater - Vestdanmark'!I331+'Resultater - Østdanmark'!I331</f>
        <v>#REF!</v>
      </c>
      <c r="J331" s="280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 t="e">
        <f>'Resultater - Vestdanmark'!H332+'Resultater - Østdanmark'!H332</f>
        <v>#REF!</v>
      </c>
      <c r="I332" s="279" t="e">
        <f>'Resultater - Vestdanmark'!I332+'Resultater - Østdanmark'!I332</f>
        <v>#REF!</v>
      </c>
      <c r="J332" s="280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 t="e">
        <f>'Resultater - Vestdanmark'!H333+'Resultater - Østdanmark'!H333</f>
        <v>#REF!</v>
      </c>
      <c r="I333" s="279" t="e">
        <f>'Resultater - Vestdanmark'!I333+'Resultater - Østdanmark'!I333</f>
        <v>#REF!</v>
      </c>
      <c r="J333" s="280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 t="e">
        <f>'Resultater - Vestdanmark'!H334+'Resultater - Østdanmark'!H334</f>
        <v>#REF!</v>
      </c>
      <c r="I334" s="279" t="e">
        <f>'Resultater - Vestdanmark'!I334+'Resultater - Østdanmark'!I334</f>
        <v>#REF!</v>
      </c>
      <c r="J334" s="280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 t="e">
        <f>'Resultater - Vestdanmark'!H335+'Resultater - Østdanmark'!H335</f>
        <v>#REF!</v>
      </c>
      <c r="I335" s="279" t="e">
        <f>'Resultater - Vestdanmark'!I335+'Resultater - Østdanmark'!I335</f>
        <v>#REF!</v>
      </c>
      <c r="J335" s="280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 t="e">
        <f>'Resultater - Vestdanmark'!H336+'Resultater - Østdanmark'!H336</f>
        <v>#REF!</v>
      </c>
      <c r="I336" s="279" t="e">
        <f>'Resultater - Vestdanmark'!I336+'Resultater - Østdanmark'!I336</f>
        <v>#REF!</v>
      </c>
      <c r="J336" s="280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 t="e">
        <f>'Resultater - Vestdanmark'!H337+'Resultater - Østdanmark'!H337</f>
        <v>#REF!</v>
      </c>
      <c r="I337" s="279" t="e">
        <f>'Resultater - Vestdanmark'!I337+'Resultater - Østdanmark'!I337</f>
        <v>#REF!</v>
      </c>
      <c r="J337" s="280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 t="e">
        <f>'Resultater - Vestdanmark'!H338+'Resultater - Østdanmark'!H338</f>
        <v>#REF!</v>
      </c>
      <c r="I338" s="279" t="e">
        <f>'Resultater - Vestdanmark'!I338+'Resultater - Østdanmark'!I338</f>
        <v>#REF!</v>
      </c>
      <c r="J338" s="280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 t="e">
        <f>'Resultater - Vestdanmark'!H339+'Resultater - Østdanmark'!H339</f>
        <v>#REF!</v>
      </c>
      <c r="I339" s="279" t="e">
        <f>'Resultater - Vestdanmark'!I339+'Resultater - Østdanmark'!I339</f>
        <v>#REF!</v>
      </c>
      <c r="J339" s="280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 t="e">
        <f>'Resultater - Vestdanmark'!H340+'Resultater - Østdanmark'!H340</f>
        <v>#REF!</v>
      </c>
      <c r="I340" s="279" t="e">
        <f>'Resultater - Vestdanmark'!I340+'Resultater - Østdanmark'!I340</f>
        <v>#REF!</v>
      </c>
      <c r="J340" s="280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 t="e">
        <f>'Resultater - Vestdanmark'!H341+'Resultater - Østdanmark'!H341</f>
        <v>#REF!</v>
      </c>
      <c r="I341" s="279" t="e">
        <f>'Resultater - Vestdanmark'!I341+'Resultater - Østdanmark'!I341</f>
        <v>#REF!</v>
      </c>
      <c r="J341" s="280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 t="e">
        <f>'Resultater - Vestdanmark'!H342+'Resultater - Østdanmark'!H342</f>
        <v>#REF!</v>
      </c>
      <c r="I342" s="279" t="e">
        <f>'Resultater - Vestdanmark'!I342+'Resultater - Østdanmark'!I342</f>
        <v>#REF!</v>
      </c>
      <c r="J342" s="280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 t="e">
        <f>'Resultater - Vestdanmark'!H343+'Resultater - Østdanmark'!H343</f>
        <v>#REF!</v>
      </c>
      <c r="I343" s="279" t="e">
        <f>'Resultater - Vestdanmark'!I343+'Resultater - Østdanmark'!I343</f>
        <v>#REF!</v>
      </c>
      <c r="J343" s="280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 t="e">
        <f>'Resultater - Vestdanmark'!H344+'Resultater - Østdanmark'!H344</f>
        <v>#REF!</v>
      </c>
      <c r="I344" s="279" t="e">
        <f>'Resultater - Vestdanmark'!I344+'Resultater - Østdanmark'!I344</f>
        <v>#REF!</v>
      </c>
      <c r="J344" s="280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 t="e">
        <f>'Resultater - Vestdanmark'!H345+'Resultater - Østdanmark'!H345</f>
        <v>#REF!</v>
      </c>
      <c r="I345" s="279" t="e">
        <f>'Resultater - Vestdanmark'!I345+'Resultater - Østdanmark'!I345</f>
        <v>#REF!</v>
      </c>
      <c r="J345" s="280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 t="e">
        <f>'Resultater - Vestdanmark'!H346+'Resultater - Østdanmark'!H346</f>
        <v>#REF!</v>
      </c>
      <c r="I346" s="279" t="e">
        <f>'Resultater - Vestdanmark'!I346+'Resultater - Østdanmark'!I346</f>
        <v>#REF!</v>
      </c>
      <c r="J346" s="280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 t="e">
        <f>'Resultater - Vestdanmark'!H347+'Resultater - Østdanmark'!H347</f>
        <v>#REF!</v>
      </c>
      <c r="I347" s="279" t="e">
        <f>'Resultater - Vestdanmark'!I347+'Resultater - Østdanmark'!I347</f>
        <v>#REF!</v>
      </c>
      <c r="J347" s="280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 t="e">
        <f>'Resultater - Vestdanmark'!H348+'Resultater - Østdanmark'!H348</f>
        <v>#REF!</v>
      </c>
      <c r="I348" s="279" t="e">
        <f>'Resultater - Vestdanmark'!I348+'Resultater - Østdanmark'!I348</f>
        <v>#REF!</v>
      </c>
      <c r="J348" s="280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 t="e">
        <f>'Resultater - Vestdanmark'!H349+'Resultater - Østdanmark'!H349</f>
        <v>#REF!</v>
      </c>
      <c r="I349" s="279" t="e">
        <f>'Resultater - Vestdanmark'!I349+'Resultater - Østdanmark'!I349</f>
        <v>#REF!</v>
      </c>
      <c r="J349" s="280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 t="e">
        <f>'Resultater - Vestdanmark'!H350+'Resultater - Østdanmark'!H350</f>
        <v>#REF!</v>
      </c>
      <c r="I350" s="279" t="e">
        <f>'Resultater - Vestdanmark'!I350+'Resultater - Østdanmark'!I350</f>
        <v>#REF!</v>
      </c>
      <c r="J350" s="280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 t="e">
        <f>'Resultater - Vestdanmark'!H351+'Resultater - Østdanmark'!H351</f>
        <v>#REF!</v>
      </c>
      <c r="I351" s="279" t="e">
        <f>'Resultater - Vestdanmark'!I351+'Resultater - Østdanmark'!I351</f>
        <v>#REF!</v>
      </c>
      <c r="J351" s="280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 t="e">
        <f>'Resultater - Vestdanmark'!H352+'Resultater - Østdanmark'!H352</f>
        <v>#REF!</v>
      </c>
      <c r="I352" s="279" t="e">
        <f>'Resultater - Vestdanmark'!I352+'Resultater - Østdanmark'!I352</f>
        <v>#REF!</v>
      </c>
      <c r="J352" s="280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 t="e">
        <f>'Resultater - Vestdanmark'!H353+'Resultater - Østdanmark'!H353</f>
        <v>#REF!</v>
      </c>
      <c r="I353" s="279" t="e">
        <f>'Resultater - Vestdanmark'!I353+'Resultater - Østdanmark'!I353</f>
        <v>#REF!</v>
      </c>
      <c r="J353" s="280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 t="e">
        <f>'Resultater - Vestdanmark'!H354+'Resultater - Østdanmark'!H354</f>
        <v>#REF!</v>
      </c>
      <c r="I354" s="279" t="e">
        <f>'Resultater - Vestdanmark'!I354+'Resultater - Østdanmark'!I354</f>
        <v>#REF!</v>
      </c>
      <c r="J354" s="280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 t="e">
        <f>'Resultater - Vestdanmark'!H355+'Resultater - Østdanmark'!H355</f>
        <v>#REF!</v>
      </c>
      <c r="I355" s="279" t="e">
        <f>'Resultater - Vestdanmark'!I355+'Resultater - Østdanmark'!I355</f>
        <v>#REF!</v>
      </c>
      <c r="J355" s="280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 t="e">
        <f>'Resultater - Vestdanmark'!H356+'Resultater - Østdanmark'!H356</f>
        <v>#REF!</v>
      </c>
      <c r="I356" s="279" t="e">
        <f>'Resultater - Vestdanmark'!I356+'Resultater - Østdanmark'!I356</f>
        <v>#REF!</v>
      </c>
      <c r="J356" s="280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 t="e">
        <f>'Resultater - Vestdanmark'!H357+'Resultater - Østdanmark'!H357</f>
        <v>#REF!</v>
      </c>
      <c r="I357" s="279" t="e">
        <f>'Resultater - Vestdanmark'!I357+'Resultater - Østdanmark'!I357</f>
        <v>#REF!</v>
      </c>
      <c r="J357" s="280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 t="e">
        <f>'Resultater - Vestdanmark'!H358+'Resultater - Østdanmark'!H358</f>
        <v>#REF!</v>
      </c>
      <c r="I358" s="279" t="e">
        <f>'Resultater - Vestdanmark'!I358+'Resultater - Østdanmark'!I358</f>
        <v>#REF!</v>
      </c>
      <c r="J358" s="280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 t="e">
        <f>'Resultater - Vestdanmark'!H359+'Resultater - Østdanmark'!H359</f>
        <v>#REF!</v>
      </c>
      <c r="I359" s="279" t="e">
        <f>'Resultater - Vestdanmark'!I359+'Resultater - Østdanmark'!I359</f>
        <v>#REF!</v>
      </c>
      <c r="J359" s="280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 t="e">
        <f>'Resultater - Vestdanmark'!H360+'Resultater - Østdanmark'!H360</f>
        <v>#REF!</v>
      </c>
      <c r="I360" s="279" t="e">
        <f>'Resultater - Vestdanmark'!I360+'Resultater - Østdanmark'!I360</f>
        <v>#REF!</v>
      </c>
      <c r="J360" s="280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 t="e">
        <f>'Resultater - Vestdanmark'!H361+'Resultater - Østdanmark'!H361</f>
        <v>#REF!</v>
      </c>
      <c r="I361" s="279" t="e">
        <f>'Resultater - Vestdanmark'!I361+'Resultater - Østdanmark'!I361</f>
        <v>#REF!</v>
      </c>
      <c r="J361" s="280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 t="e">
        <f>'Resultater - Vestdanmark'!H362+'Resultater - Østdanmark'!H362</f>
        <v>#REF!</v>
      </c>
      <c r="I362" s="279" t="e">
        <f>'Resultater - Vestdanmark'!I362+'Resultater - Østdanmark'!I362</f>
        <v>#REF!</v>
      </c>
      <c r="J362" s="280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 t="e">
        <f>'Resultater - Vestdanmark'!H363+'Resultater - Østdanmark'!H363</f>
        <v>#REF!</v>
      </c>
      <c r="I363" s="279" t="e">
        <f>'Resultater - Vestdanmark'!I363+'Resultater - Østdanmark'!I363</f>
        <v>#REF!</v>
      </c>
      <c r="J363" s="280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 t="e">
        <f>'Resultater - Vestdanmark'!H364+'Resultater - Østdanmark'!H364</f>
        <v>#REF!</v>
      </c>
      <c r="I364" s="279" t="e">
        <f>'Resultater - Vestdanmark'!I364+'Resultater - Østdanmark'!I364</f>
        <v>#REF!</v>
      </c>
      <c r="J364" s="280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 t="e">
        <f>'Resultater - Vestdanmark'!H365+'Resultater - Østdanmark'!H365</f>
        <v>#REF!</v>
      </c>
      <c r="I365" s="279" t="e">
        <f>'Resultater - Vestdanmark'!I365+'Resultater - Østdanmark'!I365</f>
        <v>#REF!</v>
      </c>
      <c r="J365" s="280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 t="e">
        <f>'Resultater - Vestdanmark'!H366+'Resultater - Østdanmark'!H366</f>
        <v>#REF!</v>
      </c>
      <c r="I366" s="279" t="e">
        <f>'Resultater - Vestdanmark'!I366+'Resultater - Østdanmark'!I366</f>
        <v>#REF!</v>
      </c>
      <c r="J366" s="280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 t="e">
        <f>'Resultater - Vestdanmark'!H367+'Resultater - Østdanmark'!H367</f>
        <v>#REF!</v>
      </c>
      <c r="I367" s="279" t="e">
        <f>'Resultater - Vestdanmark'!I367+'Resultater - Østdanmark'!I367</f>
        <v>#REF!</v>
      </c>
      <c r="J367" s="280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 t="e">
        <f>'Resultater - Vestdanmark'!H368+'Resultater - Østdanmark'!H368</f>
        <v>#REF!</v>
      </c>
      <c r="I368" s="279" t="e">
        <f>'Resultater - Vestdanmark'!I368+'Resultater - Østdanmark'!I368</f>
        <v>#REF!</v>
      </c>
      <c r="J368" s="280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 t="e">
        <f>'Resultater - Vestdanmark'!H369+'Resultater - Østdanmark'!H369</f>
        <v>#REF!</v>
      </c>
      <c r="I369" s="279" t="e">
        <f>'Resultater - Vestdanmark'!I369+'Resultater - Østdanmark'!I369</f>
        <v>#REF!</v>
      </c>
      <c r="J369" s="280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 t="e">
        <f>'Resultater - Vestdanmark'!H370+'Resultater - Østdanmark'!H370</f>
        <v>#REF!</v>
      </c>
      <c r="I370" s="279" t="e">
        <f>'Resultater - Vestdanmark'!I370+'Resultater - Østdanmark'!I370</f>
        <v>#REF!</v>
      </c>
      <c r="J370" s="280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 t="e">
        <f>'Resultater - Vestdanmark'!H371+'Resultater - Østdanmark'!H371</f>
        <v>#REF!</v>
      </c>
      <c r="I371" s="279" t="e">
        <f>'Resultater - Vestdanmark'!I371+'Resultater - Østdanmark'!I371</f>
        <v>#REF!</v>
      </c>
      <c r="J371" s="280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 t="e">
        <f>'Resultater - Vestdanmark'!H372+'Resultater - Østdanmark'!H372</f>
        <v>#REF!</v>
      </c>
      <c r="I372" s="279" t="e">
        <f>'Resultater - Vestdanmark'!I372+'Resultater - Østdanmark'!I372</f>
        <v>#REF!</v>
      </c>
      <c r="J372" s="280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 t="e">
        <f>'Resultater - Vestdanmark'!H373+'Resultater - Østdanmark'!H373</f>
        <v>#REF!</v>
      </c>
      <c r="I373" s="279" t="e">
        <f>'Resultater - Vestdanmark'!I373+'Resultater - Østdanmark'!I373</f>
        <v>#REF!</v>
      </c>
      <c r="J373" s="280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 t="e">
        <f>'Resultater - Vestdanmark'!H374+'Resultater - Østdanmark'!H374</f>
        <v>#REF!</v>
      </c>
      <c r="I374" s="279" t="e">
        <f>'Resultater - Vestdanmark'!I374+'Resultater - Østdanmark'!I374</f>
        <v>#REF!</v>
      </c>
      <c r="J374" s="280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 t="e">
        <f>'Resultater - Vestdanmark'!H375+'Resultater - Østdanmark'!H375</f>
        <v>#REF!</v>
      </c>
      <c r="I375" s="279" t="e">
        <f>'Resultater - Vestdanmark'!I375+'Resultater - Østdanmark'!I375</f>
        <v>#REF!</v>
      </c>
      <c r="J375" s="280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 t="e">
        <f>'Resultater - Vestdanmark'!H376+'Resultater - Østdanmark'!H376</f>
        <v>#REF!</v>
      </c>
      <c r="I376" s="279" t="e">
        <f>'Resultater - Vestdanmark'!I376+'Resultater - Østdanmark'!I376</f>
        <v>#REF!</v>
      </c>
      <c r="J376" s="280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 t="e">
        <f>'Resultater - Vestdanmark'!H377+'Resultater - Østdanmark'!H377</f>
        <v>#REF!</v>
      </c>
      <c r="I377" s="279" t="e">
        <f>'Resultater - Vestdanmark'!I377+'Resultater - Østdanmark'!I377</f>
        <v>#REF!</v>
      </c>
      <c r="J377" s="280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 t="e">
        <f>'Resultater - Vestdanmark'!H378+'Resultater - Østdanmark'!H378</f>
        <v>#REF!</v>
      </c>
      <c r="I378" s="279" t="e">
        <f>'Resultater - Vestdanmark'!I378+'Resultater - Østdanmark'!I378</f>
        <v>#REF!</v>
      </c>
      <c r="J378" s="280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 t="e">
        <f>'Resultater - Vestdanmark'!H379+'Resultater - Østdanmark'!H379</f>
        <v>#REF!</v>
      </c>
      <c r="I379" s="279" t="e">
        <f>'Resultater - Vestdanmark'!I379+'Resultater - Østdanmark'!I379</f>
        <v>#REF!</v>
      </c>
      <c r="J379" s="280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 t="e">
        <f>'Resultater - Vestdanmark'!H380+'Resultater - Østdanmark'!H380</f>
        <v>#REF!</v>
      </c>
      <c r="I380" s="279" t="e">
        <f>'Resultater - Vestdanmark'!I380+'Resultater - Østdanmark'!I380</f>
        <v>#REF!</v>
      </c>
      <c r="J380" s="280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 t="e">
        <f>'Resultater - Vestdanmark'!H381+'Resultater - Østdanmark'!H381</f>
        <v>#REF!</v>
      </c>
      <c r="I381" s="279" t="e">
        <f>'Resultater - Vestdanmark'!I381+'Resultater - Østdanmark'!I381</f>
        <v>#REF!</v>
      </c>
      <c r="J381" s="280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 t="e">
        <f>'Resultater - Vestdanmark'!H382+'Resultater - Østdanmark'!H382</f>
        <v>#REF!</v>
      </c>
      <c r="I382" s="279" t="e">
        <f>'Resultater - Vestdanmark'!I382+'Resultater - Østdanmark'!I382</f>
        <v>#REF!</v>
      </c>
      <c r="J382" s="280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 t="e">
        <f>'Resultater - Vestdanmark'!H383+'Resultater - Østdanmark'!H383</f>
        <v>#REF!</v>
      </c>
      <c r="I383" s="279" t="e">
        <f>'Resultater - Vestdanmark'!I383+'Resultater - Østdanmark'!I383</f>
        <v>#REF!</v>
      </c>
      <c r="J383" s="280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 t="e">
        <f>'Resultater - Vestdanmark'!H384+'Resultater - Østdanmark'!H384</f>
        <v>#REF!</v>
      </c>
      <c r="I384" s="279" t="e">
        <f>'Resultater - Vestdanmark'!I384+'Resultater - Østdanmark'!I384</f>
        <v>#REF!</v>
      </c>
      <c r="J384" s="280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 t="e">
        <f>'Resultater - Vestdanmark'!H385+'Resultater - Østdanmark'!H385</f>
        <v>#REF!</v>
      </c>
      <c r="I385" s="279" t="e">
        <f>'Resultater - Vestdanmark'!I385+'Resultater - Østdanmark'!I385</f>
        <v>#REF!</v>
      </c>
      <c r="J385" s="280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 t="e">
        <f>'Resultater - Vestdanmark'!H386+'Resultater - Østdanmark'!H386</f>
        <v>#REF!</v>
      </c>
      <c r="I386" s="279" t="e">
        <f>'Resultater - Vestdanmark'!I386+'Resultater - Østdanmark'!I386</f>
        <v>#REF!</v>
      </c>
      <c r="J386" s="280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 t="e">
        <f>'Resultater - Vestdanmark'!H387+'Resultater - Østdanmark'!H387</f>
        <v>#REF!</v>
      </c>
      <c r="I387" s="279" t="e">
        <f>'Resultater - Vestdanmark'!I387+'Resultater - Østdanmark'!I387</f>
        <v>#REF!</v>
      </c>
      <c r="J387" s="280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 t="e">
        <f>'Resultater - Vestdanmark'!H388+'Resultater - Østdanmark'!H388</f>
        <v>#REF!</v>
      </c>
      <c r="I388" s="279" t="e">
        <f>'Resultater - Vestdanmark'!I388+'Resultater - Østdanmark'!I388</f>
        <v>#REF!</v>
      </c>
      <c r="J388" s="280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 t="e">
        <f>'Resultater - Vestdanmark'!H389+'Resultater - Østdanmark'!H389</f>
        <v>#REF!</v>
      </c>
      <c r="I389" s="279" t="e">
        <f>'Resultater - Vestdanmark'!I389+'Resultater - Østdanmark'!I389</f>
        <v>#REF!</v>
      </c>
      <c r="J389" s="280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 t="e">
        <f>'Resultater - Vestdanmark'!H390+'Resultater - Østdanmark'!H390</f>
        <v>#REF!</v>
      </c>
      <c r="I390" s="279" t="e">
        <f>'Resultater - Vestdanmark'!I390+'Resultater - Østdanmark'!I390</f>
        <v>#REF!</v>
      </c>
      <c r="J390" s="280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 t="e">
        <f>'Resultater - Vestdanmark'!H391+'Resultater - Østdanmark'!H391</f>
        <v>#REF!</v>
      </c>
      <c r="I391" s="279" t="e">
        <f>'Resultater - Vestdanmark'!I391+'Resultater - Østdanmark'!I391</f>
        <v>#REF!</v>
      </c>
      <c r="J391" s="280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 t="e">
        <f>'Resultater - Vestdanmark'!H392+'Resultater - Østdanmark'!H392</f>
        <v>#REF!</v>
      </c>
      <c r="I392" s="279" t="e">
        <f>'Resultater - Vestdanmark'!I392+'Resultater - Østdanmark'!I392</f>
        <v>#REF!</v>
      </c>
      <c r="J392" s="280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 t="e">
        <f>'Resultater - Vestdanmark'!H393+'Resultater - Østdanmark'!H393</f>
        <v>#REF!</v>
      </c>
      <c r="I393" s="279" t="e">
        <f>'Resultater - Vestdanmark'!I393+'Resultater - Østdanmark'!I393</f>
        <v>#REF!</v>
      </c>
      <c r="J393" s="280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 t="e">
        <f>'Resultater - Vestdanmark'!H394+'Resultater - Østdanmark'!H394</f>
        <v>#REF!</v>
      </c>
      <c r="I394" s="279" t="e">
        <f>'Resultater - Vestdanmark'!I394+'Resultater - Østdanmark'!I394</f>
        <v>#REF!</v>
      </c>
      <c r="J394" s="280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 t="e">
        <f>'Resultater - Vestdanmark'!H395+'Resultater - Østdanmark'!H395</f>
        <v>#REF!</v>
      </c>
      <c r="I395" s="279" t="e">
        <f>'Resultater - Vestdanmark'!I395+'Resultater - Østdanmark'!I395</f>
        <v>#REF!</v>
      </c>
      <c r="J395" s="280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 t="e">
        <f>'Resultater - Vestdanmark'!H396+'Resultater - Østdanmark'!H396</f>
        <v>#REF!</v>
      </c>
      <c r="I396" s="279" t="e">
        <f>'Resultater - Vestdanmark'!I396+'Resultater - Østdanmark'!I396</f>
        <v>#REF!</v>
      </c>
      <c r="J396" s="280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 t="e">
        <f>'Resultater - Vestdanmark'!H397+'Resultater - Østdanmark'!H397</f>
        <v>#REF!</v>
      </c>
      <c r="I397" s="279" t="e">
        <f>'Resultater - Vestdanmark'!I397+'Resultater - Østdanmark'!I397</f>
        <v>#REF!</v>
      </c>
      <c r="J397" s="280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 t="e">
        <f>'Resultater - Vestdanmark'!H398+'Resultater - Østdanmark'!H398</f>
        <v>#REF!</v>
      </c>
      <c r="I398" s="279" t="e">
        <f>'Resultater - Vestdanmark'!I398+'Resultater - Østdanmark'!I398</f>
        <v>#REF!</v>
      </c>
      <c r="J398" s="280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 t="e">
        <f>'Resultater - Vestdanmark'!H399+'Resultater - Østdanmark'!H399</f>
        <v>#REF!</v>
      </c>
      <c r="I399" s="279" t="e">
        <f>'Resultater - Vestdanmark'!I399+'Resultater - Østdanmark'!I399</f>
        <v>#REF!</v>
      </c>
      <c r="J399" s="280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 t="e">
        <f>'Resultater - Vestdanmark'!H400+'Resultater - Østdanmark'!H400</f>
        <v>#REF!</v>
      </c>
      <c r="I400" s="279" t="e">
        <f>'Resultater - Vestdanmark'!I400+'Resultater - Østdanmark'!I400</f>
        <v>#REF!</v>
      </c>
      <c r="J400" s="280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 t="e">
        <f>'Resultater - Vestdanmark'!H401+'Resultater - Østdanmark'!H401</f>
        <v>#REF!</v>
      </c>
      <c r="I401" s="279" t="e">
        <f>'Resultater - Vestdanmark'!I401+'Resultater - Østdanmark'!I401</f>
        <v>#REF!</v>
      </c>
      <c r="J401" s="280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 t="e">
        <f>'Resultater - Vestdanmark'!H402+'Resultater - Østdanmark'!H402</f>
        <v>#REF!</v>
      </c>
      <c r="I402" s="279" t="e">
        <f>'Resultater - Vestdanmark'!I402+'Resultater - Østdanmark'!I402</f>
        <v>#REF!</v>
      </c>
      <c r="J402" s="280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 t="e">
        <f>'Resultater - Vestdanmark'!H403+'Resultater - Østdanmark'!H403</f>
        <v>#REF!</v>
      </c>
      <c r="I403" s="279" t="e">
        <f>'Resultater - Vestdanmark'!I403+'Resultater - Østdanmark'!I403</f>
        <v>#REF!</v>
      </c>
      <c r="J403" s="280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 t="e">
        <f>'Resultater - Vestdanmark'!H404+'Resultater - Østdanmark'!H404</f>
        <v>#REF!</v>
      </c>
      <c r="I404" s="279" t="e">
        <f>'Resultater - Vestdanmark'!I404+'Resultater - Østdanmark'!I404</f>
        <v>#REF!</v>
      </c>
      <c r="J404" s="280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 t="e">
        <f>'Resultater - Vestdanmark'!H405+'Resultater - Østdanmark'!H405</f>
        <v>#REF!</v>
      </c>
      <c r="I405" s="279" t="e">
        <f>'Resultater - Vestdanmark'!I405+'Resultater - Østdanmark'!I405</f>
        <v>#REF!</v>
      </c>
      <c r="J405" s="280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 t="e">
        <f>'Resultater - Vestdanmark'!H406+'Resultater - Østdanmark'!H406</f>
        <v>#REF!</v>
      </c>
      <c r="I406" s="279" t="e">
        <f>'Resultater - Vestdanmark'!I406+'Resultater - Østdanmark'!I406</f>
        <v>#REF!</v>
      </c>
      <c r="J406" s="280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 t="e">
        <f>'Resultater - Vestdanmark'!H407+'Resultater - Østdanmark'!H407</f>
        <v>#REF!</v>
      </c>
      <c r="I407" s="279" t="e">
        <f>'Resultater - Vestdanmark'!I407+'Resultater - Østdanmark'!I407</f>
        <v>#REF!</v>
      </c>
      <c r="J407" s="280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 t="e">
        <f>'Resultater - Vestdanmark'!H408+'Resultater - Østdanmark'!H408</f>
        <v>#REF!</v>
      </c>
      <c r="I408" s="279" t="e">
        <f>'Resultater - Vestdanmark'!I408+'Resultater - Østdanmark'!I408</f>
        <v>#REF!</v>
      </c>
      <c r="J408" s="280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 t="e">
        <f>'Resultater - Vestdanmark'!H409+'Resultater - Østdanmark'!H409</f>
        <v>#REF!</v>
      </c>
      <c r="I409" s="279" t="e">
        <f>'Resultater - Vestdanmark'!I409+'Resultater - Østdanmark'!I409</f>
        <v>#REF!</v>
      </c>
      <c r="J409" s="280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 t="e">
        <f>'Resultater - Vestdanmark'!H410+'Resultater - Østdanmark'!H410</f>
        <v>#REF!</v>
      </c>
      <c r="I410" s="279" t="e">
        <f>'Resultater - Vestdanmark'!I410+'Resultater - Østdanmark'!I410</f>
        <v>#REF!</v>
      </c>
      <c r="J410" s="280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 t="e">
        <f>'Resultater - Vestdanmark'!H411+'Resultater - Østdanmark'!H411</f>
        <v>#REF!</v>
      </c>
      <c r="I411" s="279" t="e">
        <f>'Resultater - Vestdanmark'!I411+'Resultater - Østdanmark'!I411</f>
        <v>#REF!</v>
      </c>
      <c r="J411" s="280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 t="e">
        <f>'Resultater - Vestdanmark'!H412+'Resultater - Østdanmark'!H412</f>
        <v>#REF!</v>
      </c>
      <c r="I412" s="279" t="e">
        <f>'Resultater - Vestdanmark'!I412+'Resultater - Østdanmark'!I412</f>
        <v>#REF!</v>
      </c>
      <c r="J412" s="280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 t="e">
        <f>'Resultater - Vestdanmark'!H413+'Resultater - Østdanmark'!H413</f>
        <v>#REF!</v>
      </c>
      <c r="I413" s="279" t="e">
        <f>'Resultater - Vestdanmark'!I413+'Resultater - Østdanmark'!I413</f>
        <v>#REF!</v>
      </c>
      <c r="J413" s="280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 t="e">
        <f>'Resultater - Vestdanmark'!H414+'Resultater - Østdanmark'!H414</f>
        <v>#REF!</v>
      </c>
      <c r="I414" s="279" t="e">
        <f>'Resultater - Vestdanmark'!I414+'Resultater - Østdanmark'!I414</f>
        <v>#REF!</v>
      </c>
      <c r="J414" s="280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 t="e">
        <f>'Resultater - Vestdanmark'!H415+'Resultater - Østdanmark'!H415</f>
        <v>#REF!</v>
      </c>
      <c r="I415" s="279" t="e">
        <f>'Resultater - Vestdanmark'!I415+'Resultater - Østdanmark'!I415</f>
        <v>#REF!</v>
      </c>
      <c r="J415" s="280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 t="e">
        <f>'Resultater - Vestdanmark'!H416+'Resultater - Østdanmark'!H416</f>
        <v>#REF!</v>
      </c>
      <c r="I416" s="279" t="e">
        <f>'Resultater - Vestdanmark'!I416+'Resultater - Østdanmark'!I416</f>
        <v>#REF!</v>
      </c>
      <c r="J416" s="280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 t="e">
        <f>'Resultater - Vestdanmark'!H417+'Resultater - Østdanmark'!H417</f>
        <v>#REF!</v>
      </c>
      <c r="I417" s="279" t="e">
        <f>'Resultater - Vestdanmark'!I417+'Resultater - Østdanmark'!I417</f>
        <v>#REF!</v>
      </c>
      <c r="J417" s="280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 t="e">
        <f>'Resultater - Vestdanmark'!H418+'Resultater - Østdanmark'!H418</f>
        <v>#REF!</v>
      </c>
      <c r="I418" s="279" t="e">
        <f>'Resultater - Vestdanmark'!I418+'Resultater - Østdanmark'!I418</f>
        <v>#REF!</v>
      </c>
      <c r="J418" s="280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 t="e">
        <f>'Resultater - Vestdanmark'!H419+'Resultater - Østdanmark'!H419</f>
        <v>#REF!</v>
      </c>
      <c r="I419" s="279" t="e">
        <f>'Resultater - Vestdanmark'!I419+'Resultater - Østdanmark'!I419</f>
        <v>#REF!</v>
      </c>
      <c r="J419" s="280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 t="e">
        <f>'Resultater - Vestdanmark'!H420+'Resultater - Østdanmark'!H420</f>
        <v>#REF!</v>
      </c>
      <c r="I420" s="279" t="e">
        <f>'Resultater - Vestdanmark'!I420+'Resultater - Østdanmark'!I420</f>
        <v>#REF!</v>
      </c>
      <c r="J420" s="280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 t="e">
        <f>'Resultater - Vestdanmark'!H421+'Resultater - Østdanmark'!H421</f>
        <v>#REF!</v>
      </c>
      <c r="I421" s="279" t="e">
        <f>'Resultater - Vestdanmark'!I421+'Resultater - Østdanmark'!I421</f>
        <v>#REF!</v>
      </c>
      <c r="J421" s="280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 t="e">
        <f>'Resultater - Vestdanmark'!H422+'Resultater - Østdanmark'!H422</f>
        <v>#REF!</v>
      </c>
      <c r="I422" s="279" t="e">
        <f>'Resultater - Vestdanmark'!I422+'Resultater - Østdanmark'!I422</f>
        <v>#REF!</v>
      </c>
      <c r="J422" s="280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 t="e">
        <f>'Resultater - Vestdanmark'!H423+'Resultater - Østdanmark'!H423</f>
        <v>#REF!</v>
      </c>
      <c r="I423" s="279" t="e">
        <f>'Resultater - Vestdanmark'!I423+'Resultater - Østdanmark'!I423</f>
        <v>#REF!</v>
      </c>
      <c r="J423" s="280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 t="e">
        <f>'Resultater - Vestdanmark'!H424+'Resultater - Østdanmark'!H424</f>
        <v>#REF!</v>
      </c>
      <c r="I424" s="279" t="e">
        <f>'Resultater - Vestdanmark'!I424+'Resultater - Østdanmark'!I424</f>
        <v>#REF!</v>
      </c>
      <c r="J424" s="280" t="e">
        <f>'Resultater - Vestdanmark'!J424+'Resultater - Østdanmark'!J424</f>
        <v>#REF!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 t="e">
        <f>'Resultater - Vestdanmark'!H425+'Resultater - Østdanmark'!H425</f>
        <v>#REF!</v>
      </c>
      <c r="I425" s="279" t="e">
        <f>'Resultater - Vestdanmark'!I425+'Resultater - Østdanmark'!I425</f>
        <v>#REF!</v>
      </c>
      <c r="J425" s="280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 t="e">
        <f>'Resultater - Vestdanmark'!H426+'Resultater - Østdanmark'!H426</f>
        <v>#REF!</v>
      </c>
      <c r="I426" s="279" t="e">
        <f>'Resultater - Vestdanmark'!I426+'Resultater - Østdanmark'!I426</f>
        <v>#REF!</v>
      </c>
      <c r="J426" s="280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 t="e">
        <f>'Resultater - Vestdanmark'!H427+'Resultater - Østdanmark'!H427</f>
        <v>#REF!</v>
      </c>
      <c r="I427" s="279" t="e">
        <f>'Resultater - Vestdanmark'!I427+'Resultater - Østdanmark'!I427</f>
        <v>#REF!</v>
      </c>
      <c r="J427" s="280" t="e">
        <f>'Resultater - Vestdanmark'!J427+'Resultater - Østdanmark'!J427</f>
        <v>#REF!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 t="e">
        <f>'Resultater - Vestdanmark'!H428+'Resultater - Østdanmark'!H428</f>
        <v>#REF!</v>
      </c>
      <c r="I428" s="279" t="e">
        <f>'Resultater - Vestdanmark'!I428+'Resultater - Østdanmark'!I428</f>
        <v>#REF!</v>
      </c>
      <c r="J428" s="280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 t="e">
        <f>'Resultater - Vestdanmark'!H429+'Resultater - Østdanmark'!H429</f>
        <v>#REF!</v>
      </c>
      <c r="I429" s="279" t="e">
        <f>'Resultater - Vestdanmark'!I429+'Resultater - Østdanmark'!I429</f>
        <v>#REF!</v>
      </c>
      <c r="J429" s="280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 t="e">
        <f>'Resultater - Vestdanmark'!H430+'Resultater - Østdanmark'!H430</f>
        <v>#REF!</v>
      </c>
      <c r="I430" s="279" t="e">
        <f>'Resultater - Vestdanmark'!I430+'Resultater - Østdanmark'!I430</f>
        <v>#REF!</v>
      </c>
      <c r="J430" s="280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 t="e">
        <f>'Resultater - Vestdanmark'!H431+'Resultater - Østdanmark'!H431</f>
        <v>#REF!</v>
      </c>
      <c r="I431" s="279" t="e">
        <f>'Resultater - Vestdanmark'!I431+'Resultater - Østdanmark'!I431</f>
        <v>#REF!</v>
      </c>
      <c r="J431" s="280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 t="e">
        <f>'Resultater - Vestdanmark'!H432+'Resultater - Østdanmark'!H432</f>
        <v>#REF!</v>
      </c>
      <c r="I432" s="279" t="e">
        <f>'Resultater - Vestdanmark'!I432+'Resultater - Østdanmark'!I432</f>
        <v>#REF!</v>
      </c>
      <c r="J432" s="280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 t="e">
        <f>'Resultater - Vestdanmark'!H433+'Resultater - Østdanmark'!H433</f>
        <v>#REF!</v>
      </c>
      <c r="I433" s="279" t="e">
        <f>'Resultater - Vestdanmark'!I433+'Resultater - Østdanmark'!I433</f>
        <v>#REF!</v>
      </c>
      <c r="J433" s="280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 t="e">
        <f>'Resultater - Vestdanmark'!H434+'Resultater - Østdanmark'!H434</f>
        <v>#REF!</v>
      </c>
      <c r="I434" s="279" t="e">
        <f>'Resultater - Vestdanmark'!I434+'Resultater - Østdanmark'!I434</f>
        <v>#REF!</v>
      </c>
      <c r="J434" s="280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 t="e">
        <f>'Resultater - Vestdanmark'!H435+'Resultater - Østdanmark'!H435</f>
        <v>#REF!</v>
      </c>
      <c r="I435" s="279" t="e">
        <f>'Resultater - Vestdanmark'!I435+'Resultater - Østdanmark'!I435</f>
        <v>#REF!</v>
      </c>
      <c r="J435" s="280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 t="e">
        <f>'Resultater - Vestdanmark'!H436+'Resultater - Østdanmark'!H436</f>
        <v>#REF!</v>
      </c>
      <c r="I436" s="279" t="e">
        <f>'Resultater - Vestdanmark'!I436+'Resultater - Østdanmark'!I436</f>
        <v>#REF!</v>
      </c>
      <c r="J436" s="280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 t="e">
        <f>'Resultater - Vestdanmark'!H437+'Resultater - Østdanmark'!H437</f>
        <v>#REF!</v>
      </c>
      <c r="I437" s="279" t="e">
        <f>'Resultater - Vestdanmark'!I437+'Resultater - Østdanmark'!I437</f>
        <v>#REF!</v>
      </c>
      <c r="J437" s="280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 t="e">
        <f>'Resultater - Vestdanmark'!H438+'Resultater - Østdanmark'!H438</f>
        <v>#REF!</v>
      </c>
      <c r="I438" s="279" t="e">
        <f>'Resultater - Vestdanmark'!I438+'Resultater - Østdanmark'!I438</f>
        <v>#REF!</v>
      </c>
      <c r="J438" s="280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 t="e">
        <f>'Resultater - Vestdanmark'!H439+'Resultater - Østdanmark'!H439</f>
        <v>#REF!</v>
      </c>
      <c r="I439" s="282" t="e">
        <f>'Resultater - Vestdanmark'!I439+'Resultater - Østdanmark'!I439</f>
        <v>#REF!</v>
      </c>
      <c r="J439" s="283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 t="e">
        <f>'Resultater - Vestdanmark'!H440+'Resultater - Østdanmark'!H440</f>
        <v>#REF!</v>
      </c>
      <c r="I440" s="276" t="e">
        <f>'Resultater - Vestdanmark'!I440+'Resultater - Østdanmark'!I440</f>
        <v>#REF!</v>
      </c>
      <c r="J440" s="277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 t="e">
        <f>'Resultater - Vestdanmark'!H441+'Resultater - Østdanmark'!H441</f>
        <v>#REF!</v>
      </c>
      <c r="I441" s="279" t="e">
        <f>'Resultater - Vestdanmark'!I441+'Resultater - Østdanmark'!I441</f>
        <v>#REF!</v>
      </c>
      <c r="J441" s="280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 t="e">
        <f>'Resultater - Vestdanmark'!H442+'Resultater - Østdanmark'!H442</f>
        <v>#REF!</v>
      </c>
      <c r="I442" s="279" t="e">
        <f>'Resultater - Vestdanmark'!I442+'Resultater - Østdanmark'!I442</f>
        <v>#REF!</v>
      </c>
      <c r="J442" s="280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 t="e">
        <f>'Resultater - Vestdanmark'!H443+'Resultater - Østdanmark'!H443</f>
        <v>#REF!</v>
      </c>
      <c r="I443" s="279" t="e">
        <f>'Resultater - Vestdanmark'!I443+'Resultater - Østdanmark'!I443</f>
        <v>#REF!</v>
      </c>
      <c r="J443" s="280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 t="e">
        <f>'Resultater - Vestdanmark'!H444+'Resultater - Østdanmark'!H444</f>
        <v>#REF!</v>
      </c>
      <c r="I444" s="279" t="e">
        <f>'Resultater - Vestdanmark'!I444+'Resultater - Østdanmark'!I444</f>
        <v>#REF!</v>
      </c>
      <c r="J444" s="280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 t="e">
        <f>'Resultater - Vestdanmark'!H445+'Resultater - Østdanmark'!H445</f>
        <v>#REF!</v>
      </c>
      <c r="I445" s="279" t="e">
        <f>'Resultater - Vestdanmark'!I445+'Resultater - Østdanmark'!I445</f>
        <v>#REF!</v>
      </c>
      <c r="J445" s="280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 t="e">
        <f>'Resultater - Vestdanmark'!H446+'Resultater - Østdanmark'!H446</f>
        <v>#REF!</v>
      </c>
      <c r="I446" s="279" t="e">
        <f>'Resultater - Vestdanmark'!I446+'Resultater - Østdanmark'!I446</f>
        <v>#REF!</v>
      </c>
      <c r="J446" s="280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 t="e">
        <f>'Resultater - Vestdanmark'!H447+'Resultater - Østdanmark'!H447</f>
        <v>#REF!</v>
      </c>
      <c r="I447" s="279" t="e">
        <f>'Resultater - Vestdanmark'!I447+'Resultater - Østdanmark'!I447</f>
        <v>#REF!</v>
      </c>
      <c r="J447" s="280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 t="e">
        <f>'Resultater - Vestdanmark'!H448+'Resultater - Østdanmark'!H448</f>
        <v>#REF!</v>
      </c>
      <c r="I448" s="279" t="e">
        <f>'Resultater - Vestdanmark'!I448+'Resultater - Østdanmark'!I448</f>
        <v>#REF!</v>
      </c>
      <c r="J448" s="280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 t="e">
        <f>'Resultater - Vestdanmark'!H449+'Resultater - Østdanmark'!H449</f>
        <v>#REF!</v>
      </c>
      <c r="I449" s="279" t="e">
        <f>'Resultater - Vestdanmark'!I449+'Resultater - Østdanmark'!I449</f>
        <v>#REF!</v>
      </c>
      <c r="J449" s="280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 t="e">
        <f>'Resultater - Vestdanmark'!H450+'Resultater - Østdanmark'!H450</f>
        <v>#REF!</v>
      </c>
      <c r="I450" s="279" t="e">
        <f>'Resultater - Vestdanmark'!I450+'Resultater - Østdanmark'!I450</f>
        <v>#REF!</v>
      </c>
      <c r="J450" s="280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 t="e">
        <f>'Resultater - Vestdanmark'!H451+'Resultater - Østdanmark'!H451</f>
        <v>#REF!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 t="e">
        <f>'Resultater - Vestdanmark'!H452+'Resultater - Østdanmark'!H452</f>
        <v>#REF!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 t="e">
        <f>'Resultater - Vestdanmark'!H453+'Resultater - Østdanmark'!H453</f>
        <v>#REF!</v>
      </c>
      <c r="I453" s="279" t="e">
        <f>'Resultater - Vestdanmark'!I453+'Resultater - Østdanmark'!I453</f>
        <v>#REF!</v>
      </c>
      <c r="J453" s="280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 t="e">
        <f>'Resultater - Vestdanmark'!H454+'Resultater - Østdanmark'!H454</f>
        <v>#REF!</v>
      </c>
      <c r="I454" s="279" t="e">
        <f>'Resultater - Vestdanmark'!I454+'Resultater - Østdanmark'!I454</f>
        <v>#REF!</v>
      </c>
      <c r="J454" s="280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 t="e">
        <f>'Resultater - Vestdanmark'!H455+'Resultater - Østdanmark'!H455</f>
        <v>#REF!</v>
      </c>
      <c r="I455" s="279" t="e">
        <f>'Resultater - Vestdanmark'!I455+'Resultater - Østdanmark'!I455</f>
        <v>#REF!</v>
      </c>
      <c r="J455" s="280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 t="e">
        <f>'Resultater - Vestdanmark'!H456+'Resultater - Østdanmark'!H456</f>
        <v>#REF!</v>
      </c>
      <c r="I456" s="279" t="e">
        <f>'Resultater - Vestdanmark'!I456+'Resultater - Østdanmark'!I456</f>
        <v>#REF!</v>
      </c>
      <c r="J456" s="280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 t="e">
        <f>'Resultater - Vestdanmark'!H457+'Resultater - Østdanmark'!H457</f>
        <v>#REF!</v>
      </c>
      <c r="I457" s="279" t="e">
        <f>'Resultater - Vestdanmark'!I457+'Resultater - Østdanmark'!I457</f>
        <v>#REF!</v>
      </c>
      <c r="J457" s="280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 t="e">
        <f>'Resultater - Vestdanmark'!H458+'Resultater - Østdanmark'!H458</f>
        <v>#REF!</v>
      </c>
      <c r="I458" s="279" t="e">
        <f>'Resultater - Vestdanmark'!I458+'Resultater - Østdanmark'!I458</f>
        <v>#REF!</v>
      </c>
      <c r="J458" s="280" t="e">
        <f>'Resultater - Vestdanmark'!J458+'Resultater - Østdanmark'!J458</f>
        <v>#REF!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 t="e">
        <f>'Resultater - Vestdanmark'!H459+'Resultater - Østdanmark'!H459</f>
        <v>#REF!</v>
      </c>
      <c r="I459" s="285" t="e">
        <f>'Resultater - Vestdanmark'!I459+'Resultater - Østdanmark'!I459</f>
        <v>#REF!</v>
      </c>
      <c r="J459" s="286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 t="e">
        <f>'Resultater - Vestdanmark'!H460+'Resultater - Østdanmark'!H460</f>
        <v>#REF!</v>
      </c>
      <c r="I460" s="279" t="e">
        <f>'Resultater - Vestdanmark'!I460+'Resultater - Østdanmark'!I460</f>
        <v>#REF!</v>
      </c>
      <c r="J460" s="280" t="e">
        <f>'Resultater - Vestdanmark'!J460+'Resultater - Østdanmark'!J460</f>
        <v>#REF!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 t="e">
        <f>'Resultater - Vestdanmark'!H461+'Resultater - Østdanmark'!H461</f>
        <v>#REF!</v>
      </c>
      <c r="I461" s="285" t="e">
        <f>'Resultater - Vestdanmark'!I461+'Resultater - Østdanmark'!I461</f>
        <v>#REF!</v>
      </c>
      <c r="J461" s="286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 t="e">
        <f>'Resultater - Vestdanmark'!H462+'Resultater - Østdanmark'!H462</f>
        <v>#REF!</v>
      </c>
      <c r="I462" s="279" t="e">
        <f>'Resultater - Vestdanmark'!I462+'Resultater - Østdanmark'!I462</f>
        <v>#REF!</v>
      </c>
      <c r="J462" s="280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 t="e">
        <f>'Resultater - Vestdanmark'!H463+'Resultater - Østdanmark'!H463</f>
        <v>#REF!</v>
      </c>
      <c r="I463" s="279" t="e">
        <f>'Resultater - Vestdanmark'!I463+'Resultater - Østdanmark'!I463</f>
        <v>#REF!</v>
      </c>
      <c r="J463" s="280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 t="e">
        <f>'Resultater - Vestdanmark'!H464+'Resultater - Østdanmark'!H464</f>
        <v>#REF!</v>
      </c>
      <c r="I464" s="279" t="e">
        <f>'Resultater - Vestdanmark'!I464+'Resultater - Østdanmark'!I464</f>
        <v>#REF!</v>
      </c>
      <c r="J464" s="280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 t="e">
        <f>'Resultater - Vestdanmark'!H465+'Resultater - Østdanmark'!H465</f>
        <v>#REF!</v>
      </c>
      <c r="I465" s="279" t="e">
        <f>'Resultater - Vestdanmark'!I465+'Resultater - Østdanmark'!I465</f>
        <v>#REF!</v>
      </c>
      <c r="J465" s="280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 t="e">
        <f>'Resultater - Vestdanmark'!H466+'Resultater - Østdanmark'!H466</f>
        <v>#REF!</v>
      </c>
      <c r="I466" s="279" t="e">
        <f>'Resultater - Vestdanmark'!I466+'Resultater - Østdanmark'!I466</f>
        <v>#REF!</v>
      </c>
      <c r="J466" s="280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 t="e">
        <f>'Resultater - Vestdanmark'!H467+'Resultater - Østdanmark'!H467</f>
        <v>#REF!</v>
      </c>
      <c r="I467" s="279" t="e">
        <f>'Resultater - Vestdanmark'!I467+'Resultater - Østdanmark'!I467</f>
        <v>#REF!</v>
      </c>
      <c r="J467" s="280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 t="e">
        <f>'Resultater - Vestdanmark'!H468+'Resultater - Østdanmark'!H468</f>
        <v>#REF!</v>
      </c>
      <c r="I468" s="279" t="e">
        <f>'Resultater - Vestdanmark'!I468+'Resultater - Østdanmark'!I468</f>
        <v>#REF!</v>
      </c>
      <c r="J468" s="280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 t="e">
        <f>'Resultater - Vestdanmark'!H469+'Resultater - Østdanmark'!H469</f>
        <v>#REF!</v>
      </c>
      <c r="I469" s="279" t="e">
        <f>'Resultater - Vestdanmark'!I469+'Resultater - Østdanmark'!I469</f>
        <v>#REF!</v>
      </c>
      <c r="J469" s="280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 t="e">
        <f>'Resultater - Vestdanmark'!H470+'Resultater - Østdanmark'!H470</f>
        <v>#REF!</v>
      </c>
      <c r="I470" s="279" t="e">
        <f>'Resultater - Vestdanmark'!I470+'Resultater - Østdanmark'!I470</f>
        <v>#REF!</v>
      </c>
      <c r="J470" s="280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 t="e">
        <f>'Resultater - Vestdanmark'!H471+'Resultater - Østdanmark'!H471</f>
        <v>#REF!</v>
      </c>
      <c r="I471" s="279" t="e">
        <f>'Resultater - Vestdanmark'!I471+'Resultater - Østdanmark'!I471</f>
        <v>#REF!</v>
      </c>
      <c r="J471" s="280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 t="e">
        <f>'Resultater - Vestdanmark'!H473+'Resultater - Østdanmark'!H473</f>
        <v>#REF!</v>
      </c>
      <c r="I473" s="279" t="e">
        <f>'Resultater - Vestdanmark'!I473+'Resultater - Østdanmark'!I473</f>
        <v>#REF!</v>
      </c>
      <c r="J473" s="280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 t="e">
        <f>'Resultater - Vestdanmark'!H474+'Resultater - Østdanmark'!H474</f>
        <v>#REF!</v>
      </c>
      <c r="I474" s="285" t="e">
        <f>'Resultater - Vestdanmark'!I474+'Resultater - Østdanmark'!I474</f>
        <v>#REF!</v>
      </c>
      <c r="J474" s="286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 t="e">
        <f>'Resultater - Vestdanmark'!H475+'Resultater - Østdanmark'!H475</f>
        <v>#REF!</v>
      </c>
      <c r="I475" s="285" t="e">
        <f>'Resultater - Vestdanmark'!I475+'Resultater - Østdanmark'!I475</f>
        <v>#REF!</v>
      </c>
      <c r="J475" s="286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 t="e">
        <f>'Resultater - Vestdanmark'!H476+'Resultater - Østdanmark'!H476</f>
        <v>#REF!</v>
      </c>
      <c r="I476" s="285" t="e">
        <f>'Resultater - Vestdanmark'!I476+'Resultater - Østdanmark'!I476</f>
        <v>#REF!</v>
      </c>
      <c r="J476" s="286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 t="e">
        <f>'Resultater - Vestdanmark'!H477+'Resultater - Østdanmark'!H477</f>
        <v>#REF!</v>
      </c>
      <c r="I477" s="285" t="e">
        <f>'Resultater - Vestdanmark'!I477+'Resultater - Østdanmark'!I477</f>
        <v>#REF!</v>
      </c>
      <c r="J477" s="286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 t="e">
        <f>'Resultater - Vestdanmark'!H478+'Resultater - Østdanmark'!H478</f>
        <v>#REF!</v>
      </c>
      <c r="I478" s="285" t="e">
        <f>'Resultater - Vestdanmark'!I478+'Resultater - Østdanmark'!I478</f>
        <v>#REF!</v>
      </c>
      <c r="J478" s="286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 t="e">
        <f>'Resultater - Vestdanmark'!H479+'Resultater - Østdanmark'!H479</f>
        <v>#REF!</v>
      </c>
      <c r="I479" s="285" t="e">
        <f>'Resultater - Vestdanmark'!I479+'Resultater - Østdanmark'!I479</f>
        <v>#REF!</v>
      </c>
      <c r="J479" s="286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 t="e">
        <f>'Resultater - Vestdanmark'!H480+'Resultater - Østdanmark'!H480</f>
        <v>#REF!</v>
      </c>
      <c r="I480" s="285" t="e">
        <f>'Resultater - Vestdanmark'!I480+'Resultater - Østdanmark'!I480</f>
        <v>#REF!</v>
      </c>
      <c r="J480" s="286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 t="e">
        <f>'Resultater - Vestdanmark'!H481+'Resultater - Østdanmark'!H481</f>
        <v>#REF!</v>
      </c>
      <c r="I481" s="289" t="e">
        <f>'Resultater - Vestdanmark'!I481+'Resultater - Østdanmark'!I481</f>
        <v>#REF!</v>
      </c>
      <c r="J481" s="290" t="e">
        <f>'Resultater - Vestdanmark'!J481+'Resultater - Østdanmark'!J481</f>
        <v>#REF!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 t="e">
        <f>'Resultater - Vestdanmark'!H482+'Resultater - Østdanmark'!H482</f>
        <v>#REF!</v>
      </c>
      <c r="I482" s="289" t="e">
        <f>'Resultater - Vestdanmark'!I482+'Resultater - Østdanmark'!I482</f>
        <v>#REF!</v>
      </c>
      <c r="J482" s="290" t="e">
        <f>'Resultater - Vestdanmark'!J482+'Resultater - Østdanmark'!J482</f>
        <v>#REF!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 t="e">
        <f>'Resultater - Vestdanmark'!H483+'Resultater - Østdanmark'!H483</f>
        <v>#REF!</v>
      </c>
      <c r="I483" s="289" t="e">
        <f>'Resultater - Vestdanmark'!I483+'Resultater - Østdanmark'!I483</f>
        <v>#REF!</v>
      </c>
      <c r="J483" s="290" t="e">
        <f>'Resultater - Vestdanmark'!J483+'Resultater - Østdanmark'!J483</f>
        <v>#REF!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 t="e">
        <f>'Resultater - Vestdanmark'!H484+'Resultater - Østdanmark'!H484</f>
        <v>#REF!</v>
      </c>
      <c r="I484" s="289" t="e">
        <f>'Resultater - Vestdanmark'!I484+'Resultater - Østdanmark'!I484</f>
        <v>#REF!</v>
      </c>
      <c r="J484" s="290" t="e">
        <f>'Resultater - Vestdanmark'!J484+'Resultater - Østdanmark'!J484</f>
        <v>#REF!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 t="e">
        <f>'Resultater - Vestdanmark'!H485+'Resultater - Østdanmark'!H485</f>
        <v>#REF!</v>
      </c>
      <c r="I485" s="289" t="e">
        <f>'Resultater - Vestdanmark'!I485+'Resultater - Østdanmark'!I485</f>
        <v>#REF!</v>
      </c>
      <c r="J485" s="290" t="e">
        <f>'Resultater - Vestdanmark'!J485+'Resultater - Østdanmark'!J485</f>
        <v>#REF!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 t="e">
        <f>'Resultater - Vestdanmark'!H486+'Resultater - Østdanmark'!H486</f>
        <v>#REF!</v>
      </c>
      <c r="I486" s="289" t="e">
        <f>'Resultater - Vestdanmark'!I486+'Resultater - Østdanmark'!I486</f>
        <v>#REF!</v>
      </c>
      <c r="J486" s="290" t="e">
        <f>'Resultater - Vestdanmark'!J486+'Resultater - Østdanmark'!J486</f>
        <v>#REF!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 t="e">
        <f>'Resultater - Vestdanmark'!H487+'Resultater - Østdanmark'!H487</f>
        <v>#REF!</v>
      </c>
      <c r="I487" s="289" t="e">
        <f>'Resultater - Vestdanmark'!I487+'Resultater - Østdanmark'!I487</f>
        <v>#REF!</v>
      </c>
      <c r="J487" s="290" t="e">
        <f>'Resultater - Vestdanmark'!J487+'Resultater - Østdanmark'!J487</f>
        <v>#REF!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 t="e">
        <f>'Resultater - Vestdanmark'!H488+'Resultater - Østdanmark'!H488</f>
        <v>#REF!</v>
      </c>
      <c r="I488" s="289" t="e">
        <f>'Resultater - Vestdanmark'!I488+'Resultater - Østdanmark'!I488</f>
        <v>#REF!</v>
      </c>
      <c r="J488" s="290" t="e">
        <f>'Resultater - Vestdanmark'!J488+'Resultater - Østdanmark'!J488</f>
        <v>#REF!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 t="e">
        <f>'Resultater - Vestdanmark'!H489+'Resultater - Østdanmark'!H489</f>
        <v>#REF!</v>
      </c>
      <c r="I489" s="292" t="e">
        <f>'Resultater - Vestdanmark'!I489+'Resultater - Østdanmark'!I489</f>
        <v>#REF!</v>
      </c>
      <c r="J489" s="293" t="e">
        <f>'Resultater - Vestdanmark'!J489+'Resultater - Østdanmark'!J489</f>
        <v>#REF!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 t="e">
        <f>'Resultater - Vestdanmark'!H490+'Resultater - Østdanmark'!H490</f>
        <v>#REF!</v>
      </c>
      <c r="I490" s="295" t="e">
        <f>'Resultater - Vestdanmark'!I490+'Resultater - Østdanmark'!I490</f>
        <v>#REF!</v>
      </c>
      <c r="J490" s="296" t="e">
        <f>'Resultater - Vestdanmark'!J490+'Resultater - Østdanmark'!J490</f>
        <v>#REF!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 t="e">
        <f>'Resultater - Vestdanmark'!H491+'Resultater - Østdanmark'!H491</f>
        <v>#REF!</v>
      </c>
      <c r="I491" s="295" t="e">
        <f>'Resultater - Vestdanmark'!I491+'Resultater - Østdanmark'!I491</f>
        <v>#REF!</v>
      </c>
      <c r="J491" s="296" t="e">
        <f>'Resultater - Vestdanmark'!J491+'Resultater - Østdanmark'!J491</f>
        <v>#REF!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 t="e">
        <f>'Resultater - Vestdanmark'!H492+'Resultater - Østdanmark'!H492</f>
        <v>#REF!</v>
      </c>
      <c r="I492" s="295" t="e">
        <f>'Resultater - Vestdanmark'!I492+'Resultater - Østdanmark'!I492</f>
        <v>#REF!</v>
      </c>
      <c r="J492" s="296" t="e">
        <f>'Resultater - Vestdanmark'!J492+'Resultater - Østdanmark'!J492</f>
        <v>#REF!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 t="e">
        <f>'Resultater - Vestdanmark'!H493+'Resultater - Østdanmark'!H493</f>
        <v>#REF!</v>
      </c>
      <c r="I493" s="295" t="e">
        <f>'Resultater - Vestdanmark'!I493+'Resultater - Østdanmark'!I493</f>
        <v>#REF!</v>
      </c>
      <c r="J493" s="296" t="e">
        <f>'Resultater - Vestdanmark'!J493+'Resultater - Østdanmark'!J493</f>
        <v>#REF!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 t="e">
        <f>'Resultater - Vestdanmark'!H494+'Resultater - Østdanmark'!H494</f>
        <v>#REF!</v>
      </c>
      <c r="I494" s="295" t="e">
        <f>'Resultater - Vestdanmark'!I494+'Resultater - Østdanmark'!I494</f>
        <v>#REF!</v>
      </c>
      <c r="J494" s="296" t="e">
        <f>'Resultater - Vestdanmark'!J494+'Resultater - Østdanmark'!J494</f>
        <v>#REF!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 t="e">
        <f>'Resultater - Vestdanmark'!H495+'Resultater - Østdanmark'!H495</f>
        <v>#REF!</v>
      </c>
      <c r="I495" s="295" t="e">
        <f>'Resultater - Vestdanmark'!I495+'Resultater - Østdanmark'!I495</f>
        <v>#REF!</v>
      </c>
      <c r="J495" s="296" t="e">
        <f>'Resultater - Vestdanmark'!J495+'Resultater - Østdanmark'!J495</f>
        <v>#REF!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 t="e">
        <f>'Resultater - Vestdanmark'!H496+'Resultater - Østdanmark'!H496</f>
        <v>#REF!</v>
      </c>
      <c r="I496" s="295" t="e">
        <f>'Resultater - Vestdanmark'!I496+'Resultater - Østdanmark'!I496</f>
        <v>#REF!</v>
      </c>
      <c r="J496" s="296" t="e">
        <f>'Resultater - Vestdanmark'!J496+'Resultater - Østdanmark'!J496</f>
        <v>#REF!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 t="e">
        <f>'Resultater - Vestdanmark'!H497+'Resultater - Østdanmark'!H497</f>
        <v>#REF!</v>
      </c>
      <c r="I497" s="298" t="e">
        <f>'Resultater - Vestdanmark'!I497+'Resultater - Østdanmark'!I497</f>
        <v>#REF!</v>
      </c>
      <c r="J497" s="299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253</v>
      </c>
      <c r="B1" s="364"/>
      <c r="C1" s="364"/>
      <c r="F1" s="365" t="s">
        <v>255</v>
      </c>
      <c r="G1" s="365"/>
      <c r="H1" s="365"/>
      <c r="I1" s="365"/>
      <c r="J1" s="365"/>
      <c r="K1" s="365"/>
      <c r="L1" s="365"/>
      <c r="M1" s="366"/>
      <c r="N1" s="367" t="s">
        <v>256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320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-31522.55833067331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3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 t="e">
        <f t="shared" ref="N4:N15" si="4">F4-SUM(G4:M4)</f>
        <v>#REF!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 t="e">
        <f t="shared" si="2"/>
        <v>#REF!</v>
      </c>
      <c r="Z4" s="103" t="e">
        <f t="shared" si="3"/>
        <v>#REF!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si="4"/>
        <v>#REF!</v>
      </c>
      <c r="O5" s="193" t="e">
        <f t="shared" si="1"/>
        <v>#REF!</v>
      </c>
      <c r="P5" s="203" t="e">
        <f t="shared" si="5"/>
        <v>#REF!</v>
      </c>
      <c r="Q5" s="190" t="e">
        <f>IFERROR(VLOOKUP(A5,[1]Energiindhold!$A$2:$C$11,3,FALSE),IFERROR(VLOOKUP(A5,[1]Biogasudbytte!$A$2:$B$18,2,FALSE)*[1]Energiindhold!$C$10,0))*O5</f>
        <v>#REF!</v>
      </c>
      <c r="R5" s="190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>IFERROR(VLOOKUP(A5,[1]Biogasudbytte!$A$2:$B$18,2,FALSE)*[1]Energiindhold!$C$10,0)*J5*IFERROR(VLOOKUP(A5,Biogasanlæg!$F$3:$G$8,2,FALSE),1)</f>
        <v>#REF!</v>
      </c>
      <c r="T5" s="191" t="e">
        <f t="shared" si="6"/>
        <v>#REF!</v>
      </c>
      <c r="U5" s="189" t="e">
        <f>O5*IFERROR(VLOOKUP(A5,[1]Tørstofindhold!A$2:B$24,2,FALSE),0)</f>
        <v>#REF!</v>
      </c>
      <c r="V5" s="190" t="e">
        <f>IF(D5=År1,P5,SUM(O5,P5))*IFERROR(VLOOKUP(A5,[1]Tørstofindhold!A$2:B$24,2,FALSE),0)</f>
        <v>#REF!</v>
      </c>
      <c r="W5" s="190" t="e">
        <f>J5*IFERROR(VLOOKUP(A5,[1]Tørstofindhold!A$2:B$24,2,FALSE),0)</f>
        <v>#REF!</v>
      </c>
      <c r="X5" s="191" t="e">
        <f t="shared" si="7"/>
        <v>#REF!</v>
      </c>
      <c r="Y5" s="171" t="e">
        <f t="shared" si="2"/>
        <v>#REF!</v>
      </c>
      <c r="Z5" s="103" t="e">
        <f t="shared" si="3"/>
        <v>#REF!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si="4"/>
        <v>0</v>
      </c>
      <c r="O6" s="193">
        <f t="shared" si="1"/>
        <v>0</v>
      </c>
      <c r="P6" s="203">
        <f t="shared" si="5"/>
        <v>48345002.496000007</v>
      </c>
      <c r="Q6" s="190">
        <f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>O6*IFERROR(VLOOKUP(A6,[1]Tørstofindhold!A$2:B$24,2,FALSE),0)</f>
        <v>0</v>
      </c>
      <c r="V6" s="190">
        <f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si="7"/>
        <v>0</v>
      </c>
      <c r="Y6" s="171">
        <f t="shared" si="2"/>
        <v>0</v>
      </c>
      <c r="Z6" s="103">
        <f t="shared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si="2"/>
        <v>#REF!</v>
      </c>
      <c r="Z7" s="103" t="e">
        <f t="shared" si="3"/>
        <v>#REF!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 t="e">
        <f t="shared" si="4"/>
        <v>#REF!</v>
      </c>
      <c r="O8" s="193" t="e">
        <f t="shared" si="1"/>
        <v>#REF!</v>
      </c>
      <c r="P8" s="203" t="e">
        <f t="shared" si="5"/>
        <v>#REF!</v>
      </c>
      <c r="Q8" s="190" t="e">
        <f>IFERROR(VLOOKUP(A8,[1]Energiindhold!$A$2:$C$11,3,FALSE),IFERROR(VLOOKUP(A8,[1]Biogasudbytte!$A$2:$B$18,2,FALSE)*[1]Energiindhold!$C$10,0))*O8</f>
        <v>#REF!</v>
      </c>
      <c r="R8" s="190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90" t="e">
        <f>IFERROR(VLOOKUP(A8,[1]Biogasudbytte!$A$2:$B$18,2,FALSE)*[1]Energiindhold!$C$10,0)*J8*IFERROR(VLOOKUP(A8,Biogasanlæg!$F$3:$G$8,2,FALSE),1)</f>
        <v>#REF!</v>
      </c>
      <c r="T8" s="191" t="e">
        <f t="shared" si="6"/>
        <v>#REF!</v>
      </c>
      <c r="U8" s="189" t="e">
        <f>O8*IFERROR(VLOOKUP(A8,[1]Tørstofindhold!A$2:B$24,2,FALSE),0)</f>
        <v>#REF!</v>
      </c>
      <c r="V8" s="190" t="e">
        <f>IF(D8=År1,P8,SUM(O8,P8))*IFERROR(VLOOKUP(A8,[1]Tørstofindhold!A$2:B$24,2,FALSE),0)</f>
        <v>#REF!</v>
      </c>
      <c r="W8" s="190" t="e">
        <f>J8*IFERROR(VLOOKUP(A8,[1]Tørstofindhold!A$2:B$24,2,FALSE),0)</f>
        <v>#REF!</v>
      </c>
      <c r="X8" s="191" t="e">
        <f t="shared" si="7"/>
        <v>#REF!</v>
      </c>
      <c r="Y8" s="171" t="e">
        <f t="shared" si="2"/>
        <v>#REF!</v>
      </c>
      <c r="Z8" s="103" t="e">
        <f t="shared" si="3"/>
        <v>#REF!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3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 t="e">
        <f t="shared" si="4"/>
        <v>#REF!</v>
      </c>
      <c r="O9" s="193" t="e">
        <f t="shared" si="1"/>
        <v>#REF!</v>
      </c>
      <c r="P9" s="203" t="e">
        <f>SUM(J9,L9)</f>
        <v>#REF!</v>
      </c>
      <c r="Q9" s="190" t="e">
        <f>IFERROR(VLOOKUP(A9,[1]Energiindhold!$A$2:$C$11,3,FALSE),IFERROR(VLOOKUP(A9,[1]Biogasudbytte!$A$2:$B$18,2,FALSE)*[1]Energiindhold!$C$10,0))*O9</f>
        <v>#REF!</v>
      </c>
      <c r="R9" s="190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90" t="e">
        <f>IFERROR(VLOOKUP(A9,[1]Biogasudbytte!$A$2:$B$18,2,FALSE)*[1]Energiindhold!$C$10,0)*J9*IFERROR(VLOOKUP(A9,Biogasanlæg!$F$3:$G$8,2,FALSE),1)</f>
        <v>#REF!</v>
      </c>
      <c r="T9" s="191" t="e">
        <f t="shared" si="6"/>
        <v>#REF!</v>
      </c>
      <c r="U9" s="189" t="e">
        <f>O9*IFERROR(VLOOKUP(A9,[1]Tørstofindhold!A$2:B$24,2,FALSE),0)</f>
        <v>#REF!</v>
      </c>
      <c r="V9" s="190" t="e">
        <f>IF(D9=År1,P9,SUM(O9,P9))*IFERROR(VLOOKUP(A9,[1]Tørstofindhold!A$2:B$24,2,FALSE),0)</f>
        <v>#REF!</v>
      </c>
      <c r="W9" s="190" t="e">
        <f>J9*IFERROR(VLOOKUP(A9,[1]Tørstofindhold!A$2:B$24,2,FALSE),0)</f>
        <v>#REF!</v>
      </c>
      <c r="X9" s="191" t="e">
        <f t="shared" si="7"/>
        <v>#REF!</v>
      </c>
      <c r="Y9" s="171" t="e">
        <f t="shared" si="2"/>
        <v>#REF!</v>
      </c>
      <c r="Z9" s="103" t="e">
        <f t="shared" si="3"/>
        <v>#REF!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 t="e">
        <f t="shared" si="4"/>
        <v>#REF!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 t="e">
        <f t="shared" si="2"/>
        <v>#REF!</v>
      </c>
      <c r="Z10" s="103" t="e">
        <f t="shared" si="3"/>
        <v>#REF!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3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 t="e">
        <f t="shared" si="4"/>
        <v>#REF!</v>
      </c>
      <c r="O11" s="193" t="e">
        <f t="shared" si="1"/>
        <v>#REF!</v>
      </c>
      <c r="P11" s="203" t="e">
        <f t="shared" si="5"/>
        <v>#REF!</v>
      </c>
      <c r="Q11" s="190" t="e">
        <f>IFERROR(VLOOKUP(A11,[1]Energiindhold!$A$2:$C$11,3,FALSE),IFERROR(VLOOKUP(A11,[1]Biogasudbytte!$A$2:$B$18,2,FALSE)*[1]Energiindhold!$C$10,0))*O11</f>
        <v>#REF!</v>
      </c>
      <c r="R11" s="190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90" t="e">
        <f>IFERROR(VLOOKUP(A11,[1]Biogasudbytte!$A$2:$B$18,2,FALSE)*[1]Energiindhold!$C$10,0)*J11*IFERROR(VLOOKUP(A11,Biogasanlæg!$F$3:$G$8,2,FALSE),1)</f>
        <v>#REF!</v>
      </c>
      <c r="T11" s="191" t="e">
        <f t="shared" si="6"/>
        <v>#REF!</v>
      </c>
      <c r="U11" s="189" t="e">
        <f>O11*IFERROR(VLOOKUP(A11,[1]Tørstofindhold!A$2:B$24,2,FALSE),0)</f>
        <v>#REF!</v>
      </c>
      <c r="V11" s="190" t="e">
        <f>IF(D11=År1,P11,SUM(O11,P11))*IFERROR(VLOOKUP(A11,[1]Tørstofindhold!A$2:B$24,2,FALSE),0)</f>
        <v>#REF!</v>
      </c>
      <c r="W11" s="190" t="e">
        <f>J11*IFERROR(VLOOKUP(A11,[1]Tørstofindhold!A$2:B$24,2,FALSE),0)</f>
        <v>#REF!</v>
      </c>
      <c r="X11" s="191" t="e">
        <f t="shared" si="7"/>
        <v>#REF!</v>
      </c>
      <c r="Y11" s="171" t="e">
        <f t="shared" si="2"/>
        <v>#REF!</v>
      </c>
      <c r="Z11" s="103" t="e">
        <f t="shared" si="3"/>
        <v>#REF!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-34149.438191562753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1</v>
      </c>
      <c r="Z12" s="103">
        <f t="shared" si="3"/>
        <v>0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0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0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-249553.58678449702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2" t="e">
        <f t="shared" ref="N16:N81" si="9">F16-SUM(G16:M16)</f>
        <v>#REF!</v>
      </c>
      <c r="O16" s="193" t="e">
        <f t="shared" si="1"/>
        <v>#REF!</v>
      </c>
      <c r="P16" s="203" t="e">
        <f t="shared" ref="P16:P81" si="10">SUM(J16,L16)</f>
        <v>#REF!</v>
      </c>
      <c r="Q16" s="190" t="e">
        <f>IFERROR(VLOOKUP(A16,[1]Energiindhold!$A$2:$C$11,3,FALSE),IFERROR(VLOOKUP(A16,[1]Biogasudbytte!$A$2:$B$18,2,FALSE)*[1]Energiindhold!$C$10,0))*O16</f>
        <v>#REF!</v>
      </c>
      <c r="R16" s="190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90" t="e">
        <f>IFERROR(VLOOKUP(A16,[1]Biogasudbytte!$A$2:$B$18,2,FALSE)*[1]Energiindhold!$C$10,0)*J16*IFERROR(VLOOKUP(A16,Biogasanlæg!$F$3:$G$8,2,FALSE),1)</f>
        <v>#REF!</v>
      </c>
      <c r="T16" s="191" t="e">
        <f t="shared" ref="T16:T81" si="11">R16-S16</f>
        <v>#REF!</v>
      </c>
      <c r="U16" s="189" t="e">
        <f>O16*IFERROR(VLOOKUP(A16,[1]Tørstofindhold!A$2:B$24,2,FALSE),0)</f>
        <v>#REF!</v>
      </c>
      <c r="V16" s="190" t="e">
        <f>IF(D16=År1,P16,SUM(O16,P16))*IFERROR(VLOOKUP(A16,[1]Tørstofindhold!A$2:B$24,2,FALSE),0)</f>
        <v>#REF!</v>
      </c>
      <c r="W16" s="190" t="e">
        <f>J16*IFERROR(VLOOKUP(A16,[1]Tørstofindhold!A$2:B$24,2,FALSE),0)</f>
        <v>#REF!</v>
      </c>
      <c r="X16" s="191" t="e">
        <f t="shared" ref="X16:X81" si="12">V16-W16</f>
        <v>#REF!</v>
      </c>
      <c r="Y16" s="171" t="e">
        <f t="shared" si="2"/>
        <v>#REF!</v>
      </c>
      <c r="Z16" s="103" t="e">
        <f t="shared" si="3"/>
        <v>#REF!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 t="e">
        <f t="shared" si="9"/>
        <v>#REF!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 t="e">
        <f t="shared" si="2"/>
        <v>#REF!</v>
      </c>
      <c r="Z17" s="103" t="e">
        <f t="shared" si="3"/>
        <v>#REF!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-261374.54615849949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7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2" t="e">
        <f t="shared" si="9"/>
        <v>#REF!</v>
      </c>
      <c r="O19" s="193" t="e">
        <f t="shared" si="1"/>
        <v>#REF!</v>
      </c>
      <c r="P19" s="203" t="e">
        <f t="shared" si="10"/>
        <v>#REF!</v>
      </c>
      <c r="Q19" s="190" t="e">
        <f>IFERROR(VLOOKUP(A19,[1]Energiindhold!$A$2:$C$11,3,FALSE),IFERROR(VLOOKUP(A19,[1]Biogasudbytte!$A$2:$B$18,2,FALSE)*[1]Energiindhold!$C$10,0))*O19</f>
        <v>#REF!</v>
      </c>
      <c r="R19" s="190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90" t="e">
        <f>IFERROR(VLOOKUP(A19,[1]Biogasudbytte!$A$2:$B$18,2,FALSE)*[1]Energiindhold!$C$10,0)*J19*IFERROR(VLOOKUP(A19,Biogasanlæg!$F$3:$G$8,2,FALSE),1)</f>
        <v>#REF!</v>
      </c>
      <c r="T19" s="191" t="e">
        <f t="shared" si="11"/>
        <v>#REF!</v>
      </c>
      <c r="U19" s="189" t="e">
        <f>O19*IFERROR(VLOOKUP(A19,[1]Tørstofindhold!A$2:B$24,2,FALSE),0)</f>
        <v>#REF!</v>
      </c>
      <c r="V19" s="190" t="e">
        <f>IF(D19=År1,P19,SUM(O19,P19))*IFERROR(VLOOKUP(A19,[1]Tørstofindhold!A$2:B$24,2,FALSE),0)</f>
        <v>#REF!</v>
      </c>
      <c r="W19" s="190" t="e">
        <f>J19*IFERROR(VLOOKUP(A19,[1]Tørstofindhold!A$2:B$24,2,FALSE),0)</f>
        <v>#REF!</v>
      </c>
      <c r="X19" s="191" t="e">
        <f t="shared" si="12"/>
        <v>#REF!</v>
      </c>
      <c r="Y19" s="171" t="e">
        <f t="shared" si="2"/>
        <v>#REF!</v>
      </c>
      <c r="Z19" s="103" t="e">
        <f t="shared" si="3"/>
        <v>#REF!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7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2" t="e">
        <f t="shared" si="9"/>
        <v>#REF!</v>
      </c>
      <c r="O20" s="193" t="e">
        <f t="shared" si="1"/>
        <v>#REF!</v>
      </c>
      <c r="P20" s="203" t="e">
        <f t="shared" si="10"/>
        <v>#REF!</v>
      </c>
      <c r="Q20" s="190" t="e">
        <f>IFERROR(VLOOKUP(A20,[1]Energiindhold!$A$2:$C$11,3,FALSE),IFERROR(VLOOKUP(A20,[1]Biogasudbytte!$A$2:$B$18,2,FALSE)*[1]Energiindhold!$C$10,0))*O20</f>
        <v>#REF!</v>
      </c>
      <c r="R20" s="190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90" t="e">
        <f>IFERROR(VLOOKUP(A20,[1]Biogasudbytte!$A$2:$B$18,2,FALSE)*[1]Energiindhold!$C$10,0)*J20*IFERROR(VLOOKUP(A20,Biogasanlæg!$F$3:$G$8,2,FALSE),1)</f>
        <v>#REF!</v>
      </c>
      <c r="T20" s="191" t="e">
        <f t="shared" si="11"/>
        <v>#REF!</v>
      </c>
      <c r="U20" s="189" t="e">
        <f>O20*IFERROR(VLOOKUP(A20,[1]Tørstofindhold!A$2:B$24,2,FALSE),0)</f>
        <v>#REF!</v>
      </c>
      <c r="V20" s="190" t="e">
        <f>IF(D20=År1,P20,SUM(O20,P20))*IFERROR(VLOOKUP(A20,[1]Tørstofindhold!A$2:B$24,2,FALSE),0)</f>
        <v>#REF!</v>
      </c>
      <c r="W20" s="190" t="e">
        <f>J20*IFERROR(VLOOKUP(A20,[1]Tørstofindhold!A$2:B$24,2,FALSE),0)</f>
        <v>#REF!</v>
      </c>
      <c r="X20" s="191" t="e">
        <f t="shared" si="12"/>
        <v>#REF!</v>
      </c>
      <c r="Y20" s="171" t="e">
        <f t="shared" si="2"/>
        <v>#REF!</v>
      </c>
      <c r="Z20" s="103" t="e">
        <f t="shared" si="3"/>
        <v>#REF!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 t="e">
        <f t="shared" si="9"/>
        <v>#REF!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 t="e">
        <f t="shared" si="2"/>
        <v>#REF!</v>
      </c>
      <c r="Z21" s="103" t="e">
        <f t="shared" si="3"/>
        <v>#REF!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 t="e">
        <f t="shared" si="9"/>
        <v>#REF!</v>
      </c>
      <c r="O22" s="193" t="e">
        <f t="shared" si="1"/>
        <v>#REF!</v>
      </c>
      <c r="P22" s="203" t="e">
        <f t="shared" si="10"/>
        <v>#REF!</v>
      </c>
      <c r="Q22" s="190" t="e">
        <f>IFERROR(VLOOKUP(A22,[1]Energiindhold!$A$2:$C$11,3,FALSE),IFERROR(VLOOKUP(A22,[1]Biogasudbytte!$A$2:$B$18,2,FALSE)*[1]Energiindhold!$C$10,0))*O22</f>
        <v>#REF!</v>
      </c>
      <c r="R22" s="190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90" t="e">
        <f>IFERROR(VLOOKUP(A22,[1]Biogasudbytte!$A$2:$B$18,2,FALSE)*[1]Energiindhold!$C$10,0)*J22*IFERROR(VLOOKUP(A22,Biogasanlæg!$F$3:$G$8,2,FALSE),1)</f>
        <v>#REF!</v>
      </c>
      <c r="T22" s="191" t="e">
        <f t="shared" si="11"/>
        <v>#REF!</v>
      </c>
      <c r="U22" s="189" t="e">
        <f>O22*IFERROR(VLOOKUP(A22,[1]Tørstofindhold!A$2:B$24,2,FALSE),0)</f>
        <v>#REF!</v>
      </c>
      <c r="V22" s="190" t="e">
        <f>IF(D22=År1,P22,SUM(O22,P22))*IFERROR(VLOOKUP(A22,[1]Tørstofindhold!A$2:B$24,2,FALSE),0)</f>
        <v>#REF!</v>
      </c>
      <c r="W22" s="190" t="e">
        <f>J22*IFERROR(VLOOKUP(A22,[1]Tørstofindhold!A$2:B$24,2,FALSE),0)</f>
        <v>#REF!</v>
      </c>
      <c r="X22" s="191" t="e">
        <f t="shared" si="12"/>
        <v>#REF!</v>
      </c>
      <c r="Y22" s="171" t="e">
        <f t="shared" si="2"/>
        <v>#REF!</v>
      </c>
      <c r="Z22" s="103" t="e">
        <f t="shared" si="3"/>
        <v>#REF!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0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0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3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 t="e">
        <f t="shared" si="9"/>
        <v>#REF!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 t="e">
        <f t="shared" si="2"/>
        <v>#REF!</v>
      </c>
      <c r="Z24" s="103" t="e">
        <f t="shared" si="3"/>
        <v>#REF!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 t="e">
        <f t="shared" si="9"/>
        <v>#REF!</v>
      </c>
      <c r="O25" s="193" t="e">
        <f t="shared" si="1"/>
        <v>#REF!</v>
      </c>
      <c r="P25" s="203" t="e">
        <f t="shared" si="10"/>
        <v>#REF!</v>
      </c>
      <c r="Q25" s="190" t="e">
        <f>IFERROR(VLOOKUP(A25,[1]Energiindhold!$A$2:$C$11,3,FALSE),IFERROR(VLOOKUP(A25,[1]Biogasudbytte!$A$2:$B$18,2,FALSE)*[1]Energiindhold!$C$10,0))*O25</f>
        <v>#REF!</v>
      </c>
      <c r="R25" s="190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90" t="e">
        <f>IFERROR(VLOOKUP(A25,[1]Biogasudbytte!$A$2:$B$18,2,FALSE)*[1]Energiindhold!$C$10,0)*J25*IFERROR(VLOOKUP(A25,Biogasanlæg!$F$3:$G$8,2,FALSE),1)</f>
        <v>#REF!</v>
      </c>
      <c r="T25" s="191" t="e">
        <f t="shared" si="11"/>
        <v>#REF!</v>
      </c>
      <c r="U25" s="189" t="e">
        <f>O25*IFERROR(VLOOKUP(A25,[1]Tørstofindhold!A$2:B$24,2,FALSE),0)</f>
        <v>#REF!</v>
      </c>
      <c r="V25" s="190" t="e">
        <f>IF(D25=År1,P25,SUM(O25,P25))*IFERROR(VLOOKUP(A25,[1]Tørstofindhold!A$2:B$24,2,FALSE),0)</f>
        <v>#REF!</v>
      </c>
      <c r="W25" s="190" t="e">
        <f>J25*IFERROR(VLOOKUP(A25,[1]Tørstofindhold!A$2:B$24,2,FALSE),0)</f>
        <v>#REF!</v>
      </c>
      <c r="X25" s="191" t="e">
        <f t="shared" si="12"/>
        <v>#REF!</v>
      </c>
      <c r="Y25" s="171" t="e">
        <f t="shared" si="2"/>
        <v>#REF!</v>
      </c>
      <c r="Z25" s="103" t="e">
        <f t="shared" si="3"/>
        <v>#REF!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si="2"/>
        <v>#REF!</v>
      </c>
      <c r="Z26" s="103" t="e">
        <f t="shared" si="3"/>
        <v>#REF!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3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 t="e">
        <f t="shared" si="9"/>
        <v>#REF!</v>
      </c>
      <c r="O27" s="193" t="e">
        <f t="shared" si="1"/>
        <v>#REF!</v>
      </c>
      <c r="P27" s="203" t="e">
        <f t="shared" si="10"/>
        <v>#REF!</v>
      </c>
      <c r="Q27" s="190" t="e">
        <f>IFERROR(VLOOKUP(A27,[1]Energiindhold!$A$2:$C$11,3,FALSE),IFERROR(VLOOKUP(A27,[1]Biogasudbytte!$A$2:$B$18,2,FALSE)*[1]Energiindhold!$C$10,0))*O27</f>
        <v>#REF!</v>
      </c>
      <c r="R27" s="190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90" t="e">
        <f>IFERROR(VLOOKUP(A27,[1]Biogasudbytte!$A$2:$B$18,2,FALSE)*[1]Energiindhold!$C$10,0)*J27*IFERROR(VLOOKUP(A27,Biogasanlæg!$F$3:$G$8,2,FALSE),1)</f>
        <v>#REF!</v>
      </c>
      <c r="T27" s="191" t="e">
        <f t="shared" si="11"/>
        <v>#REF!</v>
      </c>
      <c r="U27" s="189" t="e">
        <f>O27*IFERROR(VLOOKUP(A27,[1]Tørstofindhold!A$2:B$24,2,FALSE),0)</f>
        <v>#REF!</v>
      </c>
      <c r="V27" s="190" t="e">
        <f>IF(D27=År1,P27,SUM(O27,P27))*IFERROR(VLOOKUP(A27,[1]Tørstofindhold!A$2:B$24,2,FALSE),0)</f>
        <v>#REF!</v>
      </c>
      <c r="W27" s="190" t="e">
        <f>J27*IFERROR(VLOOKUP(A27,[1]Tørstofindhold!A$2:B$24,2,FALSE),0)</f>
        <v>#REF!</v>
      </c>
      <c r="X27" s="191" t="e">
        <f t="shared" si="12"/>
        <v>#REF!</v>
      </c>
      <c r="Y27" s="171" t="e">
        <f t="shared" si="2"/>
        <v>#REF!</v>
      </c>
      <c r="Z27" s="103" t="e">
        <f t="shared" si="3"/>
        <v>#REF!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3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 t="e">
        <f t="shared" si="9"/>
        <v>#REF!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 t="e">
        <f t="shared" si="2"/>
        <v>#REF!</v>
      </c>
      <c r="Z28" s="103" t="e">
        <f t="shared" si="3"/>
        <v>#REF!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 t="e">
        <f t="shared" si="9"/>
        <v>#REF!</v>
      </c>
      <c r="O29" s="193" t="e">
        <f t="shared" si="1"/>
        <v>#REF!</v>
      </c>
      <c r="P29" s="203" t="e">
        <f t="shared" si="10"/>
        <v>#REF!</v>
      </c>
      <c r="Q29" s="190" t="e">
        <f>IFERROR(VLOOKUP(A29,[1]Energiindhold!$A$2:$C$11,3,FALSE),IFERROR(VLOOKUP(A29,[1]Biogasudbytte!$A$2:$B$18,2,FALSE)*[1]Energiindhold!$C$10,0))*O29</f>
        <v>#REF!</v>
      </c>
      <c r="R29" s="190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90" t="e">
        <f>IFERROR(VLOOKUP(A29,[1]Biogasudbytte!$A$2:$B$18,2,FALSE)*[1]Energiindhold!$C$10,0)*J29*IFERROR(VLOOKUP(A29,Biogasanlæg!$F$3:$G$8,2,FALSE),1)</f>
        <v>#REF!</v>
      </c>
      <c r="T29" s="191" t="e">
        <f t="shared" si="11"/>
        <v>#REF!</v>
      </c>
      <c r="U29" s="189" t="e">
        <f>O29*IFERROR(VLOOKUP(A29,[1]Tørstofindhold!A$2:B$24,2,FALSE),0)</f>
        <v>#REF!</v>
      </c>
      <c r="V29" s="190" t="e">
        <f>IF(D29=År1,P29,SUM(O29,P29))*IFERROR(VLOOKUP(A29,[1]Tørstofindhold!A$2:B$24,2,FALSE),0)</f>
        <v>#REF!</v>
      </c>
      <c r="W29" s="190" t="e">
        <f>J29*IFERROR(VLOOKUP(A29,[1]Tørstofindhold!A$2:B$24,2,FALSE),0)</f>
        <v>#REF!</v>
      </c>
      <c r="X29" s="191" t="e">
        <f t="shared" si="12"/>
        <v>#REF!</v>
      </c>
      <c r="Y29" s="171" t="e">
        <f t="shared" si="2"/>
        <v>#REF!</v>
      </c>
      <c r="Z29" s="103" t="e">
        <f t="shared" si="3"/>
        <v>#REF!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-457077.09579476295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1</v>
      </c>
      <c r="Z30" s="103">
        <f t="shared" si="3"/>
        <v>0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 t="e">
        <f t="shared" si="9"/>
        <v>#REF!</v>
      </c>
      <c r="O31" s="193" t="e">
        <f t="shared" si="1"/>
        <v>#REF!</v>
      </c>
      <c r="P31" s="203" t="e">
        <f t="shared" si="10"/>
        <v>#REF!</v>
      </c>
      <c r="Q31" s="190" t="e">
        <f>IFERROR(VLOOKUP(A31,[1]Energiindhold!$A$2:$C$11,3,FALSE),IFERROR(VLOOKUP(A31,[1]Biogasudbytte!$A$2:$B$18,2,FALSE)*[1]Energiindhold!$C$10,0))*O31</f>
        <v>#REF!</v>
      </c>
      <c r="R31" s="190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90" t="e">
        <f>IFERROR(VLOOKUP(A31,[1]Biogasudbytte!$A$2:$B$18,2,FALSE)*[1]Energiindhold!$C$10,0)*J31*IFERROR(VLOOKUP(A31,Biogasanlæg!$F$3:$G$8,2,FALSE),1)</f>
        <v>#REF!</v>
      </c>
      <c r="T31" s="191" t="e">
        <f t="shared" si="11"/>
        <v>#REF!</v>
      </c>
      <c r="U31" s="189" t="e">
        <f>O31*IFERROR(VLOOKUP(A31,[1]Tørstofindhold!A$2:B$24,2,FALSE),0)</f>
        <v>#REF!</v>
      </c>
      <c r="V31" s="190" t="e">
        <f>IF(D31=År1,P31,SUM(O31,P31))*IFERROR(VLOOKUP(A31,[1]Tørstofindhold!A$2:B$24,2,FALSE),0)</f>
        <v>#REF!</v>
      </c>
      <c r="W31" s="190" t="e">
        <f>J31*IFERROR(VLOOKUP(A31,[1]Tørstofindhold!A$2:B$24,2,FALSE),0)</f>
        <v>#REF!</v>
      </c>
      <c r="X31" s="191" t="e">
        <f t="shared" si="12"/>
        <v>#REF!</v>
      </c>
      <c r="Y31" s="171" t="e">
        <f t="shared" si="2"/>
        <v>#REF!</v>
      </c>
      <c r="Z31" s="103" t="e">
        <f t="shared" si="3"/>
        <v>#REF!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-58080.313724265572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1</v>
      </c>
      <c r="Z32" s="103">
        <f t="shared" si="3"/>
        <v>0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0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0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7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2" t="e">
        <f t="shared" si="9"/>
        <v>#REF!</v>
      </c>
      <c r="O34" s="193" t="e">
        <f t="shared" si="1"/>
        <v>#REF!</v>
      </c>
      <c r="P34" s="203" t="e">
        <f t="shared" si="10"/>
        <v>#REF!</v>
      </c>
      <c r="Q34" s="190" t="e">
        <f>IFERROR(VLOOKUP(A34,[1]Energiindhold!$A$2:$C$11,3,FALSE),IFERROR(VLOOKUP(A34,[1]Biogasudbytte!$A$2:$B$18,2,FALSE)*[1]Energiindhold!$C$10,0))*O34</f>
        <v>#REF!</v>
      </c>
      <c r="R34" s="190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90">
        <f>IFERROR(VLOOKUP(A34,[1]Biogasudbytte!$A$2:$B$18,2,FALSE)*[1]Energiindhold!$C$10,0)*J34*IFERROR(VLOOKUP(A34,Biogasanlæg!$F$3:$G$8,2,FALSE),1)</f>
        <v>0</v>
      </c>
      <c r="T34" s="191" t="e">
        <f t="shared" si="11"/>
        <v>#REF!</v>
      </c>
      <c r="U34" s="189" t="e">
        <f>O34*IFERROR(VLOOKUP(A34,[1]Tørstofindhold!A$2:B$24,2,FALSE),0)</f>
        <v>#REF!</v>
      </c>
      <c r="V34" s="190" t="e">
        <f>IF(D34=År1,P34,SUM(O34,P34))*IFERROR(VLOOKUP(A34,[1]Tørstofindhold!A$2:B$24,2,FALSE),0)</f>
        <v>#REF!</v>
      </c>
      <c r="W34" s="190">
        <f>J34*IFERROR(VLOOKUP(A34,[1]Tørstofindhold!A$2:B$24,2,FALSE),0)</f>
        <v>0</v>
      </c>
      <c r="X34" s="191" t="e">
        <f t="shared" si="12"/>
        <v>#REF!</v>
      </c>
      <c r="Y34" s="171" t="e">
        <f t="shared" si="2"/>
        <v>#REF!</v>
      </c>
      <c r="Z34" s="103" t="e">
        <f t="shared" si="3"/>
        <v>#REF!</v>
      </c>
    </row>
    <row r="35" spans="1:26" x14ac:dyDescent="0.25">
      <c r="A35" s="192" t="s">
        <v>315</v>
      </c>
      <c r="B35" s="192" t="s">
        <v>321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 t="e">
        <f t="shared" ref="N35:N36" si="13">F35-SUM(G35:M35)</f>
        <v>#REF!</v>
      </c>
      <c r="O35" s="193" t="e">
        <f t="shared" si="1"/>
        <v>#REF!</v>
      </c>
      <c r="P35" s="203" t="e">
        <f t="shared" ref="P35:P36" si="14">SUM(J35,L35)</f>
        <v>#REF!</v>
      </c>
      <c r="Q35" s="190" t="e">
        <f>IFERROR(VLOOKUP(A35,[1]Energiindhold!$A$2:$C$11,3,FALSE),IFERROR(VLOOKUP(A35,[1]Biogasudbytte!$A$2:$B$18,2,FALSE)*[1]Energiindhold!$C$10,0))*O35</f>
        <v>#REF!</v>
      </c>
      <c r="R35" s="190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90">
        <f>IFERROR(VLOOKUP(A35,[1]Biogasudbytte!$A$2:$B$18,2,FALSE)*[1]Energiindhold!$C$10,0)*J35*IFERROR(VLOOKUP(A35,Biogasanlæg!$F$3:$G$8,2,FALSE),1)</f>
        <v>0</v>
      </c>
      <c r="T35" s="191" t="e">
        <f t="shared" ref="T35:T36" si="15">R35-S35</f>
        <v>#REF!</v>
      </c>
      <c r="U35" s="189" t="e">
        <f>O35*IFERROR(VLOOKUP(A35,[1]Tørstofindhold!A$2:B$24,2,FALSE),0)</f>
        <v>#REF!</v>
      </c>
      <c r="V35" s="190" t="e">
        <f>IF(D35=År1,P35,SUM(O35,P35))*IFERROR(VLOOKUP(A35,[1]Tørstofindhold!A$2:B$24,2,FALSE),0)</f>
        <v>#REF!</v>
      </c>
      <c r="W35" s="190">
        <f>J35*IFERROR(VLOOKUP(A35,[1]Tørstofindhold!A$2:B$24,2,FALSE),0)</f>
        <v>0</v>
      </c>
      <c r="X35" s="191" t="e">
        <f t="shared" ref="X35:X36" si="16">V35-W35</f>
        <v>#REF!</v>
      </c>
      <c r="Y35" s="171" t="e">
        <f t="shared" si="2"/>
        <v>#REF!</v>
      </c>
      <c r="Z35" s="103" t="e">
        <f t="shared" si="3"/>
        <v>#REF!</v>
      </c>
    </row>
    <row r="36" spans="1:26" x14ac:dyDescent="0.25">
      <c r="A36" s="192" t="s">
        <v>316</v>
      </c>
      <c r="B36" s="192" t="s">
        <v>321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 t="e">
        <f t="shared" si="13"/>
        <v>#REF!</v>
      </c>
      <c r="O36" s="193" t="e">
        <f t="shared" si="1"/>
        <v>#REF!</v>
      </c>
      <c r="P36" s="203" t="e">
        <f t="shared" si="14"/>
        <v>#REF!</v>
      </c>
      <c r="Q36" s="190" t="e">
        <f>IFERROR(VLOOKUP(A36,[1]Energiindhold!$A$2:$C$11,3,FALSE),IFERROR(VLOOKUP(A36,[1]Biogasudbytte!$A$2:$B$18,2,FALSE)*[1]Energiindhold!$C$10,0))*O36</f>
        <v>#REF!</v>
      </c>
      <c r="R36" s="190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90">
        <f>IFERROR(VLOOKUP(A36,[1]Biogasudbytte!$A$2:$B$18,2,FALSE)*[1]Energiindhold!$C$10,0)*J36*IFERROR(VLOOKUP(A36,Biogasanlæg!$F$3:$G$8,2,FALSE),1)</f>
        <v>0</v>
      </c>
      <c r="T36" s="191" t="e">
        <f t="shared" si="15"/>
        <v>#REF!</v>
      </c>
      <c r="U36" s="189" t="e">
        <f>O36*IFERROR(VLOOKUP(A36,[1]Tørstofindhold!A$2:B$24,2,FALSE),0)</f>
        <v>#REF!</v>
      </c>
      <c r="V36" s="190" t="e">
        <f>IF(D36=År1,P36,SUM(O36,P36))*IFERROR(VLOOKUP(A36,[1]Tørstofindhold!A$2:B$24,2,FALSE),0)</f>
        <v>#REF!</v>
      </c>
      <c r="W36" s="190">
        <f>J36*IFERROR(VLOOKUP(A36,[1]Tørstofindhold!A$2:B$24,2,FALSE),0)</f>
        <v>0</v>
      </c>
      <c r="X36" s="191" t="e">
        <f t="shared" si="16"/>
        <v>#REF!</v>
      </c>
      <c r="Y36" s="171" t="e">
        <f t="shared" si="2"/>
        <v>#REF!</v>
      </c>
      <c r="Z36" s="103" t="e">
        <f t="shared" si="3"/>
        <v>#REF!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0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0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2" t="e">
        <f t="shared" si="9"/>
        <v>#REF!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 t="e">
        <f t="shared" si="2"/>
        <v>#REF!</v>
      </c>
      <c r="Z38" s="103" t="e">
        <f t="shared" si="3"/>
        <v>#REF!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3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 t="e">
        <f t="shared" si="9"/>
        <v>#REF!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 t="e">
        <f t="shared" si="2"/>
        <v>#REF!</v>
      </c>
      <c r="Z39" s="103" t="e">
        <f t="shared" si="3"/>
        <v>#REF!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7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2" t="e">
        <f t="shared" si="9"/>
        <v>#REF!</v>
      </c>
      <c r="O40" s="193" t="e">
        <f t="shared" si="1"/>
        <v>#REF!</v>
      </c>
      <c r="P40" s="203" t="e">
        <f t="shared" si="10"/>
        <v>#REF!</v>
      </c>
      <c r="Q40" s="190" t="e">
        <f>IFERROR(VLOOKUP(A40,[1]Energiindhold!$A$2:$C$11,3,FALSE),IFERROR(VLOOKUP(A40,[1]Biogasudbytte!$A$2:$B$18,2,FALSE)*[1]Energiindhold!$C$10,0))*O40</f>
        <v>#REF!</v>
      </c>
      <c r="R40" s="190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90">
        <f>IFERROR(VLOOKUP(A40,[1]Biogasudbytte!$A$2:$B$18,2,FALSE)*[1]Energiindhold!$C$10,0)*J40*IFERROR(VLOOKUP(A40,Biogasanlæg!$F$3:$G$8,2,FALSE),1)</f>
        <v>0</v>
      </c>
      <c r="T40" s="191" t="e">
        <f t="shared" si="11"/>
        <v>#REF!</v>
      </c>
      <c r="U40" s="189" t="e">
        <f>O40*IFERROR(VLOOKUP(A40,[1]Tørstofindhold!A$2:B$24,2,FALSE),0)</f>
        <v>#REF!</v>
      </c>
      <c r="V40" s="190" t="e">
        <f>IF(D40=År1,P40,SUM(O40,P40))*IFERROR(VLOOKUP(A40,[1]Tørstofindhold!A$2:B$24,2,FALSE),0)</f>
        <v>#REF!</v>
      </c>
      <c r="W40" s="190">
        <f>J40*IFERROR(VLOOKUP(A40,[1]Tørstofindhold!A$2:B$24,2,FALSE),0)</f>
        <v>0</v>
      </c>
      <c r="X40" s="191" t="e">
        <f t="shared" si="12"/>
        <v>#REF!</v>
      </c>
      <c r="Y40" s="171" t="e">
        <f t="shared" si="2"/>
        <v>#REF!</v>
      </c>
      <c r="Z40" s="103" t="e">
        <f t="shared" si="3"/>
        <v>#REF!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 t="e">
        <f t="shared" si="9"/>
        <v>#REF!</v>
      </c>
      <c r="O41" s="193" t="e">
        <f t="shared" si="1"/>
        <v>#REF!</v>
      </c>
      <c r="P41" s="203" t="e">
        <f t="shared" si="10"/>
        <v>#REF!</v>
      </c>
      <c r="Q41" s="190" t="e">
        <f>IFERROR(VLOOKUP(A41,[1]Energiindhold!$A$2:$C$11,3,FALSE),IFERROR(VLOOKUP(A41,[1]Biogasudbytte!$A$2:$B$18,2,FALSE)*[1]Energiindhold!$C$10,0))*O41</f>
        <v>#REF!</v>
      </c>
      <c r="R41" s="190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90" t="e">
        <f>IFERROR(VLOOKUP(A41,[1]Biogasudbytte!$A$2:$B$18,2,FALSE)*[1]Energiindhold!$C$10,0)*J41*IFERROR(VLOOKUP(A41,Biogasanlæg!$F$3:$G$8,2,FALSE),1)</f>
        <v>#REF!</v>
      </c>
      <c r="T41" s="191" t="e">
        <f t="shared" si="11"/>
        <v>#REF!</v>
      </c>
      <c r="U41" s="189" t="e">
        <f>O41*IFERROR(VLOOKUP(A41,[1]Tørstofindhold!A$2:B$24,2,FALSE),0)</f>
        <v>#REF!</v>
      </c>
      <c r="V41" s="190" t="e">
        <f>IF(D41=År1,P41,SUM(O41,P41))*IFERROR(VLOOKUP(A41,[1]Tørstofindhold!A$2:B$24,2,FALSE),0)</f>
        <v>#REF!</v>
      </c>
      <c r="W41" s="190" t="e">
        <f>J41*IFERROR(VLOOKUP(A41,[1]Tørstofindhold!A$2:B$24,2,FALSE),0)</f>
        <v>#REF!</v>
      </c>
      <c r="X41" s="191" t="e">
        <f t="shared" si="12"/>
        <v>#REF!</v>
      </c>
      <c r="Y41" s="171" t="e">
        <f t="shared" si="2"/>
        <v>#REF!</v>
      </c>
      <c r="Z41" s="103" t="e">
        <f t="shared" si="3"/>
        <v>#REF!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0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0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3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 t="e">
        <f t="shared" si="9"/>
        <v>#REF!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 t="e">
        <f t="shared" si="2"/>
        <v>#REF!</v>
      </c>
      <c r="Z43" s="103" t="e">
        <f t="shared" si="3"/>
        <v>#REF!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 t="e">
        <f t="shared" si="9"/>
        <v>#REF!</v>
      </c>
      <c r="O44" s="193" t="e">
        <f t="shared" si="1"/>
        <v>#REF!</v>
      </c>
      <c r="P44" s="203" t="e">
        <f t="shared" si="10"/>
        <v>#REF!</v>
      </c>
      <c r="Q44" s="190" t="e">
        <f>IFERROR(VLOOKUP(A44,[1]Energiindhold!$A$2:$C$11,3,FALSE),IFERROR(VLOOKUP(A44,[1]Biogasudbytte!$A$2:$B$18,2,FALSE)*[1]Energiindhold!$C$10,0))*O44</f>
        <v>#REF!</v>
      </c>
      <c r="R44" s="190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90" t="e">
        <f>IFERROR(VLOOKUP(A44,[1]Biogasudbytte!$A$2:$B$18,2,FALSE)*[1]Energiindhold!$C$10,0)*J44*IFERROR(VLOOKUP(A44,Biogasanlæg!$F$3:$G$8,2,FALSE),1)</f>
        <v>#REF!</v>
      </c>
      <c r="T44" s="191" t="e">
        <f t="shared" si="11"/>
        <v>#REF!</v>
      </c>
      <c r="U44" s="189" t="e">
        <f>O44*IFERROR(VLOOKUP(A44,[1]Tørstofindhold!A$2:B$24,2,FALSE),0)</f>
        <v>#REF!</v>
      </c>
      <c r="V44" s="190" t="e">
        <f>IF(D44=År1,P44,SUM(O44,P44))*IFERROR(VLOOKUP(A44,[1]Tørstofindhold!A$2:B$24,2,FALSE),0)</f>
        <v>#REF!</v>
      </c>
      <c r="W44" s="190" t="e">
        <f>J44*IFERROR(VLOOKUP(A44,[1]Tørstofindhold!A$2:B$24,2,FALSE),0)</f>
        <v>#REF!</v>
      </c>
      <c r="X44" s="191" t="e">
        <f t="shared" si="12"/>
        <v>#REF!</v>
      </c>
      <c r="Y44" s="171" t="e">
        <f t="shared" si="2"/>
        <v>#REF!</v>
      </c>
      <c r="Z44" s="103" t="e">
        <f t="shared" si="3"/>
        <v>#REF!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3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 t="e">
        <f t="shared" si="9"/>
        <v>#REF!</v>
      </c>
      <c r="O45" s="193" t="e">
        <f t="shared" si="1"/>
        <v>#REF!</v>
      </c>
      <c r="P45" s="203" t="e">
        <f t="shared" si="10"/>
        <v>#REF!</v>
      </c>
      <c r="Q45" s="190" t="e">
        <f>IFERROR(VLOOKUP(A45,[1]Energiindhold!$A$2:$C$11,3,FALSE),IFERROR(VLOOKUP(A45,[1]Biogasudbytte!$A$2:$B$18,2,FALSE)*[1]Energiindhold!$C$10,0))*O45</f>
        <v>#REF!</v>
      </c>
      <c r="R45" s="190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90" t="e">
        <f>IFERROR(VLOOKUP(A45,[1]Biogasudbytte!$A$2:$B$18,2,FALSE)*[1]Energiindhold!$C$10,0)*J45*IFERROR(VLOOKUP(A45,Biogasanlæg!$F$3:$G$8,2,FALSE),1)</f>
        <v>#REF!</v>
      </c>
      <c r="T45" s="191" t="e">
        <f t="shared" si="11"/>
        <v>#REF!</v>
      </c>
      <c r="U45" s="189" t="e">
        <f>O45*IFERROR(VLOOKUP(A45,[1]Tørstofindhold!A$2:B$24,2,FALSE),0)</f>
        <v>#REF!</v>
      </c>
      <c r="V45" s="190" t="e">
        <f>IF(D45=År1,P45,SUM(O45,P45))*IFERROR(VLOOKUP(A45,[1]Tørstofindhold!A$2:B$24,2,FALSE),0)</f>
        <v>#REF!</v>
      </c>
      <c r="W45" s="190" t="e">
        <f>J45*IFERROR(VLOOKUP(A45,[1]Tørstofindhold!A$2:B$24,2,FALSE),0)</f>
        <v>#REF!</v>
      </c>
      <c r="X45" s="191" t="e">
        <f t="shared" si="12"/>
        <v>#REF!</v>
      </c>
      <c r="Y45" s="171" t="e">
        <f t="shared" si="2"/>
        <v>#REF!</v>
      </c>
      <c r="Z45" s="103" t="e">
        <f t="shared" si="3"/>
        <v>#REF!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-117920.63695532705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1</v>
      </c>
      <c r="Z46" s="103">
        <f t="shared" si="3"/>
        <v>0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 t="e">
        <f t="shared" si="9"/>
        <v>#REF!</v>
      </c>
      <c r="O47" s="193" t="e">
        <f t="shared" si="1"/>
        <v>#REF!</v>
      </c>
      <c r="P47" s="203" t="e">
        <f t="shared" si="10"/>
        <v>#REF!</v>
      </c>
      <c r="Q47" s="190" t="e">
        <f>IFERROR(VLOOKUP(A47,[1]Energiindhold!$A$2:$C$11,3,FALSE),IFERROR(VLOOKUP(A47,[1]Biogasudbytte!$A$2:$B$18,2,FALSE)*[1]Energiindhold!$C$10,0))*O47</f>
        <v>#REF!</v>
      </c>
      <c r="R47" s="190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90" t="e">
        <f>IFERROR(VLOOKUP(A47,[1]Biogasudbytte!$A$2:$B$18,2,FALSE)*[1]Energiindhold!$C$10,0)*J47*IFERROR(VLOOKUP(A47,Biogasanlæg!$F$3:$G$8,2,FALSE),1)</f>
        <v>#REF!</v>
      </c>
      <c r="T47" s="191" t="e">
        <f t="shared" si="11"/>
        <v>#REF!</v>
      </c>
      <c r="U47" s="189" t="e">
        <f>O47*IFERROR(VLOOKUP(A47,[1]Tørstofindhold!A$2:B$24,2,FALSE),0)</f>
        <v>#REF!</v>
      </c>
      <c r="V47" s="190" t="e">
        <f>IF(D47=År1,P47,SUM(O47,P47))*IFERROR(VLOOKUP(A47,[1]Tørstofindhold!A$2:B$24,2,FALSE),0)</f>
        <v>#REF!</v>
      </c>
      <c r="W47" s="190" t="e">
        <f>J47*IFERROR(VLOOKUP(A47,[1]Tørstofindhold!A$2:B$24,2,FALSE),0)</f>
        <v>#REF!</v>
      </c>
      <c r="X47" s="191" t="e">
        <f t="shared" si="12"/>
        <v>#REF!</v>
      </c>
      <c r="Y47" s="171" t="e">
        <f t="shared" si="2"/>
        <v>#REF!</v>
      </c>
      <c r="Z47" s="103" t="e">
        <f t="shared" si="3"/>
        <v>#REF!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 t="e">
        <f t="shared" si="9"/>
        <v>#REF!</v>
      </c>
      <c r="O49" s="193" t="e">
        <f t="shared" si="1"/>
        <v>#REF!</v>
      </c>
      <c r="P49" s="203" t="e">
        <f t="shared" si="10"/>
        <v>#REF!</v>
      </c>
      <c r="Q49" s="190" t="e">
        <f>IFERROR(VLOOKUP(A49,[1]Energiindhold!$A$2:$C$11,3,FALSE),IFERROR(VLOOKUP(A49,[1]Biogasudbytte!$A$2:$B$18,2,FALSE)*[1]Energiindhold!$C$10,0))*O49</f>
        <v>#REF!</v>
      </c>
      <c r="R49" s="190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90">
        <f>IFERROR(VLOOKUP(A49,[1]Biogasudbytte!$A$2:$B$18,2,FALSE)*[1]Energiindhold!$C$10,0)*J49*IFERROR(VLOOKUP(A49,Biogasanlæg!$F$3:$G$8,2,FALSE),1)</f>
        <v>0</v>
      </c>
      <c r="T49" s="191" t="e">
        <f t="shared" si="11"/>
        <v>#REF!</v>
      </c>
      <c r="U49" s="189" t="e">
        <f>O49*IFERROR(VLOOKUP(A49,[1]Tørstofindhold!A$2:B$24,2,FALSE),0)</f>
        <v>#REF!</v>
      </c>
      <c r="V49" s="190" t="e">
        <f>IF(D49=År1,P49,SUM(O49,P49))*IFERROR(VLOOKUP(A49,[1]Tørstofindhold!A$2:B$24,2,FALSE),0)</f>
        <v>#REF!</v>
      </c>
      <c r="W49" s="190">
        <f>J49*IFERROR(VLOOKUP(A49,[1]Tørstofindhold!A$2:B$24,2,FALSE),0)</f>
        <v>0</v>
      </c>
      <c r="X49" s="191" t="e">
        <f t="shared" si="12"/>
        <v>#REF!</v>
      </c>
      <c r="Y49" s="171" t="e">
        <f t="shared" si="2"/>
        <v>#REF!</v>
      </c>
      <c r="Z49" s="103" t="e">
        <f t="shared" si="3"/>
        <v>#REF!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2" t="e">
        <f t="shared" si="9"/>
        <v>#REF!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 t="e">
        <f t="shared" si="2"/>
        <v>#REF!</v>
      </c>
      <c r="Z50" s="103" t="e">
        <f t="shared" si="3"/>
        <v>#REF!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-32579.784552999867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1</v>
      </c>
      <c r="Z51" s="103">
        <f t="shared" si="3"/>
        <v>0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3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 t="e">
        <f t="shared" si="9"/>
        <v>#REF!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 t="e">
        <f t="shared" si="2"/>
        <v>#REF!</v>
      </c>
      <c r="Z52" s="103" t="e">
        <f t="shared" si="3"/>
        <v>#REF!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si="9"/>
        <v>#REF!</v>
      </c>
      <c r="O53" s="193" t="e">
        <f t="shared" si="1"/>
        <v>#REF!</v>
      </c>
      <c r="P53" s="203" t="e">
        <f t="shared" si="10"/>
        <v>#REF!</v>
      </c>
      <c r="Q53" s="190" t="e">
        <f>IFERROR(VLOOKUP(A53,[1]Energiindhold!$A$2:$C$11,3,FALSE),IFERROR(VLOOKUP(A53,[1]Biogasudbytte!$A$2:$B$18,2,FALSE)*[1]Energiindhold!$C$10,0))*O53</f>
        <v>#REF!</v>
      </c>
      <c r="R53" s="190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>IFERROR(VLOOKUP(A53,[1]Biogasudbytte!$A$2:$B$18,2,FALSE)*[1]Energiindhold!$C$10,0)*J53*IFERROR(VLOOKUP(A53,Biogasanlæg!$F$3:$G$8,2,FALSE),1)</f>
        <v>#REF!</v>
      </c>
      <c r="T53" s="191" t="e">
        <f t="shared" si="11"/>
        <v>#REF!</v>
      </c>
      <c r="U53" s="189" t="e">
        <f>O53*IFERROR(VLOOKUP(A53,[1]Tørstofindhold!A$2:B$24,2,FALSE),0)</f>
        <v>#REF!</v>
      </c>
      <c r="V53" s="190" t="e">
        <f>IF(D53=År1,P53,SUM(O53,P53))*IFERROR(VLOOKUP(A53,[1]Tørstofindhold!A$2:B$24,2,FALSE),0)</f>
        <v>#REF!</v>
      </c>
      <c r="W53" s="190" t="e">
        <f>J53*IFERROR(VLOOKUP(A53,[1]Tørstofindhold!A$2:B$24,2,FALSE),0)</f>
        <v>#REF!</v>
      </c>
      <c r="X53" s="191" t="e">
        <f t="shared" si="12"/>
        <v>#REF!</v>
      </c>
      <c r="Y53" s="171" t="e">
        <f t="shared" si="2"/>
        <v>#REF!</v>
      </c>
      <c r="Z53" s="103" t="e">
        <f t="shared" si="3"/>
        <v>#REF!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si="9"/>
        <v>0</v>
      </c>
      <c r="O54" s="193">
        <f t="shared" si="1"/>
        <v>0</v>
      </c>
      <c r="P54" s="203">
        <f t="shared" si="10"/>
        <v>48345002.496000007</v>
      </c>
      <c r="Q54" s="190">
        <f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>O54*IFERROR(VLOOKUP(A54,[1]Tørstofindhold!A$2:B$24,2,FALSE),0)</f>
        <v>0</v>
      </c>
      <c r="V54" s="190">
        <f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si="12"/>
        <v>0</v>
      </c>
      <c r="Y54" s="171">
        <f t="shared" si="2"/>
        <v>0</v>
      </c>
      <c r="Z54" s="103">
        <f t="shared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si="2"/>
        <v>#REF!</v>
      </c>
      <c r="Z55" s="103" t="e">
        <f t="shared" si="3"/>
        <v>#REF!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 t="e">
        <f t="shared" si="9"/>
        <v>#REF!</v>
      </c>
      <c r="O56" s="193" t="e">
        <f t="shared" si="1"/>
        <v>#REF!</v>
      </c>
      <c r="P56" s="203" t="e">
        <f t="shared" si="10"/>
        <v>#REF!</v>
      </c>
      <c r="Q56" s="190" t="e">
        <f>IFERROR(VLOOKUP(A56,[1]Energiindhold!$A$2:$C$11,3,FALSE),IFERROR(VLOOKUP(A56,[1]Biogasudbytte!$A$2:$B$18,2,FALSE)*[1]Energiindhold!$C$10,0))*O56</f>
        <v>#REF!</v>
      </c>
      <c r="R56" s="190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90" t="e">
        <f>IFERROR(VLOOKUP(A56,[1]Biogasudbytte!$A$2:$B$18,2,FALSE)*[1]Energiindhold!$C$10,0)*J56*IFERROR(VLOOKUP(A56,Biogasanlæg!$F$3:$G$8,2,FALSE),1)</f>
        <v>#REF!</v>
      </c>
      <c r="T56" s="191" t="e">
        <f t="shared" si="11"/>
        <v>#REF!</v>
      </c>
      <c r="U56" s="189" t="e">
        <f>O56*IFERROR(VLOOKUP(A56,[1]Tørstofindhold!A$2:B$24,2,FALSE),0)</f>
        <v>#REF!</v>
      </c>
      <c r="V56" s="190" t="e">
        <f>IF(D56=År1,P56,SUM(O56,P56))*IFERROR(VLOOKUP(A56,[1]Tørstofindhold!A$2:B$24,2,FALSE),0)</f>
        <v>#REF!</v>
      </c>
      <c r="W56" s="190" t="e">
        <f>J56*IFERROR(VLOOKUP(A56,[1]Tørstofindhold!A$2:B$24,2,FALSE),0)</f>
        <v>#REF!</v>
      </c>
      <c r="X56" s="191" t="e">
        <f t="shared" si="12"/>
        <v>#REF!</v>
      </c>
      <c r="Y56" s="171" t="e">
        <f t="shared" si="2"/>
        <v>#REF!</v>
      </c>
      <c r="Z56" s="103" t="e">
        <f t="shared" si="3"/>
        <v>#REF!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3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 t="e">
        <f t="shared" si="9"/>
        <v>#REF!</v>
      </c>
      <c r="O57" s="193" t="e">
        <f t="shared" si="1"/>
        <v>#REF!</v>
      </c>
      <c r="P57" s="203" t="e">
        <f t="shared" si="10"/>
        <v>#REF!</v>
      </c>
      <c r="Q57" s="190" t="e">
        <f>IFERROR(VLOOKUP(A57,[1]Energiindhold!$A$2:$C$11,3,FALSE),IFERROR(VLOOKUP(A57,[1]Biogasudbytte!$A$2:$B$18,2,FALSE)*[1]Energiindhold!$C$10,0))*O57</f>
        <v>#REF!</v>
      </c>
      <c r="R57" s="190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90" t="e">
        <f>IFERROR(VLOOKUP(A57,[1]Biogasudbytte!$A$2:$B$18,2,FALSE)*[1]Energiindhold!$C$10,0)*J57*IFERROR(VLOOKUP(A57,Biogasanlæg!$F$3:$G$8,2,FALSE),1)</f>
        <v>#REF!</v>
      </c>
      <c r="T57" s="191" t="e">
        <f t="shared" si="11"/>
        <v>#REF!</v>
      </c>
      <c r="U57" s="189" t="e">
        <f>O57*IFERROR(VLOOKUP(A57,[1]Tørstofindhold!A$2:B$24,2,FALSE),0)</f>
        <v>#REF!</v>
      </c>
      <c r="V57" s="190" t="e">
        <f>IF(D57=År1,P57,SUM(O57,P57))*IFERROR(VLOOKUP(A57,[1]Tørstofindhold!A$2:B$24,2,FALSE),0)</f>
        <v>#REF!</v>
      </c>
      <c r="W57" s="190" t="e">
        <f>J57*IFERROR(VLOOKUP(A57,[1]Tørstofindhold!A$2:B$24,2,FALSE),0)</f>
        <v>#REF!</v>
      </c>
      <c r="X57" s="191" t="e">
        <f t="shared" si="12"/>
        <v>#REF!</v>
      </c>
      <c r="Y57" s="171" t="e">
        <f t="shared" si="2"/>
        <v>#REF!</v>
      </c>
      <c r="Z57" s="103" t="e">
        <f t="shared" si="3"/>
        <v>#REF!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 t="e">
        <f t="shared" si="9"/>
        <v>#REF!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 t="e">
        <f t="shared" si="2"/>
        <v>#REF!</v>
      </c>
      <c r="Z58" s="103" t="e">
        <f t="shared" si="3"/>
        <v>#REF!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3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 t="e">
        <f t="shared" si="9"/>
        <v>#REF!</v>
      </c>
      <c r="O59" s="193" t="e">
        <f t="shared" si="1"/>
        <v>#REF!</v>
      </c>
      <c r="P59" s="203" t="e">
        <f t="shared" si="10"/>
        <v>#REF!</v>
      </c>
      <c r="Q59" s="190" t="e">
        <f>IFERROR(VLOOKUP(A59,[1]Energiindhold!$A$2:$C$11,3,FALSE),IFERROR(VLOOKUP(A59,[1]Biogasudbytte!$A$2:$B$18,2,FALSE)*[1]Energiindhold!$C$10,0))*O59</f>
        <v>#REF!</v>
      </c>
      <c r="R59" s="190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90" t="e">
        <f>IFERROR(VLOOKUP(A59,[1]Biogasudbytte!$A$2:$B$18,2,FALSE)*[1]Energiindhold!$C$10,0)*J59*IFERROR(VLOOKUP(A59,Biogasanlæg!$F$3:$G$8,2,FALSE),1)</f>
        <v>#REF!</v>
      </c>
      <c r="T59" s="191" t="e">
        <f t="shared" si="11"/>
        <v>#REF!</v>
      </c>
      <c r="U59" s="189" t="e">
        <f>O59*IFERROR(VLOOKUP(A59,[1]Tørstofindhold!A$2:B$24,2,FALSE),0)</f>
        <v>#REF!</v>
      </c>
      <c r="V59" s="190" t="e">
        <f>IF(D59=År1,P59,SUM(O59,P59))*IFERROR(VLOOKUP(A59,[1]Tørstofindhold!A$2:B$24,2,FALSE),0)</f>
        <v>#REF!</v>
      </c>
      <c r="W59" s="190" t="e">
        <f>J59*IFERROR(VLOOKUP(A59,[1]Tørstofindhold!A$2:B$24,2,FALSE),0)</f>
        <v>#REF!</v>
      </c>
      <c r="X59" s="191" t="e">
        <f t="shared" si="12"/>
        <v>#REF!</v>
      </c>
      <c r="Y59" s="171" t="e">
        <f t="shared" si="2"/>
        <v>#REF!</v>
      </c>
      <c r="Z59" s="103" t="e">
        <f t="shared" si="3"/>
        <v>#REF!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-35294.766599083188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1</v>
      </c>
      <c r="Z60" s="103">
        <f t="shared" si="3"/>
        <v>0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0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0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-257923.29437791562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2" t="e">
        <f t="shared" si="9"/>
        <v>#REF!</v>
      </c>
      <c r="O64" s="193" t="e">
        <f t="shared" si="1"/>
        <v>#REF!</v>
      </c>
      <c r="P64" s="203" t="e">
        <f t="shared" si="10"/>
        <v>#REF!</v>
      </c>
      <c r="Q64" s="190" t="e">
        <f>IFERROR(VLOOKUP(A64,[1]Energiindhold!$A$2:$C$11,3,FALSE),IFERROR(VLOOKUP(A64,[1]Biogasudbytte!$A$2:$B$18,2,FALSE)*[1]Energiindhold!$C$10,0))*O64</f>
        <v>#REF!</v>
      </c>
      <c r="R64" s="190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90" t="e">
        <f>IFERROR(VLOOKUP(A64,[1]Biogasudbytte!$A$2:$B$18,2,FALSE)*[1]Energiindhold!$C$10,0)*J64*IFERROR(VLOOKUP(A64,Biogasanlæg!$F$3:$G$8,2,FALSE),1)</f>
        <v>#REF!</v>
      </c>
      <c r="T64" s="191" t="e">
        <f t="shared" si="11"/>
        <v>#REF!</v>
      </c>
      <c r="U64" s="189" t="e">
        <f>O64*IFERROR(VLOOKUP(A64,[1]Tørstofindhold!A$2:B$24,2,FALSE),0)</f>
        <v>#REF!</v>
      </c>
      <c r="V64" s="190" t="e">
        <f>IF(D64=År1,P64,SUM(O64,P64))*IFERROR(VLOOKUP(A64,[1]Tørstofindhold!A$2:B$24,2,FALSE),0)</f>
        <v>#REF!</v>
      </c>
      <c r="W64" s="190" t="e">
        <f>J64*IFERROR(VLOOKUP(A64,[1]Tørstofindhold!A$2:B$24,2,FALSE),0)</f>
        <v>#REF!</v>
      </c>
      <c r="X64" s="191" t="e">
        <f t="shared" si="12"/>
        <v>#REF!</v>
      </c>
      <c r="Y64" s="171" t="e">
        <f t="shared" si="2"/>
        <v>#REF!</v>
      </c>
      <c r="Z64" s="103" t="e">
        <f t="shared" si="3"/>
        <v>#REF!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 t="e">
        <f t="shared" si="9"/>
        <v>#REF!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 t="e">
        <f t="shared" si="2"/>
        <v>#REF!</v>
      </c>
      <c r="Z65" s="103" t="e">
        <f t="shared" si="3"/>
        <v>#REF!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-270140.71358529059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7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2" t="e">
        <f t="shared" si="9"/>
        <v>#REF!</v>
      </c>
      <c r="O67" s="193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3" t="e">
        <f t="shared" si="10"/>
        <v>#REF!</v>
      </c>
      <c r="Q67" s="190" t="e">
        <f>IFERROR(VLOOKUP(A67,[1]Energiindhold!$A$2:$C$11,3,FALSE),IFERROR(VLOOKUP(A67,[1]Biogasudbytte!$A$2:$B$18,2,FALSE)*[1]Energiindhold!$C$10,0))*O67</f>
        <v>#REF!</v>
      </c>
      <c r="R67" s="190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90" t="e">
        <f>IFERROR(VLOOKUP(A67,[1]Biogasudbytte!$A$2:$B$18,2,FALSE)*[1]Energiindhold!$C$10,0)*J67*IFERROR(VLOOKUP(A67,Biogasanlæg!$F$3:$G$8,2,FALSE),1)</f>
        <v>#REF!</v>
      </c>
      <c r="T67" s="191" t="e">
        <f t="shared" si="11"/>
        <v>#REF!</v>
      </c>
      <c r="U67" s="189" t="e">
        <f>O67*IFERROR(VLOOKUP(A67,[1]Tørstofindhold!A$2:B$24,2,FALSE),0)</f>
        <v>#REF!</v>
      </c>
      <c r="V67" s="190" t="e">
        <f>IF(D67=År1,P67,SUM(O67,P67))*IFERROR(VLOOKUP(A67,[1]Tørstofindhold!A$2:B$24,2,FALSE),0)</f>
        <v>#REF!</v>
      </c>
      <c r="W67" s="190" t="e">
        <f>J67*IFERROR(VLOOKUP(A67,[1]Tørstofindhold!A$2:B$24,2,FALSE),0)</f>
        <v>#REF!</v>
      </c>
      <c r="X67" s="191" t="e">
        <f t="shared" si="12"/>
        <v>#REF!</v>
      </c>
      <c r="Y67" s="171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7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2" t="e">
        <f t="shared" si="9"/>
        <v>#REF!</v>
      </c>
      <c r="O68" s="193" t="e">
        <f t="shared" si="20"/>
        <v>#REF!</v>
      </c>
      <c r="P68" s="203" t="e">
        <f t="shared" si="10"/>
        <v>#REF!</v>
      </c>
      <c r="Q68" s="190" t="e">
        <f>IFERROR(VLOOKUP(A68,[1]Energiindhold!$A$2:$C$11,3,FALSE),IFERROR(VLOOKUP(A68,[1]Biogasudbytte!$A$2:$B$18,2,FALSE)*[1]Energiindhold!$C$10,0))*O68</f>
        <v>#REF!</v>
      </c>
      <c r="R68" s="190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90" t="e">
        <f>IFERROR(VLOOKUP(A68,[1]Biogasudbytte!$A$2:$B$18,2,FALSE)*[1]Energiindhold!$C$10,0)*J68*IFERROR(VLOOKUP(A68,Biogasanlæg!$F$3:$G$8,2,FALSE),1)</f>
        <v>#REF!</v>
      </c>
      <c r="T68" s="191" t="e">
        <f t="shared" si="11"/>
        <v>#REF!</v>
      </c>
      <c r="U68" s="189" t="e">
        <f>O68*IFERROR(VLOOKUP(A68,[1]Tørstofindhold!A$2:B$24,2,FALSE),0)</f>
        <v>#REF!</v>
      </c>
      <c r="V68" s="190" t="e">
        <f>IF(D68=År1,P68,SUM(O68,P68))*IFERROR(VLOOKUP(A68,[1]Tørstofindhold!A$2:B$24,2,FALSE),0)</f>
        <v>#REF!</v>
      </c>
      <c r="W68" s="190" t="e">
        <f>J68*IFERROR(VLOOKUP(A68,[1]Tørstofindhold!A$2:B$24,2,FALSE),0)</f>
        <v>#REF!</v>
      </c>
      <c r="X68" s="191" t="e">
        <f t="shared" si="12"/>
        <v>#REF!</v>
      </c>
      <c r="Y68" s="171" t="e">
        <f t="shared" si="21"/>
        <v>#REF!</v>
      </c>
      <c r="Z68" s="103" t="e">
        <f t="shared" si="22"/>
        <v>#REF!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 t="e">
        <f t="shared" si="9"/>
        <v>#REF!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 t="e">
        <f t="shared" si="21"/>
        <v>#REF!</v>
      </c>
      <c r="Z69" s="103" t="e">
        <f t="shared" si="22"/>
        <v>#REF!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 t="e">
        <f t="shared" si="9"/>
        <v>#REF!</v>
      </c>
      <c r="O70" s="193" t="e">
        <f t="shared" si="20"/>
        <v>#REF!</v>
      </c>
      <c r="P70" s="203" t="e">
        <f t="shared" si="10"/>
        <v>#REF!</v>
      </c>
      <c r="Q70" s="190" t="e">
        <f>IFERROR(VLOOKUP(A70,[1]Energiindhold!$A$2:$C$11,3,FALSE),IFERROR(VLOOKUP(A70,[1]Biogasudbytte!$A$2:$B$18,2,FALSE)*[1]Energiindhold!$C$10,0))*O70</f>
        <v>#REF!</v>
      </c>
      <c r="R70" s="190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90" t="e">
        <f>IFERROR(VLOOKUP(A70,[1]Biogasudbytte!$A$2:$B$18,2,FALSE)*[1]Energiindhold!$C$10,0)*J70*IFERROR(VLOOKUP(A70,Biogasanlæg!$F$3:$G$8,2,FALSE),1)</f>
        <v>#REF!</v>
      </c>
      <c r="T70" s="191" t="e">
        <f t="shared" si="11"/>
        <v>#REF!</v>
      </c>
      <c r="U70" s="189" t="e">
        <f>O70*IFERROR(VLOOKUP(A70,[1]Tørstofindhold!A$2:B$24,2,FALSE),0)</f>
        <v>#REF!</v>
      </c>
      <c r="V70" s="190" t="e">
        <f>IF(D70=År1,P70,SUM(O70,P70))*IFERROR(VLOOKUP(A70,[1]Tørstofindhold!A$2:B$24,2,FALSE),0)</f>
        <v>#REF!</v>
      </c>
      <c r="W70" s="190" t="e">
        <f>J70*IFERROR(VLOOKUP(A70,[1]Tørstofindhold!A$2:B$24,2,FALSE),0)</f>
        <v>#REF!</v>
      </c>
      <c r="X70" s="191" t="e">
        <f t="shared" si="12"/>
        <v>#REF!</v>
      </c>
      <c r="Y70" s="171" t="e">
        <f t="shared" si="21"/>
        <v>#REF!</v>
      </c>
      <c r="Z70" s="103" t="e">
        <f t="shared" si="22"/>
        <v>#REF!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0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0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3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 t="e">
        <f t="shared" si="9"/>
        <v>#REF!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 t="e">
        <f t="shared" si="21"/>
        <v>#REF!</v>
      </c>
      <c r="Z72" s="103" t="e">
        <f t="shared" si="22"/>
        <v>#REF!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 t="e">
        <f t="shared" si="9"/>
        <v>#REF!</v>
      </c>
      <c r="O73" s="193" t="e">
        <f t="shared" si="20"/>
        <v>#REF!</v>
      </c>
      <c r="P73" s="203" t="e">
        <f t="shared" si="10"/>
        <v>#REF!</v>
      </c>
      <c r="Q73" s="190" t="e">
        <f>IFERROR(VLOOKUP(A73,[1]Energiindhold!$A$2:$C$11,3,FALSE),IFERROR(VLOOKUP(A73,[1]Biogasudbytte!$A$2:$B$18,2,FALSE)*[1]Energiindhold!$C$10,0))*O73</f>
        <v>#REF!</v>
      </c>
      <c r="R73" s="190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90" t="e">
        <f>IFERROR(VLOOKUP(A73,[1]Biogasudbytte!$A$2:$B$18,2,FALSE)*[1]Energiindhold!$C$10,0)*J73*IFERROR(VLOOKUP(A73,Biogasanlæg!$F$3:$G$8,2,FALSE),1)</f>
        <v>#REF!</v>
      </c>
      <c r="T73" s="191" t="e">
        <f t="shared" si="11"/>
        <v>#REF!</v>
      </c>
      <c r="U73" s="189" t="e">
        <f>O73*IFERROR(VLOOKUP(A73,[1]Tørstofindhold!A$2:B$24,2,FALSE),0)</f>
        <v>#REF!</v>
      </c>
      <c r="V73" s="190" t="e">
        <f>IF(D73=År1,P73,SUM(O73,P73))*IFERROR(VLOOKUP(A73,[1]Tørstofindhold!A$2:B$24,2,FALSE),0)</f>
        <v>#REF!</v>
      </c>
      <c r="W73" s="190" t="e">
        <f>J73*IFERROR(VLOOKUP(A73,[1]Tørstofindhold!A$2:B$24,2,FALSE),0)</f>
        <v>#REF!</v>
      </c>
      <c r="X73" s="191" t="e">
        <f t="shared" si="12"/>
        <v>#REF!</v>
      </c>
      <c r="Y73" s="171" t="e">
        <f t="shared" si="21"/>
        <v>#REF!</v>
      </c>
      <c r="Z73" s="103" t="e">
        <f t="shared" si="22"/>
        <v>#REF!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si="21"/>
        <v>#REF!</v>
      </c>
      <c r="Z74" s="103" t="e">
        <f t="shared" si="22"/>
        <v>#REF!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3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 t="e">
        <f t="shared" si="9"/>
        <v>#REF!</v>
      </c>
      <c r="O75" s="193" t="e">
        <f t="shared" si="20"/>
        <v>#REF!</v>
      </c>
      <c r="P75" s="203" t="e">
        <f t="shared" si="10"/>
        <v>#REF!</v>
      </c>
      <c r="Q75" s="190" t="e">
        <f>IFERROR(VLOOKUP(A75,[1]Energiindhold!$A$2:$C$11,3,FALSE),IFERROR(VLOOKUP(A75,[1]Biogasudbytte!$A$2:$B$18,2,FALSE)*[1]Energiindhold!$C$10,0))*O75</f>
        <v>#REF!</v>
      </c>
      <c r="R75" s="190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90" t="e">
        <f>IFERROR(VLOOKUP(A75,[1]Biogasudbytte!$A$2:$B$18,2,FALSE)*[1]Energiindhold!$C$10,0)*J75*IFERROR(VLOOKUP(A75,Biogasanlæg!$F$3:$G$8,2,FALSE),1)</f>
        <v>#REF!</v>
      </c>
      <c r="T75" s="191" t="e">
        <f t="shared" si="11"/>
        <v>#REF!</v>
      </c>
      <c r="U75" s="189" t="e">
        <f>O75*IFERROR(VLOOKUP(A75,[1]Tørstofindhold!A$2:B$24,2,FALSE),0)</f>
        <v>#REF!</v>
      </c>
      <c r="V75" s="190" t="e">
        <f>IF(D75=År1,P75,SUM(O75,P75))*IFERROR(VLOOKUP(A75,[1]Tørstofindhold!A$2:B$24,2,FALSE),0)</f>
        <v>#REF!</v>
      </c>
      <c r="W75" s="190" t="e">
        <f>J75*IFERROR(VLOOKUP(A75,[1]Tørstofindhold!A$2:B$24,2,FALSE),0)</f>
        <v>#REF!</v>
      </c>
      <c r="X75" s="191" t="e">
        <f t="shared" si="12"/>
        <v>#REF!</v>
      </c>
      <c r="Y75" s="171" t="e">
        <f t="shared" si="21"/>
        <v>#REF!</v>
      </c>
      <c r="Z75" s="103" t="e">
        <f t="shared" si="22"/>
        <v>#REF!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3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 t="e">
        <f t="shared" si="9"/>
        <v>#REF!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 t="e">
        <f t="shared" si="21"/>
        <v>#REF!</v>
      </c>
      <c r="Z76" s="103" t="e">
        <f t="shared" si="22"/>
        <v>#REF!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 t="e">
        <f t="shared" si="9"/>
        <v>#REF!</v>
      </c>
      <c r="O77" s="193" t="e">
        <f t="shared" si="20"/>
        <v>#REF!</v>
      </c>
      <c r="P77" s="203" t="e">
        <f t="shared" si="10"/>
        <v>#REF!</v>
      </c>
      <c r="Q77" s="190" t="e">
        <f>IFERROR(VLOOKUP(A77,[1]Energiindhold!$A$2:$C$11,3,FALSE),IFERROR(VLOOKUP(A77,[1]Biogasudbytte!$A$2:$B$18,2,FALSE)*[1]Energiindhold!$C$10,0))*O77</f>
        <v>#REF!</v>
      </c>
      <c r="R77" s="190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90" t="e">
        <f>IFERROR(VLOOKUP(A77,[1]Biogasudbytte!$A$2:$B$18,2,FALSE)*[1]Energiindhold!$C$10,0)*J77*IFERROR(VLOOKUP(A77,Biogasanlæg!$F$3:$G$8,2,FALSE),1)</f>
        <v>#REF!</v>
      </c>
      <c r="T77" s="191" t="e">
        <f t="shared" si="11"/>
        <v>#REF!</v>
      </c>
      <c r="U77" s="189" t="e">
        <f>O77*IFERROR(VLOOKUP(A77,[1]Tørstofindhold!A$2:B$24,2,FALSE),0)</f>
        <v>#REF!</v>
      </c>
      <c r="V77" s="190" t="e">
        <f>IF(D77=År1,P77,SUM(O77,P77))*IFERROR(VLOOKUP(A77,[1]Tørstofindhold!A$2:B$24,2,FALSE),0)</f>
        <v>#REF!</v>
      </c>
      <c r="W77" s="190" t="e">
        <f>J77*IFERROR(VLOOKUP(A77,[1]Tørstofindhold!A$2:B$24,2,FALSE),0)</f>
        <v>#REF!</v>
      </c>
      <c r="X77" s="191" t="e">
        <f t="shared" si="12"/>
        <v>#REF!</v>
      </c>
      <c r="Y77" s="171" t="e">
        <f t="shared" si="21"/>
        <v>#REF!</v>
      </c>
      <c r="Z77" s="103" t="e">
        <f t="shared" si="22"/>
        <v>#REF!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-472406.87601849809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1</v>
      </c>
      <c r="Z78" s="103">
        <f t="shared" si="22"/>
        <v>0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 t="e">
        <f t="shared" si="9"/>
        <v>#REF!</v>
      </c>
      <c r="O79" s="193" t="e">
        <f t="shared" si="20"/>
        <v>#REF!</v>
      </c>
      <c r="P79" s="203" t="e">
        <f t="shared" si="10"/>
        <v>#REF!</v>
      </c>
      <c r="Q79" s="190" t="e">
        <f>IFERROR(VLOOKUP(A79,[1]Energiindhold!$A$2:$C$11,3,FALSE),IFERROR(VLOOKUP(A79,[1]Biogasudbytte!$A$2:$B$18,2,FALSE)*[1]Energiindhold!$C$10,0))*O79</f>
        <v>#REF!</v>
      </c>
      <c r="R79" s="190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90" t="e">
        <f>IFERROR(VLOOKUP(A79,[1]Biogasudbytte!$A$2:$B$18,2,FALSE)*[1]Energiindhold!$C$10,0)*J79*IFERROR(VLOOKUP(A79,Biogasanlæg!$F$3:$G$8,2,FALSE),1)</f>
        <v>#REF!</v>
      </c>
      <c r="T79" s="191" t="e">
        <f t="shared" si="11"/>
        <v>#REF!</v>
      </c>
      <c r="U79" s="189" t="e">
        <f>O79*IFERROR(VLOOKUP(A79,[1]Tørstofindhold!A$2:B$24,2,FALSE),0)</f>
        <v>#REF!</v>
      </c>
      <c r="V79" s="190" t="e">
        <f>IF(D79=År1,P79,SUM(O79,P79))*IFERROR(VLOOKUP(A79,[1]Tørstofindhold!A$2:B$24,2,FALSE),0)</f>
        <v>#REF!</v>
      </c>
      <c r="W79" s="190" t="e">
        <f>J79*IFERROR(VLOOKUP(A79,[1]Tørstofindhold!A$2:B$24,2,FALSE),0)</f>
        <v>#REF!</v>
      </c>
      <c r="X79" s="191" t="e">
        <f t="shared" si="12"/>
        <v>#REF!</v>
      </c>
      <c r="Y79" s="171" t="e">
        <f t="shared" si="21"/>
        <v>#REF!</v>
      </c>
      <c r="Z79" s="103" t="e">
        <f t="shared" si="22"/>
        <v>#REF!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-60028.253038902265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0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0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7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2" t="e">
        <f t="shared" ref="N82:N149" si="23">F82-SUM(G82:M82)</f>
        <v>#REF!</v>
      </c>
      <c r="O82" s="193" t="e">
        <f t="shared" si="20"/>
        <v>#REF!</v>
      </c>
      <c r="P82" s="203" t="e">
        <f t="shared" ref="P82:P149" si="24">SUM(J82,L82)</f>
        <v>#REF!</v>
      </c>
      <c r="Q82" s="190" t="e">
        <f>IFERROR(VLOOKUP(A82,[1]Energiindhold!$A$2:$C$11,3,FALSE),IFERROR(VLOOKUP(A82,[1]Biogasudbytte!$A$2:$B$18,2,FALSE)*[1]Energiindhold!$C$10,0))*O82</f>
        <v>#REF!</v>
      </c>
      <c r="R82" s="190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90">
        <f>IFERROR(VLOOKUP(A82,[1]Biogasudbytte!$A$2:$B$18,2,FALSE)*[1]Energiindhold!$C$10,0)*J82*IFERROR(VLOOKUP(A82,Biogasanlæg!$F$3:$G$8,2,FALSE),1)</f>
        <v>0</v>
      </c>
      <c r="T82" s="191" t="e">
        <f t="shared" ref="T82:T149" si="25">R82-S82</f>
        <v>#REF!</v>
      </c>
      <c r="U82" s="189" t="e">
        <f>O82*IFERROR(VLOOKUP(A82,[1]Tørstofindhold!A$2:B$24,2,FALSE),0)</f>
        <v>#REF!</v>
      </c>
      <c r="V82" s="190" t="e">
        <f>IF(D82=År1,P82,SUM(O82,P82))*IFERROR(VLOOKUP(A82,[1]Tørstofindhold!A$2:B$24,2,FALSE),0)</f>
        <v>#REF!</v>
      </c>
      <c r="W82" s="190">
        <f>J82*IFERROR(VLOOKUP(A82,[1]Tørstofindhold!A$2:B$24,2,FALSE),0)</f>
        <v>0</v>
      </c>
      <c r="X82" s="191" t="e">
        <f t="shared" ref="X82:X149" si="26">V82-W82</f>
        <v>#REF!</v>
      </c>
      <c r="Y82" s="171" t="e">
        <f t="shared" si="21"/>
        <v>#REF!</v>
      </c>
      <c r="Z82" s="103" t="e">
        <f t="shared" si="22"/>
        <v>#REF!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 t="e">
        <f t="shared" ref="N83:N84" si="29">F83-SUM(G83:M83)</f>
        <v>#REF!</v>
      </c>
      <c r="O83" s="193" t="e">
        <f t="shared" si="20"/>
        <v>#REF!</v>
      </c>
      <c r="P83" s="203" t="e">
        <f t="shared" ref="P83:P84" si="30">SUM(J83,L83)</f>
        <v>#REF!</v>
      </c>
      <c r="Q83" s="190" t="e">
        <f>IFERROR(VLOOKUP(A83,[1]Energiindhold!$A$2:$C$11,3,FALSE),IFERROR(VLOOKUP(A83,[1]Biogasudbytte!$A$2:$B$18,2,FALSE)*[1]Energiindhold!$C$10,0))*O83</f>
        <v>#REF!</v>
      </c>
      <c r="R83" s="190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90">
        <f>IFERROR(VLOOKUP(A83,[1]Biogasudbytte!$A$2:$B$18,2,FALSE)*[1]Energiindhold!$C$10,0)*J83*IFERROR(VLOOKUP(A83,Biogasanlæg!$F$3:$G$8,2,FALSE),1)</f>
        <v>0</v>
      </c>
      <c r="T83" s="191" t="e">
        <f t="shared" ref="T83:T84" si="31">R83-S83</f>
        <v>#REF!</v>
      </c>
      <c r="U83" s="189" t="e">
        <f>O83*IFERROR(VLOOKUP(A83,[1]Tørstofindhold!A$2:B$24,2,FALSE),0)</f>
        <v>#REF!</v>
      </c>
      <c r="V83" s="190" t="e">
        <f>IF(D83=År1,P83,SUM(O83,P83))*IFERROR(VLOOKUP(A83,[1]Tørstofindhold!A$2:B$24,2,FALSE),0)</f>
        <v>#REF!</v>
      </c>
      <c r="W83" s="190">
        <f>J83*IFERROR(VLOOKUP(A83,[1]Tørstofindhold!A$2:B$24,2,FALSE),0)</f>
        <v>0</v>
      </c>
      <c r="X83" s="191" t="e">
        <f t="shared" ref="X83:X84" si="32">V83-W83</f>
        <v>#REF!</v>
      </c>
      <c r="Y83" s="171" t="e">
        <f t="shared" si="21"/>
        <v>#REF!</v>
      </c>
      <c r="Z83" s="103" t="e">
        <f t="shared" si="22"/>
        <v>#REF!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 t="e">
        <f t="shared" si="29"/>
        <v>#REF!</v>
      </c>
      <c r="O84" s="193" t="e">
        <f t="shared" si="20"/>
        <v>#REF!</v>
      </c>
      <c r="P84" s="203" t="e">
        <f t="shared" si="30"/>
        <v>#REF!</v>
      </c>
      <c r="Q84" s="190" t="e">
        <f>IFERROR(VLOOKUP(A84,[1]Energiindhold!$A$2:$C$11,3,FALSE),IFERROR(VLOOKUP(A84,[1]Biogasudbytte!$A$2:$B$18,2,FALSE)*[1]Energiindhold!$C$10,0))*O84</f>
        <v>#REF!</v>
      </c>
      <c r="R84" s="190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90">
        <f>IFERROR(VLOOKUP(A84,[1]Biogasudbytte!$A$2:$B$18,2,FALSE)*[1]Energiindhold!$C$10,0)*J84*IFERROR(VLOOKUP(A84,Biogasanlæg!$F$3:$G$8,2,FALSE),1)</f>
        <v>0</v>
      </c>
      <c r="T84" s="191" t="e">
        <f t="shared" si="31"/>
        <v>#REF!</v>
      </c>
      <c r="U84" s="189" t="e">
        <f>O84*IFERROR(VLOOKUP(A84,[1]Tørstofindhold!A$2:B$24,2,FALSE),0)</f>
        <v>#REF!</v>
      </c>
      <c r="V84" s="190" t="e">
        <f>IF(D84=År1,P84,SUM(O84,P84))*IFERROR(VLOOKUP(A84,[1]Tørstofindhold!A$2:B$24,2,FALSE),0)</f>
        <v>#REF!</v>
      </c>
      <c r="W84" s="190">
        <f>J84*IFERROR(VLOOKUP(A84,[1]Tørstofindhold!A$2:B$24,2,FALSE),0)</f>
        <v>0</v>
      </c>
      <c r="X84" s="191" t="e">
        <f t="shared" si="32"/>
        <v>#REF!</v>
      </c>
      <c r="Y84" s="171" t="e">
        <f t="shared" si="21"/>
        <v>#REF!</v>
      </c>
      <c r="Z84" s="103" t="e">
        <f t="shared" si="22"/>
        <v>#REF!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0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0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2" t="e">
        <f t="shared" si="23"/>
        <v>#REF!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 t="e">
        <f t="shared" si="21"/>
        <v>#REF!</v>
      </c>
      <c r="Z86" s="103" t="e">
        <f t="shared" si="22"/>
        <v>#REF!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3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 t="e">
        <f t="shared" si="23"/>
        <v>#REF!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 t="e">
        <f t="shared" si="21"/>
        <v>#REF!</v>
      </c>
      <c r="Z87" s="103" t="e">
        <f t="shared" si="22"/>
        <v>#REF!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7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2" t="e">
        <f t="shared" si="23"/>
        <v>#REF!</v>
      </c>
      <c r="O88" s="193" t="e">
        <f t="shared" si="20"/>
        <v>#REF!</v>
      </c>
      <c r="P88" s="203" t="e">
        <f t="shared" si="24"/>
        <v>#REF!</v>
      </c>
      <c r="Q88" s="190" t="e">
        <f>IFERROR(VLOOKUP(A88,[1]Energiindhold!$A$2:$C$11,3,FALSE),IFERROR(VLOOKUP(A88,[1]Biogasudbytte!$A$2:$B$18,2,FALSE)*[1]Energiindhold!$C$10,0))*O88</f>
        <v>#REF!</v>
      </c>
      <c r="R88" s="190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90">
        <f>IFERROR(VLOOKUP(A88,[1]Biogasudbytte!$A$2:$B$18,2,FALSE)*[1]Energiindhold!$C$10,0)*J88*IFERROR(VLOOKUP(A88,Biogasanlæg!$F$3:$G$8,2,FALSE),1)</f>
        <v>0</v>
      </c>
      <c r="T88" s="191" t="e">
        <f t="shared" si="25"/>
        <v>#REF!</v>
      </c>
      <c r="U88" s="189" t="e">
        <f>O88*IFERROR(VLOOKUP(A88,[1]Tørstofindhold!A$2:B$24,2,FALSE),0)</f>
        <v>#REF!</v>
      </c>
      <c r="V88" s="190" t="e">
        <f>IF(D88=År1,P88,SUM(O88,P88))*IFERROR(VLOOKUP(A88,[1]Tørstofindhold!A$2:B$24,2,FALSE),0)</f>
        <v>#REF!</v>
      </c>
      <c r="W88" s="190">
        <f>J88*IFERROR(VLOOKUP(A88,[1]Tørstofindhold!A$2:B$24,2,FALSE),0)</f>
        <v>0</v>
      </c>
      <c r="X88" s="191" t="e">
        <f t="shared" si="26"/>
        <v>#REF!</v>
      </c>
      <c r="Y88" s="171" t="e">
        <f t="shared" si="21"/>
        <v>#REF!</v>
      </c>
      <c r="Z88" s="103" t="e">
        <f t="shared" si="22"/>
        <v>#REF!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 t="e">
        <f t="shared" si="23"/>
        <v>#REF!</v>
      </c>
      <c r="O89" s="193" t="e">
        <f t="shared" si="20"/>
        <v>#REF!</v>
      </c>
      <c r="P89" s="203" t="e">
        <f t="shared" si="24"/>
        <v>#REF!</v>
      </c>
      <c r="Q89" s="190" t="e">
        <f>IFERROR(VLOOKUP(A89,[1]Energiindhold!$A$2:$C$11,3,FALSE),IFERROR(VLOOKUP(A89,[1]Biogasudbytte!$A$2:$B$18,2,FALSE)*[1]Energiindhold!$C$10,0))*O89</f>
        <v>#REF!</v>
      </c>
      <c r="R89" s="190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90" t="e">
        <f>IFERROR(VLOOKUP(A89,[1]Biogasudbytte!$A$2:$B$18,2,FALSE)*[1]Energiindhold!$C$10,0)*J89*IFERROR(VLOOKUP(A89,Biogasanlæg!$F$3:$G$8,2,FALSE),1)</f>
        <v>#REF!</v>
      </c>
      <c r="T89" s="191" t="e">
        <f t="shared" si="25"/>
        <v>#REF!</v>
      </c>
      <c r="U89" s="189" t="e">
        <f>O89*IFERROR(VLOOKUP(A89,[1]Tørstofindhold!A$2:B$24,2,FALSE),0)</f>
        <v>#REF!</v>
      </c>
      <c r="V89" s="190" t="e">
        <f>IF(D89=År1,P89,SUM(O89,P89))*IFERROR(VLOOKUP(A89,[1]Tørstofindhold!A$2:B$24,2,FALSE),0)</f>
        <v>#REF!</v>
      </c>
      <c r="W89" s="190" t="e">
        <f>J89*IFERROR(VLOOKUP(A89,[1]Tørstofindhold!A$2:B$24,2,FALSE),0)</f>
        <v>#REF!</v>
      </c>
      <c r="X89" s="191" t="e">
        <f t="shared" si="26"/>
        <v>#REF!</v>
      </c>
      <c r="Y89" s="171" t="e">
        <f t="shared" si="21"/>
        <v>#REF!</v>
      </c>
      <c r="Z89" s="103" t="e">
        <f t="shared" si="22"/>
        <v>#REF!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0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0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3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 t="e">
        <f t="shared" si="23"/>
        <v>#REF!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 t="e">
        <f t="shared" si="21"/>
        <v>#REF!</v>
      </c>
      <c r="Z91" s="103" t="e">
        <f t="shared" si="22"/>
        <v>#REF!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 t="e">
        <f t="shared" si="23"/>
        <v>#REF!</v>
      </c>
      <c r="O92" s="193" t="e">
        <f t="shared" si="20"/>
        <v>#REF!</v>
      </c>
      <c r="P92" s="203" t="e">
        <f t="shared" si="24"/>
        <v>#REF!</v>
      </c>
      <c r="Q92" s="190" t="e">
        <f>IFERROR(VLOOKUP(A92,[1]Energiindhold!$A$2:$C$11,3,FALSE),IFERROR(VLOOKUP(A92,[1]Biogasudbytte!$A$2:$B$18,2,FALSE)*[1]Energiindhold!$C$10,0))*O92</f>
        <v>#REF!</v>
      </c>
      <c r="R92" s="190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90" t="e">
        <f>IFERROR(VLOOKUP(A92,[1]Biogasudbytte!$A$2:$B$18,2,FALSE)*[1]Energiindhold!$C$10,0)*J92*IFERROR(VLOOKUP(A92,Biogasanlæg!$F$3:$G$8,2,FALSE),1)</f>
        <v>#REF!</v>
      </c>
      <c r="T92" s="191" t="e">
        <f t="shared" si="25"/>
        <v>#REF!</v>
      </c>
      <c r="U92" s="189" t="e">
        <f>O92*IFERROR(VLOOKUP(A92,[1]Tørstofindhold!A$2:B$24,2,FALSE),0)</f>
        <v>#REF!</v>
      </c>
      <c r="V92" s="190" t="e">
        <f>IF(D92=År1,P92,SUM(O92,P92))*IFERROR(VLOOKUP(A92,[1]Tørstofindhold!A$2:B$24,2,FALSE),0)</f>
        <v>#REF!</v>
      </c>
      <c r="W92" s="190" t="e">
        <f>J92*IFERROR(VLOOKUP(A92,[1]Tørstofindhold!A$2:B$24,2,FALSE),0)</f>
        <v>#REF!</v>
      </c>
      <c r="X92" s="191" t="e">
        <f t="shared" si="26"/>
        <v>#REF!</v>
      </c>
      <c r="Y92" s="171" t="e">
        <f t="shared" si="21"/>
        <v>#REF!</v>
      </c>
      <c r="Z92" s="103" t="e">
        <f t="shared" si="22"/>
        <v>#REF!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3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 t="e">
        <f t="shared" si="23"/>
        <v>#REF!</v>
      </c>
      <c r="O93" s="193" t="e">
        <f t="shared" si="20"/>
        <v>#REF!</v>
      </c>
      <c r="P93" s="203" t="e">
        <f t="shared" si="24"/>
        <v>#REF!</v>
      </c>
      <c r="Q93" s="190" t="e">
        <f>IFERROR(VLOOKUP(A93,[1]Energiindhold!$A$2:$C$11,3,FALSE),IFERROR(VLOOKUP(A93,[1]Biogasudbytte!$A$2:$B$18,2,FALSE)*[1]Energiindhold!$C$10,0))*O93</f>
        <v>#REF!</v>
      </c>
      <c r="R93" s="190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90" t="e">
        <f>IFERROR(VLOOKUP(A93,[1]Biogasudbytte!$A$2:$B$18,2,FALSE)*[1]Energiindhold!$C$10,0)*J93*IFERROR(VLOOKUP(A93,Biogasanlæg!$F$3:$G$8,2,FALSE),1)</f>
        <v>#REF!</v>
      </c>
      <c r="T93" s="191" t="e">
        <f t="shared" si="25"/>
        <v>#REF!</v>
      </c>
      <c r="U93" s="189" t="e">
        <f>O93*IFERROR(VLOOKUP(A93,[1]Tørstofindhold!A$2:B$24,2,FALSE),0)</f>
        <v>#REF!</v>
      </c>
      <c r="V93" s="190" t="e">
        <f>IF(D93=År1,P93,SUM(O93,P93))*IFERROR(VLOOKUP(A93,[1]Tørstofindhold!A$2:B$24,2,FALSE),0)</f>
        <v>#REF!</v>
      </c>
      <c r="W93" s="190" t="e">
        <f>J93*IFERROR(VLOOKUP(A93,[1]Tørstofindhold!A$2:B$24,2,FALSE),0)</f>
        <v>#REF!</v>
      </c>
      <c r="X93" s="191" t="e">
        <f t="shared" si="26"/>
        <v>#REF!</v>
      </c>
      <c r="Y93" s="171" t="e">
        <f t="shared" si="21"/>
        <v>#REF!</v>
      </c>
      <c r="Z93" s="103" t="e">
        <f t="shared" si="22"/>
        <v>#REF!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-121875.54404868034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1</v>
      </c>
      <c r="Z94" s="103">
        <f t="shared" si="22"/>
        <v>0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 t="e">
        <f t="shared" si="23"/>
        <v>#REF!</v>
      </c>
      <c r="O95" s="193" t="e">
        <f t="shared" si="20"/>
        <v>#REF!</v>
      </c>
      <c r="P95" s="203" t="e">
        <f t="shared" si="24"/>
        <v>#REF!</v>
      </c>
      <c r="Q95" s="190" t="e">
        <f>IFERROR(VLOOKUP(A95,[1]Energiindhold!$A$2:$C$11,3,FALSE),IFERROR(VLOOKUP(A95,[1]Biogasudbytte!$A$2:$B$18,2,FALSE)*[1]Energiindhold!$C$10,0))*O95</f>
        <v>#REF!</v>
      </c>
      <c r="R95" s="190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90" t="e">
        <f>IFERROR(VLOOKUP(A95,[1]Biogasudbytte!$A$2:$B$18,2,FALSE)*[1]Energiindhold!$C$10,0)*J95*IFERROR(VLOOKUP(A95,Biogasanlæg!$F$3:$G$8,2,FALSE),1)</f>
        <v>#REF!</v>
      </c>
      <c r="T95" s="191" t="e">
        <f t="shared" si="25"/>
        <v>#REF!</v>
      </c>
      <c r="U95" s="189" t="e">
        <f>O95*IFERROR(VLOOKUP(A95,[1]Tørstofindhold!A$2:B$24,2,FALSE),0)</f>
        <v>#REF!</v>
      </c>
      <c r="V95" s="190" t="e">
        <f>IF(D95=År1,P95,SUM(O95,P95))*IFERROR(VLOOKUP(A95,[1]Tørstofindhold!A$2:B$24,2,FALSE),0)</f>
        <v>#REF!</v>
      </c>
      <c r="W95" s="190" t="e">
        <f>J95*IFERROR(VLOOKUP(A95,[1]Tørstofindhold!A$2:B$24,2,FALSE),0)</f>
        <v>#REF!</v>
      </c>
      <c r="X95" s="191" t="e">
        <f t="shared" si="26"/>
        <v>#REF!</v>
      </c>
      <c r="Y95" s="171" t="e">
        <f t="shared" si="21"/>
        <v>#REF!</v>
      </c>
      <c r="Z95" s="103" t="e">
        <f t="shared" si="22"/>
        <v>#REF!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 t="e">
        <f t="shared" si="23"/>
        <v>#REF!</v>
      </c>
      <c r="O97" s="193" t="e">
        <f t="shared" si="20"/>
        <v>#REF!</v>
      </c>
      <c r="P97" s="203" t="e">
        <f t="shared" si="24"/>
        <v>#REF!</v>
      </c>
      <c r="Q97" s="190" t="e">
        <f>IFERROR(VLOOKUP(A97,[1]Energiindhold!$A$2:$C$11,3,FALSE),IFERROR(VLOOKUP(A97,[1]Biogasudbytte!$A$2:$B$18,2,FALSE)*[1]Energiindhold!$C$10,0))*O97</f>
        <v>#REF!</v>
      </c>
      <c r="R97" s="190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90">
        <f>IFERROR(VLOOKUP(A97,[1]Biogasudbytte!$A$2:$B$18,2,FALSE)*[1]Energiindhold!$C$10,0)*J97*IFERROR(VLOOKUP(A97,Biogasanlæg!$F$3:$G$8,2,FALSE),1)</f>
        <v>0</v>
      </c>
      <c r="T97" s="191" t="e">
        <f t="shared" si="25"/>
        <v>#REF!</v>
      </c>
      <c r="U97" s="189" t="e">
        <f>O97*IFERROR(VLOOKUP(A97,[1]Tørstofindhold!A$2:B$24,2,FALSE),0)</f>
        <v>#REF!</v>
      </c>
      <c r="V97" s="190" t="e">
        <f>IF(D97=År1,P97,SUM(O97,P97))*IFERROR(VLOOKUP(A97,[1]Tørstofindhold!A$2:B$24,2,FALSE),0)</f>
        <v>#REF!</v>
      </c>
      <c r="W97" s="190">
        <f>J97*IFERROR(VLOOKUP(A97,[1]Tørstofindhold!A$2:B$24,2,FALSE),0)</f>
        <v>0</v>
      </c>
      <c r="X97" s="191" t="e">
        <f t="shared" si="26"/>
        <v>#REF!</v>
      </c>
      <c r="Y97" s="171" t="e">
        <f t="shared" si="21"/>
        <v>#REF!</v>
      </c>
      <c r="Z97" s="103" t="e">
        <f t="shared" si="22"/>
        <v>#REF!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2" t="e">
        <f t="shared" si="23"/>
        <v>#REF!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 t="e">
        <f t="shared" si="21"/>
        <v>#REF!</v>
      </c>
      <c r="Z98" s="103" t="e">
        <f t="shared" si="22"/>
        <v>#REF!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-33849.968886444818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1</v>
      </c>
      <c r="Z99" s="103">
        <f t="shared" si="22"/>
        <v>0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3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 t="e">
        <f t="shared" si="23"/>
        <v>#REF!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 t="e">
        <f t="shared" si="21"/>
        <v>#REF!</v>
      </c>
      <c r="Z100" s="103" t="e">
        <f t="shared" si="22"/>
        <v>#REF!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si="23"/>
        <v>#REF!</v>
      </c>
      <c r="O101" s="193" t="e">
        <f t="shared" si="20"/>
        <v>#REF!</v>
      </c>
      <c r="P101" s="203" t="e">
        <f t="shared" si="24"/>
        <v>#REF!</v>
      </c>
      <c r="Q101" s="190" t="e">
        <f>IFERROR(VLOOKUP(A101,[1]Energiindhold!$A$2:$C$11,3,FALSE),IFERROR(VLOOKUP(A101,[1]Biogasudbytte!$A$2:$B$18,2,FALSE)*[1]Energiindhold!$C$10,0))*O101</f>
        <v>#REF!</v>
      </c>
      <c r="R101" s="190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>IFERROR(VLOOKUP(A101,[1]Biogasudbytte!$A$2:$B$18,2,FALSE)*[1]Energiindhold!$C$10,0)*J101*IFERROR(VLOOKUP(A101,Biogasanlæg!$F$3:$G$8,2,FALSE),1)</f>
        <v>#REF!</v>
      </c>
      <c r="T101" s="191" t="e">
        <f t="shared" si="25"/>
        <v>#REF!</v>
      </c>
      <c r="U101" s="189" t="e">
        <f>O101*IFERROR(VLOOKUP(A101,[1]Tørstofindhold!A$2:B$24,2,FALSE),0)</f>
        <v>#REF!</v>
      </c>
      <c r="V101" s="190" t="e">
        <f>IF(D101=År1,P101,SUM(O101,P101))*IFERROR(VLOOKUP(A101,[1]Tørstofindhold!A$2:B$24,2,FALSE),0)</f>
        <v>#REF!</v>
      </c>
      <c r="W101" s="190" t="e">
        <f>J101*IFERROR(VLOOKUP(A101,[1]Tørstofindhold!A$2:B$24,2,FALSE),0)</f>
        <v>#REF!</v>
      </c>
      <c r="X101" s="191" t="e">
        <f t="shared" si="26"/>
        <v>#REF!</v>
      </c>
      <c r="Y101" s="171" t="e">
        <f t="shared" si="21"/>
        <v>#REF!</v>
      </c>
      <c r="Z101" s="103" t="e">
        <f t="shared" si="22"/>
        <v>#REF!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si="23"/>
        <v>0</v>
      </c>
      <c r="O102" s="193">
        <f t="shared" si="20"/>
        <v>0</v>
      </c>
      <c r="P102" s="203">
        <f t="shared" si="24"/>
        <v>48345002.496000007</v>
      </c>
      <c r="Q102" s="190">
        <f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>O102*IFERROR(VLOOKUP(A102,[1]Tørstofindhold!A$2:B$24,2,FALSE),0)</f>
        <v>0</v>
      </c>
      <c r="V102" s="190">
        <f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si="26"/>
        <v>0</v>
      </c>
      <c r="Y102" s="171">
        <f t="shared" si="21"/>
        <v>0</v>
      </c>
      <c r="Z102" s="103">
        <f t="shared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si="21"/>
        <v>#REF!</v>
      </c>
      <c r="Z103" s="103" t="e">
        <f t="shared" si="22"/>
        <v>#REF!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 t="e">
        <f t="shared" si="23"/>
        <v>#REF!</v>
      </c>
      <c r="O104" s="193" t="e">
        <f t="shared" si="20"/>
        <v>#REF!</v>
      </c>
      <c r="P104" s="203" t="e">
        <f t="shared" si="24"/>
        <v>#REF!</v>
      </c>
      <c r="Q104" s="190" t="e">
        <f>IFERROR(VLOOKUP(A104,[1]Energiindhold!$A$2:$C$11,3,FALSE),IFERROR(VLOOKUP(A104,[1]Biogasudbytte!$A$2:$B$18,2,FALSE)*[1]Energiindhold!$C$10,0))*O104</f>
        <v>#REF!</v>
      </c>
      <c r="R104" s="190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90" t="e">
        <f>IFERROR(VLOOKUP(A104,[1]Biogasudbytte!$A$2:$B$18,2,FALSE)*[1]Energiindhold!$C$10,0)*J104*IFERROR(VLOOKUP(A104,Biogasanlæg!$F$3:$G$8,2,FALSE),1)</f>
        <v>#REF!</v>
      </c>
      <c r="T104" s="191" t="e">
        <f t="shared" si="25"/>
        <v>#REF!</v>
      </c>
      <c r="U104" s="189" t="e">
        <f>O104*IFERROR(VLOOKUP(A104,[1]Tørstofindhold!A$2:B$24,2,FALSE),0)</f>
        <v>#REF!</v>
      </c>
      <c r="V104" s="190" t="e">
        <f>IF(D104=År1,P104,SUM(O104,P104))*IFERROR(VLOOKUP(A104,[1]Tørstofindhold!A$2:B$24,2,FALSE),0)</f>
        <v>#REF!</v>
      </c>
      <c r="W104" s="190" t="e">
        <f>J104*IFERROR(VLOOKUP(A104,[1]Tørstofindhold!A$2:B$24,2,FALSE),0)</f>
        <v>#REF!</v>
      </c>
      <c r="X104" s="191" t="e">
        <f t="shared" si="26"/>
        <v>#REF!</v>
      </c>
      <c r="Y104" s="171" t="e">
        <f t="shared" si="21"/>
        <v>#REF!</v>
      </c>
      <c r="Z104" s="103" t="e">
        <f t="shared" si="22"/>
        <v>#REF!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3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 t="e">
        <f t="shared" si="23"/>
        <v>#REF!</v>
      </c>
      <c r="O105" s="193" t="e">
        <f t="shared" si="20"/>
        <v>#REF!</v>
      </c>
      <c r="P105" s="203" t="e">
        <f t="shared" si="24"/>
        <v>#REF!</v>
      </c>
      <c r="Q105" s="190" t="e">
        <f>IFERROR(VLOOKUP(A105,[1]Energiindhold!$A$2:$C$11,3,FALSE),IFERROR(VLOOKUP(A105,[1]Biogasudbytte!$A$2:$B$18,2,FALSE)*[1]Energiindhold!$C$10,0))*O105</f>
        <v>#REF!</v>
      </c>
      <c r="R105" s="190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90" t="e">
        <f>IFERROR(VLOOKUP(A105,[1]Biogasudbytte!$A$2:$B$18,2,FALSE)*[1]Energiindhold!$C$10,0)*J105*IFERROR(VLOOKUP(A105,Biogasanlæg!$F$3:$G$8,2,FALSE),1)</f>
        <v>#REF!</v>
      </c>
      <c r="T105" s="191" t="e">
        <f t="shared" si="25"/>
        <v>#REF!</v>
      </c>
      <c r="U105" s="189" t="e">
        <f>O105*IFERROR(VLOOKUP(A105,[1]Tørstofindhold!A$2:B$24,2,FALSE),0)</f>
        <v>#REF!</v>
      </c>
      <c r="V105" s="190" t="e">
        <f>IF(D105=År1,P105,SUM(O105,P105))*IFERROR(VLOOKUP(A105,[1]Tørstofindhold!A$2:B$24,2,FALSE),0)</f>
        <v>#REF!</v>
      </c>
      <c r="W105" s="190" t="e">
        <f>J105*IFERROR(VLOOKUP(A105,[1]Tørstofindhold!A$2:B$24,2,FALSE),0)</f>
        <v>#REF!</v>
      </c>
      <c r="X105" s="191" t="e">
        <f t="shared" si="26"/>
        <v>#REF!</v>
      </c>
      <c r="Y105" s="171" t="e">
        <f t="shared" si="21"/>
        <v>#REF!</v>
      </c>
      <c r="Z105" s="103" t="e">
        <f t="shared" si="22"/>
        <v>#REF!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 t="e">
        <f t="shared" si="23"/>
        <v>#REF!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 t="e">
        <f t="shared" si="21"/>
        <v>#REF!</v>
      </c>
      <c r="Z106" s="103" t="e">
        <f t="shared" si="22"/>
        <v>#REF!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3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 t="e">
        <f t="shared" si="23"/>
        <v>#REF!</v>
      </c>
      <c r="O107" s="193" t="e">
        <f t="shared" si="20"/>
        <v>#REF!</v>
      </c>
      <c r="P107" s="203" t="e">
        <f t="shared" si="24"/>
        <v>#REF!</v>
      </c>
      <c r="Q107" s="190" t="e">
        <f>IFERROR(VLOOKUP(A107,[1]Energiindhold!$A$2:$C$11,3,FALSE),IFERROR(VLOOKUP(A107,[1]Biogasudbytte!$A$2:$B$18,2,FALSE)*[1]Energiindhold!$C$10,0))*O107</f>
        <v>#REF!</v>
      </c>
      <c r="R107" s="190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90" t="e">
        <f>IFERROR(VLOOKUP(A107,[1]Biogasudbytte!$A$2:$B$18,2,FALSE)*[1]Energiindhold!$C$10,0)*J107*IFERROR(VLOOKUP(A107,Biogasanlæg!$F$3:$G$8,2,FALSE),1)</f>
        <v>#REF!</v>
      </c>
      <c r="T107" s="191" t="e">
        <f t="shared" si="25"/>
        <v>#REF!</v>
      </c>
      <c r="U107" s="189" t="e">
        <f>O107*IFERROR(VLOOKUP(A107,[1]Tørstofindhold!A$2:B$24,2,FALSE),0)</f>
        <v>#REF!</v>
      </c>
      <c r="V107" s="190" t="e">
        <f>IF(D107=År1,P107,SUM(O107,P107))*IFERROR(VLOOKUP(A107,[1]Tørstofindhold!A$2:B$24,2,FALSE),0)</f>
        <v>#REF!</v>
      </c>
      <c r="W107" s="190" t="e">
        <f>J107*IFERROR(VLOOKUP(A107,[1]Tørstofindhold!A$2:B$24,2,FALSE),0)</f>
        <v>#REF!</v>
      </c>
      <c r="X107" s="191" t="e">
        <f t="shared" si="26"/>
        <v>#REF!</v>
      </c>
      <c r="Y107" s="171" t="e">
        <f t="shared" si="21"/>
        <v>#REF!</v>
      </c>
      <c r="Z107" s="103" t="e">
        <f t="shared" si="22"/>
        <v>#REF!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-36670.799626981883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1</v>
      </c>
      <c r="Z108" s="103">
        <f t="shared" si="22"/>
        <v>0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0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0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-267978.92035102146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2" t="e">
        <f t="shared" si="23"/>
        <v>#REF!</v>
      </c>
      <c r="O112" s="193" t="e">
        <f t="shared" si="20"/>
        <v>#REF!</v>
      </c>
      <c r="P112" s="203" t="e">
        <f t="shared" si="24"/>
        <v>#REF!</v>
      </c>
      <c r="Q112" s="190" t="e">
        <f>IFERROR(VLOOKUP(A112,[1]Energiindhold!$A$2:$C$11,3,FALSE),IFERROR(VLOOKUP(A112,[1]Biogasudbytte!$A$2:$B$18,2,FALSE)*[1]Energiindhold!$C$10,0))*O112</f>
        <v>#REF!</v>
      </c>
      <c r="R112" s="190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90" t="e">
        <f>IFERROR(VLOOKUP(A112,[1]Biogasudbytte!$A$2:$B$18,2,FALSE)*[1]Energiindhold!$C$10,0)*J112*IFERROR(VLOOKUP(A112,Biogasanlæg!$F$3:$G$8,2,FALSE),1)</f>
        <v>#REF!</v>
      </c>
      <c r="T112" s="191" t="e">
        <f t="shared" si="25"/>
        <v>#REF!</v>
      </c>
      <c r="U112" s="189" t="e">
        <f>O112*IFERROR(VLOOKUP(A112,[1]Tørstofindhold!A$2:B$24,2,FALSE),0)</f>
        <v>#REF!</v>
      </c>
      <c r="V112" s="190" t="e">
        <f>IF(D112=År1,P112,SUM(O112,P112))*IFERROR(VLOOKUP(A112,[1]Tørstofindhold!A$2:B$24,2,FALSE),0)</f>
        <v>#REF!</v>
      </c>
      <c r="W112" s="190" t="e">
        <f>J112*IFERROR(VLOOKUP(A112,[1]Tørstofindhold!A$2:B$24,2,FALSE),0)</f>
        <v>#REF!</v>
      </c>
      <c r="X112" s="191" t="e">
        <f t="shared" si="26"/>
        <v>#REF!</v>
      </c>
      <c r="Y112" s="171" t="e">
        <f t="shared" si="21"/>
        <v>#REF!</v>
      </c>
      <c r="Z112" s="103" t="e">
        <f t="shared" si="22"/>
        <v>#REF!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 t="e">
        <f t="shared" si="23"/>
        <v>#REF!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 t="e">
        <f t="shared" si="21"/>
        <v>#REF!</v>
      </c>
      <c r="Z113" s="103" t="e">
        <f t="shared" si="22"/>
        <v>#REF!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-280672.65868343826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7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2" t="e">
        <f t="shared" si="23"/>
        <v>#REF!</v>
      </c>
      <c r="O115" s="193" t="e">
        <f t="shared" si="20"/>
        <v>#REF!</v>
      </c>
      <c r="P115" s="203" t="e">
        <f t="shared" si="24"/>
        <v>#REF!</v>
      </c>
      <c r="Q115" s="190" t="e">
        <f>IFERROR(VLOOKUP(A115,[1]Energiindhold!$A$2:$C$11,3,FALSE),IFERROR(VLOOKUP(A115,[1]Biogasudbytte!$A$2:$B$18,2,FALSE)*[1]Energiindhold!$C$10,0))*O115</f>
        <v>#REF!</v>
      </c>
      <c r="R115" s="190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90" t="e">
        <f>IFERROR(VLOOKUP(A115,[1]Biogasudbytte!$A$2:$B$18,2,FALSE)*[1]Energiindhold!$C$10,0)*J115*IFERROR(VLOOKUP(A115,Biogasanlæg!$F$3:$G$8,2,FALSE),1)</f>
        <v>#REF!</v>
      </c>
      <c r="T115" s="191" t="e">
        <f t="shared" si="25"/>
        <v>#REF!</v>
      </c>
      <c r="U115" s="189" t="e">
        <f>O115*IFERROR(VLOOKUP(A115,[1]Tørstofindhold!A$2:B$24,2,FALSE),0)</f>
        <v>#REF!</v>
      </c>
      <c r="V115" s="190" t="e">
        <f>IF(D115=År1,P115,SUM(O115,P115))*IFERROR(VLOOKUP(A115,[1]Tørstofindhold!A$2:B$24,2,FALSE),0)</f>
        <v>#REF!</v>
      </c>
      <c r="W115" s="190" t="e">
        <f>J115*IFERROR(VLOOKUP(A115,[1]Tørstofindhold!A$2:B$24,2,FALSE),0)</f>
        <v>#REF!</v>
      </c>
      <c r="X115" s="191" t="e">
        <f t="shared" si="26"/>
        <v>#REF!</v>
      </c>
      <c r="Y115" s="171" t="e">
        <f t="shared" si="21"/>
        <v>#REF!</v>
      </c>
      <c r="Z115" s="103" t="e">
        <f t="shared" si="22"/>
        <v>#REF!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7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2" t="e">
        <f t="shared" si="23"/>
        <v>#REF!</v>
      </c>
      <c r="O116" s="193" t="e">
        <f t="shared" si="20"/>
        <v>#REF!</v>
      </c>
      <c r="P116" s="203" t="e">
        <f t="shared" si="24"/>
        <v>#REF!</v>
      </c>
      <c r="Q116" s="190" t="e">
        <f>IFERROR(VLOOKUP(A116,[1]Energiindhold!$A$2:$C$11,3,FALSE),IFERROR(VLOOKUP(A116,[1]Biogasudbytte!$A$2:$B$18,2,FALSE)*[1]Energiindhold!$C$10,0))*O116</f>
        <v>#REF!</v>
      </c>
      <c r="R116" s="190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90" t="e">
        <f>IFERROR(VLOOKUP(A116,[1]Biogasudbytte!$A$2:$B$18,2,FALSE)*[1]Energiindhold!$C$10,0)*J116*IFERROR(VLOOKUP(A116,Biogasanlæg!$F$3:$G$8,2,FALSE),1)</f>
        <v>#REF!</v>
      </c>
      <c r="T116" s="191" t="e">
        <f t="shared" si="25"/>
        <v>#REF!</v>
      </c>
      <c r="U116" s="189" t="e">
        <f>O116*IFERROR(VLOOKUP(A116,[1]Tørstofindhold!A$2:B$24,2,FALSE),0)</f>
        <v>#REF!</v>
      </c>
      <c r="V116" s="190" t="e">
        <f>IF(D116=År1,P116,SUM(O116,P116))*IFERROR(VLOOKUP(A116,[1]Tørstofindhold!A$2:B$24,2,FALSE),0)</f>
        <v>#REF!</v>
      </c>
      <c r="W116" s="190" t="e">
        <f>J116*IFERROR(VLOOKUP(A116,[1]Tørstofindhold!A$2:B$24,2,FALSE),0)</f>
        <v>#REF!</v>
      </c>
      <c r="X116" s="191" t="e">
        <f t="shared" si="26"/>
        <v>#REF!</v>
      </c>
      <c r="Y116" s="171" t="e">
        <f t="shared" si="21"/>
        <v>#REF!</v>
      </c>
      <c r="Z116" s="103" t="e">
        <f t="shared" si="22"/>
        <v>#REF!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 t="e">
        <f t="shared" si="23"/>
        <v>#REF!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 t="e">
        <f t="shared" si="21"/>
        <v>#REF!</v>
      </c>
      <c r="Z117" s="103" t="e">
        <f t="shared" si="22"/>
        <v>#REF!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 t="e">
        <f t="shared" si="23"/>
        <v>#REF!</v>
      </c>
      <c r="O118" s="193" t="e">
        <f t="shared" si="20"/>
        <v>#REF!</v>
      </c>
      <c r="P118" s="203" t="e">
        <f t="shared" si="24"/>
        <v>#REF!</v>
      </c>
      <c r="Q118" s="190" t="e">
        <f>IFERROR(VLOOKUP(A118,[1]Energiindhold!$A$2:$C$11,3,FALSE),IFERROR(VLOOKUP(A118,[1]Biogasudbytte!$A$2:$B$18,2,FALSE)*[1]Energiindhold!$C$10,0))*O118</f>
        <v>#REF!</v>
      </c>
      <c r="R118" s="190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90" t="e">
        <f>IFERROR(VLOOKUP(A118,[1]Biogasudbytte!$A$2:$B$18,2,FALSE)*[1]Energiindhold!$C$10,0)*J118*IFERROR(VLOOKUP(A118,Biogasanlæg!$F$3:$G$8,2,FALSE),1)</f>
        <v>#REF!</v>
      </c>
      <c r="T118" s="191" t="e">
        <f t="shared" si="25"/>
        <v>#REF!</v>
      </c>
      <c r="U118" s="189" t="e">
        <f>O118*IFERROR(VLOOKUP(A118,[1]Tørstofindhold!A$2:B$24,2,FALSE),0)</f>
        <v>#REF!</v>
      </c>
      <c r="V118" s="190" t="e">
        <f>IF(D118=År1,P118,SUM(O118,P118))*IFERROR(VLOOKUP(A118,[1]Tørstofindhold!A$2:B$24,2,FALSE),0)</f>
        <v>#REF!</v>
      </c>
      <c r="W118" s="190" t="e">
        <f>J118*IFERROR(VLOOKUP(A118,[1]Tørstofindhold!A$2:B$24,2,FALSE),0)</f>
        <v>#REF!</v>
      </c>
      <c r="X118" s="191" t="e">
        <f t="shared" si="26"/>
        <v>#REF!</v>
      </c>
      <c r="Y118" s="171" t="e">
        <f t="shared" si="21"/>
        <v>#REF!</v>
      </c>
      <c r="Z118" s="103" t="e">
        <f t="shared" si="22"/>
        <v>#REF!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0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0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3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 t="e">
        <f t="shared" si="23"/>
        <v>#REF!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 t="e">
        <f t="shared" si="21"/>
        <v>#REF!</v>
      </c>
      <c r="Z120" s="103" t="e">
        <f t="shared" si="22"/>
        <v>#REF!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 t="e">
        <f t="shared" si="23"/>
        <v>#REF!</v>
      </c>
      <c r="O121" s="193" t="e">
        <f t="shared" si="20"/>
        <v>#REF!</v>
      </c>
      <c r="P121" s="203" t="e">
        <f t="shared" si="24"/>
        <v>#REF!</v>
      </c>
      <c r="Q121" s="190" t="e">
        <f>IFERROR(VLOOKUP(A121,[1]Energiindhold!$A$2:$C$11,3,FALSE),IFERROR(VLOOKUP(A121,[1]Biogasudbytte!$A$2:$B$18,2,FALSE)*[1]Energiindhold!$C$10,0))*O121</f>
        <v>#REF!</v>
      </c>
      <c r="R121" s="190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90" t="e">
        <f>IFERROR(VLOOKUP(A121,[1]Biogasudbytte!$A$2:$B$18,2,FALSE)*[1]Energiindhold!$C$10,0)*J121*IFERROR(VLOOKUP(A121,Biogasanlæg!$F$3:$G$8,2,FALSE),1)</f>
        <v>#REF!</v>
      </c>
      <c r="T121" s="191" t="e">
        <f t="shared" si="25"/>
        <v>#REF!</v>
      </c>
      <c r="U121" s="189" t="e">
        <f>O121*IFERROR(VLOOKUP(A121,[1]Tørstofindhold!A$2:B$24,2,FALSE),0)</f>
        <v>#REF!</v>
      </c>
      <c r="V121" s="190" t="e">
        <f>IF(D121=År1,P121,SUM(O121,P121))*IFERROR(VLOOKUP(A121,[1]Tørstofindhold!A$2:B$24,2,FALSE),0)</f>
        <v>#REF!</v>
      </c>
      <c r="W121" s="190" t="e">
        <f>J121*IFERROR(VLOOKUP(A121,[1]Tørstofindhold!A$2:B$24,2,FALSE),0)</f>
        <v>#REF!</v>
      </c>
      <c r="X121" s="191" t="e">
        <f t="shared" si="26"/>
        <v>#REF!</v>
      </c>
      <c r="Y121" s="171" t="e">
        <f t="shared" si="21"/>
        <v>#REF!</v>
      </c>
      <c r="Z121" s="103" t="e">
        <f t="shared" si="22"/>
        <v>#REF!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si="21"/>
        <v>#REF!</v>
      </c>
      <c r="Z122" s="103" t="e">
        <f t="shared" si="22"/>
        <v>#REF!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3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 t="e">
        <f t="shared" si="23"/>
        <v>#REF!</v>
      </c>
      <c r="O123" s="193" t="e">
        <f t="shared" si="20"/>
        <v>#REF!</v>
      </c>
      <c r="P123" s="203" t="e">
        <f t="shared" si="24"/>
        <v>#REF!</v>
      </c>
      <c r="Q123" s="190" t="e">
        <f>IFERROR(VLOOKUP(A123,[1]Energiindhold!$A$2:$C$11,3,FALSE),IFERROR(VLOOKUP(A123,[1]Biogasudbytte!$A$2:$B$18,2,FALSE)*[1]Energiindhold!$C$10,0))*O123</f>
        <v>#REF!</v>
      </c>
      <c r="R123" s="190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90" t="e">
        <f>IFERROR(VLOOKUP(A123,[1]Biogasudbytte!$A$2:$B$18,2,FALSE)*[1]Energiindhold!$C$10,0)*J123*IFERROR(VLOOKUP(A123,Biogasanlæg!$F$3:$G$8,2,FALSE),1)</f>
        <v>#REF!</v>
      </c>
      <c r="T123" s="191" t="e">
        <f t="shared" si="25"/>
        <v>#REF!</v>
      </c>
      <c r="U123" s="189" t="e">
        <f>O123*IFERROR(VLOOKUP(A123,[1]Tørstofindhold!A$2:B$24,2,FALSE),0)</f>
        <v>#REF!</v>
      </c>
      <c r="V123" s="190" t="e">
        <f>IF(D123=År1,P123,SUM(O123,P123))*IFERROR(VLOOKUP(A123,[1]Tørstofindhold!A$2:B$24,2,FALSE),0)</f>
        <v>#REF!</v>
      </c>
      <c r="W123" s="190" t="e">
        <f>J123*IFERROR(VLOOKUP(A123,[1]Tørstofindhold!A$2:B$24,2,FALSE),0)</f>
        <v>#REF!</v>
      </c>
      <c r="X123" s="191" t="e">
        <f t="shared" si="26"/>
        <v>#REF!</v>
      </c>
      <c r="Y123" s="171" t="e">
        <f t="shared" si="21"/>
        <v>#REF!</v>
      </c>
      <c r="Z123" s="103" t="e">
        <f t="shared" si="22"/>
        <v>#REF!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3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 t="e">
        <f t="shared" si="23"/>
        <v>#REF!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 t="e">
        <f t="shared" si="21"/>
        <v>#REF!</v>
      </c>
      <c r="Z124" s="103" t="e">
        <f t="shared" si="22"/>
        <v>#REF!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 t="e">
        <f t="shared" si="23"/>
        <v>#REF!</v>
      </c>
      <c r="O125" s="193" t="e">
        <f t="shared" si="20"/>
        <v>#REF!</v>
      </c>
      <c r="P125" s="203" t="e">
        <f t="shared" si="24"/>
        <v>#REF!</v>
      </c>
      <c r="Q125" s="190" t="e">
        <f>IFERROR(VLOOKUP(A125,[1]Energiindhold!$A$2:$C$11,3,FALSE),IFERROR(VLOOKUP(A125,[1]Biogasudbytte!$A$2:$B$18,2,FALSE)*[1]Energiindhold!$C$10,0))*O125</f>
        <v>#REF!</v>
      </c>
      <c r="R125" s="190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90" t="e">
        <f>IFERROR(VLOOKUP(A125,[1]Biogasudbytte!$A$2:$B$18,2,FALSE)*[1]Energiindhold!$C$10,0)*J125*IFERROR(VLOOKUP(A125,Biogasanlæg!$F$3:$G$8,2,FALSE),1)</f>
        <v>#REF!</v>
      </c>
      <c r="T125" s="191" t="e">
        <f t="shared" si="25"/>
        <v>#REF!</v>
      </c>
      <c r="U125" s="189" t="e">
        <f>O125*IFERROR(VLOOKUP(A125,[1]Tørstofindhold!A$2:B$24,2,FALSE),0)</f>
        <v>#REF!</v>
      </c>
      <c r="V125" s="190" t="e">
        <f>IF(D125=År1,P125,SUM(O125,P125))*IFERROR(VLOOKUP(A125,[1]Tørstofindhold!A$2:B$24,2,FALSE),0)</f>
        <v>#REF!</v>
      </c>
      <c r="W125" s="190" t="e">
        <f>J125*IFERROR(VLOOKUP(A125,[1]Tørstofindhold!A$2:B$24,2,FALSE),0)</f>
        <v>#REF!</v>
      </c>
      <c r="X125" s="191" t="e">
        <f t="shared" si="26"/>
        <v>#REF!</v>
      </c>
      <c r="Y125" s="171" t="e">
        <f t="shared" si="21"/>
        <v>#REF!</v>
      </c>
      <c r="Z125" s="103" t="e">
        <f t="shared" si="22"/>
        <v>#REF!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-490824.54885344987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1</v>
      </c>
      <c r="Z126" s="103">
        <f t="shared" si="22"/>
        <v>0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 t="e">
        <f t="shared" si="23"/>
        <v>#REF!</v>
      </c>
      <c r="O127" s="193" t="e">
        <f t="shared" si="20"/>
        <v>#REF!</v>
      </c>
      <c r="P127" s="203" t="e">
        <f t="shared" si="24"/>
        <v>#REF!</v>
      </c>
      <c r="Q127" s="190" t="e">
        <f>IFERROR(VLOOKUP(A127,[1]Energiindhold!$A$2:$C$11,3,FALSE),IFERROR(VLOOKUP(A127,[1]Biogasudbytte!$A$2:$B$18,2,FALSE)*[1]Energiindhold!$C$10,0))*O127</f>
        <v>#REF!</v>
      </c>
      <c r="R127" s="190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90" t="e">
        <f>IFERROR(VLOOKUP(A127,[1]Biogasudbytte!$A$2:$B$18,2,FALSE)*[1]Energiindhold!$C$10,0)*J127*IFERROR(VLOOKUP(A127,Biogasanlæg!$F$3:$G$8,2,FALSE),1)</f>
        <v>#REF!</v>
      </c>
      <c r="T127" s="191" t="e">
        <f t="shared" si="25"/>
        <v>#REF!</v>
      </c>
      <c r="U127" s="189" t="e">
        <f>O127*IFERROR(VLOOKUP(A127,[1]Tørstofindhold!A$2:B$24,2,FALSE),0)</f>
        <v>#REF!</v>
      </c>
      <c r="V127" s="190" t="e">
        <f>IF(D127=År1,P127,SUM(O127,P127))*IFERROR(VLOOKUP(A127,[1]Tørstofindhold!A$2:B$24,2,FALSE),0)</f>
        <v>#REF!</v>
      </c>
      <c r="W127" s="190" t="e">
        <f>J127*IFERROR(VLOOKUP(A127,[1]Tørstofindhold!A$2:B$24,2,FALSE),0)</f>
        <v>#REF!</v>
      </c>
      <c r="X127" s="191" t="e">
        <f t="shared" si="26"/>
        <v>#REF!</v>
      </c>
      <c r="Y127" s="171" t="e">
        <f t="shared" si="21"/>
        <v>#REF!</v>
      </c>
      <c r="Z127" s="103" t="e">
        <f t="shared" si="22"/>
        <v>#REF!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-62368.567673274578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0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0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7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2" t="e">
        <f t="shared" si="23"/>
        <v>#REF!</v>
      </c>
      <c r="O130" s="193" t="e">
        <f t="shared" si="20"/>
        <v>#REF!</v>
      </c>
      <c r="P130" s="203" t="e">
        <f t="shared" si="24"/>
        <v>#REF!</v>
      </c>
      <c r="Q130" s="190" t="e">
        <f>IFERROR(VLOOKUP(A130,[1]Energiindhold!$A$2:$C$11,3,FALSE),IFERROR(VLOOKUP(A130,[1]Biogasudbytte!$A$2:$B$18,2,FALSE)*[1]Energiindhold!$C$10,0))*O130</f>
        <v>#REF!</v>
      </c>
      <c r="R130" s="190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90">
        <f>IFERROR(VLOOKUP(A130,[1]Biogasudbytte!$A$2:$B$18,2,FALSE)*[1]Energiindhold!$C$10,0)*J130*IFERROR(VLOOKUP(A130,Biogasanlæg!$F$3:$G$8,2,FALSE),1)</f>
        <v>0</v>
      </c>
      <c r="T130" s="191" t="e">
        <f t="shared" si="25"/>
        <v>#REF!</v>
      </c>
      <c r="U130" s="189" t="e">
        <f>O130*IFERROR(VLOOKUP(A130,[1]Tørstofindhold!A$2:B$24,2,FALSE),0)</f>
        <v>#REF!</v>
      </c>
      <c r="V130" s="190" t="e">
        <f>IF(D130=År1,P130,SUM(O130,P130))*IFERROR(VLOOKUP(A130,[1]Tørstofindhold!A$2:B$24,2,FALSE),0)</f>
        <v>#REF!</v>
      </c>
      <c r="W130" s="190">
        <f>J130*IFERROR(VLOOKUP(A130,[1]Tørstofindhold!A$2:B$24,2,FALSE),0)</f>
        <v>0</v>
      </c>
      <c r="X130" s="191" t="e">
        <f t="shared" si="26"/>
        <v>#REF!</v>
      </c>
      <c r="Y130" s="171" t="e">
        <f t="shared" si="21"/>
        <v>#REF!</v>
      </c>
      <c r="Z130" s="103" t="e">
        <f t="shared" si="22"/>
        <v>#REF!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 t="e">
        <f t="shared" ref="N131:N132" si="38">F131-SUM(G131:M131)</f>
        <v>#REF!</v>
      </c>
      <c r="O131" s="193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3" t="e">
        <f t="shared" ref="P131:P132" si="40">SUM(J131,L131)</f>
        <v>#REF!</v>
      </c>
      <c r="Q131" s="190" t="e">
        <f>IFERROR(VLOOKUP(A131,[1]Energiindhold!$A$2:$C$11,3,FALSE),IFERROR(VLOOKUP(A131,[1]Biogasudbytte!$A$2:$B$18,2,FALSE)*[1]Energiindhold!$C$10,0))*O131</f>
        <v>#REF!</v>
      </c>
      <c r="R131" s="190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90">
        <f>IFERROR(VLOOKUP(A131,[1]Biogasudbytte!$A$2:$B$18,2,FALSE)*[1]Energiindhold!$C$10,0)*J131*IFERROR(VLOOKUP(A131,Biogasanlæg!$F$3:$G$8,2,FALSE),1)</f>
        <v>0</v>
      </c>
      <c r="T131" s="191" t="e">
        <f t="shared" ref="T131:T132" si="41">R131-S131</f>
        <v>#REF!</v>
      </c>
      <c r="U131" s="189" t="e">
        <f>O131*IFERROR(VLOOKUP(A131,[1]Tørstofindhold!A$2:B$24,2,FALSE),0)</f>
        <v>#REF!</v>
      </c>
      <c r="V131" s="190" t="e">
        <f>IF(D131=År1,P131,SUM(O131,P131))*IFERROR(VLOOKUP(A131,[1]Tørstofindhold!A$2:B$24,2,FALSE),0)</f>
        <v>#REF!</v>
      </c>
      <c r="W131" s="190">
        <f>J131*IFERROR(VLOOKUP(A131,[1]Tørstofindhold!A$2:B$24,2,FALSE),0)</f>
        <v>0</v>
      </c>
      <c r="X131" s="191" t="e">
        <f t="shared" ref="X131:X132" si="42">V131-W131</f>
        <v>#REF!</v>
      </c>
      <c r="Y131" s="171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 t="e">
        <f t="shared" si="38"/>
        <v>#REF!</v>
      </c>
      <c r="O132" s="193" t="e">
        <f t="shared" si="39"/>
        <v>#REF!</v>
      </c>
      <c r="P132" s="203" t="e">
        <f t="shared" si="40"/>
        <v>#REF!</v>
      </c>
      <c r="Q132" s="190" t="e">
        <f>IFERROR(VLOOKUP(A132,[1]Energiindhold!$A$2:$C$11,3,FALSE),IFERROR(VLOOKUP(A132,[1]Biogasudbytte!$A$2:$B$18,2,FALSE)*[1]Energiindhold!$C$10,0))*O132</f>
        <v>#REF!</v>
      </c>
      <c r="R132" s="190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90">
        <f>IFERROR(VLOOKUP(A132,[1]Biogasudbytte!$A$2:$B$18,2,FALSE)*[1]Energiindhold!$C$10,0)*J132*IFERROR(VLOOKUP(A132,Biogasanlæg!$F$3:$G$8,2,FALSE),1)</f>
        <v>0</v>
      </c>
      <c r="T132" s="191" t="e">
        <f t="shared" si="41"/>
        <v>#REF!</v>
      </c>
      <c r="U132" s="189" t="e">
        <f>O132*IFERROR(VLOOKUP(A132,[1]Tørstofindhold!A$2:B$24,2,FALSE),0)</f>
        <v>#REF!</v>
      </c>
      <c r="V132" s="190" t="e">
        <f>IF(D132=År1,P132,SUM(O132,P132))*IFERROR(VLOOKUP(A132,[1]Tørstofindhold!A$2:B$24,2,FALSE),0)</f>
        <v>#REF!</v>
      </c>
      <c r="W132" s="190">
        <f>J132*IFERROR(VLOOKUP(A132,[1]Tørstofindhold!A$2:B$24,2,FALSE),0)</f>
        <v>0</v>
      </c>
      <c r="X132" s="191" t="e">
        <f t="shared" si="42"/>
        <v>#REF!</v>
      </c>
      <c r="Y132" s="171" t="e">
        <f t="shared" si="43"/>
        <v>#REF!</v>
      </c>
      <c r="Z132" s="103" t="e">
        <f t="shared" si="44"/>
        <v>#REF!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0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0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2" t="e">
        <f t="shared" si="23"/>
        <v>#REF!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 t="e">
        <f t="shared" si="43"/>
        <v>#REF!</v>
      </c>
      <c r="Z134" s="103" t="e">
        <f t="shared" si="44"/>
        <v>#REF!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3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 t="e">
        <f t="shared" si="23"/>
        <v>#REF!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 t="e">
        <f t="shared" si="43"/>
        <v>#REF!</v>
      </c>
      <c r="Z135" s="103" t="e">
        <f t="shared" si="44"/>
        <v>#REF!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7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2" t="e">
        <f t="shared" si="23"/>
        <v>#REF!</v>
      </c>
      <c r="O136" s="193" t="e">
        <f t="shared" si="39"/>
        <v>#REF!</v>
      </c>
      <c r="P136" s="203" t="e">
        <f t="shared" si="24"/>
        <v>#REF!</v>
      </c>
      <c r="Q136" s="190" t="e">
        <f>IFERROR(VLOOKUP(A136,[1]Energiindhold!$A$2:$C$11,3,FALSE),IFERROR(VLOOKUP(A136,[1]Biogasudbytte!$A$2:$B$18,2,FALSE)*[1]Energiindhold!$C$10,0))*O136</f>
        <v>#REF!</v>
      </c>
      <c r="R136" s="190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90">
        <f>IFERROR(VLOOKUP(A136,[1]Biogasudbytte!$A$2:$B$18,2,FALSE)*[1]Energiindhold!$C$10,0)*J136*IFERROR(VLOOKUP(A136,Biogasanlæg!$F$3:$G$8,2,FALSE),1)</f>
        <v>0</v>
      </c>
      <c r="T136" s="191" t="e">
        <f t="shared" si="25"/>
        <v>#REF!</v>
      </c>
      <c r="U136" s="189" t="e">
        <f>O136*IFERROR(VLOOKUP(A136,[1]Tørstofindhold!A$2:B$24,2,FALSE),0)</f>
        <v>#REF!</v>
      </c>
      <c r="V136" s="190" t="e">
        <f>IF(D136=År1,P136,SUM(O136,P136))*IFERROR(VLOOKUP(A136,[1]Tørstofindhold!A$2:B$24,2,FALSE),0)</f>
        <v>#REF!</v>
      </c>
      <c r="W136" s="190">
        <f>J136*IFERROR(VLOOKUP(A136,[1]Tørstofindhold!A$2:B$24,2,FALSE),0)</f>
        <v>0</v>
      </c>
      <c r="X136" s="191" t="e">
        <f t="shared" si="26"/>
        <v>#REF!</v>
      </c>
      <c r="Y136" s="171" t="e">
        <f t="shared" si="43"/>
        <v>#REF!</v>
      </c>
      <c r="Z136" s="103" t="e">
        <f t="shared" si="44"/>
        <v>#REF!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 t="e">
        <f t="shared" si="23"/>
        <v>#REF!</v>
      </c>
      <c r="O137" s="193" t="e">
        <f t="shared" si="39"/>
        <v>#REF!</v>
      </c>
      <c r="P137" s="203" t="e">
        <f t="shared" si="24"/>
        <v>#REF!</v>
      </c>
      <c r="Q137" s="190" t="e">
        <f>IFERROR(VLOOKUP(A137,[1]Energiindhold!$A$2:$C$11,3,FALSE),IFERROR(VLOOKUP(A137,[1]Biogasudbytte!$A$2:$B$18,2,FALSE)*[1]Energiindhold!$C$10,0))*O137</f>
        <v>#REF!</v>
      </c>
      <c r="R137" s="190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90" t="e">
        <f>IFERROR(VLOOKUP(A137,[1]Biogasudbytte!$A$2:$B$18,2,FALSE)*[1]Energiindhold!$C$10,0)*J137*IFERROR(VLOOKUP(A137,Biogasanlæg!$F$3:$G$8,2,FALSE),1)</f>
        <v>#REF!</v>
      </c>
      <c r="T137" s="191" t="e">
        <f t="shared" si="25"/>
        <v>#REF!</v>
      </c>
      <c r="U137" s="189" t="e">
        <f>O137*IFERROR(VLOOKUP(A137,[1]Tørstofindhold!A$2:B$24,2,FALSE),0)</f>
        <v>#REF!</v>
      </c>
      <c r="V137" s="190" t="e">
        <f>IF(D137=År1,P137,SUM(O137,P137))*IFERROR(VLOOKUP(A137,[1]Tørstofindhold!A$2:B$24,2,FALSE),0)</f>
        <v>#REF!</v>
      </c>
      <c r="W137" s="190" t="e">
        <f>J137*IFERROR(VLOOKUP(A137,[1]Tørstofindhold!A$2:B$24,2,FALSE),0)</f>
        <v>#REF!</v>
      </c>
      <c r="X137" s="191" t="e">
        <f t="shared" si="26"/>
        <v>#REF!</v>
      </c>
      <c r="Y137" s="171" t="e">
        <f t="shared" si="43"/>
        <v>#REF!</v>
      </c>
      <c r="Z137" s="103" t="e">
        <f t="shared" si="44"/>
        <v>#REF!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0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0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3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 t="e">
        <f t="shared" si="23"/>
        <v>#REF!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 t="e">
        <f t="shared" si="43"/>
        <v>#REF!</v>
      </c>
      <c r="Z139" s="103" t="e">
        <f t="shared" si="44"/>
        <v>#REF!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 t="e">
        <f t="shared" si="23"/>
        <v>#REF!</v>
      </c>
      <c r="O140" s="193" t="e">
        <f t="shared" si="39"/>
        <v>#REF!</v>
      </c>
      <c r="P140" s="203" t="e">
        <f t="shared" si="24"/>
        <v>#REF!</v>
      </c>
      <c r="Q140" s="190" t="e">
        <f>IFERROR(VLOOKUP(A140,[1]Energiindhold!$A$2:$C$11,3,FALSE),IFERROR(VLOOKUP(A140,[1]Biogasudbytte!$A$2:$B$18,2,FALSE)*[1]Energiindhold!$C$10,0))*O140</f>
        <v>#REF!</v>
      </c>
      <c r="R140" s="190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90" t="e">
        <f>IFERROR(VLOOKUP(A140,[1]Biogasudbytte!$A$2:$B$18,2,FALSE)*[1]Energiindhold!$C$10,0)*J140*IFERROR(VLOOKUP(A140,Biogasanlæg!$F$3:$G$8,2,FALSE),1)</f>
        <v>#REF!</v>
      </c>
      <c r="T140" s="191" t="e">
        <f t="shared" si="25"/>
        <v>#REF!</v>
      </c>
      <c r="U140" s="189" t="e">
        <f>O140*IFERROR(VLOOKUP(A140,[1]Tørstofindhold!A$2:B$24,2,FALSE),0)</f>
        <v>#REF!</v>
      </c>
      <c r="V140" s="190" t="e">
        <f>IF(D140=År1,P140,SUM(O140,P140))*IFERROR(VLOOKUP(A140,[1]Tørstofindhold!A$2:B$24,2,FALSE),0)</f>
        <v>#REF!</v>
      </c>
      <c r="W140" s="190" t="e">
        <f>J140*IFERROR(VLOOKUP(A140,[1]Tørstofindhold!A$2:B$24,2,FALSE),0)</f>
        <v>#REF!</v>
      </c>
      <c r="X140" s="191" t="e">
        <f t="shared" si="26"/>
        <v>#REF!</v>
      </c>
      <c r="Y140" s="171" t="e">
        <f t="shared" si="43"/>
        <v>#REF!</v>
      </c>
      <c r="Z140" s="103" t="e">
        <f t="shared" si="44"/>
        <v>#REF!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3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 t="e">
        <f t="shared" si="23"/>
        <v>#REF!</v>
      </c>
      <c r="O141" s="193" t="e">
        <f t="shared" si="39"/>
        <v>#REF!</v>
      </c>
      <c r="P141" s="203" t="e">
        <f t="shared" si="24"/>
        <v>#REF!</v>
      </c>
      <c r="Q141" s="190" t="e">
        <f>IFERROR(VLOOKUP(A141,[1]Energiindhold!$A$2:$C$11,3,FALSE),IFERROR(VLOOKUP(A141,[1]Biogasudbytte!$A$2:$B$18,2,FALSE)*[1]Energiindhold!$C$10,0))*O141</f>
        <v>#REF!</v>
      </c>
      <c r="R141" s="190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90" t="e">
        <f>IFERROR(VLOOKUP(A141,[1]Biogasudbytte!$A$2:$B$18,2,FALSE)*[1]Energiindhold!$C$10,0)*J141*IFERROR(VLOOKUP(A141,Biogasanlæg!$F$3:$G$8,2,FALSE),1)</f>
        <v>#REF!</v>
      </c>
      <c r="T141" s="191" t="e">
        <f t="shared" si="25"/>
        <v>#REF!</v>
      </c>
      <c r="U141" s="189" t="e">
        <f>O141*IFERROR(VLOOKUP(A141,[1]Tørstofindhold!A$2:B$24,2,FALSE),0)</f>
        <v>#REF!</v>
      </c>
      <c r="V141" s="190" t="e">
        <f>IF(D141=År1,P141,SUM(O141,P141))*IFERROR(VLOOKUP(A141,[1]Tørstofindhold!A$2:B$24,2,FALSE),0)</f>
        <v>#REF!</v>
      </c>
      <c r="W141" s="190" t="e">
        <f>J141*IFERROR(VLOOKUP(A141,[1]Tørstofindhold!A$2:B$24,2,FALSE),0)</f>
        <v>#REF!</v>
      </c>
      <c r="X141" s="191" t="e">
        <f t="shared" si="26"/>
        <v>#REF!</v>
      </c>
      <c r="Y141" s="171" t="e">
        <f t="shared" si="43"/>
        <v>#REF!</v>
      </c>
      <c r="Z141" s="103" t="e">
        <f t="shared" si="44"/>
        <v>#REF!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-126627.09194270898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1</v>
      </c>
      <c r="Z142" s="103">
        <f t="shared" si="44"/>
        <v>0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 t="e">
        <f t="shared" si="23"/>
        <v>#REF!</v>
      </c>
      <c r="O143" s="193" t="e">
        <f t="shared" si="39"/>
        <v>#REF!</v>
      </c>
      <c r="P143" s="203" t="e">
        <f t="shared" si="24"/>
        <v>#REF!</v>
      </c>
      <c r="Q143" s="190" t="e">
        <f>IFERROR(VLOOKUP(A143,[1]Energiindhold!$A$2:$C$11,3,FALSE),IFERROR(VLOOKUP(A143,[1]Biogasudbytte!$A$2:$B$18,2,FALSE)*[1]Energiindhold!$C$10,0))*O143</f>
        <v>#REF!</v>
      </c>
      <c r="R143" s="190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90" t="e">
        <f>IFERROR(VLOOKUP(A143,[1]Biogasudbytte!$A$2:$B$18,2,FALSE)*[1]Energiindhold!$C$10,0)*J143*IFERROR(VLOOKUP(A143,Biogasanlæg!$F$3:$G$8,2,FALSE),1)</f>
        <v>#REF!</v>
      </c>
      <c r="T143" s="191" t="e">
        <f t="shared" si="25"/>
        <v>#REF!</v>
      </c>
      <c r="U143" s="189" t="e">
        <f>O143*IFERROR(VLOOKUP(A143,[1]Tørstofindhold!A$2:B$24,2,FALSE),0)</f>
        <v>#REF!</v>
      </c>
      <c r="V143" s="190" t="e">
        <f>IF(D143=År1,P143,SUM(O143,P143))*IFERROR(VLOOKUP(A143,[1]Tørstofindhold!A$2:B$24,2,FALSE),0)</f>
        <v>#REF!</v>
      </c>
      <c r="W143" s="190" t="e">
        <f>J143*IFERROR(VLOOKUP(A143,[1]Tørstofindhold!A$2:B$24,2,FALSE),0)</f>
        <v>#REF!</v>
      </c>
      <c r="X143" s="191" t="e">
        <f t="shared" si="26"/>
        <v>#REF!</v>
      </c>
      <c r="Y143" s="171" t="e">
        <f t="shared" si="43"/>
        <v>#REF!</v>
      </c>
      <c r="Z143" s="103" t="e">
        <f t="shared" si="44"/>
        <v>#REF!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 t="e">
        <f t="shared" si="23"/>
        <v>#REF!</v>
      </c>
      <c r="O145" s="193" t="e">
        <f t="shared" si="39"/>
        <v>#REF!</v>
      </c>
      <c r="P145" s="203" t="e">
        <f t="shared" si="24"/>
        <v>#REF!</v>
      </c>
      <c r="Q145" s="190" t="e">
        <f>IFERROR(VLOOKUP(A145,[1]Energiindhold!$A$2:$C$11,3,FALSE),IFERROR(VLOOKUP(A145,[1]Biogasudbytte!$A$2:$B$18,2,FALSE)*[1]Energiindhold!$C$10,0))*O145</f>
        <v>#REF!</v>
      </c>
      <c r="R145" s="190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90">
        <f>IFERROR(VLOOKUP(A145,[1]Biogasudbytte!$A$2:$B$18,2,FALSE)*[1]Energiindhold!$C$10,0)*J145*IFERROR(VLOOKUP(A145,Biogasanlæg!$F$3:$G$8,2,FALSE),1)</f>
        <v>0</v>
      </c>
      <c r="T145" s="191" t="e">
        <f t="shared" si="25"/>
        <v>#REF!</v>
      </c>
      <c r="U145" s="189" t="e">
        <f>O145*IFERROR(VLOOKUP(A145,[1]Tørstofindhold!A$2:B$24,2,FALSE),0)</f>
        <v>#REF!</v>
      </c>
      <c r="V145" s="190" t="e">
        <f>IF(D145=År1,P145,SUM(O145,P145))*IFERROR(VLOOKUP(A145,[1]Tørstofindhold!A$2:B$24,2,FALSE),0)</f>
        <v>#REF!</v>
      </c>
      <c r="W145" s="190">
        <f>J145*IFERROR(VLOOKUP(A145,[1]Tørstofindhold!A$2:B$24,2,FALSE),0)</f>
        <v>0</v>
      </c>
      <c r="X145" s="191" t="e">
        <f t="shared" si="26"/>
        <v>#REF!</v>
      </c>
      <c r="Y145" s="171" t="e">
        <f t="shared" si="43"/>
        <v>#REF!</v>
      </c>
      <c r="Z145" s="103" t="e">
        <f t="shared" si="44"/>
        <v>#REF!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2" t="e">
        <f t="shared" si="23"/>
        <v>#REF!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 t="e">
        <f t="shared" si="43"/>
        <v>#REF!</v>
      </c>
      <c r="Z146" s="103" t="e">
        <f t="shared" si="44"/>
        <v>#REF!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-26880.542267330831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1</v>
      </c>
      <c r="Z147" s="103">
        <f t="shared" si="44"/>
        <v>0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3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 t="e">
        <f t="shared" si="23"/>
        <v>#REF!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 t="e">
        <f t="shared" si="43"/>
        <v>#REF!</v>
      </c>
      <c r="Z148" s="103" t="e">
        <f t="shared" si="44"/>
        <v>#REF!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si="23"/>
        <v>#REF!</v>
      </c>
      <c r="O149" s="193" t="e">
        <f t="shared" si="39"/>
        <v>#REF!</v>
      </c>
      <c r="P149" s="203" t="e">
        <f t="shared" si="24"/>
        <v>#REF!</v>
      </c>
      <c r="Q149" s="190" t="e">
        <f>IFERROR(VLOOKUP(A149,[1]Energiindhold!$A$2:$C$11,3,FALSE),IFERROR(VLOOKUP(A149,[1]Biogasudbytte!$A$2:$B$18,2,FALSE)*[1]Energiindhold!$C$10,0))*O149</f>
        <v>#REF!</v>
      </c>
      <c r="R149" s="190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>IFERROR(VLOOKUP(A149,[1]Biogasudbytte!$A$2:$B$18,2,FALSE)*[1]Energiindhold!$C$10,0)*J149*IFERROR(VLOOKUP(A149,Biogasanlæg!$F$3:$G$8,2,FALSE),1)</f>
        <v>#REF!</v>
      </c>
      <c r="T149" s="191" t="e">
        <f t="shared" si="25"/>
        <v>#REF!</v>
      </c>
      <c r="U149" s="189" t="e">
        <f>O149*IFERROR(VLOOKUP(A149,[1]Tørstofindhold!A$2:B$24,2,FALSE),0)</f>
        <v>#REF!</v>
      </c>
      <c r="V149" s="190" t="e">
        <f>IF(D149=År1,P149,SUM(O149,P149))*IFERROR(VLOOKUP(A149,[1]Tørstofindhold!A$2:B$24,2,FALSE),0)</f>
        <v>#REF!</v>
      </c>
      <c r="W149" s="190" t="e">
        <f>J149*IFERROR(VLOOKUP(A149,[1]Tørstofindhold!A$2:B$24,2,FALSE),0)</f>
        <v>#REF!</v>
      </c>
      <c r="X149" s="191" t="e">
        <f t="shared" si="26"/>
        <v>#REF!</v>
      </c>
      <c r="Y149" s="171" t="e">
        <f t="shared" si="43"/>
        <v>#REF!</v>
      </c>
      <c r="Z149" s="103" t="e">
        <f t="shared" si="44"/>
        <v>#REF!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si="48">F150-SUM(G150:M150)</f>
        <v>0</v>
      </c>
      <c r="O150" s="193">
        <f t="shared" si="39"/>
        <v>0</v>
      </c>
      <c r="P150" s="203">
        <f t="shared" ref="P150:P215" si="49">SUM(J150,L150)</f>
        <v>12086250.624000002</v>
      </c>
      <c r="Q150" s="190">
        <f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>O150*IFERROR(VLOOKUP(A150,[1]Tørstofindhold!A$2:B$24,2,FALSE),0)</f>
        <v>0</v>
      </c>
      <c r="V150" s="190">
        <f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si="51">V150-W150</f>
        <v>0</v>
      </c>
      <c r="Y150" s="171">
        <f t="shared" si="43"/>
        <v>0</v>
      </c>
      <c r="Z150" s="103">
        <f t="shared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si="43"/>
        <v>#REF!</v>
      </c>
      <c r="Z151" s="103" t="e">
        <f t="shared" si="44"/>
        <v>#REF!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 t="e">
        <f t="shared" si="48"/>
        <v>#REF!</v>
      </c>
      <c r="O152" s="193" t="e">
        <f t="shared" si="39"/>
        <v>#REF!</v>
      </c>
      <c r="P152" s="203" t="e">
        <f t="shared" si="49"/>
        <v>#REF!</v>
      </c>
      <c r="Q152" s="190" t="e">
        <f>IFERROR(VLOOKUP(A152,[1]Energiindhold!$A$2:$C$11,3,FALSE),IFERROR(VLOOKUP(A152,[1]Biogasudbytte!$A$2:$B$18,2,FALSE)*[1]Energiindhold!$C$10,0))*O152</f>
        <v>#REF!</v>
      </c>
      <c r="R152" s="190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90" t="e">
        <f>IFERROR(VLOOKUP(A152,[1]Biogasudbytte!$A$2:$B$18,2,FALSE)*[1]Energiindhold!$C$10,0)*J152*IFERROR(VLOOKUP(A152,Biogasanlæg!$F$3:$G$8,2,FALSE),1)</f>
        <v>#REF!</v>
      </c>
      <c r="T152" s="191" t="e">
        <f t="shared" si="50"/>
        <v>#REF!</v>
      </c>
      <c r="U152" s="189" t="e">
        <f>O152*IFERROR(VLOOKUP(A152,[1]Tørstofindhold!A$2:B$24,2,FALSE),0)</f>
        <v>#REF!</v>
      </c>
      <c r="V152" s="190" t="e">
        <f>IF(D152=År1,P152,SUM(O152,P152))*IFERROR(VLOOKUP(A152,[1]Tørstofindhold!A$2:B$24,2,FALSE),0)</f>
        <v>#REF!</v>
      </c>
      <c r="W152" s="190" t="e">
        <f>J152*IFERROR(VLOOKUP(A152,[1]Tørstofindhold!A$2:B$24,2,FALSE),0)</f>
        <v>#REF!</v>
      </c>
      <c r="X152" s="191" t="e">
        <f t="shared" si="51"/>
        <v>#REF!</v>
      </c>
      <c r="Y152" s="171" t="e">
        <f t="shared" si="43"/>
        <v>#REF!</v>
      </c>
      <c r="Z152" s="103" t="e">
        <f t="shared" si="44"/>
        <v>#REF!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3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 t="e">
        <f t="shared" si="48"/>
        <v>#REF!</v>
      </c>
      <c r="O153" s="193" t="e">
        <f t="shared" si="39"/>
        <v>#REF!</v>
      </c>
      <c r="P153" s="203" t="e">
        <f t="shared" si="49"/>
        <v>#REF!</v>
      </c>
      <c r="Q153" s="190" t="e">
        <f>IFERROR(VLOOKUP(A153,[1]Energiindhold!$A$2:$C$11,3,FALSE),IFERROR(VLOOKUP(A153,[1]Biogasudbytte!$A$2:$B$18,2,FALSE)*[1]Energiindhold!$C$10,0))*O153</f>
        <v>#REF!</v>
      </c>
      <c r="R153" s="190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90" t="e">
        <f>IFERROR(VLOOKUP(A153,[1]Biogasudbytte!$A$2:$B$18,2,FALSE)*[1]Energiindhold!$C$10,0)*J153*IFERROR(VLOOKUP(A153,Biogasanlæg!$F$3:$G$8,2,FALSE),1)</f>
        <v>#REF!</v>
      </c>
      <c r="T153" s="191" t="e">
        <f t="shared" si="50"/>
        <v>#REF!</v>
      </c>
      <c r="U153" s="189" t="e">
        <f>O153*IFERROR(VLOOKUP(A153,[1]Tørstofindhold!A$2:B$24,2,FALSE),0)</f>
        <v>#REF!</v>
      </c>
      <c r="V153" s="190" t="e">
        <f>IF(D153=År1,P153,SUM(O153,P153))*IFERROR(VLOOKUP(A153,[1]Tørstofindhold!A$2:B$24,2,FALSE),0)</f>
        <v>#REF!</v>
      </c>
      <c r="W153" s="190" t="e">
        <f>J153*IFERROR(VLOOKUP(A153,[1]Tørstofindhold!A$2:B$24,2,FALSE),0)</f>
        <v>#REF!</v>
      </c>
      <c r="X153" s="191" t="e">
        <f t="shared" si="51"/>
        <v>#REF!</v>
      </c>
      <c r="Y153" s="171" t="e">
        <f t="shared" si="43"/>
        <v>#REF!</v>
      </c>
      <c r="Z153" s="103" t="e">
        <f t="shared" si="44"/>
        <v>#REF!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 t="e">
        <f t="shared" si="48"/>
        <v>#REF!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 t="e">
        <f t="shared" si="43"/>
        <v>#REF!</v>
      </c>
      <c r="Z154" s="103" t="e">
        <f t="shared" si="44"/>
        <v>#REF!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3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 t="e">
        <f t="shared" si="48"/>
        <v>#REF!</v>
      </c>
      <c r="O155" s="193" t="e">
        <f t="shared" si="39"/>
        <v>#REF!</v>
      </c>
      <c r="P155" s="203" t="e">
        <f t="shared" si="49"/>
        <v>#REF!</v>
      </c>
      <c r="Q155" s="190" t="e">
        <f>IFERROR(VLOOKUP(A155,[1]Energiindhold!$A$2:$C$11,3,FALSE),IFERROR(VLOOKUP(A155,[1]Biogasudbytte!$A$2:$B$18,2,FALSE)*[1]Energiindhold!$C$10,0))*O155</f>
        <v>#REF!</v>
      </c>
      <c r="R155" s="190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90" t="e">
        <f>IFERROR(VLOOKUP(A155,[1]Biogasudbytte!$A$2:$B$18,2,FALSE)*[1]Energiindhold!$C$10,0)*J155*IFERROR(VLOOKUP(A155,Biogasanlæg!$F$3:$G$8,2,FALSE),1)</f>
        <v>#REF!</v>
      </c>
      <c r="T155" s="191" t="e">
        <f t="shared" si="50"/>
        <v>#REF!</v>
      </c>
      <c r="U155" s="189" t="e">
        <f>O155*IFERROR(VLOOKUP(A155,[1]Tørstofindhold!A$2:B$24,2,FALSE),0)</f>
        <v>#REF!</v>
      </c>
      <c r="V155" s="190" t="e">
        <f>IF(D155=År1,P155,SUM(O155,P155))*IFERROR(VLOOKUP(A155,[1]Tørstofindhold!A$2:B$24,2,FALSE),0)</f>
        <v>#REF!</v>
      </c>
      <c r="W155" s="190" t="e">
        <f>J155*IFERROR(VLOOKUP(A155,[1]Tørstofindhold!A$2:B$24,2,FALSE),0)</f>
        <v>#REF!</v>
      </c>
      <c r="X155" s="191" t="e">
        <f t="shared" si="51"/>
        <v>#REF!</v>
      </c>
      <c r="Y155" s="171" t="e">
        <f t="shared" si="43"/>
        <v>#REF!</v>
      </c>
      <c r="Z155" s="103" t="e">
        <f t="shared" si="44"/>
        <v>#REF!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-29120.587456275069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1</v>
      </c>
      <c r="Z156" s="103">
        <f t="shared" si="44"/>
        <v>0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0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0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-212804.29294970242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2" t="e">
        <f t="shared" si="48"/>
        <v>#REF!</v>
      </c>
      <c r="O160" s="193" t="e">
        <f t="shared" si="39"/>
        <v>#REF!</v>
      </c>
      <c r="P160" s="203" t="e">
        <f t="shared" si="49"/>
        <v>#REF!</v>
      </c>
      <c r="Q160" s="190" t="e">
        <f>IFERROR(VLOOKUP(A160,[1]Energiindhold!$A$2:$C$11,3,FALSE),IFERROR(VLOOKUP(A160,[1]Biogasudbytte!$A$2:$B$18,2,FALSE)*[1]Energiindhold!$C$10,0))*O160</f>
        <v>#REF!</v>
      </c>
      <c r="R160" s="190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90" t="e">
        <f>IFERROR(VLOOKUP(A160,[1]Biogasudbytte!$A$2:$B$18,2,FALSE)*[1]Energiindhold!$C$10,0)*J160*IFERROR(VLOOKUP(A160,Biogasanlæg!$F$3:$G$8,2,FALSE),1)</f>
        <v>#REF!</v>
      </c>
      <c r="T160" s="191" t="e">
        <f t="shared" si="50"/>
        <v>#REF!</v>
      </c>
      <c r="U160" s="189" t="e">
        <f>O160*IFERROR(VLOOKUP(A160,[1]Tørstofindhold!A$2:B$24,2,FALSE),0)</f>
        <v>#REF!</v>
      </c>
      <c r="V160" s="190" t="e">
        <f>IF(D160=År1,P160,SUM(O160,P160))*IFERROR(VLOOKUP(A160,[1]Tørstofindhold!A$2:B$24,2,FALSE),0)</f>
        <v>#REF!</v>
      </c>
      <c r="W160" s="190" t="e">
        <f>J160*IFERROR(VLOOKUP(A160,[1]Tørstofindhold!A$2:B$24,2,FALSE),0)</f>
        <v>#REF!</v>
      </c>
      <c r="X160" s="191" t="e">
        <f t="shared" si="51"/>
        <v>#REF!</v>
      </c>
      <c r="Y160" s="171" t="e">
        <f t="shared" si="43"/>
        <v>#REF!</v>
      </c>
      <c r="Z160" s="103" t="e">
        <f t="shared" si="44"/>
        <v>#REF!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 t="e">
        <f t="shared" si="48"/>
        <v>#REF!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 t="e">
        <f t="shared" si="43"/>
        <v>#REF!</v>
      </c>
      <c r="Z161" s="103" t="e">
        <f t="shared" si="44"/>
        <v>#REF!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-222884.49629995148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7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2" t="e">
        <f t="shared" si="48"/>
        <v>#REF!</v>
      </c>
      <c r="O163" s="193" t="e">
        <f t="shared" si="39"/>
        <v>#REF!</v>
      </c>
      <c r="P163" s="203" t="e">
        <f t="shared" si="49"/>
        <v>#REF!</v>
      </c>
      <c r="Q163" s="190" t="e">
        <f>IFERROR(VLOOKUP(A163,[1]Energiindhold!$A$2:$C$11,3,FALSE),IFERROR(VLOOKUP(A163,[1]Biogasudbytte!$A$2:$B$18,2,FALSE)*[1]Energiindhold!$C$10,0))*O163</f>
        <v>#REF!</v>
      </c>
      <c r="R163" s="190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90" t="e">
        <f>IFERROR(VLOOKUP(A163,[1]Biogasudbytte!$A$2:$B$18,2,FALSE)*[1]Energiindhold!$C$10,0)*J163*IFERROR(VLOOKUP(A163,Biogasanlæg!$F$3:$G$8,2,FALSE),1)</f>
        <v>#REF!</v>
      </c>
      <c r="T163" s="191" t="e">
        <f t="shared" si="50"/>
        <v>#REF!</v>
      </c>
      <c r="U163" s="189" t="e">
        <f>O163*IFERROR(VLOOKUP(A163,[1]Tørstofindhold!A$2:B$24,2,FALSE),0)</f>
        <v>#REF!</v>
      </c>
      <c r="V163" s="190" t="e">
        <f>IF(D163=År1,P163,SUM(O163,P163))*IFERROR(VLOOKUP(A163,[1]Tørstofindhold!A$2:B$24,2,FALSE),0)</f>
        <v>#REF!</v>
      </c>
      <c r="W163" s="190" t="e">
        <f>J163*IFERROR(VLOOKUP(A163,[1]Tørstofindhold!A$2:B$24,2,FALSE),0)</f>
        <v>#REF!</v>
      </c>
      <c r="X163" s="191" t="e">
        <f t="shared" si="51"/>
        <v>#REF!</v>
      </c>
      <c r="Y163" s="171" t="e">
        <f t="shared" si="43"/>
        <v>#REF!</v>
      </c>
      <c r="Z163" s="103" t="e">
        <f t="shared" si="44"/>
        <v>#REF!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7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2" t="e">
        <f t="shared" si="48"/>
        <v>#REF!</v>
      </c>
      <c r="O164" s="193" t="e">
        <f t="shared" si="39"/>
        <v>#REF!</v>
      </c>
      <c r="P164" s="203" t="e">
        <f t="shared" si="49"/>
        <v>#REF!</v>
      </c>
      <c r="Q164" s="190" t="e">
        <f>IFERROR(VLOOKUP(A164,[1]Energiindhold!$A$2:$C$11,3,FALSE),IFERROR(VLOOKUP(A164,[1]Biogasudbytte!$A$2:$B$18,2,FALSE)*[1]Energiindhold!$C$10,0))*O164</f>
        <v>#REF!</v>
      </c>
      <c r="R164" s="190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90" t="e">
        <f>IFERROR(VLOOKUP(A164,[1]Biogasudbytte!$A$2:$B$18,2,FALSE)*[1]Energiindhold!$C$10,0)*J164*IFERROR(VLOOKUP(A164,Biogasanlæg!$F$3:$G$8,2,FALSE),1)</f>
        <v>#REF!</v>
      </c>
      <c r="T164" s="191" t="e">
        <f t="shared" si="50"/>
        <v>#REF!</v>
      </c>
      <c r="U164" s="189" t="e">
        <f>O164*IFERROR(VLOOKUP(A164,[1]Tørstofindhold!A$2:B$24,2,FALSE),0)</f>
        <v>#REF!</v>
      </c>
      <c r="V164" s="190" t="e">
        <f>IF(D164=År1,P164,SUM(O164,P164))*IFERROR(VLOOKUP(A164,[1]Tørstofindhold!A$2:B$24,2,FALSE),0)</f>
        <v>#REF!</v>
      </c>
      <c r="W164" s="190" t="e">
        <f>J164*IFERROR(VLOOKUP(A164,[1]Tørstofindhold!A$2:B$24,2,FALSE),0)</f>
        <v>#REF!</v>
      </c>
      <c r="X164" s="191" t="e">
        <f t="shared" si="51"/>
        <v>#REF!</v>
      </c>
      <c r="Y164" s="171" t="e">
        <f t="shared" si="43"/>
        <v>#REF!</v>
      </c>
      <c r="Z164" s="103" t="e">
        <f t="shared" si="44"/>
        <v>#REF!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 t="e">
        <f t="shared" si="48"/>
        <v>#REF!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 t="e">
        <f t="shared" si="43"/>
        <v>#REF!</v>
      </c>
      <c r="Z165" s="103" t="e">
        <f t="shared" si="44"/>
        <v>#REF!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 t="e">
        <f t="shared" si="48"/>
        <v>#REF!</v>
      </c>
      <c r="O166" s="193" t="e">
        <f t="shared" si="39"/>
        <v>#REF!</v>
      </c>
      <c r="P166" s="203" t="e">
        <f t="shared" si="49"/>
        <v>#REF!</v>
      </c>
      <c r="Q166" s="190" t="e">
        <f>IFERROR(VLOOKUP(A166,[1]Energiindhold!$A$2:$C$11,3,FALSE),IFERROR(VLOOKUP(A166,[1]Biogasudbytte!$A$2:$B$18,2,FALSE)*[1]Energiindhold!$C$10,0))*O166</f>
        <v>#REF!</v>
      </c>
      <c r="R166" s="190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90" t="e">
        <f>IFERROR(VLOOKUP(A166,[1]Biogasudbytte!$A$2:$B$18,2,FALSE)*[1]Energiindhold!$C$10,0)*J166*IFERROR(VLOOKUP(A166,Biogasanlæg!$F$3:$G$8,2,FALSE),1)</f>
        <v>#REF!</v>
      </c>
      <c r="T166" s="191" t="e">
        <f t="shared" si="50"/>
        <v>#REF!</v>
      </c>
      <c r="U166" s="189" t="e">
        <f>O166*IFERROR(VLOOKUP(A166,[1]Tørstofindhold!A$2:B$24,2,FALSE),0)</f>
        <v>#REF!</v>
      </c>
      <c r="V166" s="190" t="e">
        <f>IF(D166=År1,P166,SUM(O166,P166))*IFERROR(VLOOKUP(A166,[1]Tørstofindhold!A$2:B$24,2,FALSE),0)</f>
        <v>#REF!</v>
      </c>
      <c r="W166" s="190" t="e">
        <f>J166*IFERROR(VLOOKUP(A166,[1]Tørstofindhold!A$2:B$24,2,FALSE),0)</f>
        <v>#REF!</v>
      </c>
      <c r="X166" s="191" t="e">
        <f t="shared" si="51"/>
        <v>#REF!</v>
      </c>
      <c r="Y166" s="171" t="e">
        <f t="shared" si="43"/>
        <v>#REF!</v>
      </c>
      <c r="Z166" s="103" t="e">
        <f t="shared" si="44"/>
        <v>#REF!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0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0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3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 t="e">
        <f t="shared" si="48"/>
        <v>#REF!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 t="e">
        <f t="shared" si="43"/>
        <v>#REF!</v>
      </c>
      <c r="Z168" s="103" t="e">
        <f t="shared" si="44"/>
        <v>#REF!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 t="e">
        <f t="shared" si="48"/>
        <v>#REF!</v>
      </c>
      <c r="O169" s="193" t="e">
        <f t="shared" si="39"/>
        <v>#REF!</v>
      </c>
      <c r="P169" s="203" t="e">
        <f t="shared" si="49"/>
        <v>#REF!</v>
      </c>
      <c r="Q169" s="190" t="e">
        <f>IFERROR(VLOOKUP(A169,[1]Energiindhold!$A$2:$C$11,3,FALSE),IFERROR(VLOOKUP(A169,[1]Biogasudbytte!$A$2:$B$18,2,FALSE)*[1]Energiindhold!$C$10,0))*O169</f>
        <v>#REF!</v>
      </c>
      <c r="R169" s="190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90" t="e">
        <f>IFERROR(VLOOKUP(A169,[1]Biogasudbytte!$A$2:$B$18,2,FALSE)*[1]Energiindhold!$C$10,0)*J169*IFERROR(VLOOKUP(A169,Biogasanlæg!$F$3:$G$8,2,FALSE),1)</f>
        <v>#REF!</v>
      </c>
      <c r="T169" s="191" t="e">
        <f t="shared" si="50"/>
        <v>#REF!</v>
      </c>
      <c r="U169" s="189" t="e">
        <f>O169*IFERROR(VLOOKUP(A169,[1]Tørstofindhold!A$2:B$24,2,FALSE),0)</f>
        <v>#REF!</v>
      </c>
      <c r="V169" s="190" t="e">
        <f>IF(D169=År1,P169,SUM(O169,P169))*IFERROR(VLOOKUP(A169,[1]Tørstofindhold!A$2:B$24,2,FALSE),0)</f>
        <v>#REF!</v>
      </c>
      <c r="W169" s="190" t="e">
        <f>J169*IFERROR(VLOOKUP(A169,[1]Tørstofindhold!A$2:B$24,2,FALSE),0)</f>
        <v>#REF!</v>
      </c>
      <c r="X169" s="191" t="e">
        <f t="shared" si="51"/>
        <v>#REF!</v>
      </c>
      <c r="Y169" s="171" t="e">
        <f t="shared" si="43"/>
        <v>#REF!</v>
      </c>
      <c r="Z169" s="103" t="e">
        <f t="shared" si="44"/>
        <v>#REF!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si="43"/>
        <v>#REF!</v>
      </c>
      <c r="Z170" s="103" t="e">
        <f t="shared" si="44"/>
        <v>#REF!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3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 t="e">
        <f t="shared" si="48"/>
        <v>#REF!</v>
      </c>
      <c r="O171" s="193" t="e">
        <f t="shared" si="39"/>
        <v>#REF!</v>
      </c>
      <c r="P171" s="203" t="e">
        <f t="shared" si="49"/>
        <v>#REF!</v>
      </c>
      <c r="Q171" s="190" t="e">
        <f>IFERROR(VLOOKUP(A171,[1]Energiindhold!$A$2:$C$11,3,FALSE),IFERROR(VLOOKUP(A171,[1]Biogasudbytte!$A$2:$B$18,2,FALSE)*[1]Energiindhold!$C$10,0))*O171</f>
        <v>#REF!</v>
      </c>
      <c r="R171" s="190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90" t="e">
        <f>IFERROR(VLOOKUP(A171,[1]Biogasudbytte!$A$2:$B$18,2,FALSE)*[1]Energiindhold!$C$10,0)*J171*IFERROR(VLOOKUP(A171,Biogasanlæg!$F$3:$G$8,2,FALSE),1)</f>
        <v>#REF!</v>
      </c>
      <c r="T171" s="191" t="e">
        <f t="shared" si="50"/>
        <v>#REF!</v>
      </c>
      <c r="U171" s="189" t="e">
        <f>O171*IFERROR(VLOOKUP(A171,[1]Tørstofindhold!A$2:B$24,2,FALSE),0)</f>
        <v>#REF!</v>
      </c>
      <c r="V171" s="190" t="e">
        <f>IF(D171=År1,P171,SUM(O171,P171))*IFERROR(VLOOKUP(A171,[1]Tørstofindhold!A$2:B$24,2,FALSE),0)</f>
        <v>#REF!</v>
      </c>
      <c r="W171" s="190" t="e">
        <f>J171*IFERROR(VLOOKUP(A171,[1]Tørstofindhold!A$2:B$24,2,FALSE),0)</f>
        <v>#REF!</v>
      </c>
      <c r="X171" s="191" t="e">
        <f t="shared" si="51"/>
        <v>#REF!</v>
      </c>
      <c r="Y171" s="171" t="e">
        <f t="shared" si="43"/>
        <v>#REF!</v>
      </c>
      <c r="Z171" s="103" t="e">
        <f t="shared" si="44"/>
        <v>#REF!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3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 t="e">
        <f t="shared" si="48"/>
        <v>#REF!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 t="e">
        <f t="shared" si="43"/>
        <v>#REF!</v>
      </c>
      <c r="Z172" s="103" t="e">
        <f t="shared" si="44"/>
        <v>#REF!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 t="e">
        <f t="shared" si="48"/>
        <v>#REF!</v>
      </c>
      <c r="O173" s="193" t="e">
        <f t="shared" si="39"/>
        <v>#REF!</v>
      </c>
      <c r="P173" s="203" t="e">
        <f t="shared" si="49"/>
        <v>#REF!</v>
      </c>
      <c r="Q173" s="190" t="e">
        <f>IFERROR(VLOOKUP(A173,[1]Energiindhold!$A$2:$C$11,3,FALSE),IFERROR(VLOOKUP(A173,[1]Biogasudbytte!$A$2:$B$18,2,FALSE)*[1]Energiindhold!$C$10,0))*O173</f>
        <v>#REF!</v>
      </c>
      <c r="R173" s="190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90" t="e">
        <f>IFERROR(VLOOKUP(A173,[1]Biogasudbytte!$A$2:$B$18,2,FALSE)*[1]Energiindhold!$C$10,0)*J173*IFERROR(VLOOKUP(A173,Biogasanlæg!$F$3:$G$8,2,FALSE),1)</f>
        <v>#REF!</v>
      </c>
      <c r="T173" s="191" t="e">
        <f t="shared" si="50"/>
        <v>#REF!</v>
      </c>
      <c r="U173" s="189" t="e">
        <f>O173*IFERROR(VLOOKUP(A173,[1]Tørstofindhold!A$2:B$24,2,FALSE),0)</f>
        <v>#REF!</v>
      </c>
      <c r="V173" s="190" t="e">
        <f>IF(D173=År1,P173,SUM(O173,P173))*IFERROR(VLOOKUP(A173,[1]Tørstofindhold!A$2:B$24,2,FALSE),0)</f>
        <v>#REF!</v>
      </c>
      <c r="W173" s="190" t="e">
        <f>J173*IFERROR(VLOOKUP(A173,[1]Tørstofindhold!A$2:B$24,2,FALSE),0)</f>
        <v>#REF!</v>
      </c>
      <c r="X173" s="191" t="e">
        <f t="shared" si="51"/>
        <v>#REF!</v>
      </c>
      <c r="Y173" s="171" t="e">
        <f t="shared" si="43"/>
        <v>#REF!</v>
      </c>
      <c r="Z173" s="103" t="e">
        <f t="shared" si="44"/>
        <v>#REF!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-389767.86287629709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1</v>
      </c>
      <c r="Z174" s="103">
        <f t="shared" si="44"/>
        <v>0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 t="e">
        <f t="shared" si="48"/>
        <v>#REF!</v>
      </c>
      <c r="O175" s="193" t="e">
        <f t="shared" si="39"/>
        <v>#REF!</v>
      </c>
      <c r="P175" s="203" t="e">
        <f t="shared" si="49"/>
        <v>#REF!</v>
      </c>
      <c r="Q175" s="190" t="e">
        <f>IFERROR(VLOOKUP(A175,[1]Energiindhold!$A$2:$C$11,3,FALSE),IFERROR(VLOOKUP(A175,[1]Biogasudbytte!$A$2:$B$18,2,FALSE)*[1]Energiindhold!$C$10,0))*O175</f>
        <v>#REF!</v>
      </c>
      <c r="R175" s="190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90" t="e">
        <f>IFERROR(VLOOKUP(A175,[1]Biogasudbytte!$A$2:$B$18,2,FALSE)*[1]Energiindhold!$C$10,0)*J175*IFERROR(VLOOKUP(A175,Biogasanlæg!$F$3:$G$8,2,FALSE),1)</f>
        <v>#REF!</v>
      </c>
      <c r="T175" s="191" t="e">
        <f t="shared" si="50"/>
        <v>#REF!</v>
      </c>
      <c r="U175" s="189" t="e">
        <f>O175*IFERROR(VLOOKUP(A175,[1]Tørstofindhold!A$2:B$24,2,FALSE),0)</f>
        <v>#REF!</v>
      </c>
      <c r="V175" s="190" t="e">
        <f>IF(D175=År1,P175,SUM(O175,P175))*IFERROR(VLOOKUP(A175,[1]Tørstofindhold!A$2:B$24,2,FALSE),0)</f>
        <v>#REF!</v>
      </c>
      <c r="W175" s="190" t="e">
        <f>J175*IFERROR(VLOOKUP(A175,[1]Tørstofindhold!A$2:B$24,2,FALSE),0)</f>
        <v>#REF!</v>
      </c>
      <c r="X175" s="191" t="e">
        <f t="shared" si="51"/>
        <v>#REF!</v>
      </c>
      <c r="Y175" s="171" t="e">
        <f t="shared" si="43"/>
        <v>#REF!</v>
      </c>
      <c r="Z175" s="103" t="e">
        <f t="shared" si="44"/>
        <v>#REF!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-49527.399127557059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1</v>
      </c>
      <c r="Z176" s="103">
        <f t="shared" si="44"/>
        <v>0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0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0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7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2" t="e">
        <f t="shared" si="48"/>
        <v>#REF!</v>
      </c>
      <c r="O178" s="193" t="e">
        <f t="shared" si="39"/>
        <v>#REF!</v>
      </c>
      <c r="P178" s="203" t="e">
        <f t="shared" si="49"/>
        <v>#REF!</v>
      </c>
      <c r="Q178" s="190" t="e">
        <f>IFERROR(VLOOKUP(A178,[1]Energiindhold!$A$2:$C$11,3,FALSE),IFERROR(VLOOKUP(A178,[1]Biogasudbytte!$A$2:$B$18,2,FALSE)*[1]Energiindhold!$C$10,0))*O178</f>
        <v>#REF!</v>
      </c>
      <c r="R178" s="190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90">
        <f>IFERROR(VLOOKUP(A178,[1]Biogasudbytte!$A$2:$B$18,2,FALSE)*[1]Energiindhold!$C$10,0)*J178*IFERROR(VLOOKUP(A178,Biogasanlæg!$F$3:$G$8,2,FALSE),1)</f>
        <v>0</v>
      </c>
      <c r="T178" s="191" t="e">
        <f t="shared" si="50"/>
        <v>#REF!</v>
      </c>
      <c r="U178" s="189" t="e">
        <f>O178*IFERROR(VLOOKUP(A178,[1]Tørstofindhold!A$2:B$24,2,FALSE),0)</f>
        <v>#REF!</v>
      </c>
      <c r="V178" s="190" t="e">
        <f>IF(D178=År1,P178,SUM(O178,P178))*IFERROR(VLOOKUP(A178,[1]Tørstofindhold!A$2:B$24,2,FALSE),0)</f>
        <v>#REF!</v>
      </c>
      <c r="W178" s="190">
        <f>J178*IFERROR(VLOOKUP(A178,[1]Tørstofindhold!A$2:B$24,2,FALSE),0)</f>
        <v>0</v>
      </c>
      <c r="X178" s="191" t="e">
        <f t="shared" si="51"/>
        <v>#REF!</v>
      </c>
      <c r="Y178" s="171" t="e">
        <f t="shared" si="43"/>
        <v>#REF!</v>
      </c>
      <c r="Z178" s="103" t="e">
        <f t="shared" si="44"/>
        <v>#REF!</v>
      </c>
    </row>
    <row r="179" spans="1:26" x14ac:dyDescent="0.25">
      <c r="A179" s="192" t="s">
        <v>315</v>
      </c>
      <c r="B179" s="192" t="s">
        <v>321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 t="e">
        <f t="shared" ref="N179:N180" si="52">F179-SUM(G179:M179)</f>
        <v>#REF!</v>
      </c>
      <c r="O179" s="193" t="e">
        <f t="shared" si="39"/>
        <v>#REF!</v>
      </c>
      <c r="P179" s="203" t="e">
        <f t="shared" ref="P179:P180" si="53">SUM(J179,L179)</f>
        <v>#REF!</v>
      </c>
      <c r="Q179" s="190" t="e">
        <f>IFERROR(VLOOKUP(A179,[1]Energiindhold!$A$2:$C$11,3,FALSE),IFERROR(VLOOKUP(A179,[1]Biogasudbytte!$A$2:$B$18,2,FALSE)*[1]Energiindhold!$C$10,0))*O179</f>
        <v>#REF!</v>
      </c>
      <c r="R179" s="190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90">
        <f>IFERROR(VLOOKUP(A179,[1]Biogasudbytte!$A$2:$B$18,2,FALSE)*[1]Energiindhold!$C$10,0)*J179*IFERROR(VLOOKUP(A179,Biogasanlæg!$F$3:$G$8,2,FALSE),1)</f>
        <v>0</v>
      </c>
      <c r="T179" s="191" t="e">
        <f t="shared" ref="T179:T180" si="54">R179-S179</f>
        <v>#REF!</v>
      </c>
      <c r="U179" s="189" t="e">
        <f>O179*IFERROR(VLOOKUP(A179,[1]Tørstofindhold!A$2:B$24,2,FALSE),0)</f>
        <v>#REF!</v>
      </c>
      <c r="V179" s="190" t="e">
        <f>IF(D179=År1,P179,SUM(O179,P179))*IFERROR(VLOOKUP(A179,[1]Tørstofindhold!A$2:B$24,2,FALSE),0)</f>
        <v>#REF!</v>
      </c>
      <c r="W179" s="190">
        <f>J179*IFERROR(VLOOKUP(A179,[1]Tørstofindhold!A$2:B$24,2,FALSE),0)</f>
        <v>0</v>
      </c>
      <c r="X179" s="191" t="e">
        <f t="shared" ref="X179:X180" si="55">V179-W179</f>
        <v>#REF!</v>
      </c>
      <c r="Y179" s="171" t="e">
        <f t="shared" si="43"/>
        <v>#REF!</v>
      </c>
      <c r="Z179" s="103" t="e">
        <f t="shared" si="44"/>
        <v>#REF!</v>
      </c>
    </row>
    <row r="180" spans="1:26" x14ac:dyDescent="0.25">
      <c r="A180" s="192" t="s">
        <v>316</v>
      </c>
      <c r="B180" s="192" t="s">
        <v>321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 t="e">
        <f t="shared" si="52"/>
        <v>#REF!</v>
      </c>
      <c r="O180" s="193" t="e">
        <f t="shared" si="39"/>
        <v>#REF!</v>
      </c>
      <c r="P180" s="203" t="e">
        <f t="shared" si="53"/>
        <v>#REF!</v>
      </c>
      <c r="Q180" s="190" t="e">
        <f>IFERROR(VLOOKUP(A180,[1]Energiindhold!$A$2:$C$11,3,FALSE),IFERROR(VLOOKUP(A180,[1]Biogasudbytte!$A$2:$B$18,2,FALSE)*[1]Energiindhold!$C$10,0))*O180</f>
        <v>#REF!</v>
      </c>
      <c r="R180" s="190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90">
        <f>IFERROR(VLOOKUP(A180,[1]Biogasudbytte!$A$2:$B$18,2,FALSE)*[1]Energiindhold!$C$10,0)*J180*IFERROR(VLOOKUP(A180,Biogasanlæg!$F$3:$G$8,2,FALSE),1)</f>
        <v>0</v>
      </c>
      <c r="T180" s="191" t="e">
        <f t="shared" si="54"/>
        <v>#REF!</v>
      </c>
      <c r="U180" s="189" t="e">
        <f>O180*IFERROR(VLOOKUP(A180,[1]Tørstofindhold!A$2:B$24,2,FALSE),0)</f>
        <v>#REF!</v>
      </c>
      <c r="V180" s="190" t="e">
        <f>IF(D180=År1,P180,SUM(O180,P180))*IFERROR(VLOOKUP(A180,[1]Tørstofindhold!A$2:B$24,2,FALSE),0)</f>
        <v>#REF!</v>
      </c>
      <c r="W180" s="190">
        <f>J180*IFERROR(VLOOKUP(A180,[1]Tørstofindhold!A$2:B$24,2,FALSE),0)</f>
        <v>0</v>
      </c>
      <c r="X180" s="191" t="e">
        <f t="shared" si="55"/>
        <v>#REF!</v>
      </c>
      <c r="Y180" s="171" t="e">
        <f t="shared" si="43"/>
        <v>#REF!</v>
      </c>
      <c r="Z180" s="103" t="e">
        <f t="shared" si="44"/>
        <v>#REF!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0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0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2" t="e">
        <f t="shared" si="48"/>
        <v>#REF!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 t="e">
        <f t="shared" si="43"/>
        <v>#REF!</v>
      </c>
      <c r="Z182" s="103" t="e">
        <f t="shared" si="44"/>
        <v>#REF!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3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 t="e">
        <f t="shared" si="48"/>
        <v>#REF!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 t="e">
        <f t="shared" si="43"/>
        <v>#REF!</v>
      </c>
      <c r="Z183" s="103" t="e">
        <f t="shared" si="44"/>
        <v>#REF!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7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2" t="e">
        <f t="shared" si="48"/>
        <v>#REF!</v>
      </c>
      <c r="O184" s="193" t="e">
        <f t="shared" si="39"/>
        <v>#REF!</v>
      </c>
      <c r="P184" s="203" t="e">
        <f t="shared" si="49"/>
        <v>#REF!</v>
      </c>
      <c r="Q184" s="190" t="e">
        <f>IFERROR(VLOOKUP(A184,[1]Energiindhold!$A$2:$C$11,3,FALSE),IFERROR(VLOOKUP(A184,[1]Biogasudbytte!$A$2:$B$18,2,FALSE)*[1]Energiindhold!$C$10,0))*O184</f>
        <v>#REF!</v>
      </c>
      <c r="R184" s="190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90">
        <f>IFERROR(VLOOKUP(A184,[1]Biogasudbytte!$A$2:$B$18,2,FALSE)*[1]Energiindhold!$C$10,0)*J184*IFERROR(VLOOKUP(A184,Biogasanlæg!$F$3:$G$8,2,FALSE),1)</f>
        <v>0</v>
      </c>
      <c r="T184" s="191" t="e">
        <f t="shared" si="50"/>
        <v>#REF!</v>
      </c>
      <c r="U184" s="189" t="e">
        <f>O184*IFERROR(VLOOKUP(A184,[1]Tørstofindhold!A$2:B$24,2,FALSE),0)</f>
        <v>#REF!</v>
      </c>
      <c r="V184" s="190" t="e">
        <f>IF(D184=År1,P184,SUM(O184,P184))*IFERROR(VLOOKUP(A184,[1]Tørstofindhold!A$2:B$24,2,FALSE),0)</f>
        <v>#REF!</v>
      </c>
      <c r="W184" s="190">
        <f>J184*IFERROR(VLOOKUP(A184,[1]Tørstofindhold!A$2:B$24,2,FALSE),0)</f>
        <v>0</v>
      </c>
      <c r="X184" s="191" t="e">
        <f t="shared" si="51"/>
        <v>#REF!</v>
      </c>
      <c r="Y184" s="171" t="e">
        <f t="shared" si="43"/>
        <v>#REF!</v>
      </c>
      <c r="Z184" s="103" t="e">
        <f t="shared" si="44"/>
        <v>#REF!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 t="e">
        <f t="shared" si="48"/>
        <v>#REF!</v>
      </c>
      <c r="O185" s="193" t="e">
        <f t="shared" si="39"/>
        <v>#REF!</v>
      </c>
      <c r="P185" s="203" t="e">
        <f t="shared" si="49"/>
        <v>#REF!</v>
      </c>
      <c r="Q185" s="190" t="e">
        <f>IFERROR(VLOOKUP(A185,[1]Energiindhold!$A$2:$C$11,3,FALSE),IFERROR(VLOOKUP(A185,[1]Biogasudbytte!$A$2:$B$18,2,FALSE)*[1]Energiindhold!$C$10,0))*O185</f>
        <v>#REF!</v>
      </c>
      <c r="R185" s="190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90" t="e">
        <f>IFERROR(VLOOKUP(A185,[1]Biogasudbytte!$A$2:$B$18,2,FALSE)*[1]Energiindhold!$C$10,0)*J185*IFERROR(VLOOKUP(A185,Biogasanlæg!$F$3:$G$8,2,FALSE),1)</f>
        <v>#REF!</v>
      </c>
      <c r="T185" s="191" t="e">
        <f t="shared" si="50"/>
        <v>#REF!</v>
      </c>
      <c r="U185" s="189" t="e">
        <f>O185*IFERROR(VLOOKUP(A185,[1]Tørstofindhold!A$2:B$24,2,FALSE),0)</f>
        <v>#REF!</v>
      </c>
      <c r="V185" s="190" t="e">
        <f>IF(D185=År1,P185,SUM(O185,P185))*IFERROR(VLOOKUP(A185,[1]Tørstofindhold!A$2:B$24,2,FALSE),0)</f>
        <v>#REF!</v>
      </c>
      <c r="W185" s="190" t="e">
        <f>J185*IFERROR(VLOOKUP(A185,[1]Tørstofindhold!A$2:B$24,2,FALSE),0)</f>
        <v>#REF!</v>
      </c>
      <c r="X185" s="191" t="e">
        <f t="shared" si="51"/>
        <v>#REF!</v>
      </c>
      <c r="Y185" s="171" t="e">
        <f t="shared" si="43"/>
        <v>#REF!</v>
      </c>
      <c r="Z185" s="103" t="e">
        <f t="shared" si="44"/>
        <v>#REF!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0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0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3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 t="e">
        <f t="shared" si="48"/>
        <v>#REF!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 t="e">
        <f t="shared" si="43"/>
        <v>#REF!</v>
      </c>
      <c r="Z187" s="103" t="e">
        <f t="shared" si="44"/>
        <v>#REF!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 t="e">
        <f t="shared" si="48"/>
        <v>#REF!</v>
      </c>
      <c r="O188" s="193" t="e">
        <f t="shared" si="39"/>
        <v>#REF!</v>
      </c>
      <c r="P188" s="203" t="e">
        <f t="shared" si="49"/>
        <v>#REF!</v>
      </c>
      <c r="Q188" s="190" t="e">
        <f>IFERROR(VLOOKUP(A188,[1]Energiindhold!$A$2:$C$11,3,FALSE),IFERROR(VLOOKUP(A188,[1]Biogasudbytte!$A$2:$B$18,2,FALSE)*[1]Energiindhold!$C$10,0))*O188</f>
        <v>#REF!</v>
      </c>
      <c r="R188" s="190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90" t="e">
        <f>IFERROR(VLOOKUP(A188,[1]Biogasudbytte!$A$2:$B$18,2,FALSE)*[1]Energiindhold!$C$10,0)*J188*IFERROR(VLOOKUP(A188,Biogasanlæg!$F$3:$G$8,2,FALSE),1)</f>
        <v>#REF!</v>
      </c>
      <c r="T188" s="191" t="e">
        <f t="shared" si="50"/>
        <v>#REF!</v>
      </c>
      <c r="U188" s="189" t="e">
        <f>O188*IFERROR(VLOOKUP(A188,[1]Tørstofindhold!A$2:B$24,2,FALSE),0)</f>
        <v>#REF!</v>
      </c>
      <c r="V188" s="190" t="e">
        <f>IF(D188=År1,P188,SUM(O188,P188))*IFERROR(VLOOKUP(A188,[1]Tørstofindhold!A$2:B$24,2,FALSE),0)</f>
        <v>#REF!</v>
      </c>
      <c r="W188" s="190" t="e">
        <f>J188*IFERROR(VLOOKUP(A188,[1]Tørstofindhold!A$2:B$24,2,FALSE),0)</f>
        <v>#REF!</v>
      </c>
      <c r="X188" s="191" t="e">
        <f t="shared" si="51"/>
        <v>#REF!</v>
      </c>
      <c r="Y188" s="171" t="e">
        <f t="shared" si="43"/>
        <v>#REF!</v>
      </c>
      <c r="Z188" s="103" t="e">
        <f t="shared" si="44"/>
        <v>#REF!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3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 t="e">
        <f t="shared" si="48"/>
        <v>#REF!</v>
      </c>
      <c r="O189" s="193" t="e">
        <f t="shared" si="39"/>
        <v>#REF!</v>
      </c>
      <c r="P189" s="203" t="e">
        <f t="shared" si="49"/>
        <v>#REF!</v>
      </c>
      <c r="Q189" s="190" t="e">
        <f>IFERROR(VLOOKUP(A189,[1]Energiindhold!$A$2:$C$11,3,FALSE),IFERROR(VLOOKUP(A189,[1]Biogasudbytte!$A$2:$B$18,2,FALSE)*[1]Energiindhold!$C$10,0))*O189</f>
        <v>#REF!</v>
      </c>
      <c r="R189" s="190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90" t="e">
        <f>IFERROR(VLOOKUP(A189,[1]Biogasudbytte!$A$2:$B$18,2,FALSE)*[1]Energiindhold!$C$10,0)*J189*IFERROR(VLOOKUP(A189,Biogasanlæg!$F$3:$G$8,2,FALSE),1)</f>
        <v>#REF!</v>
      </c>
      <c r="T189" s="191" t="e">
        <f t="shared" si="50"/>
        <v>#REF!</v>
      </c>
      <c r="U189" s="189" t="e">
        <f>O189*IFERROR(VLOOKUP(A189,[1]Tørstofindhold!A$2:B$24,2,FALSE),0)</f>
        <v>#REF!</v>
      </c>
      <c r="V189" s="190" t="e">
        <f>IF(D189=År1,P189,SUM(O189,P189))*IFERROR(VLOOKUP(A189,[1]Tørstofindhold!A$2:B$24,2,FALSE),0)</f>
        <v>#REF!</v>
      </c>
      <c r="W189" s="190" t="e">
        <f>J189*IFERROR(VLOOKUP(A189,[1]Tørstofindhold!A$2:B$24,2,FALSE),0)</f>
        <v>#REF!</v>
      </c>
      <c r="X189" s="191" t="e">
        <f t="shared" si="51"/>
        <v>#REF!</v>
      </c>
      <c r="Y189" s="171" t="e">
        <f t="shared" si="43"/>
        <v>#REF!</v>
      </c>
      <c r="Z189" s="103" t="e">
        <f t="shared" si="44"/>
        <v>#REF!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-100555.62853170674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1</v>
      </c>
      <c r="Z190" s="103">
        <f t="shared" si="44"/>
        <v>0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 t="e">
        <f t="shared" si="48"/>
        <v>#REF!</v>
      </c>
      <c r="O191" s="193" t="e">
        <f t="shared" si="39"/>
        <v>#REF!</v>
      </c>
      <c r="P191" s="203" t="e">
        <f t="shared" si="49"/>
        <v>#REF!</v>
      </c>
      <c r="Q191" s="190" t="e">
        <f>IFERROR(VLOOKUP(A191,[1]Energiindhold!$A$2:$C$11,3,FALSE),IFERROR(VLOOKUP(A191,[1]Biogasudbytte!$A$2:$B$18,2,FALSE)*[1]Energiindhold!$C$10,0))*O191</f>
        <v>#REF!</v>
      </c>
      <c r="R191" s="190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90" t="e">
        <f>IFERROR(VLOOKUP(A191,[1]Biogasudbytte!$A$2:$B$18,2,FALSE)*[1]Energiindhold!$C$10,0)*J191*IFERROR(VLOOKUP(A191,Biogasanlæg!$F$3:$G$8,2,FALSE),1)</f>
        <v>#REF!</v>
      </c>
      <c r="T191" s="191" t="e">
        <f t="shared" si="50"/>
        <v>#REF!</v>
      </c>
      <c r="U191" s="189" t="e">
        <f>O191*IFERROR(VLOOKUP(A191,[1]Tørstofindhold!A$2:B$24,2,FALSE),0)</f>
        <v>#REF!</v>
      </c>
      <c r="V191" s="190" t="e">
        <f>IF(D191=År1,P191,SUM(O191,P191))*IFERROR(VLOOKUP(A191,[1]Tørstofindhold!A$2:B$24,2,FALSE),0)</f>
        <v>#REF!</v>
      </c>
      <c r="W191" s="190" t="e">
        <f>J191*IFERROR(VLOOKUP(A191,[1]Tørstofindhold!A$2:B$24,2,FALSE),0)</f>
        <v>#REF!</v>
      </c>
      <c r="X191" s="191" t="e">
        <f t="shared" si="51"/>
        <v>#REF!</v>
      </c>
      <c r="Y191" s="171" t="e">
        <f t="shared" si="43"/>
        <v>#REF!</v>
      </c>
      <c r="Z191" s="103" t="e">
        <f t="shared" si="44"/>
        <v>#REF!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 t="e">
        <f t="shared" si="48"/>
        <v>#REF!</v>
      </c>
      <c r="O193" s="193" t="e">
        <f t="shared" si="39"/>
        <v>#REF!</v>
      </c>
      <c r="P193" s="203" t="e">
        <f t="shared" si="49"/>
        <v>#REF!</v>
      </c>
      <c r="Q193" s="190" t="e">
        <f>IFERROR(VLOOKUP(A193,[1]Energiindhold!$A$2:$C$11,3,FALSE),IFERROR(VLOOKUP(A193,[1]Biogasudbytte!$A$2:$B$18,2,FALSE)*[1]Energiindhold!$C$10,0))*O193</f>
        <v>#REF!</v>
      </c>
      <c r="R193" s="190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90">
        <f>IFERROR(VLOOKUP(A193,[1]Biogasudbytte!$A$2:$B$18,2,FALSE)*[1]Energiindhold!$C$10,0)*J193*IFERROR(VLOOKUP(A193,Biogasanlæg!$F$3:$G$8,2,FALSE),1)</f>
        <v>0</v>
      </c>
      <c r="T193" s="191" t="e">
        <f t="shared" si="50"/>
        <v>#REF!</v>
      </c>
      <c r="U193" s="189" t="e">
        <f>O193*IFERROR(VLOOKUP(A193,[1]Tørstofindhold!A$2:B$24,2,FALSE),0)</f>
        <v>#REF!</v>
      </c>
      <c r="V193" s="190" t="e">
        <f>IF(D193=År1,P193,SUM(O193,P193))*IFERROR(VLOOKUP(A193,[1]Tørstofindhold!A$2:B$24,2,FALSE),0)</f>
        <v>#REF!</v>
      </c>
      <c r="W193" s="190">
        <f>J193*IFERROR(VLOOKUP(A193,[1]Tørstofindhold!A$2:B$24,2,FALSE),0)</f>
        <v>0</v>
      </c>
      <c r="X193" s="191" t="e">
        <f t="shared" si="51"/>
        <v>#REF!</v>
      </c>
      <c r="Y193" s="171" t="e">
        <f t="shared" si="43"/>
        <v>#REF!</v>
      </c>
      <c r="Z193" s="103" t="e">
        <f t="shared" si="44"/>
        <v>#REF!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2" t="e">
        <f t="shared" si="48"/>
        <v>#REF!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 t="e">
        <f t="shared" si="43"/>
        <v>#REF!</v>
      </c>
      <c r="Z194" s="103" t="e">
        <f t="shared" si="44"/>
        <v>#REF!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-28209.340124628539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3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 t="e">
        <f t="shared" si="48"/>
        <v>#REF!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 t="e">
        <f t="shared" si="60"/>
        <v>#REF!</v>
      </c>
      <c r="Z196" s="103" t="e">
        <f t="shared" si="61"/>
        <v>#REF!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si="48"/>
        <v>#REF!</v>
      </c>
      <c r="O197" s="193" t="e">
        <f t="shared" si="59"/>
        <v>#REF!</v>
      </c>
      <c r="P197" s="203" t="e">
        <f t="shared" si="49"/>
        <v>#REF!</v>
      </c>
      <c r="Q197" s="190" t="e">
        <f>IFERROR(VLOOKUP(A197,[1]Energiindhold!$A$2:$C$11,3,FALSE),IFERROR(VLOOKUP(A197,[1]Biogasudbytte!$A$2:$B$18,2,FALSE)*[1]Energiindhold!$C$10,0))*O197</f>
        <v>#REF!</v>
      </c>
      <c r="R197" s="190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>IFERROR(VLOOKUP(A197,[1]Biogasudbytte!$A$2:$B$18,2,FALSE)*[1]Energiindhold!$C$10,0)*J197*IFERROR(VLOOKUP(A197,Biogasanlæg!$F$3:$G$8,2,FALSE),1)</f>
        <v>#REF!</v>
      </c>
      <c r="T197" s="191" t="e">
        <f t="shared" si="50"/>
        <v>#REF!</v>
      </c>
      <c r="U197" s="189" t="e">
        <f>O197*IFERROR(VLOOKUP(A197,[1]Tørstofindhold!A$2:B$24,2,FALSE),0)</f>
        <v>#REF!</v>
      </c>
      <c r="V197" s="190" t="e">
        <f>IF(D197=År1,P197,SUM(O197,P197))*IFERROR(VLOOKUP(A197,[1]Tørstofindhold!A$2:B$24,2,FALSE),0)</f>
        <v>#REF!</v>
      </c>
      <c r="W197" s="190" t="e">
        <f>J197*IFERROR(VLOOKUP(A197,[1]Tørstofindhold!A$2:B$24,2,FALSE),0)</f>
        <v>#REF!</v>
      </c>
      <c r="X197" s="191" t="e">
        <f t="shared" si="51"/>
        <v>#REF!</v>
      </c>
      <c r="Y197" s="171" t="e">
        <f t="shared" si="60"/>
        <v>#REF!</v>
      </c>
      <c r="Z197" s="103" t="e">
        <f t="shared" si="61"/>
        <v>#REF!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si="48"/>
        <v>0</v>
      </c>
      <c r="O198" s="193">
        <f t="shared" si="59"/>
        <v>0</v>
      </c>
      <c r="P198" s="203">
        <f t="shared" si="49"/>
        <v>12086250.624000002</v>
      </c>
      <c r="Q198" s="190">
        <f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>O198*IFERROR(VLOOKUP(A198,[1]Tørstofindhold!A$2:B$24,2,FALSE),0)</f>
        <v>0</v>
      </c>
      <c r="V198" s="190">
        <f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si="51"/>
        <v>0</v>
      </c>
      <c r="Y198" s="171">
        <f t="shared" si="60"/>
        <v>0</v>
      </c>
      <c r="Z198" s="103">
        <f t="shared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si="60"/>
        <v>#REF!</v>
      </c>
      <c r="Z199" s="103" t="e">
        <f t="shared" si="61"/>
        <v>#REF!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 t="e">
        <f t="shared" si="48"/>
        <v>#REF!</v>
      </c>
      <c r="O200" s="193" t="e">
        <f t="shared" si="59"/>
        <v>#REF!</v>
      </c>
      <c r="P200" s="203" t="e">
        <f t="shared" si="49"/>
        <v>#REF!</v>
      </c>
      <c r="Q200" s="190" t="e">
        <f>IFERROR(VLOOKUP(A200,[1]Energiindhold!$A$2:$C$11,3,FALSE),IFERROR(VLOOKUP(A200,[1]Biogasudbytte!$A$2:$B$18,2,FALSE)*[1]Energiindhold!$C$10,0))*O200</f>
        <v>#REF!</v>
      </c>
      <c r="R200" s="190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90" t="e">
        <f>IFERROR(VLOOKUP(A200,[1]Biogasudbytte!$A$2:$B$18,2,FALSE)*[1]Energiindhold!$C$10,0)*J200*IFERROR(VLOOKUP(A200,Biogasanlæg!$F$3:$G$8,2,FALSE),1)</f>
        <v>#REF!</v>
      </c>
      <c r="T200" s="191" t="e">
        <f t="shared" si="50"/>
        <v>#REF!</v>
      </c>
      <c r="U200" s="189" t="e">
        <f>O200*IFERROR(VLOOKUP(A200,[1]Tørstofindhold!A$2:B$24,2,FALSE),0)</f>
        <v>#REF!</v>
      </c>
      <c r="V200" s="190" t="e">
        <f>IF(D200=År1,P200,SUM(O200,P200))*IFERROR(VLOOKUP(A200,[1]Tørstofindhold!A$2:B$24,2,FALSE),0)</f>
        <v>#REF!</v>
      </c>
      <c r="W200" s="190" t="e">
        <f>J200*IFERROR(VLOOKUP(A200,[1]Tørstofindhold!A$2:B$24,2,FALSE),0)</f>
        <v>#REF!</v>
      </c>
      <c r="X200" s="191" t="e">
        <f t="shared" si="51"/>
        <v>#REF!</v>
      </c>
      <c r="Y200" s="171" t="e">
        <f t="shared" si="60"/>
        <v>#REF!</v>
      </c>
      <c r="Z200" s="103" t="e">
        <f t="shared" si="61"/>
        <v>#REF!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3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 t="e">
        <f t="shared" si="48"/>
        <v>#REF!</v>
      </c>
      <c r="O201" s="193" t="e">
        <f t="shared" si="59"/>
        <v>#REF!</v>
      </c>
      <c r="P201" s="203" t="e">
        <f t="shared" si="49"/>
        <v>#REF!</v>
      </c>
      <c r="Q201" s="190" t="e">
        <f>IFERROR(VLOOKUP(A201,[1]Energiindhold!$A$2:$C$11,3,FALSE),IFERROR(VLOOKUP(A201,[1]Biogasudbytte!$A$2:$B$18,2,FALSE)*[1]Energiindhold!$C$10,0))*O201</f>
        <v>#REF!</v>
      </c>
      <c r="R201" s="190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90" t="e">
        <f>IFERROR(VLOOKUP(A201,[1]Biogasudbytte!$A$2:$B$18,2,FALSE)*[1]Energiindhold!$C$10,0)*J201*IFERROR(VLOOKUP(A201,Biogasanlæg!$F$3:$G$8,2,FALSE),1)</f>
        <v>#REF!</v>
      </c>
      <c r="T201" s="191" t="e">
        <f t="shared" si="50"/>
        <v>#REF!</v>
      </c>
      <c r="U201" s="189" t="e">
        <f>O201*IFERROR(VLOOKUP(A201,[1]Tørstofindhold!A$2:B$24,2,FALSE),0)</f>
        <v>#REF!</v>
      </c>
      <c r="V201" s="190" t="e">
        <f>IF(D201=År1,P201,SUM(O201,P201))*IFERROR(VLOOKUP(A201,[1]Tørstofindhold!A$2:B$24,2,FALSE),0)</f>
        <v>#REF!</v>
      </c>
      <c r="W201" s="190" t="e">
        <f>J201*IFERROR(VLOOKUP(A201,[1]Tørstofindhold!A$2:B$24,2,FALSE),0)</f>
        <v>#REF!</v>
      </c>
      <c r="X201" s="191" t="e">
        <f t="shared" si="51"/>
        <v>#REF!</v>
      </c>
      <c r="Y201" s="171" t="e">
        <f t="shared" si="60"/>
        <v>#REF!</v>
      </c>
      <c r="Z201" s="103" t="e">
        <f t="shared" si="61"/>
        <v>#REF!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 t="e">
        <f t="shared" si="48"/>
        <v>#REF!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 t="e">
        <f t="shared" si="60"/>
        <v>#REF!</v>
      </c>
      <c r="Z202" s="103" t="e">
        <f t="shared" si="61"/>
        <v>#REF!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3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 t="e">
        <f t="shared" si="48"/>
        <v>#REF!</v>
      </c>
      <c r="O203" s="193" t="e">
        <f t="shared" si="59"/>
        <v>#REF!</v>
      </c>
      <c r="P203" s="203" t="e">
        <f t="shared" si="49"/>
        <v>#REF!</v>
      </c>
      <c r="Q203" s="190" t="e">
        <f>IFERROR(VLOOKUP(A203,[1]Energiindhold!$A$2:$C$11,3,FALSE),IFERROR(VLOOKUP(A203,[1]Biogasudbytte!$A$2:$B$18,2,FALSE)*[1]Energiindhold!$C$10,0))*O203</f>
        <v>#REF!</v>
      </c>
      <c r="R203" s="190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90" t="e">
        <f>IFERROR(VLOOKUP(A203,[1]Biogasudbytte!$A$2:$B$18,2,FALSE)*[1]Energiindhold!$C$10,0)*J203*IFERROR(VLOOKUP(A203,Biogasanlæg!$F$3:$G$8,2,FALSE),1)</f>
        <v>#REF!</v>
      </c>
      <c r="T203" s="191" t="e">
        <f t="shared" si="50"/>
        <v>#REF!</v>
      </c>
      <c r="U203" s="189" t="e">
        <f>O203*IFERROR(VLOOKUP(A203,[1]Tørstofindhold!A$2:B$24,2,FALSE),0)</f>
        <v>#REF!</v>
      </c>
      <c r="V203" s="190" t="e">
        <f>IF(D203=År1,P203,SUM(O203,P203))*IFERROR(VLOOKUP(A203,[1]Tørstofindhold!A$2:B$24,2,FALSE),0)</f>
        <v>#REF!</v>
      </c>
      <c r="W203" s="190" t="e">
        <f>J203*IFERROR(VLOOKUP(A203,[1]Tørstofindhold!A$2:B$24,2,FALSE),0)</f>
        <v>#REF!</v>
      </c>
      <c r="X203" s="191" t="e">
        <f t="shared" si="51"/>
        <v>#REF!</v>
      </c>
      <c r="Y203" s="171" t="e">
        <f t="shared" si="60"/>
        <v>#REF!</v>
      </c>
      <c r="Z203" s="103" t="e">
        <f t="shared" si="61"/>
        <v>#REF!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-30560.118468347584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1</v>
      </c>
      <c r="Z204" s="103">
        <f t="shared" si="61"/>
        <v>0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0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0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-223323.94265330929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2" t="e">
        <f t="shared" si="48"/>
        <v>#REF!</v>
      </c>
      <c r="O208" s="193" t="e">
        <f t="shared" si="59"/>
        <v>#REF!</v>
      </c>
      <c r="P208" s="203" t="e">
        <f t="shared" si="49"/>
        <v>#REF!</v>
      </c>
      <c r="Q208" s="190" t="e">
        <f>IFERROR(VLOOKUP(A208,[1]Energiindhold!$A$2:$C$11,3,FALSE),IFERROR(VLOOKUP(A208,[1]Biogasudbytte!$A$2:$B$18,2,FALSE)*[1]Energiindhold!$C$10,0))*O208</f>
        <v>#REF!</v>
      </c>
      <c r="R208" s="190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90" t="e">
        <f>IFERROR(VLOOKUP(A208,[1]Biogasudbytte!$A$2:$B$18,2,FALSE)*[1]Energiindhold!$C$10,0)*J208*IFERROR(VLOOKUP(A208,Biogasanlæg!$F$3:$G$8,2,FALSE),1)</f>
        <v>#REF!</v>
      </c>
      <c r="T208" s="191" t="e">
        <f t="shared" si="50"/>
        <v>#REF!</v>
      </c>
      <c r="U208" s="189" t="e">
        <f>O208*IFERROR(VLOOKUP(A208,[1]Tørstofindhold!A$2:B$24,2,FALSE),0)</f>
        <v>#REF!</v>
      </c>
      <c r="V208" s="190" t="e">
        <f>IF(D208=År1,P208,SUM(O208,P208))*IFERROR(VLOOKUP(A208,[1]Tørstofindhold!A$2:B$24,2,FALSE),0)</f>
        <v>#REF!</v>
      </c>
      <c r="W208" s="190" t="e">
        <f>J208*IFERROR(VLOOKUP(A208,[1]Tørstofindhold!A$2:B$24,2,FALSE),0)</f>
        <v>#REF!</v>
      </c>
      <c r="X208" s="191" t="e">
        <f t="shared" si="51"/>
        <v>#REF!</v>
      </c>
      <c r="Y208" s="171" t="e">
        <f t="shared" si="60"/>
        <v>#REF!</v>
      </c>
      <c r="Z208" s="103" t="e">
        <f t="shared" si="61"/>
        <v>#REF!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 t="e">
        <f t="shared" si="48"/>
        <v>#REF!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 t="e">
        <f t="shared" si="60"/>
        <v>#REF!</v>
      </c>
      <c r="Z209" s="103" t="e">
        <f t="shared" si="61"/>
        <v>#REF!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-233902.44520004498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7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2" t="e">
        <f t="shared" si="48"/>
        <v>#REF!</v>
      </c>
      <c r="O211" s="193" t="e">
        <f t="shared" si="59"/>
        <v>#REF!</v>
      </c>
      <c r="P211" s="203" t="e">
        <f t="shared" si="49"/>
        <v>#REF!</v>
      </c>
      <c r="Q211" s="190" t="e">
        <f>IFERROR(VLOOKUP(A211,[1]Energiindhold!$A$2:$C$11,3,FALSE),IFERROR(VLOOKUP(A211,[1]Biogasudbytte!$A$2:$B$18,2,FALSE)*[1]Energiindhold!$C$10,0))*O211</f>
        <v>#REF!</v>
      </c>
      <c r="R211" s="190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90" t="e">
        <f>IFERROR(VLOOKUP(A211,[1]Biogasudbytte!$A$2:$B$18,2,FALSE)*[1]Energiindhold!$C$10,0)*J211*IFERROR(VLOOKUP(A211,Biogasanlæg!$F$3:$G$8,2,FALSE),1)</f>
        <v>#REF!</v>
      </c>
      <c r="T211" s="191" t="e">
        <f t="shared" si="50"/>
        <v>#REF!</v>
      </c>
      <c r="U211" s="189" t="e">
        <f>O211*IFERROR(VLOOKUP(A211,[1]Tørstofindhold!A$2:B$24,2,FALSE),0)</f>
        <v>#REF!</v>
      </c>
      <c r="V211" s="190" t="e">
        <f>IF(D211=År1,P211,SUM(O211,P211))*IFERROR(VLOOKUP(A211,[1]Tørstofindhold!A$2:B$24,2,FALSE),0)</f>
        <v>#REF!</v>
      </c>
      <c r="W211" s="190" t="e">
        <f>J211*IFERROR(VLOOKUP(A211,[1]Tørstofindhold!A$2:B$24,2,FALSE),0)</f>
        <v>#REF!</v>
      </c>
      <c r="X211" s="191" t="e">
        <f t="shared" si="51"/>
        <v>#REF!</v>
      </c>
      <c r="Y211" s="171" t="e">
        <f t="shared" si="60"/>
        <v>#REF!</v>
      </c>
      <c r="Z211" s="103" t="e">
        <f t="shared" si="61"/>
        <v>#REF!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7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2" t="e">
        <f t="shared" si="48"/>
        <v>#REF!</v>
      </c>
      <c r="O212" s="193" t="e">
        <f t="shared" si="59"/>
        <v>#REF!</v>
      </c>
      <c r="P212" s="203" t="e">
        <f t="shared" si="49"/>
        <v>#REF!</v>
      </c>
      <c r="Q212" s="190" t="e">
        <f>IFERROR(VLOOKUP(A212,[1]Energiindhold!$A$2:$C$11,3,FALSE),IFERROR(VLOOKUP(A212,[1]Biogasudbytte!$A$2:$B$18,2,FALSE)*[1]Energiindhold!$C$10,0))*O212</f>
        <v>#REF!</v>
      </c>
      <c r="R212" s="190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90" t="e">
        <f>IFERROR(VLOOKUP(A212,[1]Biogasudbytte!$A$2:$B$18,2,FALSE)*[1]Energiindhold!$C$10,0)*J212*IFERROR(VLOOKUP(A212,Biogasanlæg!$F$3:$G$8,2,FALSE),1)</f>
        <v>#REF!</v>
      </c>
      <c r="T212" s="191" t="e">
        <f t="shared" si="50"/>
        <v>#REF!</v>
      </c>
      <c r="U212" s="189" t="e">
        <f>O212*IFERROR(VLOOKUP(A212,[1]Tørstofindhold!A$2:B$24,2,FALSE),0)</f>
        <v>#REF!</v>
      </c>
      <c r="V212" s="190" t="e">
        <f>IF(D212=År1,P212,SUM(O212,P212))*IFERROR(VLOOKUP(A212,[1]Tørstofindhold!A$2:B$24,2,FALSE),0)</f>
        <v>#REF!</v>
      </c>
      <c r="W212" s="190" t="e">
        <f>J212*IFERROR(VLOOKUP(A212,[1]Tørstofindhold!A$2:B$24,2,FALSE),0)</f>
        <v>#REF!</v>
      </c>
      <c r="X212" s="191" t="e">
        <f t="shared" si="51"/>
        <v>#REF!</v>
      </c>
      <c r="Y212" s="171" t="e">
        <f t="shared" si="60"/>
        <v>#REF!</v>
      </c>
      <c r="Z212" s="103" t="e">
        <f t="shared" si="61"/>
        <v>#REF!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 t="e">
        <f t="shared" si="48"/>
        <v>#REF!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 t="e">
        <f t="shared" si="60"/>
        <v>#REF!</v>
      </c>
      <c r="Z213" s="103" t="e">
        <f t="shared" si="61"/>
        <v>#REF!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 t="e">
        <f t="shared" si="48"/>
        <v>#REF!</v>
      </c>
      <c r="O214" s="193" t="e">
        <f t="shared" si="59"/>
        <v>#REF!</v>
      </c>
      <c r="P214" s="203" t="e">
        <f t="shared" si="49"/>
        <v>#REF!</v>
      </c>
      <c r="Q214" s="190" t="e">
        <f>IFERROR(VLOOKUP(A214,[1]Energiindhold!$A$2:$C$11,3,FALSE),IFERROR(VLOOKUP(A214,[1]Biogasudbytte!$A$2:$B$18,2,FALSE)*[1]Energiindhold!$C$10,0))*O214</f>
        <v>#REF!</v>
      </c>
      <c r="R214" s="190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90" t="e">
        <f>IFERROR(VLOOKUP(A214,[1]Biogasudbytte!$A$2:$B$18,2,FALSE)*[1]Energiindhold!$C$10,0)*J214*IFERROR(VLOOKUP(A214,Biogasanlæg!$F$3:$G$8,2,FALSE),1)</f>
        <v>#REF!</v>
      </c>
      <c r="T214" s="191" t="e">
        <f t="shared" si="50"/>
        <v>#REF!</v>
      </c>
      <c r="U214" s="189" t="e">
        <f>O214*IFERROR(VLOOKUP(A214,[1]Tørstofindhold!A$2:B$24,2,FALSE),0)</f>
        <v>#REF!</v>
      </c>
      <c r="V214" s="190" t="e">
        <f>IF(D214=År1,P214,SUM(O214,P214))*IFERROR(VLOOKUP(A214,[1]Tørstofindhold!A$2:B$24,2,FALSE),0)</f>
        <v>#REF!</v>
      </c>
      <c r="W214" s="190" t="e">
        <f>J214*IFERROR(VLOOKUP(A214,[1]Tørstofindhold!A$2:B$24,2,FALSE),0)</f>
        <v>#REF!</v>
      </c>
      <c r="X214" s="191" t="e">
        <f t="shared" si="51"/>
        <v>#REF!</v>
      </c>
      <c r="Y214" s="171" t="e">
        <f t="shared" si="60"/>
        <v>#REF!</v>
      </c>
      <c r="Z214" s="103" t="e">
        <f t="shared" si="61"/>
        <v>#REF!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0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0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3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 t="e">
        <f t="shared" ref="N216:N281" si="62">F216-SUM(G216:M216)</f>
        <v>#REF!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 t="e">
        <f t="shared" si="60"/>
        <v>#REF!</v>
      </c>
      <c r="Z216" s="103" t="e">
        <f t="shared" si="61"/>
        <v>#REF!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 t="e">
        <f>F217-SUM(G217:M217)</f>
        <v>#REF!</v>
      </c>
      <c r="O217" s="193" t="e">
        <f t="shared" si="59"/>
        <v>#REF!</v>
      </c>
      <c r="P217" s="203" t="e">
        <f t="shared" si="63"/>
        <v>#REF!</v>
      </c>
      <c r="Q217" s="190" t="e">
        <f>IFERROR(VLOOKUP(A217,[1]Energiindhold!$A$2:$C$11,3,FALSE),IFERROR(VLOOKUP(A217,[1]Biogasudbytte!$A$2:$B$18,2,FALSE)*[1]Energiindhold!$C$10,0))*O217</f>
        <v>#REF!</v>
      </c>
      <c r="R217" s="190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90" t="e">
        <f>IFERROR(VLOOKUP(A217,[1]Biogasudbytte!$A$2:$B$18,2,FALSE)*[1]Energiindhold!$C$10,0)*J217*IFERROR(VLOOKUP(A217,Biogasanlæg!$F$3:$G$8,2,FALSE),1)</f>
        <v>#REF!</v>
      </c>
      <c r="T217" s="191" t="e">
        <f t="shared" si="64"/>
        <v>#REF!</v>
      </c>
      <c r="U217" s="189" t="e">
        <f>O217*IFERROR(VLOOKUP(A217,[1]Tørstofindhold!A$2:B$24,2,FALSE),0)</f>
        <v>#REF!</v>
      </c>
      <c r="V217" s="190" t="e">
        <f>IF(D217=År1,P217,SUM(O217,P217))*IFERROR(VLOOKUP(A217,[1]Tørstofindhold!A$2:B$24,2,FALSE),0)</f>
        <v>#REF!</v>
      </c>
      <c r="W217" s="190" t="e">
        <f>J217*IFERROR(VLOOKUP(A217,[1]Tørstofindhold!A$2:B$24,2,FALSE),0)</f>
        <v>#REF!</v>
      </c>
      <c r="X217" s="191" t="e">
        <f t="shared" si="65"/>
        <v>#REF!</v>
      </c>
      <c r="Y217" s="171" t="e">
        <f t="shared" si="60"/>
        <v>#REF!</v>
      </c>
      <c r="Z217" s="103" t="e">
        <f t="shared" si="61"/>
        <v>#REF!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si="60"/>
        <v>#REF!</v>
      </c>
      <c r="Z218" s="103" t="e">
        <f t="shared" si="61"/>
        <v>#REF!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3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 t="e">
        <f t="shared" si="62"/>
        <v>#REF!</v>
      </c>
      <c r="O219" s="193" t="e">
        <f t="shared" si="59"/>
        <v>#REF!</v>
      </c>
      <c r="P219" s="203" t="e">
        <f t="shared" si="63"/>
        <v>#REF!</v>
      </c>
      <c r="Q219" s="190" t="e">
        <f>IFERROR(VLOOKUP(A219,[1]Energiindhold!$A$2:$C$11,3,FALSE),IFERROR(VLOOKUP(A219,[1]Biogasudbytte!$A$2:$B$18,2,FALSE)*[1]Energiindhold!$C$10,0))*O219</f>
        <v>#REF!</v>
      </c>
      <c r="R219" s="190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90" t="e">
        <f>IFERROR(VLOOKUP(A219,[1]Biogasudbytte!$A$2:$B$18,2,FALSE)*[1]Energiindhold!$C$10,0)*J219*IFERROR(VLOOKUP(A219,Biogasanlæg!$F$3:$G$8,2,FALSE),1)</f>
        <v>#REF!</v>
      </c>
      <c r="T219" s="191" t="e">
        <f t="shared" si="64"/>
        <v>#REF!</v>
      </c>
      <c r="U219" s="189" t="e">
        <f>O219*IFERROR(VLOOKUP(A219,[1]Tørstofindhold!A$2:B$24,2,FALSE),0)</f>
        <v>#REF!</v>
      </c>
      <c r="V219" s="190" t="e">
        <f>IF(D219=År1,P219,SUM(O219,P219))*IFERROR(VLOOKUP(A219,[1]Tørstofindhold!A$2:B$24,2,FALSE),0)</f>
        <v>#REF!</v>
      </c>
      <c r="W219" s="190" t="e">
        <f>J219*IFERROR(VLOOKUP(A219,[1]Tørstofindhold!A$2:B$24,2,FALSE),0)</f>
        <v>#REF!</v>
      </c>
      <c r="X219" s="191" t="e">
        <f t="shared" si="65"/>
        <v>#REF!</v>
      </c>
      <c r="Y219" s="171" t="e">
        <f t="shared" si="60"/>
        <v>#REF!</v>
      </c>
      <c r="Z219" s="103" t="e">
        <f t="shared" si="61"/>
        <v>#REF!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3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 t="e">
        <f t="shared" si="62"/>
        <v>#REF!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 t="e">
        <f t="shared" si="60"/>
        <v>#REF!</v>
      </c>
      <c r="Z220" s="103" t="e">
        <f t="shared" si="61"/>
        <v>#REF!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 t="e">
        <f t="shared" si="62"/>
        <v>#REF!</v>
      </c>
      <c r="O221" s="193" t="e">
        <f t="shared" si="59"/>
        <v>#REF!</v>
      </c>
      <c r="P221" s="203" t="e">
        <f t="shared" si="63"/>
        <v>#REF!</v>
      </c>
      <c r="Q221" s="190" t="e">
        <f>IFERROR(VLOOKUP(A221,[1]Energiindhold!$A$2:$C$11,3,FALSE),IFERROR(VLOOKUP(A221,[1]Biogasudbytte!$A$2:$B$18,2,FALSE)*[1]Energiindhold!$C$10,0))*O221</f>
        <v>#REF!</v>
      </c>
      <c r="R221" s="190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90" t="e">
        <f>IFERROR(VLOOKUP(A221,[1]Biogasudbytte!$A$2:$B$18,2,FALSE)*[1]Energiindhold!$C$10,0)*J221*IFERROR(VLOOKUP(A221,Biogasanlæg!$F$3:$G$8,2,FALSE),1)</f>
        <v>#REF!</v>
      </c>
      <c r="T221" s="191" t="e">
        <f t="shared" si="64"/>
        <v>#REF!</v>
      </c>
      <c r="U221" s="189" t="e">
        <f>O221*IFERROR(VLOOKUP(A221,[1]Tørstofindhold!A$2:B$24,2,FALSE),0)</f>
        <v>#REF!</v>
      </c>
      <c r="V221" s="190" t="e">
        <f>IF(D221=År1,P221,SUM(O221,P221))*IFERROR(VLOOKUP(A221,[1]Tørstofindhold!A$2:B$24,2,FALSE),0)</f>
        <v>#REF!</v>
      </c>
      <c r="W221" s="190" t="e">
        <f>J221*IFERROR(VLOOKUP(A221,[1]Tørstofindhold!A$2:B$24,2,FALSE),0)</f>
        <v>#REF!</v>
      </c>
      <c r="X221" s="191" t="e">
        <f t="shared" si="65"/>
        <v>#REF!</v>
      </c>
      <c r="Y221" s="171" t="e">
        <f t="shared" si="60"/>
        <v>#REF!</v>
      </c>
      <c r="Z221" s="103" t="e">
        <f t="shared" si="61"/>
        <v>#REF!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-409035.43180711387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1</v>
      </c>
      <c r="Z222" s="103">
        <f t="shared" si="61"/>
        <v>0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 t="e">
        <f t="shared" si="62"/>
        <v>#REF!</v>
      </c>
      <c r="O223" s="193" t="e">
        <f t="shared" si="59"/>
        <v>#REF!</v>
      </c>
      <c r="P223" s="203" t="e">
        <f t="shared" si="63"/>
        <v>#REF!</v>
      </c>
      <c r="Q223" s="190" t="e">
        <f>IFERROR(VLOOKUP(A223,[1]Energiindhold!$A$2:$C$11,3,FALSE),IFERROR(VLOOKUP(A223,[1]Biogasudbytte!$A$2:$B$18,2,FALSE)*[1]Energiindhold!$C$10,0))*O223</f>
        <v>#REF!</v>
      </c>
      <c r="R223" s="190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90" t="e">
        <f>IFERROR(VLOOKUP(A223,[1]Biogasudbytte!$A$2:$B$18,2,FALSE)*[1]Energiindhold!$C$10,0)*J223*IFERROR(VLOOKUP(A223,Biogasanlæg!$F$3:$G$8,2,FALSE),1)</f>
        <v>#REF!</v>
      </c>
      <c r="T223" s="191" t="e">
        <f t="shared" si="64"/>
        <v>#REF!</v>
      </c>
      <c r="U223" s="189" t="e">
        <f>O223*IFERROR(VLOOKUP(A223,[1]Tørstofindhold!A$2:B$24,2,FALSE),0)</f>
        <v>#REF!</v>
      </c>
      <c r="V223" s="190" t="e">
        <f>IF(D223=År1,P223,SUM(O223,P223))*IFERROR(VLOOKUP(A223,[1]Tørstofindhold!A$2:B$24,2,FALSE),0)</f>
        <v>#REF!</v>
      </c>
      <c r="W223" s="190" t="e">
        <f>J223*IFERROR(VLOOKUP(A223,[1]Tørstofindhold!A$2:B$24,2,FALSE),0)</f>
        <v>#REF!</v>
      </c>
      <c r="X223" s="191" t="e">
        <f t="shared" si="65"/>
        <v>#REF!</v>
      </c>
      <c r="Y223" s="171" t="e">
        <f t="shared" si="60"/>
        <v>#REF!</v>
      </c>
      <c r="Z223" s="103" t="e">
        <f t="shared" si="61"/>
        <v>#REF!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-51975.70917962808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0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0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7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2" t="e">
        <f t="shared" si="62"/>
        <v>#REF!</v>
      </c>
      <c r="O226" s="193" t="e">
        <f t="shared" si="59"/>
        <v>#REF!</v>
      </c>
      <c r="P226" s="203" t="e">
        <f t="shared" si="63"/>
        <v>#REF!</v>
      </c>
      <c r="Q226" s="190" t="e">
        <f>IFERROR(VLOOKUP(A226,[1]Energiindhold!$A$2:$C$11,3,FALSE),IFERROR(VLOOKUP(A226,[1]Biogasudbytte!$A$2:$B$18,2,FALSE)*[1]Energiindhold!$C$10,0))*O226</f>
        <v>#REF!</v>
      </c>
      <c r="R226" s="190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90">
        <f>IFERROR(VLOOKUP(A226,[1]Biogasudbytte!$A$2:$B$18,2,FALSE)*[1]Energiindhold!$C$10,0)*J226*IFERROR(VLOOKUP(A226,Biogasanlæg!$F$3:$G$8,2,FALSE),1)</f>
        <v>0</v>
      </c>
      <c r="T226" s="191" t="e">
        <f t="shared" si="64"/>
        <v>#REF!</v>
      </c>
      <c r="U226" s="189" t="e">
        <f>O226*IFERROR(VLOOKUP(A226,[1]Tørstofindhold!A$2:B$24,2,FALSE),0)</f>
        <v>#REF!</v>
      </c>
      <c r="V226" s="190" t="e">
        <f>IF(D226=År1,P226,SUM(O226,P226))*IFERROR(VLOOKUP(A226,[1]Tørstofindhold!A$2:B$24,2,FALSE),0)</f>
        <v>#REF!</v>
      </c>
      <c r="W226" s="190">
        <f>J226*IFERROR(VLOOKUP(A226,[1]Tørstofindhold!A$2:B$24,2,FALSE),0)</f>
        <v>0</v>
      </c>
      <c r="X226" s="191" t="e">
        <f t="shared" si="65"/>
        <v>#REF!</v>
      </c>
      <c r="Y226" s="171" t="e">
        <f t="shared" si="60"/>
        <v>#REF!</v>
      </c>
      <c r="Z226" s="103" t="e">
        <f t="shared" si="61"/>
        <v>#REF!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 t="e">
        <f t="shared" ref="N227:N228" si="68">F227-SUM(G227:M227)</f>
        <v>#REF!</v>
      </c>
      <c r="O227" s="193" t="e">
        <f t="shared" si="59"/>
        <v>#REF!</v>
      </c>
      <c r="P227" s="203" t="e">
        <f t="shared" ref="P227:P228" si="69">SUM(J227,L227)</f>
        <v>#REF!</v>
      </c>
      <c r="Q227" s="190" t="e">
        <f>IFERROR(VLOOKUP(A227,[1]Energiindhold!$A$2:$C$11,3,FALSE),IFERROR(VLOOKUP(A227,[1]Biogasudbytte!$A$2:$B$18,2,FALSE)*[1]Energiindhold!$C$10,0))*O227</f>
        <v>#REF!</v>
      </c>
      <c r="R227" s="190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90">
        <f>IFERROR(VLOOKUP(A227,[1]Biogasudbytte!$A$2:$B$18,2,FALSE)*[1]Energiindhold!$C$10,0)*J227*IFERROR(VLOOKUP(A227,Biogasanlæg!$F$3:$G$8,2,FALSE),1)</f>
        <v>0</v>
      </c>
      <c r="T227" s="191" t="e">
        <f t="shared" ref="T227:T228" si="70">R227-S227</f>
        <v>#REF!</v>
      </c>
      <c r="U227" s="189" t="e">
        <f>O227*IFERROR(VLOOKUP(A227,[1]Tørstofindhold!A$2:B$24,2,FALSE),0)</f>
        <v>#REF!</v>
      </c>
      <c r="V227" s="190" t="e">
        <f>IF(D227=År1,P227,SUM(O227,P227))*IFERROR(VLOOKUP(A227,[1]Tørstofindhold!A$2:B$24,2,FALSE),0)</f>
        <v>#REF!</v>
      </c>
      <c r="W227" s="190">
        <f>J227*IFERROR(VLOOKUP(A227,[1]Tørstofindhold!A$2:B$24,2,FALSE),0)</f>
        <v>0</v>
      </c>
      <c r="X227" s="191" t="e">
        <f t="shared" ref="X227:X228" si="71">V227-W227</f>
        <v>#REF!</v>
      </c>
      <c r="Y227" s="171" t="e">
        <f t="shared" si="60"/>
        <v>#REF!</v>
      </c>
      <c r="Z227" s="103" t="e">
        <f t="shared" si="61"/>
        <v>#REF!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 t="e">
        <f t="shared" si="68"/>
        <v>#REF!</v>
      </c>
      <c r="O228" s="193" t="e">
        <f t="shared" si="59"/>
        <v>#REF!</v>
      </c>
      <c r="P228" s="203" t="e">
        <f t="shared" si="69"/>
        <v>#REF!</v>
      </c>
      <c r="Q228" s="190" t="e">
        <f>IFERROR(VLOOKUP(A228,[1]Energiindhold!$A$2:$C$11,3,FALSE),IFERROR(VLOOKUP(A228,[1]Biogasudbytte!$A$2:$B$18,2,FALSE)*[1]Energiindhold!$C$10,0))*O228</f>
        <v>#REF!</v>
      </c>
      <c r="R228" s="190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90">
        <f>IFERROR(VLOOKUP(A228,[1]Biogasudbytte!$A$2:$B$18,2,FALSE)*[1]Energiindhold!$C$10,0)*J228*IFERROR(VLOOKUP(A228,Biogasanlæg!$F$3:$G$8,2,FALSE),1)</f>
        <v>0</v>
      </c>
      <c r="T228" s="191" t="e">
        <f t="shared" si="70"/>
        <v>#REF!</v>
      </c>
      <c r="U228" s="189" t="e">
        <f>O228*IFERROR(VLOOKUP(A228,[1]Tørstofindhold!A$2:B$24,2,FALSE),0)</f>
        <v>#REF!</v>
      </c>
      <c r="V228" s="190" t="e">
        <f>IF(D228=År1,P228,SUM(O228,P228))*IFERROR(VLOOKUP(A228,[1]Tørstofindhold!A$2:B$24,2,FALSE),0)</f>
        <v>#REF!</v>
      </c>
      <c r="W228" s="190">
        <f>J228*IFERROR(VLOOKUP(A228,[1]Tørstofindhold!A$2:B$24,2,FALSE),0)</f>
        <v>0</v>
      </c>
      <c r="X228" s="191" t="e">
        <f t="shared" si="71"/>
        <v>#REF!</v>
      </c>
      <c r="Y228" s="171" t="e">
        <f t="shared" si="60"/>
        <v>#REF!</v>
      </c>
      <c r="Z228" s="103" t="e">
        <f t="shared" si="61"/>
        <v>#REF!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0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0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2" t="e">
        <f t="shared" si="62"/>
        <v>#REF!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 t="e">
        <f t="shared" si="60"/>
        <v>#REF!</v>
      </c>
      <c r="Z230" s="103" t="e">
        <f t="shared" si="61"/>
        <v>#REF!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3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 t="e">
        <f t="shared" si="62"/>
        <v>#REF!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 t="e">
        <f t="shared" si="60"/>
        <v>#REF!</v>
      </c>
      <c r="Z231" s="103" t="e">
        <f t="shared" si="61"/>
        <v>#REF!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7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2" t="e">
        <f t="shared" si="62"/>
        <v>#REF!</v>
      </c>
      <c r="O232" s="193" t="e">
        <f t="shared" si="59"/>
        <v>#REF!</v>
      </c>
      <c r="P232" s="203" t="e">
        <f t="shared" si="63"/>
        <v>#REF!</v>
      </c>
      <c r="Q232" s="190" t="e">
        <f>IFERROR(VLOOKUP(A232,[1]Energiindhold!$A$2:$C$11,3,FALSE),IFERROR(VLOOKUP(A232,[1]Biogasudbytte!$A$2:$B$18,2,FALSE)*[1]Energiindhold!$C$10,0))*O232</f>
        <v>#REF!</v>
      </c>
      <c r="R232" s="190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90">
        <f>IFERROR(VLOOKUP(A232,[1]Biogasudbytte!$A$2:$B$18,2,FALSE)*[1]Energiindhold!$C$10,0)*J232*IFERROR(VLOOKUP(A232,Biogasanlæg!$F$3:$G$8,2,FALSE),1)</f>
        <v>0</v>
      </c>
      <c r="T232" s="191" t="e">
        <f t="shared" si="64"/>
        <v>#REF!</v>
      </c>
      <c r="U232" s="189" t="e">
        <f>O232*IFERROR(VLOOKUP(A232,[1]Tørstofindhold!A$2:B$24,2,FALSE),0)</f>
        <v>#REF!</v>
      </c>
      <c r="V232" s="190" t="e">
        <f>IF(D232=År1,P232,SUM(O232,P232))*IFERROR(VLOOKUP(A232,[1]Tørstofindhold!A$2:B$24,2,FALSE),0)</f>
        <v>#REF!</v>
      </c>
      <c r="W232" s="190">
        <f>J232*IFERROR(VLOOKUP(A232,[1]Tørstofindhold!A$2:B$24,2,FALSE),0)</f>
        <v>0</v>
      </c>
      <c r="X232" s="191" t="e">
        <f t="shared" si="65"/>
        <v>#REF!</v>
      </c>
      <c r="Y232" s="171" t="e">
        <f t="shared" si="60"/>
        <v>#REF!</v>
      </c>
      <c r="Z232" s="103" t="e">
        <f t="shared" si="61"/>
        <v>#REF!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 t="e">
        <f t="shared" si="62"/>
        <v>#REF!</v>
      </c>
      <c r="O233" s="193" t="e">
        <f t="shared" si="59"/>
        <v>#REF!</v>
      </c>
      <c r="P233" s="203" t="e">
        <f t="shared" si="63"/>
        <v>#REF!</v>
      </c>
      <c r="Q233" s="190" t="e">
        <f>IFERROR(VLOOKUP(A233,[1]Energiindhold!$A$2:$C$11,3,FALSE),IFERROR(VLOOKUP(A233,[1]Biogasudbytte!$A$2:$B$18,2,FALSE)*[1]Energiindhold!$C$10,0))*O233</f>
        <v>#REF!</v>
      </c>
      <c r="R233" s="190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90" t="e">
        <f>IFERROR(VLOOKUP(A233,[1]Biogasudbytte!$A$2:$B$18,2,FALSE)*[1]Energiindhold!$C$10,0)*J233*IFERROR(VLOOKUP(A233,Biogasanlæg!$F$3:$G$8,2,FALSE),1)</f>
        <v>#REF!</v>
      </c>
      <c r="T233" s="191" t="e">
        <f t="shared" si="64"/>
        <v>#REF!</v>
      </c>
      <c r="U233" s="189" t="e">
        <f>O233*IFERROR(VLOOKUP(A233,[1]Tørstofindhold!A$2:B$24,2,FALSE),0)</f>
        <v>#REF!</v>
      </c>
      <c r="V233" s="190" t="e">
        <f>IF(D233=År1,P233,SUM(O233,P233))*IFERROR(VLOOKUP(A233,[1]Tørstofindhold!A$2:B$24,2,FALSE),0)</f>
        <v>#REF!</v>
      </c>
      <c r="W233" s="190" t="e">
        <f>J233*IFERROR(VLOOKUP(A233,[1]Tørstofindhold!A$2:B$24,2,FALSE),0)</f>
        <v>#REF!</v>
      </c>
      <c r="X233" s="191" t="e">
        <f t="shared" si="65"/>
        <v>#REF!</v>
      </c>
      <c r="Y233" s="171" t="e">
        <f t="shared" si="60"/>
        <v>#REF!</v>
      </c>
      <c r="Z233" s="103" t="e">
        <f t="shared" si="61"/>
        <v>#REF!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0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0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3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 t="e">
        <f t="shared" si="62"/>
        <v>#REF!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 t="e">
        <f t="shared" si="60"/>
        <v>#REF!</v>
      </c>
      <c r="Z235" s="103" t="e">
        <f t="shared" si="61"/>
        <v>#REF!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 t="e">
        <f t="shared" si="62"/>
        <v>#REF!</v>
      </c>
      <c r="O236" s="193" t="e">
        <f t="shared" si="59"/>
        <v>#REF!</v>
      </c>
      <c r="P236" s="203" t="e">
        <f t="shared" si="63"/>
        <v>#REF!</v>
      </c>
      <c r="Q236" s="190" t="e">
        <f>IFERROR(VLOOKUP(A236,[1]Energiindhold!$A$2:$C$11,3,FALSE),IFERROR(VLOOKUP(A236,[1]Biogasudbytte!$A$2:$B$18,2,FALSE)*[1]Energiindhold!$C$10,0))*O236</f>
        <v>#REF!</v>
      </c>
      <c r="R236" s="190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90" t="e">
        <f>IFERROR(VLOOKUP(A236,[1]Biogasudbytte!$A$2:$B$18,2,FALSE)*[1]Energiindhold!$C$10,0)*J236*IFERROR(VLOOKUP(A236,Biogasanlæg!$F$3:$G$8,2,FALSE),1)</f>
        <v>#REF!</v>
      </c>
      <c r="T236" s="191" t="e">
        <f t="shared" si="64"/>
        <v>#REF!</v>
      </c>
      <c r="U236" s="189" t="e">
        <f>O236*IFERROR(VLOOKUP(A236,[1]Tørstofindhold!A$2:B$24,2,FALSE),0)</f>
        <v>#REF!</v>
      </c>
      <c r="V236" s="190" t="e">
        <f>IF(D236=År1,P236,SUM(O236,P236))*IFERROR(VLOOKUP(A236,[1]Tørstofindhold!A$2:B$24,2,FALSE),0)</f>
        <v>#REF!</v>
      </c>
      <c r="W236" s="190" t="e">
        <f>J236*IFERROR(VLOOKUP(A236,[1]Tørstofindhold!A$2:B$24,2,FALSE),0)</f>
        <v>#REF!</v>
      </c>
      <c r="X236" s="191" t="e">
        <f t="shared" si="65"/>
        <v>#REF!</v>
      </c>
      <c r="Y236" s="171" t="e">
        <f t="shared" si="60"/>
        <v>#REF!</v>
      </c>
      <c r="Z236" s="103" t="e">
        <f t="shared" si="61"/>
        <v>#REF!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3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 t="e">
        <f t="shared" si="62"/>
        <v>#REF!</v>
      </c>
      <c r="O237" s="193" t="e">
        <f t="shared" si="59"/>
        <v>#REF!</v>
      </c>
      <c r="P237" s="203" t="e">
        <f t="shared" si="63"/>
        <v>#REF!</v>
      </c>
      <c r="Q237" s="190" t="e">
        <f>IFERROR(VLOOKUP(A237,[1]Energiindhold!$A$2:$C$11,3,FALSE),IFERROR(VLOOKUP(A237,[1]Biogasudbytte!$A$2:$B$18,2,FALSE)*[1]Energiindhold!$C$10,0))*O237</f>
        <v>#REF!</v>
      </c>
      <c r="R237" s="190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90" t="e">
        <f>IFERROR(VLOOKUP(A237,[1]Biogasudbytte!$A$2:$B$18,2,FALSE)*[1]Energiindhold!$C$10,0)*J237*IFERROR(VLOOKUP(A237,Biogasanlæg!$F$3:$G$8,2,FALSE),1)</f>
        <v>#REF!</v>
      </c>
      <c r="T237" s="191" t="e">
        <f t="shared" si="64"/>
        <v>#REF!</v>
      </c>
      <c r="U237" s="189" t="e">
        <f>O237*IFERROR(VLOOKUP(A237,[1]Tørstofindhold!A$2:B$24,2,FALSE),0)</f>
        <v>#REF!</v>
      </c>
      <c r="V237" s="190" t="e">
        <f>IF(D237=År1,P237,SUM(O237,P237))*IFERROR(VLOOKUP(A237,[1]Tørstofindhold!A$2:B$24,2,FALSE),0)</f>
        <v>#REF!</v>
      </c>
      <c r="W237" s="190" t="e">
        <f>J237*IFERROR(VLOOKUP(A237,[1]Tørstofindhold!A$2:B$24,2,FALSE),0)</f>
        <v>#REF!</v>
      </c>
      <c r="X237" s="191" t="e">
        <f t="shared" si="65"/>
        <v>#REF!</v>
      </c>
      <c r="Y237" s="171" t="e">
        <f t="shared" si="60"/>
        <v>#REF!</v>
      </c>
      <c r="Z237" s="103" t="e">
        <f t="shared" si="61"/>
        <v>#REF!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-105526.43984954793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1</v>
      </c>
      <c r="Z238" s="103">
        <f t="shared" si="61"/>
        <v>0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 t="e">
        <f t="shared" si="62"/>
        <v>#REF!</v>
      </c>
      <c r="O239" s="193" t="e">
        <f t="shared" si="59"/>
        <v>#REF!</v>
      </c>
      <c r="P239" s="203" t="e">
        <f t="shared" si="63"/>
        <v>#REF!</v>
      </c>
      <c r="Q239" s="190" t="e">
        <f>IFERROR(VLOOKUP(A239,[1]Energiindhold!$A$2:$C$11,3,FALSE),IFERROR(VLOOKUP(A239,[1]Biogasudbytte!$A$2:$B$18,2,FALSE)*[1]Energiindhold!$C$10,0))*O239</f>
        <v>#REF!</v>
      </c>
      <c r="R239" s="190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90" t="e">
        <f>IFERROR(VLOOKUP(A239,[1]Biogasudbytte!$A$2:$B$18,2,FALSE)*[1]Energiindhold!$C$10,0)*J239*IFERROR(VLOOKUP(A239,Biogasanlæg!$F$3:$G$8,2,FALSE),1)</f>
        <v>#REF!</v>
      </c>
      <c r="T239" s="191" t="e">
        <f t="shared" si="64"/>
        <v>#REF!</v>
      </c>
      <c r="U239" s="189" t="e">
        <f>O239*IFERROR(VLOOKUP(A239,[1]Tørstofindhold!A$2:B$24,2,FALSE),0)</f>
        <v>#REF!</v>
      </c>
      <c r="V239" s="190" t="e">
        <f>IF(D239=År1,P239,SUM(O239,P239))*IFERROR(VLOOKUP(A239,[1]Tørstofindhold!A$2:B$24,2,FALSE),0)</f>
        <v>#REF!</v>
      </c>
      <c r="W239" s="190" t="e">
        <f>J239*IFERROR(VLOOKUP(A239,[1]Tørstofindhold!A$2:B$24,2,FALSE),0)</f>
        <v>#REF!</v>
      </c>
      <c r="X239" s="191" t="e">
        <f t="shared" si="65"/>
        <v>#REF!</v>
      </c>
      <c r="Y239" s="171" t="e">
        <f t="shared" si="60"/>
        <v>#REF!</v>
      </c>
      <c r="Z239" s="103" t="e">
        <f t="shared" si="61"/>
        <v>#REF!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 t="e">
        <f t="shared" si="62"/>
        <v>#REF!</v>
      </c>
      <c r="O241" s="193" t="e">
        <f t="shared" si="59"/>
        <v>#REF!</v>
      </c>
      <c r="P241" s="203" t="e">
        <f t="shared" si="63"/>
        <v>#REF!</v>
      </c>
      <c r="Q241" s="190" t="e">
        <f>IFERROR(VLOOKUP(A241,[1]Energiindhold!$A$2:$C$11,3,FALSE),IFERROR(VLOOKUP(A241,[1]Biogasudbytte!$A$2:$B$18,2,FALSE)*[1]Energiindhold!$C$10,0))*O241</f>
        <v>#REF!</v>
      </c>
      <c r="R241" s="190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90">
        <f>IFERROR(VLOOKUP(A241,[1]Biogasudbytte!$A$2:$B$18,2,FALSE)*[1]Energiindhold!$C$10,0)*J241*IFERROR(VLOOKUP(A241,Biogasanlæg!$F$3:$G$8,2,FALSE),1)</f>
        <v>0</v>
      </c>
      <c r="T241" s="191" t="e">
        <f t="shared" si="64"/>
        <v>#REF!</v>
      </c>
      <c r="U241" s="189" t="e">
        <f>O241*IFERROR(VLOOKUP(A241,[1]Tørstofindhold!A$2:B$24,2,FALSE),0)</f>
        <v>#REF!</v>
      </c>
      <c r="V241" s="190" t="e">
        <f>IF(D241=År1,P241,SUM(O241,P241))*IFERROR(VLOOKUP(A241,[1]Tørstofindhold!A$2:B$24,2,FALSE),0)</f>
        <v>#REF!</v>
      </c>
      <c r="W241" s="190">
        <f>J241*IFERROR(VLOOKUP(A241,[1]Tørstofindhold!A$2:B$24,2,FALSE),0)</f>
        <v>0</v>
      </c>
      <c r="X241" s="191" t="e">
        <f t="shared" si="65"/>
        <v>#REF!</v>
      </c>
      <c r="Y241" s="171" t="e">
        <f t="shared" si="60"/>
        <v>#REF!</v>
      </c>
      <c r="Z241" s="103" t="e">
        <f t="shared" si="61"/>
        <v>#REF!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2" t="e">
        <f t="shared" si="62"/>
        <v>#REF!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 t="e">
        <f t="shared" si="60"/>
        <v>#REF!</v>
      </c>
      <c r="Z242" s="103" t="e">
        <f t="shared" si="61"/>
        <v>#REF!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-29532.002020101954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1</v>
      </c>
      <c r="Z243" s="103">
        <f t="shared" si="61"/>
        <v>0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3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 t="e">
        <f t="shared" si="62"/>
        <v>#REF!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 t="e">
        <f t="shared" si="60"/>
        <v>#REF!</v>
      </c>
      <c r="Z244" s="103" t="e">
        <f t="shared" si="61"/>
        <v>#REF!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si="62"/>
        <v>#REF!</v>
      </c>
      <c r="O245" s="193" t="e">
        <f t="shared" si="59"/>
        <v>#REF!</v>
      </c>
      <c r="P245" s="203" t="e">
        <f t="shared" si="63"/>
        <v>#REF!</v>
      </c>
      <c r="Q245" s="190" t="e">
        <f>IFERROR(VLOOKUP(A245,[1]Energiindhold!$A$2:$C$11,3,FALSE),IFERROR(VLOOKUP(A245,[1]Biogasudbytte!$A$2:$B$18,2,FALSE)*[1]Energiindhold!$C$10,0))*O245</f>
        <v>#REF!</v>
      </c>
      <c r="R245" s="190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>IFERROR(VLOOKUP(A245,[1]Biogasudbytte!$A$2:$B$18,2,FALSE)*[1]Energiindhold!$C$10,0)*J245*IFERROR(VLOOKUP(A245,Biogasanlæg!$F$3:$G$8,2,FALSE),1)</f>
        <v>#REF!</v>
      </c>
      <c r="T245" s="191" t="e">
        <f t="shared" si="64"/>
        <v>#REF!</v>
      </c>
      <c r="U245" s="189" t="e">
        <f>O245*IFERROR(VLOOKUP(A245,[1]Tørstofindhold!A$2:B$24,2,FALSE),0)</f>
        <v>#REF!</v>
      </c>
      <c r="V245" s="190" t="e">
        <f>IF(D245=År1,P245,SUM(O245,P245))*IFERROR(VLOOKUP(A245,[1]Tørstofindhold!A$2:B$24,2,FALSE),0)</f>
        <v>#REF!</v>
      </c>
      <c r="W245" s="190" t="e">
        <f>J245*IFERROR(VLOOKUP(A245,[1]Tørstofindhold!A$2:B$24,2,FALSE),0)</f>
        <v>#REF!</v>
      </c>
      <c r="X245" s="191" t="e">
        <f t="shared" si="65"/>
        <v>#REF!</v>
      </c>
      <c r="Y245" s="171" t="e">
        <f t="shared" si="60"/>
        <v>#REF!</v>
      </c>
      <c r="Z245" s="103" t="e">
        <f t="shared" si="61"/>
        <v>#REF!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si="62"/>
        <v>0</v>
      </c>
      <c r="O246" s="193">
        <f t="shared" si="59"/>
        <v>0</v>
      </c>
      <c r="P246" s="203">
        <f t="shared" si="63"/>
        <v>12086250.624000002</v>
      </c>
      <c r="Q246" s="190">
        <f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>O246*IFERROR(VLOOKUP(A246,[1]Tørstofindhold!A$2:B$24,2,FALSE),0)</f>
        <v>0</v>
      </c>
      <c r="V246" s="190">
        <f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si="65"/>
        <v>0</v>
      </c>
      <c r="Y246" s="171">
        <f t="shared" si="60"/>
        <v>0</v>
      </c>
      <c r="Z246" s="103">
        <f t="shared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si="60"/>
        <v>#REF!</v>
      </c>
      <c r="Z247" s="103" t="e">
        <f t="shared" si="61"/>
        <v>#REF!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 t="e">
        <f t="shared" si="62"/>
        <v>#REF!</v>
      </c>
      <c r="O248" s="193" t="e">
        <f t="shared" si="59"/>
        <v>#REF!</v>
      </c>
      <c r="P248" s="203" t="e">
        <f t="shared" si="63"/>
        <v>#REF!</v>
      </c>
      <c r="Q248" s="190" t="e">
        <f>IFERROR(VLOOKUP(A248,[1]Energiindhold!$A$2:$C$11,3,FALSE),IFERROR(VLOOKUP(A248,[1]Biogasudbytte!$A$2:$B$18,2,FALSE)*[1]Energiindhold!$C$10,0))*O248</f>
        <v>#REF!</v>
      </c>
      <c r="R248" s="190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90" t="e">
        <f>IFERROR(VLOOKUP(A248,[1]Biogasudbytte!$A$2:$B$18,2,FALSE)*[1]Energiindhold!$C$10,0)*J248*IFERROR(VLOOKUP(A248,Biogasanlæg!$F$3:$G$8,2,FALSE),1)</f>
        <v>#REF!</v>
      </c>
      <c r="T248" s="191" t="e">
        <f t="shared" si="64"/>
        <v>#REF!</v>
      </c>
      <c r="U248" s="189" t="e">
        <f>O248*IFERROR(VLOOKUP(A248,[1]Tørstofindhold!A$2:B$24,2,FALSE),0)</f>
        <v>#REF!</v>
      </c>
      <c r="V248" s="190" t="e">
        <f>IF(D248=År1,P248,SUM(O248,P248))*IFERROR(VLOOKUP(A248,[1]Tørstofindhold!A$2:B$24,2,FALSE),0)</f>
        <v>#REF!</v>
      </c>
      <c r="W248" s="190" t="e">
        <f>J248*IFERROR(VLOOKUP(A248,[1]Tørstofindhold!A$2:B$24,2,FALSE),0)</f>
        <v>#REF!</v>
      </c>
      <c r="X248" s="191" t="e">
        <f t="shared" si="65"/>
        <v>#REF!</v>
      </c>
      <c r="Y248" s="171" t="e">
        <f t="shared" si="60"/>
        <v>#REF!</v>
      </c>
      <c r="Z248" s="103" t="e">
        <f t="shared" si="61"/>
        <v>#REF!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3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 t="e">
        <f t="shared" si="62"/>
        <v>#REF!</v>
      </c>
      <c r="O249" s="193" t="e">
        <f t="shared" si="59"/>
        <v>#REF!</v>
      </c>
      <c r="P249" s="203" t="e">
        <f t="shared" si="63"/>
        <v>#REF!</v>
      </c>
      <c r="Q249" s="190" t="e">
        <f>IFERROR(VLOOKUP(A249,[1]Energiindhold!$A$2:$C$11,3,FALSE),IFERROR(VLOOKUP(A249,[1]Biogasudbytte!$A$2:$B$18,2,FALSE)*[1]Energiindhold!$C$10,0))*O249</f>
        <v>#REF!</v>
      </c>
      <c r="R249" s="190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90" t="e">
        <f>IFERROR(VLOOKUP(A249,[1]Biogasudbytte!$A$2:$B$18,2,FALSE)*[1]Energiindhold!$C$10,0)*J249*IFERROR(VLOOKUP(A249,Biogasanlæg!$F$3:$G$8,2,FALSE),1)</f>
        <v>#REF!</v>
      </c>
      <c r="T249" s="191" t="e">
        <f t="shared" si="64"/>
        <v>#REF!</v>
      </c>
      <c r="U249" s="189" t="e">
        <f>O249*IFERROR(VLOOKUP(A249,[1]Tørstofindhold!A$2:B$24,2,FALSE),0)</f>
        <v>#REF!</v>
      </c>
      <c r="V249" s="190" t="e">
        <f>IF(D249=År1,P249,SUM(O249,P249))*IFERROR(VLOOKUP(A249,[1]Tørstofindhold!A$2:B$24,2,FALSE),0)</f>
        <v>#REF!</v>
      </c>
      <c r="W249" s="190" t="e">
        <f>J249*IFERROR(VLOOKUP(A249,[1]Tørstofindhold!A$2:B$24,2,FALSE),0)</f>
        <v>#REF!</v>
      </c>
      <c r="X249" s="191" t="e">
        <f t="shared" si="65"/>
        <v>#REF!</v>
      </c>
      <c r="Y249" s="171" t="e">
        <f t="shared" si="60"/>
        <v>#REF!</v>
      </c>
      <c r="Z249" s="103" t="e">
        <f t="shared" si="61"/>
        <v>#REF!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 t="e">
        <f t="shared" si="62"/>
        <v>#REF!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 t="e">
        <f t="shared" si="60"/>
        <v>#REF!</v>
      </c>
      <c r="Z250" s="103" t="e">
        <f t="shared" si="61"/>
        <v>#REF!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3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 t="e">
        <f t="shared" si="62"/>
        <v>#REF!</v>
      </c>
      <c r="O251" s="193" t="e">
        <f t="shared" si="59"/>
        <v>#REF!</v>
      </c>
      <c r="P251" s="203" t="e">
        <f t="shared" si="63"/>
        <v>#REF!</v>
      </c>
      <c r="Q251" s="190" t="e">
        <f>IFERROR(VLOOKUP(A251,[1]Energiindhold!$A$2:$C$11,3,FALSE),IFERROR(VLOOKUP(A251,[1]Biogasudbytte!$A$2:$B$18,2,FALSE)*[1]Energiindhold!$C$10,0))*O251</f>
        <v>#REF!</v>
      </c>
      <c r="R251" s="190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90" t="e">
        <f>IFERROR(VLOOKUP(A251,[1]Biogasudbytte!$A$2:$B$18,2,FALSE)*[1]Energiindhold!$C$10,0)*J251*IFERROR(VLOOKUP(A251,Biogasanlæg!$F$3:$G$8,2,FALSE),1)</f>
        <v>#REF!</v>
      </c>
      <c r="T251" s="191" t="e">
        <f t="shared" si="64"/>
        <v>#REF!</v>
      </c>
      <c r="U251" s="189" t="e">
        <f>O251*IFERROR(VLOOKUP(A251,[1]Tørstofindhold!A$2:B$24,2,FALSE),0)</f>
        <v>#REF!</v>
      </c>
      <c r="V251" s="190" t="e">
        <f>IF(D251=År1,P251,SUM(O251,P251))*IFERROR(VLOOKUP(A251,[1]Tørstofindhold!A$2:B$24,2,FALSE),0)</f>
        <v>#REF!</v>
      </c>
      <c r="W251" s="190" t="e">
        <f>J251*IFERROR(VLOOKUP(A251,[1]Tørstofindhold!A$2:B$24,2,FALSE),0)</f>
        <v>#REF!</v>
      </c>
      <c r="X251" s="191" t="e">
        <f t="shared" si="65"/>
        <v>#REF!</v>
      </c>
      <c r="Y251" s="171" t="e">
        <f t="shared" si="60"/>
        <v>#REF!</v>
      </c>
      <c r="Z251" s="103" t="e">
        <f t="shared" si="61"/>
        <v>#REF!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-31993.002188443785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1</v>
      </c>
      <c r="Z252" s="103">
        <f t="shared" si="61"/>
        <v>0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0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0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-233795.01599247381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2" t="e">
        <f t="shared" si="62"/>
        <v>#REF!</v>
      </c>
      <c r="O256" s="193" t="e">
        <f t="shared" si="59"/>
        <v>#REF!</v>
      </c>
      <c r="P256" s="203" t="e">
        <f t="shared" si="63"/>
        <v>#REF!</v>
      </c>
      <c r="Q256" s="190" t="e">
        <f>IFERROR(VLOOKUP(A256,[1]Energiindhold!$A$2:$C$11,3,FALSE),IFERROR(VLOOKUP(A256,[1]Biogasudbytte!$A$2:$B$18,2,FALSE)*[1]Energiindhold!$C$10,0))*O256</f>
        <v>#REF!</v>
      </c>
      <c r="R256" s="190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90" t="e">
        <f>IFERROR(VLOOKUP(A256,[1]Biogasudbytte!$A$2:$B$18,2,FALSE)*[1]Energiindhold!$C$10,0)*J256*IFERROR(VLOOKUP(A256,Biogasanlæg!$F$3:$G$8,2,FALSE),1)</f>
        <v>#REF!</v>
      </c>
      <c r="T256" s="191" t="e">
        <f t="shared" si="64"/>
        <v>#REF!</v>
      </c>
      <c r="U256" s="189" t="e">
        <f>O256*IFERROR(VLOOKUP(A256,[1]Tørstofindhold!A$2:B$24,2,FALSE),0)</f>
        <v>#REF!</v>
      </c>
      <c r="V256" s="190" t="e">
        <f>IF(D256=År1,P256,SUM(O256,P256))*IFERROR(VLOOKUP(A256,[1]Tørstofindhold!A$2:B$24,2,FALSE),0)</f>
        <v>#REF!</v>
      </c>
      <c r="W256" s="190" t="e">
        <f>J256*IFERROR(VLOOKUP(A256,[1]Tørstofindhold!A$2:B$24,2,FALSE),0)</f>
        <v>#REF!</v>
      </c>
      <c r="X256" s="191" t="e">
        <f t="shared" si="65"/>
        <v>#REF!</v>
      </c>
      <c r="Y256" s="171" t="e">
        <f t="shared" si="60"/>
        <v>#REF!</v>
      </c>
      <c r="Z256" s="103" t="e">
        <f t="shared" si="61"/>
        <v>#REF!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 t="e">
        <f t="shared" si="62"/>
        <v>#REF!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 t="e">
        <f t="shared" si="60"/>
        <v>#REF!</v>
      </c>
      <c r="Z257" s="103" t="e">
        <f t="shared" si="61"/>
        <v>#REF!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-244869.51675001203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7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2" t="e">
        <f t="shared" si="62"/>
        <v>#REF!</v>
      </c>
      <c r="O259" s="193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3" t="e">
        <f t="shared" si="63"/>
        <v>#REF!</v>
      </c>
      <c r="Q259" s="190" t="e">
        <f>IFERROR(VLOOKUP(A259,[1]Energiindhold!$A$2:$C$11,3,FALSE),IFERROR(VLOOKUP(A259,[1]Biogasudbytte!$A$2:$B$18,2,FALSE)*[1]Energiindhold!$C$10,0))*O259</f>
        <v>#REF!</v>
      </c>
      <c r="R259" s="190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90" t="e">
        <f>IFERROR(VLOOKUP(A259,[1]Biogasudbytte!$A$2:$B$18,2,FALSE)*[1]Energiindhold!$C$10,0)*J259*IFERROR(VLOOKUP(A259,Biogasanlæg!$F$3:$G$8,2,FALSE),1)</f>
        <v>#REF!</v>
      </c>
      <c r="T259" s="191" t="e">
        <f t="shared" si="64"/>
        <v>#REF!</v>
      </c>
      <c r="U259" s="189" t="e">
        <f>O259*IFERROR(VLOOKUP(A259,[1]Tørstofindhold!A$2:B$24,2,FALSE),0)</f>
        <v>#REF!</v>
      </c>
      <c r="V259" s="190" t="e">
        <f>IF(D259=År1,P259,SUM(O259,P259))*IFERROR(VLOOKUP(A259,[1]Tørstofindhold!A$2:B$24,2,FALSE),0)</f>
        <v>#REF!</v>
      </c>
      <c r="W259" s="190" t="e">
        <f>J259*IFERROR(VLOOKUP(A259,[1]Tørstofindhold!A$2:B$24,2,FALSE),0)</f>
        <v>#REF!</v>
      </c>
      <c r="X259" s="191" t="e">
        <f t="shared" si="65"/>
        <v>#REF!</v>
      </c>
      <c r="Y259" s="171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7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2" t="e">
        <f t="shared" si="62"/>
        <v>#REF!</v>
      </c>
      <c r="O260" s="193" t="e">
        <f t="shared" si="75"/>
        <v>#REF!</v>
      </c>
      <c r="P260" s="203" t="e">
        <f t="shared" si="63"/>
        <v>#REF!</v>
      </c>
      <c r="Q260" s="190" t="e">
        <f>IFERROR(VLOOKUP(A260,[1]Energiindhold!$A$2:$C$11,3,FALSE),IFERROR(VLOOKUP(A260,[1]Biogasudbytte!$A$2:$B$18,2,FALSE)*[1]Energiindhold!$C$10,0))*O260</f>
        <v>#REF!</v>
      </c>
      <c r="R260" s="190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90" t="e">
        <f>IFERROR(VLOOKUP(A260,[1]Biogasudbytte!$A$2:$B$18,2,FALSE)*[1]Energiindhold!$C$10,0)*J260*IFERROR(VLOOKUP(A260,Biogasanlæg!$F$3:$G$8,2,FALSE),1)</f>
        <v>#REF!</v>
      </c>
      <c r="T260" s="191" t="e">
        <f t="shared" si="64"/>
        <v>#REF!</v>
      </c>
      <c r="U260" s="189" t="e">
        <f>O260*IFERROR(VLOOKUP(A260,[1]Tørstofindhold!A$2:B$24,2,FALSE),0)</f>
        <v>#REF!</v>
      </c>
      <c r="V260" s="190" t="e">
        <f>IF(D260=År1,P260,SUM(O260,P260))*IFERROR(VLOOKUP(A260,[1]Tørstofindhold!A$2:B$24,2,FALSE),0)</f>
        <v>#REF!</v>
      </c>
      <c r="W260" s="190" t="e">
        <f>J260*IFERROR(VLOOKUP(A260,[1]Tørstofindhold!A$2:B$24,2,FALSE),0)</f>
        <v>#REF!</v>
      </c>
      <c r="X260" s="191" t="e">
        <f t="shared" si="65"/>
        <v>#REF!</v>
      </c>
      <c r="Y260" s="171" t="e">
        <f t="shared" si="76"/>
        <v>#REF!</v>
      </c>
      <c r="Z260" s="103" t="e">
        <f t="shared" si="77"/>
        <v>#REF!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 t="e">
        <f t="shared" si="62"/>
        <v>#REF!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 t="e">
        <f t="shared" si="76"/>
        <v>#REF!</v>
      </c>
      <c r="Z261" s="103" t="e">
        <f t="shared" si="77"/>
        <v>#REF!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 t="e">
        <f t="shared" si="62"/>
        <v>#REF!</v>
      </c>
      <c r="O262" s="193" t="e">
        <f t="shared" si="75"/>
        <v>#REF!</v>
      </c>
      <c r="P262" s="203" t="e">
        <f t="shared" si="63"/>
        <v>#REF!</v>
      </c>
      <c r="Q262" s="190" t="e">
        <f>IFERROR(VLOOKUP(A262,[1]Energiindhold!$A$2:$C$11,3,FALSE),IFERROR(VLOOKUP(A262,[1]Biogasudbytte!$A$2:$B$18,2,FALSE)*[1]Energiindhold!$C$10,0))*O262</f>
        <v>#REF!</v>
      </c>
      <c r="R262" s="190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90" t="e">
        <f>IFERROR(VLOOKUP(A262,[1]Biogasudbytte!$A$2:$B$18,2,FALSE)*[1]Energiindhold!$C$10,0)*J262*IFERROR(VLOOKUP(A262,Biogasanlæg!$F$3:$G$8,2,FALSE),1)</f>
        <v>#REF!</v>
      </c>
      <c r="T262" s="191" t="e">
        <f t="shared" si="64"/>
        <v>#REF!</v>
      </c>
      <c r="U262" s="189" t="e">
        <f>O262*IFERROR(VLOOKUP(A262,[1]Tørstofindhold!A$2:B$24,2,FALSE),0)</f>
        <v>#REF!</v>
      </c>
      <c r="V262" s="190" t="e">
        <f>IF(D262=År1,P262,SUM(O262,P262))*IFERROR(VLOOKUP(A262,[1]Tørstofindhold!A$2:B$24,2,FALSE),0)</f>
        <v>#REF!</v>
      </c>
      <c r="W262" s="190" t="e">
        <f>J262*IFERROR(VLOOKUP(A262,[1]Tørstofindhold!A$2:B$24,2,FALSE),0)</f>
        <v>#REF!</v>
      </c>
      <c r="X262" s="191" t="e">
        <f t="shared" si="65"/>
        <v>#REF!</v>
      </c>
      <c r="Y262" s="171" t="e">
        <f t="shared" si="76"/>
        <v>#REF!</v>
      </c>
      <c r="Z262" s="103" t="e">
        <f t="shared" si="77"/>
        <v>#REF!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0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0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3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 t="e">
        <f t="shared" si="62"/>
        <v>#REF!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 t="e">
        <f t="shared" si="76"/>
        <v>#REF!</v>
      </c>
      <c r="Z264" s="103" t="e">
        <f t="shared" si="77"/>
        <v>#REF!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 t="e">
        <f t="shared" si="62"/>
        <v>#REF!</v>
      </c>
      <c r="O265" s="193" t="e">
        <f t="shared" si="75"/>
        <v>#REF!</v>
      </c>
      <c r="P265" s="203" t="e">
        <f t="shared" si="63"/>
        <v>#REF!</v>
      </c>
      <c r="Q265" s="190" t="e">
        <f>IFERROR(VLOOKUP(A265,[1]Energiindhold!$A$2:$C$11,3,FALSE),IFERROR(VLOOKUP(A265,[1]Biogasudbytte!$A$2:$B$18,2,FALSE)*[1]Energiindhold!$C$10,0))*O265</f>
        <v>#REF!</v>
      </c>
      <c r="R265" s="190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90" t="e">
        <f>IFERROR(VLOOKUP(A265,[1]Biogasudbytte!$A$2:$B$18,2,FALSE)*[1]Energiindhold!$C$10,0)*J265*IFERROR(VLOOKUP(A265,Biogasanlæg!$F$3:$G$8,2,FALSE),1)</f>
        <v>#REF!</v>
      </c>
      <c r="T265" s="191" t="e">
        <f t="shared" si="64"/>
        <v>#REF!</v>
      </c>
      <c r="U265" s="189" t="e">
        <f>O265*IFERROR(VLOOKUP(A265,[1]Tørstofindhold!A$2:B$24,2,FALSE),0)</f>
        <v>#REF!</v>
      </c>
      <c r="V265" s="190" t="e">
        <f>IF(D265=År1,P265,SUM(O265,P265))*IFERROR(VLOOKUP(A265,[1]Tørstofindhold!A$2:B$24,2,FALSE),0)</f>
        <v>#REF!</v>
      </c>
      <c r="W265" s="190" t="e">
        <f>J265*IFERROR(VLOOKUP(A265,[1]Tørstofindhold!A$2:B$24,2,FALSE),0)</f>
        <v>#REF!</v>
      </c>
      <c r="X265" s="191" t="e">
        <f t="shared" si="65"/>
        <v>#REF!</v>
      </c>
      <c r="Y265" s="171" t="e">
        <f t="shared" si="76"/>
        <v>#REF!</v>
      </c>
      <c r="Z265" s="103" t="e">
        <f t="shared" si="77"/>
        <v>#REF!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si="76"/>
        <v>#REF!</v>
      </c>
      <c r="Z266" s="103" t="e">
        <f t="shared" si="77"/>
        <v>#REF!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3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 t="e">
        <f t="shared" si="62"/>
        <v>#REF!</v>
      </c>
      <c r="O267" s="193" t="e">
        <f t="shared" si="75"/>
        <v>#REF!</v>
      </c>
      <c r="P267" s="203" t="e">
        <f t="shared" si="63"/>
        <v>#REF!</v>
      </c>
      <c r="Q267" s="190" t="e">
        <f>IFERROR(VLOOKUP(A267,[1]Energiindhold!$A$2:$C$11,3,FALSE),IFERROR(VLOOKUP(A267,[1]Biogasudbytte!$A$2:$B$18,2,FALSE)*[1]Energiindhold!$C$10,0))*O267</f>
        <v>#REF!</v>
      </c>
      <c r="R267" s="190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90" t="e">
        <f>IFERROR(VLOOKUP(A267,[1]Biogasudbytte!$A$2:$B$18,2,FALSE)*[1]Energiindhold!$C$10,0)*J267*IFERROR(VLOOKUP(A267,Biogasanlæg!$F$3:$G$8,2,FALSE),1)</f>
        <v>#REF!</v>
      </c>
      <c r="T267" s="191" t="e">
        <f t="shared" si="64"/>
        <v>#REF!</v>
      </c>
      <c r="U267" s="189" t="e">
        <f>O267*IFERROR(VLOOKUP(A267,[1]Tørstofindhold!A$2:B$24,2,FALSE),0)</f>
        <v>#REF!</v>
      </c>
      <c r="V267" s="190" t="e">
        <f>IF(D267=År1,P267,SUM(O267,P267))*IFERROR(VLOOKUP(A267,[1]Tørstofindhold!A$2:B$24,2,FALSE),0)</f>
        <v>#REF!</v>
      </c>
      <c r="W267" s="190" t="e">
        <f>J267*IFERROR(VLOOKUP(A267,[1]Tørstofindhold!A$2:B$24,2,FALSE),0)</f>
        <v>#REF!</v>
      </c>
      <c r="X267" s="191" t="e">
        <f t="shared" si="65"/>
        <v>#REF!</v>
      </c>
      <c r="Y267" s="171" t="e">
        <f t="shared" si="76"/>
        <v>#REF!</v>
      </c>
      <c r="Z267" s="103" t="e">
        <f t="shared" si="77"/>
        <v>#REF!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3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 t="e">
        <f t="shared" si="62"/>
        <v>#REF!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 t="e">
        <f t="shared" si="76"/>
        <v>#REF!</v>
      </c>
      <c r="Z268" s="103" t="e">
        <f t="shared" si="77"/>
        <v>#REF!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 t="e">
        <f t="shared" si="62"/>
        <v>#REF!</v>
      </c>
      <c r="O269" s="193" t="e">
        <f t="shared" si="75"/>
        <v>#REF!</v>
      </c>
      <c r="P269" s="203" t="e">
        <f t="shared" si="63"/>
        <v>#REF!</v>
      </c>
      <c r="Q269" s="190" t="e">
        <f>IFERROR(VLOOKUP(A269,[1]Energiindhold!$A$2:$C$11,3,FALSE),IFERROR(VLOOKUP(A269,[1]Biogasudbytte!$A$2:$B$18,2,FALSE)*[1]Energiindhold!$C$10,0))*O269</f>
        <v>#REF!</v>
      </c>
      <c r="R269" s="190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90" t="e">
        <f>IFERROR(VLOOKUP(A269,[1]Biogasudbytte!$A$2:$B$18,2,FALSE)*[1]Energiindhold!$C$10,0)*J269*IFERROR(VLOOKUP(A269,Biogasanlæg!$F$3:$G$8,2,FALSE),1)</f>
        <v>#REF!</v>
      </c>
      <c r="T269" s="191" t="e">
        <f t="shared" si="64"/>
        <v>#REF!</v>
      </c>
      <c r="U269" s="189" t="e">
        <f>O269*IFERROR(VLOOKUP(A269,[1]Tørstofindhold!A$2:B$24,2,FALSE),0)</f>
        <v>#REF!</v>
      </c>
      <c r="V269" s="190" t="e">
        <f>IF(D269=År1,P269,SUM(O269,P269))*IFERROR(VLOOKUP(A269,[1]Tørstofindhold!A$2:B$24,2,FALSE),0)</f>
        <v>#REF!</v>
      </c>
      <c r="W269" s="190" t="e">
        <f>J269*IFERROR(VLOOKUP(A269,[1]Tørstofindhold!A$2:B$24,2,FALSE),0)</f>
        <v>#REF!</v>
      </c>
      <c r="X269" s="191" t="e">
        <f t="shared" si="65"/>
        <v>#REF!</v>
      </c>
      <c r="Y269" s="171" t="e">
        <f t="shared" si="76"/>
        <v>#REF!</v>
      </c>
      <c r="Z269" s="103" t="e">
        <f t="shared" si="77"/>
        <v>#REF!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-428214.02929147833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1</v>
      </c>
      <c r="Z270" s="103">
        <f t="shared" si="77"/>
        <v>0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 t="e">
        <f t="shared" si="62"/>
        <v>#REF!</v>
      </c>
      <c r="O271" s="193" t="e">
        <f t="shared" si="75"/>
        <v>#REF!</v>
      </c>
      <c r="P271" s="203" t="e">
        <f t="shared" si="63"/>
        <v>#REF!</v>
      </c>
      <c r="Q271" s="190" t="e">
        <f>IFERROR(VLOOKUP(A271,[1]Energiindhold!$A$2:$C$11,3,FALSE),IFERROR(VLOOKUP(A271,[1]Biogasudbytte!$A$2:$B$18,2,FALSE)*[1]Energiindhold!$C$10,0))*O271</f>
        <v>#REF!</v>
      </c>
      <c r="R271" s="190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90" t="e">
        <f>IFERROR(VLOOKUP(A271,[1]Biogasudbytte!$A$2:$B$18,2,FALSE)*[1]Energiindhold!$C$10,0)*J271*IFERROR(VLOOKUP(A271,Biogasanlæg!$F$3:$G$8,2,FALSE),1)</f>
        <v>#REF!</v>
      </c>
      <c r="T271" s="191" t="e">
        <f t="shared" si="64"/>
        <v>#REF!</v>
      </c>
      <c r="U271" s="189" t="e">
        <f>O271*IFERROR(VLOOKUP(A271,[1]Tørstofindhold!A$2:B$24,2,FALSE),0)</f>
        <v>#REF!</v>
      </c>
      <c r="V271" s="190" t="e">
        <f>IF(D271=År1,P271,SUM(O271,P271))*IFERROR(VLOOKUP(A271,[1]Tørstofindhold!A$2:B$24,2,FALSE),0)</f>
        <v>#REF!</v>
      </c>
      <c r="W271" s="190" t="e">
        <f>J271*IFERROR(VLOOKUP(A271,[1]Tørstofindhold!A$2:B$24,2,FALSE),0)</f>
        <v>#REF!</v>
      </c>
      <c r="X271" s="191" t="e">
        <f t="shared" si="65"/>
        <v>#REF!</v>
      </c>
      <c r="Y271" s="171" t="e">
        <f t="shared" si="76"/>
        <v>#REF!</v>
      </c>
      <c r="Z271" s="103" t="e">
        <f t="shared" si="77"/>
        <v>#REF!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-54412.71372203785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0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0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7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2" t="e">
        <f t="shared" si="62"/>
        <v>#REF!</v>
      </c>
      <c r="O274" s="193" t="e">
        <f t="shared" si="75"/>
        <v>#REF!</v>
      </c>
      <c r="P274" s="203" t="e">
        <f t="shared" si="63"/>
        <v>#REF!</v>
      </c>
      <c r="Q274" s="190" t="e">
        <f>IFERROR(VLOOKUP(A274,[1]Energiindhold!$A$2:$C$11,3,FALSE),IFERROR(VLOOKUP(A274,[1]Biogasudbytte!$A$2:$B$18,2,FALSE)*[1]Energiindhold!$C$10,0))*O274</f>
        <v>#REF!</v>
      </c>
      <c r="R274" s="190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90">
        <f>IFERROR(VLOOKUP(A274,[1]Biogasudbytte!$A$2:$B$18,2,FALSE)*[1]Energiindhold!$C$10,0)*J274*IFERROR(VLOOKUP(A274,Biogasanlæg!$F$3:$G$8,2,FALSE),1)</f>
        <v>0</v>
      </c>
      <c r="T274" s="191" t="e">
        <f t="shared" si="64"/>
        <v>#REF!</v>
      </c>
      <c r="U274" s="189" t="e">
        <f>O274*IFERROR(VLOOKUP(A274,[1]Tørstofindhold!A$2:B$24,2,FALSE),0)</f>
        <v>#REF!</v>
      </c>
      <c r="V274" s="190" t="e">
        <f>IF(D274=År1,P274,SUM(O274,P274))*IFERROR(VLOOKUP(A274,[1]Tørstofindhold!A$2:B$24,2,FALSE),0)</f>
        <v>#REF!</v>
      </c>
      <c r="W274" s="190">
        <f>J274*IFERROR(VLOOKUP(A274,[1]Tørstofindhold!A$2:B$24,2,FALSE),0)</f>
        <v>0</v>
      </c>
      <c r="X274" s="191" t="e">
        <f t="shared" si="65"/>
        <v>#REF!</v>
      </c>
      <c r="Y274" s="171" t="e">
        <f t="shared" si="76"/>
        <v>#REF!</v>
      </c>
      <c r="Z274" s="103" t="e">
        <f t="shared" si="77"/>
        <v>#REF!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 t="e">
        <f t="shared" ref="N275:N276" si="80">F275-SUM(G275:M275)</f>
        <v>#REF!</v>
      </c>
      <c r="O275" s="193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3" t="e">
        <f t="shared" ref="P275:P276" si="82">SUM(J275,L275)</f>
        <v>#REF!</v>
      </c>
      <c r="Q275" s="190" t="e">
        <f>IFERROR(VLOOKUP(A275,[1]Energiindhold!$A$2:$C$11,3,FALSE),IFERROR(VLOOKUP(A275,[1]Biogasudbytte!$A$2:$B$18,2,FALSE)*[1]Energiindhold!$C$10,0))*O275</f>
        <v>#REF!</v>
      </c>
      <c r="R275" s="190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90">
        <f>IFERROR(VLOOKUP(A275,[1]Biogasudbytte!$A$2:$B$18,2,FALSE)*[1]Energiindhold!$C$10,0)*J275*IFERROR(VLOOKUP(A275,Biogasanlæg!$F$3:$G$8,2,FALSE),1)</f>
        <v>0</v>
      </c>
      <c r="T275" s="191" t="e">
        <f t="shared" ref="T275:T276" si="83">R275-S275</f>
        <v>#REF!</v>
      </c>
      <c r="U275" s="189" t="e">
        <f>O275*IFERROR(VLOOKUP(A275,[1]Tørstofindhold!A$2:B$24,2,FALSE),0)</f>
        <v>#REF!</v>
      </c>
      <c r="V275" s="190" t="e">
        <f>IF(D275=År1,P275,SUM(O275,P275))*IFERROR(VLOOKUP(A275,[1]Tørstofindhold!A$2:B$24,2,FALSE),0)</f>
        <v>#REF!</v>
      </c>
      <c r="W275" s="190">
        <f>J275*IFERROR(VLOOKUP(A275,[1]Tørstofindhold!A$2:B$24,2,FALSE),0)</f>
        <v>0</v>
      </c>
      <c r="X275" s="191" t="e">
        <f t="shared" ref="X275:X276" si="84">V275-W275</f>
        <v>#REF!</v>
      </c>
      <c r="Y275" s="171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 t="e">
        <f t="shared" si="80"/>
        <v>#REF!</v>
      </c>
      <c r="O276" s="193" t="e">
        <f t="shared" si="81"/>
        <v>#REF!</v>
      </c>
      <c r="P276" s="203" t="e">
        <f t="shared" si="82"/>
        <v>#REF!</v>
      </c>
      <c r="Q276" s="190" t="e">
        <f>IFERROR(VLOOKUP(A276,[1]Energiindhold!$A$2:$C$11,3,FALSE),IFERROR(VLOOKUP(A276,[1]Biogasudbytte!$A$2:$B$18,2,FALSE)*[1]Energiindhold!$C$10,0))*O276</f>
        <v>#REF!</v>
      </c>
      <c r="R276" s="190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90">
        <f>IFERROR(VLOOKUP(A276,[1]Biogasudbytte!$A$2:$B$18,2,FALSE)*[1]Energiindhold!$C$10,0)*J276*IFERROR(VLOOKUP(A276,Biogasanlæg!$F$3:$G$8,2,FALSE),1)</f>
        <v>0</v>
      </c>
      <c r="T276" s="191" t="e">
        <f t="shared" si="83"/>
        <v>#REF!</v>
      </c>
      <c r="U276" s="189" t="e">
        <f>O276*IFERROR(VLOOKUP(A276,[1]Tørstofindhold!A$2:B$24,2,FALSE),0)</f>
        <v>#REF!</v>
      </c>
      <c r="V276" s="190" t="e">
        <f>IF(D276=År1,P276,SUM(O276,P276))*IFERROR(VLOOKUP(A276,[1]Tørstofindhold!A$2:B$24,2,FALSE),0)</f>
        <v>#REF!</v>
      </c>
      <c r="W276" s="190">
        <f>J276*IFERROR(VLOOKUP(A276,[1]Tørstofindhold!A$2:B$24,2,FALSE),0)</f>
        <v>0</v>
      </c>
      <c r="X276" s="191" t="e">
        <f t="shared" si="84"/>
        <v>#REF!</v>
      </c>
      <c r="Y276" s="171" t="e">
        <f t="shared" si="85"/>
        <v>#REF!</v>
      </c>
      <c r="Z276" s="103" t="e">
        <f t="shared" si="86"/>
        <v>#REF!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0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2" t="e">
        <f t="shared" si="62"/>
        <v>#REF!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 t="e">
        <f t="shared" si="90"/>
        <v>#REF!</v>
      </c>
      <c r="Z278" s="103" t="e">
        <f t="shared" si="91"/>
        <v>#REF!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3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 t="e">
        <f t="shared" si="62"/>
        <v>#REF!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 t="e">
        <f t="shared" si="90"/>
        <v>#REF!</v>
      </c>
      <c r="Z279" s="103" t="e">
        <f t="shared" si="91"/>
        <v>#REF!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7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2" t="e">
        <f t="shared" si="62"/>
        <v>#REF!</v>
      </c>
      <c r="O280" s="193" t="e">
        <f t="shared" si="89"/>
        <v>#REF!</v>
      </c>
      <c r="P280" s="203" t="e">
        <f t="shared" si="63"/>
        <v>#REF!</v>
      </c>
      <c r="Q280" s="190" t="e">
        <f>IFERROR(VLOOKUP(A280,[1]Energiindhold!$A$2:$C$11,3,FALSE),IFERROR(VLOOKUP(A280,[1]Biogasudbytte!$A$2:$B$18,2,FALSE)*[1]Energiindhold!$C$10,0))*O280</f>
        <v>#REF!</v>
      </c>
      <c r="R280" s="190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90">
        <f>IFERROR(VLOOKUP(A280,[1]Biogasudbytte!$A$2:$B$18,2,FALSE)*[1]Energiindhold!$C$10,0)*J280*IFERROR(VLOOKUP(A280,Biogasanlæg!$F$3:$G$8,2,FALSE),1)</f>
        <v>0</v>
      </c>
      <c r="T280" s="191" t="e">
        <f t="shared" si="64"/>
        <v>#REF!</v>
      </c>
      <c r="U280" s="189" t="e">
        <f>O280*IFERROR(VLOOKUP(A280,[1]Tørstofindhold!A$2:B$24,2,FALSE),0)</f>
        <v>#REF!</v>
      </c>
      <c r="V280" s="190" t="e">
        <f>IF(D280=År1,P280,SUM(O280,P280))*IFERROR(VLOOKUP(A280,[1]Tørstofindhold!A$2:B$24,2,FALSE),0)</f>
        <v>#REF!</v>
      </c>
      <c r="W280" s="190">
        <f>J280*IFERROR(VLOOKUP(A280,[1]Tørstofindhold!A$2:B$24,2,FALSE),0)</f>
        <v>0</v>
      </c>
      <c r="X280" s="191" t="e">
        <f t="shared" si="65"/>
        <v>#REF!</v>
      </c>
      <c r="Y280" s="171" t="e">
        <f t="shared" si="90"/>
        <v>#REF!</v>
      </c>
      <c r="Z280" s="103" t="e">
        <f t="shared" si="91"/>
        <v>#REF!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 t="e">
        <f t="shared" si="62"/>
        <v>#REF!</v>
      </c>
      <c r="O281" s="193" t="e">
        <f t="shared" si="89"/>
        <v>#REF!</v>
      </c>
      <c r="P281" s="203" t="e">
        <f t="shared" si="63"/>
        <v>#REF!</v>
      </c>
      <c r="Q281" s="190" t="e">
        <f>IFERROR(VLOOKUP(A281,[1]Energiindhold!$A$2:$C$11,3,FALSE),IFERROR(VLOOKUP(A281,[1]Biogasudbytte!$A$2:$B$18,2,FALSE)*[1]Energiindhold!$C$10,0))*O281</f>
        <v>#REF!</v>
      </c>
      <c r="R281" s="190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90" t="e">
        <f>IFERROR(VLOOKUP(A281,[1]Biogasudbytte!$A$2:$B$18,2,FALSE)*[1]Energiindhold!$C$10,0)*J281*IFERROR(VLOOKUP(A281,Biogasanlæg!$F$3:$G$8,2,FALSE),1)</f>
        <v>#REF!</v>
      </c>
      <c r="T281" s="191" t="e">
        <f t="shared" si="64"/>
        <v>#REF!</v>
      </c>
      <c r="U281" s="189" t="e">
        <f>O281*IFERROR(VLOOKUP(A281,[1]Tørstofindhold!A$2:B$24,2,FALSE),0)</f>
        <v>#REF!</v>
      </c>
      <c r="V281" s="190" t="e">
        <f>IF(D281=År1,P281,SUM(O281,P281))*IFERROR(VLOOKUP(A281,[1]Tørstofindhold!A$2:B$24,2,FALSE),0)</f>
        <v>#REF!</v>
      </c>
      <c r="W281" s="190" t="e">
        <f>J281*IFERROR(VLOOKUP(A281,[1]Tørstofindhold!A$2:B$24,2,FALSE),0)</f>
        <v>#REF!</v>
      </c>
      <c r="X281" s="191" t="e">
        <f t="shared" si="65"/>
        <v>#REF!</v>
      </c>
      <c r="Y281" s="171" t="e">
        <f t="shared" si="90"/>
        <v>#REF!</v>
      </c>
      <c r="Z281" s="103" t="e">
        <f t="shared" si="91"/>
        <v>#REF!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0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0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3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 t="e">
        <f t="shared" si="93"/>
        <v>#REF!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 t="e">
        <f t="shared" si="90"/>
        <v>#REF!</v>
      </c>
      <c r="Z283" s="103" t="e">
        <f t="shared" si="91"/>
        <v>#REF!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 t="e">
        <f t="shared" si="93"/>
        <v>#REF!</v>
      </c>
      <c r="O284" s="193" t="e">
        <f t="shared" si="89"/>
        <v>#REF!</v>
      </c>
      <c r="P284" s="203" t="e">
        <f t="shared" si="94"/>
        <v>#REF!</v>
      </c>
      <c r="Q284" s="190" t="e">
        <f>IFERROR(VLOOKUP(A284,[1]Energiindhold!$A$2:$C$11,3,FALSE),IFERROR(VLOOKUP(A284,[1]Biogasudbytte!$A$2:$B$18,2,FALSE)*[1]Energiindhold!$C$10,0))*O284</f>
        <v>#REF!</v>
      </c>
      <c r="R284" s="190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90" t="e">
        <f>IFERROR(VLOOKUP(A284,[1]Biogasudbytte!$A$2:$B$18,2,FALSE)*[1]Energiindhold!$C$10,0)*J284*IFERROR(VLOOKUP(A284,Biogasanlæg!$F$3:$G$8,2,FALSE),1)</f>
        <v>#REF!</v>
      </c>
      <c r="T284" s="191" t="e">
        <f t="shared" si="95"/>
        <v>#REF!</v>
      </c>
      <c r="U284" s="189" t="e">
        <f>O284*IFERROR(VLOOKUP(A284,[1]Tørstofindhold!A$2:B$24,2,FALSE),0)</f>
        <v>#REF!</v>
      </c>
      <c r="V284" s="190" t="e">
        <f>IF(D284=År1,P284,SUM(O284,P284))*IFERROR(VLOOKUP(A284,[1]Tørstofindhold!A$2:B$24,2,FALSE),0)</f>
        <v>#REF!</v>
      </c>
      <c r="W284" s="190" t="e">
        <f>J284*IFERROR(VLOOKUP(A284,[1]Tørstofindhold!A$2:B$24,2,FALSE),0)</f>
        <v>#REF!</v>
      </c>
      <c r="X284" s="191" t="e">
        <f t="shared" si="96"/>
        <v>#REF!</v>
      </c>
      <c r="Y284" s="171" t="e">
        <f t="shared" si="90"/>
        <v>#REF!</v>
      </c>
      <c r="Z284" s="103" t="e">
        <f t="shared" si="91"/>
        <v>#REF!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3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 t="e">
        <f t="shared" si="93"/>
        <v>#REF!</v>
      </c>
      <c r="O285" s="193" t="e">
        <f t="shared" si="89"/>
        <v>#REF!</v>
      </c>
      <c r="P285" s="203" t="e">
        <f t="shared" si="94"/>
        <v>#REF!</v>
      </c>
      <c r="Q285" s="190" t="e">
        <f>IFERROR(VLOOKUP(A285,[1]Energiindhold!$A$2:$C$11,3,FALSE),IFERROR(VLOOKUP(A285,[1]Biogasudbytte!$A$2:$B$18,2,FALSE)*[1]Energiindhold!$C$10,0))*O285</f>
        <v>#REF!</v>
      </c>
      <c r="R285" s="190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90" t="e">
        <f>IFERROR(VLOOKUP(A285,[1]Biogasudbytte!$A$2:$B$18,2,FALSE)*[1]Energiindhold!$C$10,0)*J285*IFERROR(VLOOKUP(A285,Biogasanlæg!$F$3:$G$8,2,FALSE),1)</f>
        <v>#REF!</v>
      </c>
      <c r="T285" s="191" t="e">
        <f t="shared" si="95"/>
        <v>#REF!</v>
      </c>
      <c r="U285" s="189" t="e">
        <f>O285*IFERROR(VLOOKUP(A285,[1]Tørstofindhold!A$2:B$24,2,FALSE),0)</f>
        <v>#REF!</v>
      </c>
      <c r="V285" s="190" t="e">
        <f>IF(D285=År1,P285,SUM(O285,P285))*IFERROR(VLOOKUP(A285,[1]Tørstofindhold!A$2:B$24,2,FALSE),0)</f>
        <v>#REF!</v>
      </c>
      <c r="W285" s="190" t="e">
        <f>J285*IFERROR(VLOOKUP(A285,[1]Tørstofindhold!A$2:B$24,2,FALSE),0)</f>
        <v>#REF!</v>
      </c>
      <c r="X285" s="191" t="e">
        <f t="shared" si="96"/>
        <v>#REF!</v>
      </c>
      <c r="Y285" s="171" t="e">
        <f t="shared" si="90"/>
        <v>#REF!</v>
      </c>
      <c r="Z285" s="103" t="e">
        <f t="shared" si="91"/>
        <v>#REF!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-110474.29755686472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1</v>
      </c>
      <c r="Z286" s="103">
        <f t="shared" si="91"/>
        <v>0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 t="e">
        <f t="shared" si="93"/>
        <v>#REF!</v>
      </c>
      <c r="O287" s="193" t="e">
        <f t="shared" si="89"/>
        <v>#REF!</v>
      </c>
      <c r="P287" s="203" t="e">
        <f t="shared" si="94"/>
        <v>#REF!</v>
      </c>
      <c r="Q287" s="190" t="e">
        <f>IFERROR(VLOOKUP(A287,[1]Energiindhold!$A$2:$C$11,3,FALSE),IFERROR(VLOOKUP(A287,[1]Biogasudbytte!$A$2:$B$18,2,FALSE)*[1]Energiindhold!$C$10,0))*O287</f>
        <v>#REF!</v>
      </c>
      <c r="R287" s="190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90" t="e">
        <f>IFERROR(VLOOKUP(A287,[1]Biogasudbytte!$A$2:$B$18,2,FALSE)*[1]Energiindhold!$C$10,0)*J287*IFERROR(VLOOKUP(A287,Biogasanlæg!$F$3:$G$8,2,FALSE),1)</f>
        <v>#REF!</v>
      </c>
      <c r="T287" s="191" t="e">
        <f t="shared" si="95"/>
        <v>#REF!</v>
      </c>
      <c r="U287" s="189" t="e">
        <f>O287*IFERROR(VLOOKUP(A287,[1]Tørstofindhold!A$2:B$24,2,FALSE),0)</f>
        <v>#REF!</v>
      </c>
      <c r="V287" s="190" t="e">
        <f>IF(D287=År1,P287,SUM(O287,P287))*IFERROR(VLOOKUP(A287,[1]Tørstofindhold!A$2:B$24,2,FALSE),0)</f>
        <v>#REF!</v>
      </c>
      <c r="W287" s="190" t="e">
        <f>J287*IFERROR(VLOOKUP(A287,[1]Tørstofindhold!A$2:B$24,2,FALSE),0)</f>
        <v>#REF!</v>
      </c>
      <c r="X287" s="191" t="e">
        <f t="shared" si="96"/>
        <v>#REF!</v>
      </c>
      <c r="Y287" s="171" t="e">
        <f t="shared" si="90"/>
        <v>#REF!</v>
      </c>
      <c r="Z287" s="103" t="e">
        <f t="shared" si="91"/>
        <v>#REF!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 t="e">
        <f t="shared" si="93"/>
        <v>#REF!</v>
      </c>
      <c r="O289" s="193" t="e">
        <f t="shared" si="89"/>
        <v>#REF!</v>
      </c>
      <c r="P289" s="203" t="e">
        <f t="shared" si="94"/>
        <v>#REF!</v>
      </c>
      <c r="Q289" s="190" t="e">
        <f>IFERROR(VLOOKUP(A289,[1]Energiindhold!$A$2:$C$11,3,FALSE),IFERROR(VLOOKUP(A289,[1]Biogasudbytte!$A$2:$B$18,2,FALSE)*[1]Energiindhold!$C$10,0))*O289</f>
        <v>#REF!</v>
      </c>
      <c r="R289" s="190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90">
        <f>IFERROR(VLOOKUP(A289,[1]Biogasudbytte!$A$2:$B$18,2,FALSE)*[1]Energiindhold!$C$10,0)*J289*IFERROR(VLOOKUP(A289,Biogasanlæg!$F$3:$G$8,2,FALSE),1)</f>
        <v>0</v>
      </c>
      <c r="T289" s="191" t="e">
        <f t="shared" si="95"/>
        <v>#REF!</v>
      </c>
      <c r="U289" s="189" t="e">
        <f>O289*IFERROR(VLOOKUP(A289,[1]Tørstofindhold!A$2:B$24,2,FALSE),0)</f>
        <v>#REF!</v>
      </c>
      <c r="V289" s="190" t="e">
        <f>IF(D289=År1,P289,SUM(O289,P289))*IFERROR(VLOOKUP(A289,[1]Tørstofindhold!A$2:B$24,2,FALSE),0)</f>
        <v>#REF!</v>
      </c>
      <c r="W289" s="190">
        <f>J289*IFERROR(VLOOKUP(A289,[1]Tørstofindhold!A$2:B$24,2,FALSE),0)</f>
        <v>0</v>
      </c>
      <c r="X289" s="191" t="e">
        <f t="shared" si="96"/>
        <v>#REF!</v>
      </c>
      <c r="Y289" s="171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4" t="e">
        <f t="shared" si="93"/>
        <v>#REF!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4" t="s">
        <v>23</v>
      </c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P2" s="375"/>
      <c r="Q2" s="375"/>
      <c r="R2" s="375"/>
      <c r="S2" s="375"/>
      <c r="T2" s="375"/>
      <c r="U2" s="37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0" t="s">
        <v>7</v>
      </c>
      <c r="D3" s="371"/>
      <c r="E3" s="371"/>
      <c r="F3" s="371"/>
      <c r="G3" s="371"/>
      <c r="H3" s="371"/>
      <c r="I3" s="371"/>
      <c r="J3" s="371"/>
      <c r="K3" s="372"/>
      <c r="L3" s="370" t="s">
        <v>8</v>
      </c>
      <c r="M3" s="371"/>
      <c r="N3" s="371"/>
      <c r="O3" s="371"/>
      <c r="P3" s="371"/>
      <c r="Q3" s="371"/>
      <c r="R3" s="371"/>
      <c r="S3" s="371"/>
      <c r="T3" s="372"/>
      <c r="U3" s="71"/>
      <c r="W3" s="31" t="s">
        <v>281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0" t="s">
        <v>7</v>
      </c>
      <c r="D22" s="371"/>
      <c r="E22" s="372"/>
      <c r="F22" s="373" t="s">
        <v>8</v>
      </c>
      <c r="G22" s="371"/>
      <c r="H22" s="37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7" t="s">
        <v>24</v>
      </c>
      <c r="B29" s="378"/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378"/>
      <c r="T29" s="378"/>
      <c r="U29" s="379"/>
    </row>
    <row r="30" spans="1:21" x14ac:dyDescent="0.25">
      <c r="A30" s="56"/>
      <c r="B30" s="53"/>
      <c r="C30" s="380" t="s">
        <v>7</v>
      </c>
      <c r="D30" s="381"/>
      <c r="E30" s="381"/>
      <c r="F30" s="381"/>
      <c r="G30" s="381"/>
      <c r="H30" s="381"/>
      <c r="I30" s="381"/>
      <c r="J30" s="381"/>
      <c r="K30" s="382"/>
      <c r="L30" s="380" t="s">
        <v>8</v>
      </c>
      <c r="M30" s="381"/>
      <c r="N30" s="381"/>
      <c r="O30" s="381"/>
      <c r="P30" s="381"/>
      <c r="Q30" s="381"/>
      <c r="R30" s="381"/>
      <c r="S30" s="381"/>
      <c r="T30" s="382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0" t="s">
        <v>7</v>
      </c>
      <c r="D49" s="371"/>
      <c r="E49" s="372"/>
      <c r="F49" s="373" t="s">
        <v>8</v>
      </c>
      <c r="G49" s="371"/>
      <c r="H49" s="37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314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321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319</v>
      </c>
      <c r="I2" s="171" t="s">
        <v>343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E12" sqref="A12:U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71" t="s">
        <v>342</v>
      </c>
      <c r="E9" s="171" t="s">
        <v>343</v>
      </c>
      <c r="G9" s="171" t="s">
        <v>341</v>
      </c>
    </row>
    <row r="10" spans="1:9" s="171" customFormat="1" x14ac:dyDescent="0.25">
      <c r="A10" s="171" t="s">
        <v>23</v>
      </c>
      <c r="B10" s="171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71" t="s">
        <v>266</v>
      </c>
      <c r="E10" s="171" t="s">
        <v>266</v>
      </c>
      <c r="G10" s="171" t="s">
        <v>266</v>
      </c>
    </row>
    <row r="11" spans="1:9" s="171" customFormat="1" x14ac:dyDescent="0.25">
      <c r="A11" s="171" t="s">
        <v>23</v>
      </c>
      <c r="B11" s="171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71" t="s">
        <v>319</v>
      </c>
      <c r="E11" s="171" t="s">
        <v>319</v>
      </c>
      <c r="G11" s="171" t="s">
        <v>319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71" t="s">
        <v>342</v>
      </c>
      <c r="E19" s="98" t="str">
        <f t="shared" si="4"/>
        <v>Træprodukter</v>
      </c>
      <c r="G19" s="171" t="s">
        <v>341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71" t="s">
        <v>342</v>
      </c>
      <c r="E29" s="98" t="str">
        <f t="shared" si="4"/>
        <v>Træprodukter</v>
      </c>
      <c r="G29" s="171" t="s">
        <v>341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71" t="s">
        <v>342</v>
      </c>
      <c r="E39" s="98" t="str">
        <f t="shared" si="4"/>
        <v>Træprodukter</v>
      </c>
      <c r="G39" s="171" t="s">
        <v>341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71" t="s">
        <v>342</v>
      </c>
      <c r="E49" s="98" t="str">
        <f t="shared" si="4"/>
        <v>Træprodukter</v>
      </c>
      <c r="G49" s="171" t="s">
        <v>341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71" t="s">
        <v>342</v>
      </c>
      <c r="E59" s="98" t="str">
        <f t="shared" si="4"/>
        <v>Træprodukter</v>
      </c>
      <c r="G59" s="171" t="s">
        <v>341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2021-09-21T14:52:42Z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845943689346313</vt:r8>
  </property>
</Properties>
</file>