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16F08666-851A-4C30-85CD-915E4D4B4AF7}" xr6:coauthVersionLast="47" xr6:coauthVersionMax="47" xr10:uidLastSave="{00000000-0000-0000-0000-000000000000}"/>
  <bookViews>
    <workbookView xWindow="-96" yWindow="-96" windowWidth="23232" windowHeight="12552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biomasse'!$A$1:$G$421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96" r:id="rId38"/>
    <pivotCache cacheId="97" r:id="rId39"/>
    <pivotCache cacheId="98" r:id="rId40"/>
    <pivotCache cacheId="99" r:id="rId41"/>
    <pivotCache cacheId="100" r:id="rId42"/>
    <pivotCache cacheId="101" r:id="rId43"/>
    <pivotCache cacheId="102" r:id="rId44"/>
    <pivotCache cacheId="10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98" i="58" l="1"/>
  <c r="B498" i="58"/>
  <c r="C498" i="58"/>
  <c r="D498" i="58"/>
  <c r="E498" i="58"/>
  <c r="F498" i="58"/>
  <c r="G498" i="58"/>
  <c r="A499" i="58"/>
  <c r="B499" i="58"/>
  <c r="C499" i="58"/>
  <c r="D499" i="58"/>
  <c r="E499" i="58"/>
  <c r="F499" i="58"/>
  <c r="G499" i="58"/>
  <c r="A500" i="58"/>
  <c r="B500" i="58"/>
  <c r="C500" i="58"/>
  <c r="D500" i="58"/>
  <c r="E500" i="58"/>
  <c r="F500" i="58"/>
  <c r="G500" i="58"/>
  <c r="A499" i="41"/>
  <c r="A498" i="37"/>
  <c r="A498" i="41" s="1"/>
  <c r="B498" i="37"/>
  <c r="B498" i="41" s="1"/>
  <c r="C498" i="37"/>
  <c r="C498" i="41" s="1"/>
  <c r="D498" i="37"/>
  <c r="E498" i="37"/>
  <c r="E498" i="41" s="1"/>
  <c r="F498" i="37"/>
  <c r="F498" i="41" s="1"/>
  <c r="G498" i="37"/>
  <c r="G498" i="41" s="1"/>
  <c r="A499" i="37"/>
  <c r="B499" i="37"/>
  <c r="B499" i="41" s="1"/>
  <c r="C499" i="37"/>
  <c r="C499" i="41" s="1"/>
  <c r="D499" i="37"/>
  <c r="D499" i="41" s="1"/>
  <c r="E499" i="37"/>
  <c r="E499" i="41" s="1"/>
  <c r="F499" i="37"/>
  <c r="F499" i="41" s="1"/>
  <c r="G499" i="37"/>
  <c r="G499" i="41" s="1"/>
  <c r="A500" i="37"/>
  <c r="A500" i="41" s="1"/>
  <c r="B500" i="37"/>
  <c r="B500" i="41" s="1"/>
  <c r="C500" i="37"/>
  <c r="C500" i="41" s="1"/>
  <c r="D500" i="37"/>
  <c r="D500" i="41" s="1"/>
  <c r="E500" i="37"/>
  <c r="E500" i="41" s="1"/>
  <c r="F500" i="37"/>
  <c r="F500" i="41" s="1"/>
  <c r="G500" i="37"/>
  <c r="G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498" i="41" l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293" i="38" l="1"/>
  <c r="C305" i="38" s="1"/>
  <c r="C317" i="38" s="1"/>
  <c r="C329" i="38" s="1"/>
  <c r="C341" i="38" s="1"/>
  <c r="C299" i="38"/>
  <c r="C311" i="38" s="1"/>
  <c r="C323" i="38" s="1"/>
  <c r="C335" i="38" s="1"/>
  <c r="C347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P36" i="70" l="1"/>
  <c r="D407" i="38"/>
  <c r="D404" i="38"/>
  <c r="P38" i="70"/>
  <c r="D409" i="38"/>
  <c r="D406" i="38"/>
  <c r="P37" i="70"/>
  <c r="D408" i="38"/>
  <c r="D405" i="38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7" i="38"/>
  <c r="B40" i="63"/>
  <c r="D416" i="38"/>
  <c r="B36" i="63"/>
  <c r="B5" i="63"/>
  <c r="B38" i="63"/>
  <c r="D411" i="38"/>
  <c r="D410" i="38"/>
  <c r="B61" i="63"/>
  <c r="B53" i="63"/>
  <c r="B60" i="63"/>
  <c r="B31" i="63"/>
  <c r="D420" i="38"/>
  <c r="B58" i="63"/>
  <c r="B52" i="63"/>
  <c r="B57" i="63"/>
  <c r="B56" i="63"/>
  <c r="B55" i="63"/>
  <c r="D415" i="38"/>
  <c r="D414" i="38"/>
  <c r="B54" i="63"/>
  <c r="D421" i="38"/>
  <c r="B12" i="63"/>
  <c r="B51" i="63"/>
  <c r="B50" i="63"/>
  <c r="B47" i="63"/>
  <c r="B13" i="63"/>
  <c r="B45" i="63"/>
  <c r="B15" i="63"/>
  <c r="B44" i="63"/>
  <c r="B16" i="63"/>
  <c r="D419" i="38"/>
  <c r="D413" i="38"/>
  <c r="D412" i="38"/>
  <c r="B48" i="63"/>
  <c r="B43" i="63"/>
  <c r="B17" i="63"/>
  <c r="D418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6" i="70"/>
  <c r="Q38" i="70"/>
  <c r="Q37" i="70"/>
  <c r="R37" i="70" l="1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1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C27" i="63" s="1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E20" i="38"/>
  <c r="D53" i="39"/>
  <c r="E117" i="38" s="1"/>
  <c r="L53" i="39"/>
  <c r="E168" i="38" s="1"/>
  <c r="E16" i="38"/>
  <c r="E33" i="38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A12" i="53"/>
  <c r="C274" i="38"/>
  <c r="U51" i="66"/>
  <c r="C271" i="38"/>
  <c r="C254" i="38"/>
  <c r="A8" i="53"/>
  <c r="C17" i="63" l="1"/>
  <c r="C7" i="63"/>
  <c r="D24" i="20"/>
  <c r="H17" i="37"/>
  <c r="H61" i="37"/>
  <c r="H93" i="37"/>
  <c r="H53" i="37"/>
  <c r="H37" i="37"/>
  <c r="H73" i="37"/>
  <c r="H89" i="37"/>
  <c r="H45" i="37"/>
  <c r="H65" i="37"/>
  <c r="H25" i="37"/>
  <c r="H85" i="37"/>
  <c r="H57" i="37"/>
  <c r="H77" i="37"/>
  <c r="H81" i="37"/>
  <c r="H33" i="37"/>
  <c r="H69" i="37"/>
  <c r="H29" i="37"/>
  <c r="H49" i="37"/>
  <c r="H21" i="37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E18" i="38"/>
  <c r="E81" i="38"/>
  <c r="E21" i="38"/>
  <c r="E60" i="38"/>
  <c r="E70" i="38"/>
  <c r="E24" i="38"/>
  <c r="E30" i="38"/>
  <c r="E42" i="38"/>
  <c r="E23" i="38"/>
  <c r="E4" i="38"/>
  <c r="E17" i="38"/>
  <c r="E19" i="38"/>
  <c r="H10" i="41"/>
  <c r="D53" i="20"/>
  <c r="P34" i="18"/>
  <c r="G26" i="20"/>
  <c r="D26" i="20"/>
  <c r="P7" i="18" s="1"/>
  <c r="C269" i="38"/>
  <c r="D52" i="20"/>
  <c r="P24" i="18" s="1"/>
  <c r="P33" i="18"/>
  <c r="A14" i="53"/>
  <c r="A21" i="53"/>
  <c r="P23" i="18"/>
  <c r="P32" i="18"/>
  <c r="A18" i="53"/>
  <c r="G24" i="20"/>
  <c r="A29" i="53"/>
  <c r="D25" i="20"/>
  <c r="G25" i="20"/>
  <c r="C220" i="38"/>
  <c r="A22" i="53"/>
  <c r="C230" i="38"/>
  <c r="I10" i="41"/>
  <c r="C223" i="38"/>
  <c r="J10" i="41"/>
  <c r="D15" i="53" l="1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s="1"/>
  <c r="D10" i="53" l="1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C3" i="63" s="1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C23" i="63" l="1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C53" i="63" s="1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C50" i="63" s="1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C40" i="63" s="1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C10" i="63" s="1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41" l="1"/>
  <c r="B6" i="39" s="1"/>
  <c r="C15" i="39" s="1"/>
  <c r="AA3" i="39" s="1"/>
  <c r="F44" i="66"/>
  <c r="F188" i="66"/>
  <c r="K42" i="39" l="1"/>
  <c r="E140" i="38" s="1"/>
  <c r="C42" i="39"/>
  <c r="E89" i="38" s="1"/>
  <c r="P15" i="39"/>
  <c r="O15" i="39"/>
  <c r="Q15" i="39" l="1"/>
  <c r="J44" i="66"/>
  <c r="J188" i="66"/>
  <c r="S188" i="66" l="1"/>
  <c r="P188" i="66"/>
  <c r="R188" i="66"/>
  <c r="N188" i="66"/>
  <c r="S44" i="66"/>
  <c r="P44" i="66"/>
  <c r="R44" i="66"/>
  <c r="N44" i="66"/>
  <c r="T188" i="66" l="1"/>
  <c r="O188" i="66"/>
  <c r="Q188" i="66" s="1"/>
  <c r="T44" i="66"/>
  <c r="O44" i="66"/>
  <c r="Y44" i="66"/>
  <c r="Z188" i="66"/>
  <c r="Y188" i="66"/>
  <c r="Z44" i="66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E459" i="37" l="1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E6" i="58" l="1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H439" i="41" l="1"/>
  <c r="H431" i="41"/>
  <c r="H435" i="41"/>
  <c r="I451" i="41" l="1"/>
  <c r="G183" i="58" l="1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G190" i="58"/>
  <c r="G190" i="37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C47" i="63" s="1"/>
  <c r="G406" i="37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G323" i="58"/>
  <c r="G314" i="37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G174" i="58"/>
  <c r="G166" i="58"/>
  <c r="G166" i="37"/>
  <c r="G156" i="37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G189" i="58"/>
  <c r="G189" i="37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G405" i="58"/>
  <c r="G397" i="37"/>
  <c r="G397" i="58"/>
  <c r="G389" i="37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G305" i="58"/>
  <c r="G305" i="37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G239" i="58"/>
  <c r="G239" i="37"/>
  <c r="G228" i="37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G388" i="58"/>
  <c r="G380" i="58"/>
  <c r="G380" i="37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G227" i="58"/>
  <c r="G227" i="37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G217" i="37"/>
  <c r="G217" i="58"/>
  <c r="G209" i="58"/>
  <c r="G209" i="37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C37" i="63" s="1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G225" i="41"/>
  <c r="G329" i="41"/>
  <c r="G387" i="41"/>
  <c r="G324" i="41"/>
  <c r="G194" i="41"/>
  <c r="G248" i="41"/>
  <c r="G352" i="41"/>
  <c r="G404" i="41"/>
  <c r="G265" i="41"/>
  <c r="G421" i="41"/>
  <c r="G182" i="41"/>
  <c r="G290" i="41"/>
  <c r="G175" i="41"/>
  <c r="G252" i="41"/>
  <c r="G300" i="41"/>
  <c r="G357" i="41"/>
  <c r="G302" i="41"/>
  <c r="G221" i="41"/>
  <c r="G244" i="41"/>
  <c r="G401" i="41"/>
  <c r="G151" i="41"/>
  <c r="G370" i="41"/>
  <c r="G192" i="41"/>
  <c r="G339" i="41"/>
  <c r="G416" i="41"/>
  <c r="G170" i="41"/>
  <c r="G283" i="41"/>
  <c r="G179" i="41"/>
  <c r="G236" i="41"/>
  <c r="G340" i="41"/>
  <c r="G367" i="41"/>
  <c r="G143" i="41"/>
  <c r="G202" i="41"/>
  <c r="G256" i="41"/>
  <c r="G414" i="41"/>
  <c r="G196" i="41"/>
  <c r="G250" i="41"/>
  <c r="G298" i="41"/>
  <c r="G355" i="41"/>
  <c r="G251" i="41"/>
  <c r="G206" i="41"/>
  <c r="G368" i="41"/>
  <c r="G310" i="41"/>
  <c r="G253" i="41"/>
  <c r="G301" i="41"/>
  <c r="G359" i="41"/>
  <c r="G409" i="41"/>
  <c r="G383" i="41"/>
  <c r="G199" i="41"/>
  <c r="G178" i="41"/>
  <c r="G304" i="41"/>
  <c r="G363" i="41"/>
  <c r="G412" i="41"/>
  <c r="G399" i="41"/>
  <c r="G281" i="41"/>
  <c r="G335" i="41"/>
  <c r="G145" i="41"/>
  <c r="G204" i="41"/>
  <c r="G306" i="41"/>
  <c r="G365" i="41"/>
  <c r="G214" i="41"/>
  <c r="G268" i="41"/>
  <c r="G376" i="41"/>
  <c r="G200" i="41"/>
  <c r="G328" i="41"/>
  <c r="G345" i="41"/>
  <c r="G149" i="41"/>
  <c r="G309" i="41"/>
  <c r="G208" i="41"/>
  <c r="G224" i="41"/>
  <c r="G360" i="41"/>
  <c r="G193" i="41"/>
  <c r="G295" i="41"/>
  <c r="G351" i="41"/>
  <c r="G415" i="41"/>
  <c r="G153" i="41"/>
  <c r="G210" i="41"/>
  <c r="G312" i="41"/>
  <c r="G173" i="41"/>
  <c r="G228" i="41"/>
  <c r="G332" i="41"/>
  <c r="G389" i="41"/>
  <c r="G258" i="41"/>
  <c r="G307" i="41"/>
  <c r="G159" i="41"/>
  <c r="G316" i="41"/>
  <c r="G207" i="41"/>
  <c r="G261" i="41"/>
  <c r="G369" i="41"/>
  <c r="G417" i="41"/>
  <c r="G418" i="41"/>
  <c r="G254" i="41"/>
  <c r="G165" i="41"/>
  <c r="G321" i="41"/>
  <c r="G260" i="41"/>
  <c r="G247" i="41"/>
  <c r="G403" i="41"/>
  <c r="G390" i="41"/>
  <c r="G264" i="41"/>
  <c r="G372" i="41"/>
  <c r="G420" i="41"/>
  <c r="G239" i="41"/>
  <c r="G289" i="41"/>
  <c r="G343" i="41"/>
  <c r="G391" i="41"/>
  <c r="G266" i="41"/>
  <c r="G374" i="41"/>
  <c r="G222" i="41"/>
  <c r="G276" i="41"/>
  <c r="G384" i="41"/>
  <c r="G216" i="41"/>
  <c r="G349" i="41"/>
  <c r="G407" i="41"/>
  <c r="G215" i="41"/>
  <c r="G269" i="41"/>
  <c r="G377" i="41"/>
  <c r="G235" i="41"/>
  <c r="G386" i="41"/>
  <c r="G287" i="41"/>
  <c r="G395" i="41"/>
  <c r="G141" i="41"/>
  <c r="G255" i="41"/>
  <c r="G303" i="41"/>
  <c r="G411" i="41"/>
  <c r="G422" i="41"/>
  <c r="G147" i="41"/>
  <c r="G218" i="41"/>
  <c r="G380" i="41"/>
  <c r="G181" i="41"/>
  <c r="G397" i="41"/>
  <c r="G156" i="41"/>
  <c r="G212" i="41"/>
  <c r="G314" i="41"/>
  <c r="G375" i="41"/>
  <c r="G168" i="41"/>
  <c r="G325" i="41"/>
  <c r="G160" i="41"/>
  <c r="G317" i="41"/>
  <c r="G410" i="41"/>
  <c r="G197" i="41"/>
  <c r="G273" i="41"/>
  <c r="G381" i="41"/>
  <c r="G164" i="41"/>
  <c r="G272" i="41"/>
  <c r="G320" i="41"/>
  <c r="G157" i="41"/>
  <c r="G195" i="41"/>
  <c r="G249" i="41"/>
  <c r="G297" i="41"/>
  <c r="G353" i="41"/>
  <c r="G166" i="41"/>
  <c r="G220" i="41"/>
  <c r="G274" i="41"/>
  <c r="G382" i="41"/>
  <c r="G176" i="41"/>
  <c r="G232" i="41"/>
  <c r="G336" i="41"/>
  <c r="G392" i="41"/>
  <c r="G245" i="41"/>
  <c r="G169" i="41"/>
  <c r="G223" i="41"/>
  <c r="G327" i="41"/>
  <c r="G385" i="41"/>
  <c r="G205" i="41"/>
  <c r="G278" i="41"/>
  <c r="G394" i="41"/>
  <c r="G213" i="41"/>
  <c r="G227" i="41"/>
  <c r="G331" i="41"/>
  <c r="G405" i="41"/>
  <c r="G323" i="41"/>
  <c r="G284" i="41"/>
  <c r="G378" i="41"/>
  <c r="G277" i="41"/>
  <c r="G270" i="41"/>
  <c r="G286" i="41"/>
  <c r="G241" i="41"/>
  <c r="G279" i="41"/>
  <c r="G296" i="41"/>
  <c r="G356" i="41"/>
  <c r="G219" i="41"/>
  <c r="G267" i="41"/>
  <c r="G201" i="41"/>
  <c r="G361" i="41"/>
  <c r="G209" i="41"/>
  <c r="G311" i="41"/>
  <c r="G371" i="41"/>
  <c r="G419" i="41"/>
  <c r="G172" i="41"/>
  <c r="G280" i="41"/>
  <c r="G388" i="41"/>
  <c r="G231" i="41"/>
  <c r="G144" i="41"/>
  <c r="G257" i="41"/>
  <c r="G305" i="41"/>
  <c r="G413" i="41"/>
  <c r="G398" i="41"/>
  <c r="G229" i="41"/>
  <c r="G282" i="41"/>
  <c r="G190" i="41"/>
  <c r="G292" i="41"/>
  <c r="G262" i="41"/>
  <c r="G402" i="41"/>
  <c r="G177" i="41"/>
  <c r="G285" i="41"/>
  <c r="G337" i="41"/>
  <c r="G294" i="41"/>
  <c r="G259" i="41"/>
  <c r="G152" i="41"/>
  <c r="G263" i="41"/>
  <c r="G180" i="41"/>
  <c r="G237" i="41"/>
  <c r="G288" i="41"/>
  <c r="G396" i="41"/>
  <c r="G203" i="41"/>
  <c r="G364" i="41"/>
  <c r="G174" i="41"/>
  <c r="G333" i="41"/>
  <c r="G406" i="41"/>
  <c r="G243" i="41"/>
  <c r="G347" i="41"/>
  <c r="G400" i="41"/>
  <c r="G167" i="41"/>
  <c r="G233" i="41"/>
  <c r="G393" i="41"/>
  <c r="G291" i="41"/>
  <c r="G148" i="41"/>
  <c r="G308" i="41"/>
  <c r="G163" i="41"/>
  <c r="G319" i="41"/>
  <c r="G217" i="41"/>
  <c r="G271" i="41"/>
  <c r="G379" i="41"/>
  <c r="G275" i="41"/>
  <c r="G341" i="41"/>
  <c r="G299" i="41"/>
  <c r="G155" i="41"/>
  <c r="G211" i="41"/>
  <c r="G313" i="41"/>
  <c r="G373" i="41"/>
  <c r="G189" i="41"/>
  <c r="G240" i="41"/>
  <c r="G344" i="41"/>
  <c r="G198" i="41"/>
  <c r="G408" i="41"/>
  <c r="G191" i="41"/>
  <c r="G293" i="41"/>
  <c r="G348" i="41"/>
  <c r="G315" i="41"/>
  <c r="G161" i="41"/>
  <c r="G318" i="41"/>
  <c r="G14" i="39"/>
  <c r="G12" i="39"/>
  <c r="G13" i="39"/>
  <c r="G16" i="39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I447" i="58"/>
  <c r="G239" i="66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H426" i="58"/>
  <c r="F174" i="66" s="1"/>
  <c r="N174" i="66" s="1"/>
  <c r="G175" i="66"/>
  <c r="N175" i="66" s="1"/>
  <c r="H448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G160" i="66"/>
  <c r="H449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8" i="58"/>
  <c r="C57" i="63" s="1"/>
  <c r="G143" i="66"/>
  <c r="J447" i="37"/>
  <c r="G12" i="41"/>
  <c r="G216" i="66"/>
  <c r="I442" i="58"/>
  <c r="G148" i="66"/>
  <c r="H443" i="58"/>
  <c r="G127" i="66"/>
  <c r="J448" i="37"/>
  <c r="G41" i="66"/>
  <c r="H444" i="37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J447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N57" i="66" l="1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J490" i="58"/>
  <c r="F257" i="66" s="1"/>
  <c r="N257" i="66" s="1"/>
  <c r="O175" i="66"/>
  <c r="J449" i="41"/>
  <c r="Z43" i="66"/>
  <c r="Y43" i="66"/>
  <c r="Y187" i="66"/>
  <c r="Z187" i="66"/>
  <c r="M208" i="66"/>
  <c r="I490" i="58"/>
  <c r="F209" i="66" s="1"/>
  <c r="I491" i="58"/>
  <c r="F202" i="6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29" i="38"/>
  <c r="E274" i="38"/>
  <c r="N143" i="66"/>
  <c r="I441" i="41"/>
  <c r="E363" i="38"/>
  <c r="K123" i="66" s="1"/>
  <c r="N123" i="66" s="1"/>
  <c r="O267" i="6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N127" i="66"/>
  <c r="J8" i="41"/>
  <c r="O93" i="66"/>
  <c r="E364" i="38"/>
  <c r="K107" i="66" s="1"/>
  <c r="N107" i="66" s="1"/>
  <c r="J477" i="41"/>
  <c r="J452" i="41"/>
  <c r="H426" i="41"/>
  <c r="F30" i="66"/>
  <c r="N30" i="66" s="1"/>
  <c r="G202" i="66"/>
  <c r="I451" i="58"/>
  <c r="I453" i="41"/>
  <c r="M112" i="66"/>
  <c r="J490" i="37"/>
  <c r="J491" i="37"/>
  <c r="J492" i="37"/>
  <c r="J445" i="41"/>
  <c r="I426" i="58"/>
  <c r="F222" i="66" s="1"/>
  <c r="N222" i="66" s="1"/>
  <c r="H442" i="41"/>
  <c r="H443" i="41"/>
  <c r="M64" i="66"/>
  <c r="I490" i="37"/>
  <c r="I491" i="37"/>
  <c r="I492" i="37"/>
  <c r="E362" i="38"/>
  <c r="K141" i="66" s="1"/>
  <c r="N141" i="66" s="1"/>
  <c r="J475" i="41"/>
  <c r="Y139" i="66"/>
  <c r="Y283" i="66"/>
  <c r="Z139" i="66"/>
  <c r="Z283" i="66"/>
  <c r="Y268" i="66"/>
  <c r="Y124" i="66"/>
  <c r="Z268" i="66"/>
  <c r="Z124" i="66"/>
  <c r="O75" i="66" l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Z267" i="66"/>
  <c r="Y267" i="66"/>
  <c r="Y123" i="66"/>
  <c r="O123" i="66"/>
  <c r="Z123" i="66"/>
  <c r="Y143" i="66"/>
  <c r="Z287" i="66"/>
  <c r="Y287" i="66"/>
  <c r="Z143" i="66"/>
  <c r="O143" i="66"/>
  <c r="F56" i="66"/>
  <c r="D44" i="39"/>
  <c r="E110" i="38" s="1"/>
  <c r="I492" i="41"/>
  <c r="D17" i="39" s="1"/>
  <c r="F248" i="66"/>
  <c r="M44" i="39"/>
  <c r="E178" i="38" s="1"/>
  <c r="Q267" i="66"/>
  <c r="R267" i="66" s="1"/>
  <c r="T267" i="66" s="1"/>
  <c r="Q75" i="66"/>
  <c r="R75" i="66" s="1"/>
  <c r="T75" i="66" s="1"/>
  <c r="F65" i="66"/>
  <c r="N65" i="66" s="1"/>
  <c r="I490" i="41"/>
  <c r="J426" i="58"/>
  <c r="F270" i="66" s="1"/>
  <c r="N270" i="66" s="1"/>
  <c r="F106" i="66"/>
  <c r="J491" i="41"/>
  <c r="F152" i="66"/>
  <c r="K44" i="39"/>
  <c r="E144" i="38" s="1"/>
  <c r="J490" i="41"/>
  <c r="F113" i="66"/>
  <c r="N113" i="66" s="1"/>
  <c r="Q249" i="66"/>
  <c r="R249" i="66" s="1"/>
  <c r="T249" i="66" s="1"/>
  <c r="I491" i="41"/>
  <c r="F58" i="66"/>
  <c r="I426" i="41"/>
  <c r="F78" i="66"/>
  <c r="N78" i="66" s="1"/>
  <c r="Q47" i="66"/>
  <c r="Z285" i="66"/>
  <c r="Z141" i="66"/>
  <c r="Y285" i="66"/>
  <c r="Y141" i="66"/>
  <c r="O141" i="66"/>
  <c r="O251" i="66"/>
  <c r="F17" i="66"/>
  <c r="N17" i="66" s="1"/>
  <c r="H490" i="41"/>
  <c r="Q175" i="66"/>
  <c r="Z249" i="66"/>
  <c r="O105" i="66"/>
  <c r="Z105" i="66"/>
  <c r="Y249" i="66"/>
  <c r="Y105" i="66"/>
  <c r="F104" i="66"/>
  <c r="E44" i="39"/>
  <c r="E127" i="38" s="1"/>
  <c r="J492" i="41"/>
  <c r="E17" i="39" s="1"/>
  <c r="O285" i="66"/>
  <c r="G250" i="66"/>
  <c r="N250" i="66" s="1"/>
  <c r="J451" i="58"/>
  <c r="C44" i="39"/>
  <c r="E93" i="38" s="1"/>
  <c r="F8" i="66"/>
  <c r="H492" i="41"/>
  <c r="C17" i="39" s="1"/>
  <c r="Q31" i="66"/>
  <c r="F200" i="66"/>
  <c r="L44" i="39"/>
  <c r="E161" i="38" s="1"/>
  <c r="N58" i="66" l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250" i="66" s="1"/>
  <c r="Y161" i="66"/>
  <c r="Z161" i="66"/>
  <c r="Z17" i="66"/>
  <c r="Y17" i="66"/>
  <c r="Q143" i="66"/>
  <c r="R143" i="66" s="1"/>
  <c r="T143" i="66" s="1"/>
  <c r="J152" i="66"/>
  <c r="H471" i="58"/>
  <c r="Q127" i="66"/>
  <c r="R127" i="66" s="1"/>
  <c r="T127" i="66" s="1"/>
  <c r="Y10" i="66"/>
  <c r="Y154" i="66"/>
  <c r="Z154" i="66"/>
  <c r="Z10" i="66"/>
  <c r="J200" i="66"/>
  <c r="I471" i="58"/>
  <c r="Z202" i="66"/>
  <c r="Z58" i="66"/>
  <c r="Y202" i="66"/>
  <c r="Y58" i="66"/>
  <c r="Z257" i="66"/>
  <c r="Z113" i="66"/>
  <c r="Y113" i="66"/>
  <c r="Y257" i="66"/>
  <c r="Y209" i="66"/>
  <c r="Z65" i="66"/>
  <c r="Y65" i="66"/>
  <c r="Z209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N126" i="66" s="1"/>
  <c r="J426" i="41"/>
  <c r="J56" i="66"/>
  <c r="F17" i="39" s="1"/>
  <c r="I471" i="37"/>
  <c r="J104" i="66"/>
  <c r="J471" i="37"/>
  <c r="J451" i="41"/>
  <c r="H471" i="37"/>
  <c r="J8" i="66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J248" i="66"/>
  <c r="N248" i="66" s="1"/>
  <c r="Q123" i="66"/>
  <c r="R123" i="66" s="1"/>
  <c r="T123" i="66" s="1"/>
  <c r="Q105" i="66"/>
  <c r="R105" i="66" s="1"/>
  <c r="T105" i="66" s="1"/>
  <c r="Q141" i="66"/>
  <c r="R141" i="66" s="1"/>
  <c r="T141" i="66" s="1"/>
  <c r="I7" i="6" l="1"/>
  <c r="Z239" i="66"/>
  <c r="O223" i="66"/>
  <c r="Q223" i="66" s="1"/>
  <c r="R223" i="66" s="1"/>
  <c r="T223" i="66" s="1"/>
  <c r="Y239" i="66"/>
  <c r="O239" i="66"/>
  <c r="Z95" i="66"/>
  <c r="O95" i="66"/>
  <c r="G17" i="39"/>
  <c r="Y79" i="66"/>
  <c r="O79" i="66"/>
  <c r="Y223" i="66"/>
  <c r="I6" i="6"/>
  <c r="Z79" i="66"/>
  <c r="Y106" i="66"/>
  <c r="Z106" i="66"/>
  <c r="Z250" i="66"/>
  <c r="H471" i="41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152" i="66"/>
  <c r="R152" i="66"/>
  <c r="S152" i="66"/>
  <c r="P152" i="66"/>
  <c r="N56" i="66"/>
  <c r="P56" i="66"/>
  <c r="S56" i="66"/>
  <c r="K17" i="39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N200" i="66"/>
  <c r="S200" i="66"/>
  <c r="P200" i="66"/>
  <c r="J471" i="41"/>
  <c r="Q17" i="39"/>
  <c r="P29" i="39"/>
  <c r="Q29" i="39" s="1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Q239" i="66" l="1"/>
  <c r="R239" i="66" s="1"/>
  <c r="T239" i="66" s="1"/>
  <c r="Q95" i="66"/>
  <c r="R95" i="66" s="1"/>
  <c r="T95" i="66" s="1"/>
  <c r="Q79" i="66"/>
  <c r="R79" i="66" s="1"/>
  <c r="T79" i="66" s="1"/>
  <c r="O200" i="66"/>
  <c r="T152" i="66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56" i="66"/>
  <c r="Z200" i="66"/>
  <c r="O56" i="66"/>
  <c r="Y56" i="66"/>
  <c r="Y200" i="66"/>
  <c r="Q200" i="66" l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P214" i="66"/>
  <c r="S214" i="66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166" i="66"/>
  <c r="Q214" i="66"/>
  <c r="R214" i="66" s="1"/>
  <c r="T214" i="66" s="1"/>
  <c r="J5" i="41"/>
  <c r="M52" i="39" s="1"/>
  <c r="E184" i="38" s="1"/>
  <c r="F116" i="66"/>
  <c r="E30" i="53"/>
  <c r="E36" i="53"/>
  <c r="F260" i="66"/>
  <c r="Q22" i="66"/>
  <c r="T22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C52" i="39"/>
  <c r="E99" i="38" s="1"/>
  <c r="D12" i="53"/>
  <c r="F12" i="53" s="1"/>
  <c r="H6" i="53" s="1"/>
  <c r="J164" i="66"/>
  <c r="H470" i="58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250" i="72" a="1"/>
  <c r="D250" i="72" s="1"/>
  <c r="D188" i="72" a="1"/>
  <c r="D188" i="72" s="1"/>
  <c r="D189" i="72" s="1" a="1"/>
  <c r="D189" i="72" s="1"/>
  <c r="D190" i="72" s="1" a="1"/>
  <c r="D190" i="72" s="1"/>
  <c r="D127" i="72" a="1"/>
  <c r="D127" i="72" s="1"/>
  <c r="D128" i="72" s="1" a="1"/>
  <c r="D128" i="72" s="1"/>
  <c r="D22" i="26"/>
  <c r="G185" i="35"/>
  <c r="H13" i="37" s="1"/>
  <c r="D65" i="72" a="1"/>
  <c r="D65" i="72" s="1"/>
  <c r="D66" i="72" s="1" a="1"/>
  <c r="D66" i="72" s="1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H13" i="58" s="1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12" i="37"/>
  <c r="H11" i="37"/>
  <c r="H11" i="58"/>
  <c r="C8" i="63" l="1"/>
  <c r="H13" i="41"/>
  <c r="H49" i="26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H12" i="58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I14" i="58" s="1"/>
  <c r="F49" i="26"/>
  <c r="I49" i="26" s="1"/>
  <c r="D161" i="72" a="1"/>
  <c r="D161" i="72" s="1"/>
  <c r="H40" i="37"/>
  <c r="H72" i="37"/>
  <c r="H48" i="37"/>
  <c r="I14" i="37"/>
  <c r="H24" i="37"/>
  <c r="H92" i="37"/>
  <c r="H43" i="37"/>
  <c r="H64" i="37"/>
  <c r="H51" i="37"/>
  <c r="H60" i="37"/>
  <c r="H32" i="37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H11" i="41"/>
  <c r="H88" i="37"/>
  <c r="H68" i="37"/>
  <c r="H20" i="37"/>
  <c r="K28" i="9"/>
  <c r="L28" i="9"/>
  <c r="H16" i="37"/>
  <c r="H80" i="37"/>
  <c r="H56" i="37"/>
  <c r="H36" i="37"/>
  <c r="H14" i="37"/>
  <c r="H14" i="58"/>
  <c r="H84" i="37"/>
  <c r="H76" i="37"/>
  <c r="H27" i="37"/>
  <c r="H12" i="41" l="1"/>
  <c r="N37" i="9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Q37" i="9" a="1"/>
  <c r="Q37" i="9" s="1"/>
  <c r="E84" i="22" s="1"/>
  <c r="I13" i="37"/>
  <c r="I12" i="37"/>
  <c r="I11" i="37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I14" i="41"/>
  <c r="I13" i="58"/>
  <c r="I12" i="58"/>
  <c r="I11" i="58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H59" i="37"/>
  <c r="H35" i="37"/>
  <c r="H28" i="37"/>
  <c r="F33" i="72"/>
  <c r="F281" i="72"/>
  <c r="F219" i="72"/>
  <c r="E64" i="22"/>
  <c r="F157" i="72"/>
  <c r="F95" i="72"/>
  <c r="H87" i="37"/>
  <c r="H19" i="37"/>
  <c r="J38" i="9"/>
  <c r="Q38" i="9" a="1"/>
  <c r="Q38" i="9" s="1"/>
  <c r="E85" i="22" s="1"/>
  <c r="E72" i="22"/>
  <c r="H39" i="37"/>
  <c r="H44" i="37"/>
  <c r="H63" i="37"/>
  <c r="H55" i="37"/>
  <c r="H83" i="37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H71" i="37"/>
  <c r="H91" i="37"/>
  <c r="E60" i="22"/>
  <c r="O38" i="9" a="1"/>
  <c r="O38" i="9" s="1"/>
  <c r="E75" i="22" s="1"/>
  <c r="R38" i="9" a="1"/>
  <c r="R38" i="9" s="1"/>
  <c r="E90" i="22" s="1"/>
  <c r="H47" i="37"/>
  <c r="H52" i="37"/>
  <c r="H14" i="41"/>
  <c r="H15" i="37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H31" i="37"/>
  <c r="H79" i="37"/>
  <c r="D42" i="20"/>
  <c r="D41" i="20"/>
  <c r="M46" i="20"/>
  <c r="D46" i="20"/>
  <c r="D45" i="20"/>
  <c r="M33" i="20"/>
  <c r="D44" i="20"/>
  <c r="D43" i="20"/>
  <c r="M35" i="20"/>
  <c r="N36" i="9" a="1"/>
  <c r="N36" i="9" s="1"/>
  <c r="D35" i="20"/>
  <c r="M41" i="20"/>
  <c r="M40" i="20"/>
  <c r="M42" i="20"/>
  <c r="D34" i="20"/>
  <c r="K40" i="9"/>
  <c r="D37" i="20"/>
  <c r="D38" i="20"/>
  <c r="M45" i="20"/>
  <c r="D33" i="20"/>
  <c r="D40" i="20"/>
  <c r="E53" i="22"/>
  <c r="M34" i="20"/>
  <c r="M37" i="20"/>
  <c r="M43" i="20"/>
  <c r="M39" i="20"/>
  <c r="M38" i="20"/>
  <c r="M36" i="20"/>
  <c r="M44" i="20"/>
  <c r="Q36" i="9" a="1"/>
  <c r="Q36" i="9" s="1"/>
  <c r="D36" i="20"/>
  <c r="D39" i="20"/>
  <c r="J36" i="9"/>
  <c r="H23" i="37"/>
  <c r="H75" i="37"/>
  <c r="H67" i="37"/>
  <c r="E77" i="22"/>
  <c r="E82" i="22"/>
  <c r="Q40" i="9" l="1"/>
  <c r="J49" i="26"/>
  <c r="E55" i="22"/>
  <c r="I11" i="41"/>
  <c r="I12" i="41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I13" i="4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J13" i="37"/>
  <c r="J12" i="37"/>
  <c r="J11" i="37"/>
  <c r="J14" i="37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J13" i="58"/>
  <c r="J11" i="58"/>
  <c r="J12" i="58"/>
  <c r="J14" i="58"/>
  <c r="N40" i="9"/>
  <c r="H78" i="37"/>
  <c r="H82" i="37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H424" i="37"/>
  <c r="F49" i="66" s="1"/>
  <c r="H423" i="37"/>
  <c r="H74" i="37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H34" i="37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H86" i="37"/>
  <c r="E29" i="22"/>
  <c r="O7" i="9"/>
  <c r="H58" i="37"/>
  <c r="M38" i="9" a="1"/>
  <c r="M38" i="9" s="1"/>
  <c r="E65" i="22" s="1"/>
  <c r="P38" i="9" a="1"/>
  <c r="P38" i="9" s="1"/>
  <c r="E80" i="22" s="1"/>
  <c r="E50" i="22"/>
  <c r="H26" i="37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H54" i="37"/>
  <c r="E46" i="22"/>
  <c r="R9" i="9"/>
  <c r="H30" i="37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H66" i="37"/>
  <c r="H22" i="37"/>
  <c r="H38" i="37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H50" i="37"/>
  <c r="E36" i="22"/>
  <c r="P9" i="9"/>
  <c r="E37" i="22"/>
  <c r="Q5" i="9"/>
  <c r="E45" i="22"/>
  <c r="R8" i="9"/>
  <c r="E39" i="22"/>
  <c r="Q7" i="9"/>
  <c r="E34" i="22"/>
  <c r="P7" i="9"/>
  <c r="H62" i="37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3" i="18" a="1"/>
  <c r="G393" i="18" s="1"/>
  <c r="G383" i="18" a="1"/>
  <c r="G383" i="18" s="1"/>
  <c r="G382" i="18" a="1"/>
  <c r="G382" i="18" s="1"/>
  <c r="G380" i="18" a="1"/>
  <c r="G380" i="18" s="1"/>
  <c r="G392" i="18" a="1"/>
  <c r="G392" i="18" s="1"/>
  <c r="G390" i="18" a="1"/>
  <c r="G390" i="18" s="1"/>
  <c r="G389" i="18" a="1"/>
  <c r="G389" i="18" s="1"/>
  <c r="G155" i="35" a="1"/>
  <c r="G155" i="35" s="1"/>
  <c r="G143" i="35" a="1"/>
  <c r="G143" i="35" s="1"/>
  <c r="G386" i="18" a="1"/>
  <c r="G386" i="18" s="1"/>
  <c r="G391" i="18" a="1"/>
  <c r="G391" i="18" s="1"/>
  <c r="G388" i="18" a="1"/>
  <c r="G388" i="18" s="1"/>
  <c r="G145" i="35" a="1"/>
  <c r="G145" i="35" s="1"/>
  <c r="M47" i="20"/>
  <c r="G150" i="35" a="1"/>
  <c r="G150" i="35" s="1"/>
  <c r="G154" i="35" a="1"/>
  <c r="G154" i="35" s="1"/>
  <c r="G151" i="35" a="1"/>
  <c r="G151" i="35" s="1"/>
  <c r="G387" i="18" a="1"/>
  <c r="G387" i="18" s="1"/>
  <c r="G146" i="35" a="1"/>
  <c r="G146" i="35" s="1"/>
  <c r="G153" i="35" a="1"/>
  <c r="G153" i="35" s="1"/>
  <c r="G144" i="35" a="1"/>
  <c r="G144" i="35" s="1"/>
  <c r="G149" i="35" a="1"/>
  <c r="G149" i="35" s="1"/>
  <c r="G156" i="35" a="1"/>
  <c r="G156" i="35" s="1"/>
  <c r="G381" i="18" a="1"/>
  <c r="G381" i="18" s="1"/>
  <c r="G385" i="18" a="1"/>
  <c r="G385" i="18" s="1"/>
  <c r="G384" i="18" a="1"/>
  <c r="G384" i="18" s="1"/>
  <c r="G148" i="35" a="1"/>
  <c r="G148" i="35" s="1"/>
  <c r="G152" i="35" a="1"/>
  <c r="G152" i="35" s="1"/>
  <c r="G147" i="35" a="1"/>
  <c r="G147" i="35" s="1"/>
  <c r="E40" i="22"/>
  <c r="Q8" i="9"/>
  <c r="P5" i="9"/>
  <c r="E32" i="22"/>
  <c r="E24" i="22"/>
  <c r="N7" i="9"/>
  <c r="H46" i="37"/>
  <c r="H90" i="37"/>
  <c r="H70" i="37"/>
  <c r="E30" i="22"/>
  <c r="O8" i="9"/>
  <c r="O9" i="9"/>
  <c r="E31" i="22"/>
  <c r="N9" i="9"/>
  <c r="E26" i="22"/>
  <c r="H42" i="37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H18" i="37"/>
  <c r="H94" i="37"/>
  <c r="F2" i="72"/>
  <c r="F64" i="72"/>
  <c r="F188" i="72"/>
  <c r="F250" i="72"/>
  <c r="F126" i="72"/>
  <c r="E19" i="22"/>
  <c r="M7" i="9"/>
  <c r="M9" i="9"/>
  <c r="E21" i="22"/>
  <c r="O40" i="9"/>
  <c r="J12" i="41" l="1"/>
  <c r="J14" i="41"/>
  <c r="J11" i="41"/>
  <c r="J13" i="4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244" i="58"/>
  <c r="H241" i="58"/>
  <c r="H243" i="58"/>
  <c r="H338" i="18"/>
  <c r="I338" i="18"/>
  <c r="H178" i="58"/>
  <c r="H179" i="58"/>
  <c r="H177" i="58"/>
  <c r="H280" i="58"/>
  <c r="H281" i="58"/>
  <c r="H279" i="58"/>
  <c r="I392" i="18"/>
  <c r="H392" i="18"/>
  <c r="H352" i="58"/>
  <c r="H349" i="58"/>
  <c r="H351" i="58"/>
  <c r="H350" i="58"/>
  <c r="H272" i="58"/>
  <c r="H271" i="58"/>
  <c r="H270" i="58"/>
  <c r="H232" i="58"/>
  <c r="H231" i="58"/>
  <c r="H229" i="58"/>
  <c r="H230" i="58"/>
  <c r="H301" i="58"/>
  <c r="H302" i="58"/>
  <c r="H300" i="58"/>
  <c r="H476" i="18"/>
  <c r="I476" i="18"/>
  <c r="H196" i="58"/>
  <c r="H197" i="58"/>
  <c r="H195" i="58"/>
  <c r="H393" i="58"/>
  <c r="H395" i="58"/>
  <c r="H394" i="58"/>
  <c r="H299" i="58"/>
  <c r="H298" i="58"/>
  <c r="H297" i="58"/>
  <c r="H383" i="58"/>
  <c r="H381" i="58"/>
  <c r="H382" i="58"/>
  <c r="I380" i="18"/>
  <c r="H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308" i="58"/>
  <c r="H306" i="58"/>
  <c r="H307" i="58"/>
  <c r="H465" i="18"/>
  <c r="I465" i="18"/>
  <c r="H222" i="58"/>
  <c r="H224" i="58"/>
  <c r="H223" i="58"/>
  <c r="H257" i="58"/>
  <c r="H255" i="58"/>
  <c r="H256" i="58"/>
  <c r="H234" i="58"/>
  <c r="H236" i="58"/>
  <c r="H235" i="58"/>
  <c r="H233" i="58"/>
  <c r="H424" i="18"/>
  <c r="I424" i="18"/>
  <c r="E35" i="22"/>
  <c r="P8" i="9"/>
  <c r="H315" i="58"/>
  <c r="H316" i="58"/>
  <c r="H317" i="58"/>
  <c r="H145" i="58"/>
  <c r="H147" i="58"/>
  <c r="H146" i="58"/>
  <c r="H148" i="58"/>
  <c r="H351" i="18"/>
  <c r="I351" i="18"/>
  <c r="H349" i="18"/>
  <c r="I349" i="18"/>
  <c r="H386" i="58"/>
  <c r="H385" i="58"/>
  <c r="H384" i="58"/>
  <c r="H180" i="58"/>
  <c r="H181" i="58"/>
  <c r="H182" i="5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375" i="58"/>
  <c r="H377" i="58"/>
  <c r="H376" i="58"/>
  <c r="H422" i="18"/>
  <c r="I422" i="18"/>
  <c r="I382" i="18"/>
  <c r="H382" i="18"/>
  <c r="H384" i="18"/>
  <c r="I384" i="18"/>
  <c r="H383" i="18"/>
  <c r="I383" i="18"/>
  <c r="E63" i="22"/>
  <c r="M40" i="9"/>
  <c r="H168" i="58"/>
  <c r="H170" i="58"/>
  <c r="H169" i="58"/>
  <c r="H212" i="58"/>
  <c r="H210" i="58"/>
  <c r="H211" i="58"/>
  <c r="H464" i="18"/>
  <c r="I464" i="18"/>
  <c r="H467" i="18"/>
  <c r="I467" i="18"/>
  <c r="H426" i="18"/>
  <c r="I426" i="18"/>
  <c r="H292" i="58"/>
  <c r="H293" i="58"/>
  <c r="H291" i="58"/>
  <c r="H435" i="18"/>
  <c r="I435" i="18"/>
  <c r="H203" i="58"/>
  <c r="H201" i="58"/>
  <c r="H202" i="58"/>
  <c r="H340" i="58"/>
  <c r="H339" i="58"/>
  <c r="H337" i="5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H252" i="58"/>
  <c r="H253" i="58"/>
  <c r="H254" i="58"/>
  <c r="I477" i="18"/>
  <c r="H477" i="18"/>
  <c r="I431" i="18"/>
  <c r="H431" i="18"/>
  <c r="H428" i="18"/>
  <c r="I428" i="18"/>
  <c r="I433" i="18"/>
  <c r="H433" i="18"/>
  <c r="H385" i="18"/>
  <c r="I385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H266" i="58"/>
  <c r="H265" i="58"/>
  <c r="H264" i="5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H331" i="58"/>
  <c r="H332" i="58"/>
  <c r="H329" i="58"/>
  <c r="I429" i="18"/>
  <c r="H429" i="18"/>
  <c r="H417" i="58"/>
  <c r="H419" i="58"/>
  <c r="H418" i="58"/>
  <c r="I391" i="18"/>
  <c r="H391" i="18"/>
  <c r="H340" i="18"/>
  <c r="I340" i="18"/>
  <c r="H391" i="58"/>
  <c r="H392" i="58"/>
  <c r="H390" i="58"/>
  <c r="H471" i="18"/>
  <c r="I471" i="18"/>
  <c r="H283" i="58"/>
  <c r="H284" i="58"/>
  <c r="H282" i="58"/>
  <c r="H173" i="58"/>
  <c r="H171" i="58"/>
  <c r="H172" i="5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263" i="58"/>
  <c r="H261" i="58"/>
  <c r="H262" i="58"/>
  <c r="H386" i="18"/>
  <c r="I386" i="18"/>
  <c r="Q10" i="9"/>
  <c r="E20" i="22"/>
  <c r="M8" i="9"/>
  <c r="H290" i="58"/>
  <c r="H289" i="58"/>
  <c r="H288" i="58"/>
  <c r="H344" i="18"/>
  <c r="I344" i="18"/>
  <c r="H318" i="58"/>
  <c r="H319" i="58"/>
  <c r="H320" i="58"/>
  <c r="I474" i="18"/>
  <c r="H474" i="18"/>
  <c r="H206" i="58"/>
  <c r="H204" i="58"/>
  <c r="H205" i="5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H273" i="58"/>
  <c r="H275" i="58"/>
  <c r="H274" i="58"/>
  <c r="H158" i="58"/>
  <c r="H159" i="58"/>
  <c r="H157" i="58"/>
  <c r="H160" i="58"/>
  <c r="H373" i="58"/>
  <c r="H372" i="58"/>
  <c r="H374" i="58"/>
  <c r="I466" i="18"/>
  <c r="H466" i="18"/>
  <c r="H421" i="58"/>
  <c r="H420" i="58"/>
  <c r="H422" i="5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6" i="58"/>
  <c r="H355" i="58"/>
  <c r="H353" i="58"/>
  <c r="H354" i="58"/>
  <c r="I423" i="18"/>
  <c r="H423" i="18"/>
  <c r="H425" i="37"/>
  <c r="C9" i="63" s="1"/>
  <c r="H363" i="58"/>
  <c r="H364" i="58"/>
  <c r="H361" i="58"/>
  <c r="H362" i="58"/>
  <c r="H400" i="58"/>
  <c r="H399" i="58"/>
  <c r="H401" i="58"/>
  <c r="H348" i="18"/>
  <c r="I348" i="18"/>
  <c r="H350" i="18"/>
  <c r="I350" i="18"/>
  <c r="H475" i="18"/>
  <c r="I475" i="18"/>
  <c r="H246" i="58"/>
  <c r="H245" i="58"/>
  <c r="H247" i="58"/>
  <c r="H248" i="58"/>
  <c r="H342" i="58"/>
  <c r="H343" i="58"/>
  <c r="H341" i="58"/>
  <c r="H344" i="58"/>
  <c r="H213" i="58"/>
  <c r="H215" i="58"/>
  <c r="H214" i="58"/>
  <c r="H311" i="58"/>
  <c r="H310" i="58"/>
  <c r="H309" i="58"/>
  <c r="H221" i="58"/>
  <c r="H219" i="58"/>
  <c r="H220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193" i="58"/>
  <c r="H192" i="58"/>
  <c r="H194" i="5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413" i="58"/>
  <c r="H412" i="58"/>
  <c r="H411" i="58"/>
  <c r="H149" i="58"/>
  <c r="H150" i="58"/>
  <c r="H151" i="58"/>
  <c r="H152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8" i="58"/>
  <c r="H326" i="58"/>
  <c r="H327" i="58"/>
  <c r="H325" i="58"/>
  <c r="I342" i="18"/>
  <c r="H342" i="18"/>
  <c r="H410" i="58"/>
  <c r="H409" i="58"/>
  <c r="H408" i="58"/>
  <c r="H403" i="58"/>
  <c r="H404" i="58"/>
  <c r="H402" i="58"/>
  <c r="H367" i="58"/>
  <c r="H368" i="58"/>
  <c r="H365" i="58"/>
  <c r="H366" i="58"/>
  <c r="H161" i="58"/>
  <c r="H163" i="58"/>
  <c r="H162" i="58"/>
  <c r="H164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E287" i="38"/>
  <c r="M50" i="66" s="1"/>
  <c r="F50" i="66"/>
  <c r="H434" i="18"/>
  <c r="I434" i="18"/>
  <c r="C35" i="63" l="1"/>
  <c r="C36" i="63"/>
  <c r="N50" i="66"/>
  <c r="H134" i="18"/>
  <c r="I134" i="18"/>
  <c r="H399" i="37"/>
  <c r="H399" i="41" s="1"/>
  <c r="H400" i="37"/>
  <c r="H400" i="41" s="1"/>
  <c r="H401" i="37"/>
  <c r="H401" i="41" s="1"/>
  <c r="H137" i="18"/>
  <c r="I137" i="18"/>
  <c r="H158" i="37"/>
  <c r="H158" i="41" s="1"/>
  <c r="H157" i="37"/>
  <c r="H157" i="41" s="1"/>
  <c r="H160" i="37"/>
  <c r="H160" i="41" s="1"/>
  <c r="H159" i="37"/>
  <c r="H159" i="41" s="1"/>
  <c r="J147" i="58"/>
  <c r="J148" i="58"/>
  <c r="J145" i="58"/>
  <c r="J146" i="58"/>
  <c r="J288" i="58"/>
  <c r="J290" i="58"/>
  <c r="J289" i="58"/>
  <c r="I373" i="18"/>
  <c r="H373" i="18"/>
  <c r="H493" i="18"/>
  <c r="I493" i="18"/>
  <c r="I505" i="18"/>
  <c r="H505" i="18"/>
  <c r="H239" i="58"/>
  <c r="H240" i="58"/>
  <c r="H237" i="58"/>
  <c r="H238" i="58"/>
  <c r="H302" i="18"/>
  <c r="I302" i="18"/>
  <c r="I420" i="18"/>
  <c r="H420" i="18"/>
  <c r="H418" i="18"/>
  <c r="I418" i="18"/>
  <c r="J243" i="58"/>
  <c r="J244" i="58"/>
  <c r="J242" i="58"/>
  <c r="J241" i="58"/>
  <c r="H391" i="37"/>
  <c r="H391" i="41" s="1"/>
  <c r="H392" i="37"/>
  <c r="H392" i="41" s="1"/>
  <c r="H390" i="37"/>
  <c r="H390" i="41" s="1"/>
  <c r="I94" i="18"/>
  <c r="H94" i="18"/>
  <c r="H175" i="18"/>
  <c r="I175" i="18"/>
  <c r="H311" i="37"/>
  <c r="H311" i="41" s="1"/>
  <c r="H309" i="37"/>
  <c r="H309" i="41" s="1"/>
  <c r="H310" i="37"/>
  <c r="H310" i="41" s="1"/>
  <c r="J474" i="18"/>
  <c r="F474" i="18"/>
  <c r="F386" i="18"/>
  <c r="J386" i="18"/>
  <c r="J171" i="58"/>
  <c r="J173" i="58"/>
  <c r="J172" i="58"/>
  <c r="F427" i="18"/>
  <c r="J427" i="18"/>
  <c r="I403" i="18"/>
  <c r="H403" i="18"/>
  <c r="I364" i="58"/>
  <c r="I361" i="58"/>
  <c r="I362" i="58"/>
  <c r="I363" i="58"/>
  <c r="H400" i="18"/>
  <c r="I400" i="18"/>
  <c r="H491" i="18"/>
  <c r="I491" i="18"/>
  <c r="H488" i="18"/>
  <c r="I488" i="18"/>
  <c r="I479" i="18"/>
  <c r="H479" i="18"/>
  <c r="I196" i="58"/>
  <c r="I195" i="58"/>
  <c r="I197" i="58"/>
  <c r="J382" i="18"/>
  <c r="F382" i="18"/>
  <c r="H212" i="18"/>
  <c r="I212" i="18"/>
  <c r="H180" i="37"/>
  <c r="H180" i="41" s="1"/>
  <c r="H182" i="37"/>
  <c r="H182" i="41" s="1"/>
  <c r="H181" i="37"/>
  <c r="H181" i="41" s="1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1" i="58"/>
  <c r="H143" i="58"/>
  <c r="H142" i="58"/>
  <c r="H144" i="58"/>
  <c r="H138" i="18"/>
  <c r="I138" i="18"/>
  <c r="H371" i="18"/>
  <c r="I371" i="18"/>
  <c r="H359" i="58"/>
  <c r="H360" i="58"/>
  <c r="H358" i="58"/>
  <c r="H357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H337" i="37"/>
  <c r="H337" i="41" s="1"/>
  <c r="H339" i="37"/>
  <c r="H339" i="41" s="1"/>
  <c r="H340" i="37"/>
  <c r="H340" i="41" s="1"/>
  <c r="J307" i="58"/>
  <c r="J308" i="58"/>
  <c r="J306" i="58"/>
  <c r="J408" i="58"/>
  <c r="J410" i="58"/>
  <c r="J409" i="58"/>
  <c r="I369" i="18"/>
  <c r="H369" i="18"/>
  <c r="H492" i="18"/>
  <c r="I492" i="18"/>
  <c r="J162" i="58"/>
  <c r="J161" i="58"/>
  <c r="J163" i="58"/>
  <c r="J164" i="58"/>
  <c r="F345" i="18"/>
  <c r="J345" i="18"/>
  <c r="H303" i="18"/>
  <c r="I303" i="18"/>
  <c r="H258" i="58"/>
  <c r="H259" i="58"/>
  <c r="H260" i="58"/>
  <c r="J262" i="58"/>
  <c r="J263" i="58"/>
  <c r="J261" i="5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395" i="37"/>
  <c r="H395" i="41" s="1"/>
  <c r="H393" i="37"/>
  <c r="H393" i="41" s="1"/>
  <c r="H394" i="37"/>
  <c r="H394" i="41" s="1"/>
  <c r="H177" i="18"/>
  <c r="I177" i="18"/>
  <c r="I459" i="18"/>
  <c r="H459" i="18"/>
  <c r="I452" i="18"/>
  <c r="H452" i="18"/>
  <c r="E27" i="17"/>
  <c r="E25" i="17"/>
  <c r="H404" i="18"/>
  <c r="I404" i="18"/>
  <c r="I241" i="58"/>
  <c r="I242" i="58"/>
  <c r="I244" i="58"/>
  <c r="I243" i="58"/>
  <c r="I489" i="18"/>
  <c r="H489" i="18"/>
  <c r="H482" i="18"/>
  <c r="I482" i="18"/>
  <c r="I422" i="58"/>
  <c r="I421" i="58"/>
  <c r="I420" i="58"/>
  <c r="J433" i="18"/>
  <c r="F433" i="18"/>
  <c r="I441" i="18"/>
  <c r="H441" i="18"/>
  <c r="I329" i="58"/>
  <c r="I331" i="58"/>
  <c r="I332" i="58"/>
  <c r="I330" i="58"/>
  <c r="F422" i="18"/>
  <c r="J422" i="18"/>
  <c r="H366" i="37"/>
  <c r="H366" i="41" s="1"/>
  <c r="H367" i="37"/>
  <c r="H367" i="41" s="1"/>
  <c r="H365" i="37"/>
  <c r="H365" i="41" s="1"/>
  <c r="H368" i="37"/>
  <c r="H368" i="41" s="1"/>
  <c r="H265" i="37"/>
  <c r="H265" i="41" s="1"/>
  <c r="H264" i="37"/>
  <c r="H264" i="41" s="1"/>
  <c r="H266" i="37"/>
  <c r="H266" i="41" s="1"/>
  <c r="I410" i="58"/>
  <c r="I409" i="58"/>
  <c r="I408" i="58"/>
  <c r="I192" i="58"/>
  <c r="I194" i="58"/>
  <c r="I193" i="58"/>
  <c r="H260" i="18"/>
  <c r="I260" i="18"/>
  <c r="H264" i="18"/>
  <c r="I264" i="18"/>
  <c r="H407" i="58"/>
  <c r="H405" i="58"/>
  <c r="H406" i="58"/>
  <c r="D25" i="17"/>
  <c r="D27" i="17"/>
  <c r="H201" i="37"/>
  <c r="H201" i="41" s="1"/>
  <c r="H203" i="37"/>
  <c r="H203" i="41" s="1"/>
  <c r="H202" i="37"/>
  <c r="H202" i="41" s="1"/>
  <c r="I136" i="18"/>
  <c r="H136" i="18"/>
  <c r="H376" i="18"/>
  <c r="I376" i="18"/>
  <c r="H368" i="18"/>
  <c r="I368" i="18"/>
  <c r="J247" i="58"/>
  <c r="J245" i="58"/>
  <c r="J248" i="5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99" i="58"/>
  <c r="J400" i="58"/>
  <c r="J401" i="58"/>
  <c r="J362" i="58"/>
  <c r="J364" i="58"/>
  <c r="J361" i="58"/>
  <c r="J363" i="58"/>
  <c r="H170" i="37"/>
  <c r="H170" i="41" s="1"/>
  <c r="H168" i="37"/>
  <c r="H168" i="41" s="1"/>
  <c r="H169" i="37"/>
  <c r="H169" i="41" s="1"/>
  <c r="H253" i="37"/>
  <c r="H253" i="41" s="1"/>
  <c r="H252" i="37"/>
  <c r="H252" i="41" s="1"/>
  <c r="H254" i="37"/>
  <c r="H254" i="41" s="1"/>
  <c r="H372" i="37"/>
  <c r="H372" i="41" s="1"/>
  <c r="H374" i="37"/>
  <c r="H374" i="41" s="1"/>
  <c r="H373" i="37"/>
  <c r="H373" i="41" s="1"/>
  <c r="H376" i="37"/>
  <c r="H376" i="41" s="1"/>
  <c r="H375" i="37"/>
  <c r="H375" i="41" s="1"/>
  <c r="H377" i="37"/>
  <c r="H377" i="41" s="1"/>
  <c r="I179" i="18"/>
  <c r="H179" i="18"/>
  <c r="H234" i="37"/>
  <c r="H234" i="41" s="1"/>
  <c r="H233" i="37"/>
  <c r="H233" i="41" s="1"/>
  <c r="H236" i="37"/>
  <c r="H236" i="41" s="1"/>
  <c r="H235" i="37"/>
  <c r="H235" i="41" s="1"/>
  <c r="J273" i="58"/>
  <c r="J274" i="58"/>
  <c r="J275" i="58"/>
  <c r="J151" i="58"/>
  <c r="J149" i="58"/>
  <c r="J150" i="58"/>
  <c r="J152" i="58"/>
  <c r="F391" i="18"/>
  <c r="J391" i="18"/>
  <c r="I417" i="58"/>
  <c r="I419" i="58"/>
  <c r="I418" i="58"/>
  <c r="I300" i="58"/>
  <c r="I302" i="58"/>
  <c r="I301" i="58"/>
  <c r="I319" i="58"/>
  <c r="I318" i="58"/>
  <c r="I320" i="58"/>
  <c r="I367" i="58"/>
  <c r="I365" i="58"/>
  <c r="I366" i="58"/>
  <c r="I368" i="58"/>
  <c r="J428" i="18"/>
  <c r="F428" i="18"/>
  <c r="I234" i="58"/>
  <c r="I236" i="58"/>
  <c r="I235" i="58"/>
  <c r="I233" i="58"/>
  <c r="I412" i="58"/>
  <c r="I411" i="58"/>
  <c r="I413" i="58"/>
  <c r="R10" i="9"/>
  <c r="I216" i="18"/>
  <c r="H216" i="18"/>
  <c r="H302" i="37"/>
  <c r="H302" i="41" s="1"/>
  <c r="H301" i="37"/>
  <c r="H301" i="41" s="1"/>
  <c r="H300" i="37"/>
  <c r="H300" i="41" s="1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347" i="58"/>
  <c r="H345" i="58"/>
  <c r="H348" i="58"/>
  <c r="H267" i="18"/>
  <c r="I267" i="18"/>
  <c r="H178" i="37"/>
  <c r="H178" i="41" s="1"/>
  <c r="H179" i="37"/>
  <c r="H179" i="41" s="1"/>
  <c r="H177" i="37"/>
  <c r="H177" i="41" s="1"/>
  <c r="H262" i="37"/>
  <c r="H262" i="41" s="1"/>
  <c r="H261" i="37"/>
  <c r="H261" i="41" s="1"/>
  <c r="H263" i="37"/>
  <c r="H263" i="41" s="1"/>
  <c r="J252" i="58"/>
  <c r="J253" i="58"/>
  <c r="J254" i="58"/>
  <c r="J265" i="58"/>
  <c r="J264" i="58"/>
  <c r="J266" i="58"/>
  <c r="J318" i="58"/>
  <c r="J320" i="58"/>
  <c r="J319" i="58"/>
  <c r="H307" i="18"/>
  <c r="I307" i="18"/>
  <c r="I305" i="18"/>
  <c r="H305" i="18"/>
  <c r="I309" i="18"/>
  <c r="H309" i="18"/>
  <c r="I417" i="18"/>
  <c r="H417" i="18"/>
  <c r="J157" i="58"/>
  <c r="J159" i="58"/>
  <c r="J158" i="58"/>
  <c r="J160" i="58"/>
  <c r="D26" i="17"/>
  <c r="D24" i="17"/>
  <c r="D28" i="17" s="1"/>
  <c r="H410" i="37"/>
  <c r="H410" i="41" s="1"/>
  <c r="H409" i="37"/>
  <c r="H409" i="41" s="1"/>
  <c r="H408" i="37"/>
  <c r="H408" i="41" s="1"/>
  <c r="H211" i="37"/>
  <c r="H211" i="41" s="1"/>
  <c r="H210" i="37"/>
  <c r="H210" i="41" s="1"/>
  <c r="H212" i="37"/>
  <c r="H212" i="41" s="1"/>
  <c r="H192" i="37"/>
  <c r="H192" i="41" s="1"/>
  <c r="H194" i="37"/>
  <c r="H194" i="41" s="1"/>
  <c r="H193" i="37"/>
  <c r="H193" i="41" s="1"/>
  <c r="H256" i="37"/>
  <c r="H256" i="41" s="1"/>
  <c r="H255" i="37"/>
  <c r="H255" i="41" s="1"/>
  <c r="H257" i="37"/>
  <c r="H257" i="41" s="1"/>
  <c r="H411" i="37"/>
  <c r="H411" i="41" s="1"/>
  <c r="H413" i="37"/>
  <c r="H413" i="41" s="1"/>
  <c r="H412" i="37"/>
  <c r="H412" i="41" s="1"/>
  <c r="H213" i="37"/>
  <c r="H213" i="41" s="1"/>
  <c r="H214" i="37"/>
  <c r="H214" i="41" s="1"/>
  <c r="H215" i="37"/>
  <c r="H215" i="41" s="1"/>
  <c r="I450" i="18"/>
  <c r="H450" i="18"/>
  <c r="H451" i="18"/>
  <c r="I451" i="18"/>
  <c r="H401" i="18"/>
  <c r="I401" i="18"/>
  <c r="I317" i="58"/>
  <c r="I316" i="58"/>
  <c r="I315" i="58"/>
  <c r="I486" i="18"/>
  <c r="H486" i="18"/>
  <c r="I478" i="18"/>
  <c r="H478" i="18"/>
  <c r="H484" i="18"/>
  <c r="I484" i="18"/>
  <c r="I309" i="58"/>
  <c r="I311" i="58"/>
  <c r="I310" i="58"/>
  <c r="I214" i="58"/>
  <c r="I215" i="58"/>
  <c r="I213" i="58"/>
  <c r="I437" i="18"/>
  <c r="H437" i="18"/>
  <c r="F426" i="18"/>
  <c r="J426" i="18"/>
  <c r="I214" i="18"/>
  <c r="H214" i="18"/>
  <c r="H162" i="37"/>
  <c r="H162" i="41" s="1"/>
  <c r="H164" i="37"/>
  <c r="H164" i="41" s="1"/>
  <c r="H163" i="37"/>
  <c r="H163" i="41" s="1"/>
  <c r="H161" i="37"/>
  <c r="H161" i="41" s="1"/>
  <c r="I229" i="58"/>
  <c r="I230" i="58"/>
  <c r="I231" i="58"/>
  <c r="I232" i="58"/>
  <c r="H249" i="58"/>
  <c r="H251" i="58"/>
  <c r="H250" i="58"/>
  <c r="H189" i="58"/>
  <c r="H191" i="58"/>
  <c r="H190" i="58"/>
  <c r="I254" i="18"/>
  <c r="H254" i="18"/>
  <c r="H219" i="37"/>
  <c r="H219" i="41" s="1"/>
  <c r="H221" i="37"/>
  <c r="H221" i="41" s="1"/>
  <c r="H220" i="37"/>
  <c r="H220" i="41" s="1"/>
  <c r="J349" i="58"/>
  <c r="J352" i="58"/>
  <c r="J350" i="58"/>
  <c r="J351" i="58"/>
  <c r="J301" i="58"/>
  <c r="J302" i="58"/>
  <c r="J300" i="58"/>
  <c r="P6" i="9"/>
  <c r="E33" i="22"/>
  <c r="P30" i="9"/>
  <c r="H296" i="18"/>
  <c r="I296" i="18"/>
  <c r="I304" i="18"/>
  <c r="H304" i="18"/>
  <c r="J178" i="58"/>
  <c r="J177" i="58"/>
  <c r="J179" i="58"/>
  <c r="I87" i="18"/>
  <c r="H87" i="18"/>
  <c r="H97" i="18"/>
  <c r="I97" i="18"/>
  <c r="H326" i="37"/>
  <c r="H326" i="41" s="1"/>
  <c r="H327" i="37"/>
  <c r="H327" i="41" s="1"/>
  <c r="H328" i="37"/>
  <c r="H328" i="41" s="1"/>
  <c r="H325" i="37"/>
  <c r="H325" i="41" s="1"/>
  <c r="H180" i="18"/>
  <c r="I180" i="18"/>
  <c r="H170" i="18"/>
  <c r="I170" i="18"/>
  <c r="H354" i="37"/>
  <c r="H354" i="41" s="1"/>
  <c r="H353" i="37"/>
  <c r="H353" i="41" s="1"/>
  <c r="H356" i="37"/>
  <c r="H356" i="41" s="1"/>
  <c r="H355" i="37"/>
  <c r="H355" i="41" s="1"/>
  <c r="F344" i="18"/>
  <c r="J344" i="18"/>
  <c r="J236" i="58"/>
  <c r="J233" i="58"/>
  <c r="J234" i="58"/>
  <c r="J235" i="58"/>
  <c r="H457" i="18"/>
  <c r="I457" i="18"/>
  <c r="I399" i="18"/>
  <c r="H399" i="18"/>
  <c r="I382" i="58"/>
  <c r="I381" i="58"/>
  <c r="I383" i="58"/>
  <c r="J468" i="18"/>
  <c r="F468" i="18"/>
  <c r="I222" i="58"/>
  <c r="I224" i="58"/>
  <c r="I223" i="58"/>
  <c r="I204" i="58"/>
  <c r="I206" i="58"/>
  <c r="I205" i="58"/>
  <c r="H436" i="18"/>
  <c r="I436" i="18"/>
  <c r="I445" i="18"/>
  <c r="H445" i="18"/>
  <c r="I443" i="18"/>
  <c r="H443" i="18"/>
  <c r="H342" i="37"/>
  <c r="H342" i="41" s="1"/>
  <c r="H341" i="37"/>
  <c r="H341" i="41" s="1"/>
  <c r="H344" i="37"/>
  <c r="H344" i="41" s="1"/>
  <c r="H343" i="37"/>
  <c r="H343" i="41" s="1"/>
  <c r="I222" i="18"/>
  <c r="H222" i="18"/>
  <c r="H352" i="18"/>
  <c r="I352" i="18"/>
  <c r="I169" i="58"/>
  <c r="I168" i="58"/>
  <c r="I170" i="58"/>
  <c r="H304" i="58"/>
  <c r="H303" i="58"/>
  <c r="H305" i="58"/>
  <c r="H266" i="18"/>
  <c r="I266" i="18"/>
  <c r="J282" i="58"/>
  <c r="J283" i="58"/>
  <c r="J284" i="58"/>
  <c r="J297" i="58"/>
  <c r="J299" i="58"/>
  <c r="J298" i="58"/>
  <c r="F390" i="18"/>
  <c r="J390" i="18"/>
  <c r="I129" i="18"/>
  <c r="H129" i="18"/>
  <c r="J210" i="58"/>
  <c r="J212" i="58"/>
  <c r="J211" i="58"/>
  <c r="J404" i="58"/>
  <c r="J402" i="58"/>
  <c r="J403" i="5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H276" i="58"/>
  <c r="H277" i="58"/>
  <c r="H278" i="58"/>
  <c r="I306" i="18"/>
  <c r="H306" i="18"/>
  <c r="I416" i="18"/>
  <c r="H416" i="18"/>
  <c r="I412" i="18"/>
  <c r="H412" i="18"/>
  <c r="H230" i="37"/>
  <c r="H230" i="41" s="1"/>
  <c r="H231" i="37"/>
  <c r="H231" i="41" s="1"/>
  <c r="H232" i="37"/>
  <c r="H232" i="41" s="1"/>
  <c r="H229" i="37"/>
  <c r="H229" i="41" s="1"/>
  <c r="I89" i="18"/>
  <c r="H89" i="18"/>
  <c r="F469" i="18"/>
  <c r="J469" i="18"/>
  <c r="H330" i="37"/>
  <c r="H330" i="41" s="1"/>
  <c r="H332" i="37"/>
  <c r="H332" i="41" s="1"/>
  <c r="H331" i="37"/>
  <c r="H331" i="41" s="1"/>
  <c r="H329" i="37"/>
  <c r="H329" i="41" s="1"/>
  <c r="I173" i="18"/>
  <c r="H173" i="18"/>
  <c r="H292" i="37"/>
  <c r="H292" i="41" s="1"/>
  <c r="H291" i="37"/>
  <c r="H291" i="41" s="1"/>
  <c r="H293" i="37"/>
  <c r="H293" i="41" s="1"/>
  <c r="J330" i="58"/>
  <c r="J332" i="58"/>
  <c r="J331" i="58"/>
  <c r="J329" i="58"/>
  <c r="H453" i="18"/>
  <c r="I453" i="18"/>
  <c r="I454" i="18"/>
  <c r="H454" i="18"/>
  <c r="I178" i="58"/>
  <c r="I177" i="58"/>
  <c r="I179" i="58"/>
  <c r="I337" i="58"/>
  <c r="I340" i="58"/>
  <c r="I338" i="58"/>
  <c r="I339" i="58"/>
  <c r="I343" i="58"/>
  <c r="I342" i="58"/>
  <c r="I344" i="58"/>
  <c r="I341" i="58"/>
  <c r="I485" i="18"/>
  <c r="H485" i="18"/>
  <c r="F388" i="18"/>
  <c r="J388" i="18"/>
  <c r="F431" i="18"/>
  <c r="J431" i="18"/>
  <c r="I293" i="58"/>
  <c r="I292" i="58"/>
  <c r="I291" i="58"/>
  <c r="I171" i="58"/>
  <c r="I173" i="58"/>
  <c r="I172" i="58"/>
  <c r="I439" i="18"/>
  <c r="H439" i="18"/>
  <c r="J467" i="18"/>
  <c r="F467" i="18"/>
  <c r="J383" i="18"/>
  <c r="F383" i="18"/>
  <c r="H402" i="37"/>
  <c r="H402" i="41" s="1"/>
  <c r="H403" i="37"/>
  <c r="H403" i="41" s="1"/>
  <c r="H404" i="37"/>
  <c r="H404" i="41" s="1"/>
  <c r="I390" i="58"/>
  <c r="I392" i="58"/>
  <c r="I391" i="58"/>
  <c r="H354" i="18"/>
  <c r="I354" i="18"/>
  <c r="O10" i="9"/>
  <c r="H321" i="58"/>
  <c r="H324" i="58"/>
  <c r="H323" i="58"/>
  <c r="H322" i="58"/>
  <c r="H262" i="18"/>
  <c r="I262" i="18"/>
  <c r="J380" i="18"/>
  <c r="F380" i="18"/>
  <c r="H280" i="37"/>
  <c r="H280" i="41" s="1"/>
  <c r="H281" i="37"/>
  <c r="H281" i="41" s="1"/>
  <c r="H279" i="37"/>
  <c r="H279" i="41" s="1"/>
  <c r="I132" i="18"/>
  <c r="H132" i="18"/>
  <c r="I375" i="18"/>
  <c r="H375" i="18"/>
  <c r="J182" i="58"/>
  <c r="J180" i="58"/>
  <c r="J181" i="58"/>
  <c r="H362" i="37"/>
  <c r="H362" i="41" s="1"/>
  <c r="H363" i="37"/>
  <c r="H363" i="41" s="1"/>
  <c r="H361" i="37"/>
  <c r="H361" i="41" s="1"/>
  <c r="H364" i="37"/>
  <c r="H364" i="41" s="1"/>
  <c r="H139" i="18"/>
  <c r="I139" i="18"/>
  <c r="J168" i="58"/>
  <c r="J169" i="58"/>
  <c r="J170" i="58"/>
  <c r="I372" i="18"/>
  <c r="H372" i="18"/>
  <c r="F387" i="18"/>
  <c r="J387" i="18"/>
  <c r="I496" i="18"/>
  <c r="H496" i="18"/>
  <c r="I494" i="18"/>
  <c r="H494" i="18"/>
  <c r="H415" i="58"/>
  <c r="H414" i="58"/>
  <c r="H416" i="58"/>
  <c r="H175" i="58"/>
  <c r="H187" i="58"/>
  <c r="H186" i="58"/>
  <c r="H188" i="58"/>
  <c r="H174" i="58"/>
  <c r="H176" i="58"/>
  <c r="I308" i="18"/>
  <c r="H308" i="18"/>
  <c r="J418" i="58"/>
  <c r="J417" i="58"/>
  <c r="J419" i="58"/>
  <c r="H419" i="18"/>
  <c r="I419" i="18"/>
  <c r="H290" i="37"/>
  <c r="H290" i="41" s="1"/>
  <c r="H289" i="37"/>
  <c r="H289" i="41" s="1"/>
  <c r="H288" i="37"/>
  <c r="H288" i="41" s="1"/>
  <c r="H307" i="37"/>
  <c r="H307" i="41" s="1"/>
  <c r="H306" i="37"/>
  <c r="H306" i="41" s="1"/>
  <c r="H308" i="37"/>
  <c r="H308" i="41" s="1"/>
  <c r="H150" i="37"/>
  <c r="H150" i="41" s="1"/>
  <c r="H149" i="37"/>
  <c r="H149" i="41" s="1"/>
  <c r="H152" i="37"/>
  <c r="H151" i="37"/>
  <c r="H151" i="41" s="1"/>
  <c r="H455" i="18"/>
  <c r="I455" i="18"/>
  <c r="J215" i="58"/>
  <c r="J214" i="58"/>
  <c r="J213" i="58"/>
  <c r="J311" i="58"/>
  <c r="J309" i="58"/>
  <c r="J310" i="58"/>
  <c r="J471" i="18"/>
  <c r="F471" i="18"/>
  <c r="I395" i="18"/>
  <c r="H395" i="18"/>
  <c r="I298" i="58"/>
  <c r="I297" i="58"/>
  <c r="I299" i="58"/>
  <c r="F346" i="18"/>
  <c r="J346" i="18"/>
  <c r="I384" i="58"/>
  <c r="I386" i="58"/>
  <c r="I385" i="58"/>
  <c r="I275" i="58"/>
  <c r="I274" i="58"/>
  <c r="I273" i="58"/>
  <c r="H446" i="18"/>
  <c r="I446" i="18"/>
  <c r="I442" i="18"/>
  <c r="H442" i="18"/>
  <c r="H318" i="37"/>
  <c r="H318" i="41" s="1"/>
  <c r="H320" i="37"/>
  <c r="H320" i="41" s="1"/>
  <c r="H319" i="37"/>
  <c r="H319" i="41" s="1"/>
  <c r="H206" i="37"/>
  <c r="H206" i="41" s="1"/>
  <c r="H204" i="37"/>
  <c r="H204" i="41" s="1"/>
  <c r="H205" i="37"/>
  <c r="H205" i="41" s="1"/>
  <c r="E26" i="17"/>
  <c r="E24" i="17"/>
  <c r="I326" i="58"/>
  <c r="I328" i="58"/>
  <c r="I325" i="58"/>
  <c r="I327" i="58"/>
  <c r="I145" i="58"/>
  <c r="I146" i="58"/>
  <c r="I147" i="58"/>
  <c r="I148" i="58"/>
  <c r="F349" i="18"/>
  <c r="J349" i="18"/>
  <c r="H387" i="58"/>
  <c r="H389" i="58"/>
  <c r="H388" i="58"/>
  <c r="I261" i="18"/>
  <c r="H261" i="18"/>
  <c r="J476" i="18"/>
  <c r="F476" i="18"/>
  <c r="F338" i="18"/>
  <c r="J338" i="18"/>
  <c r="H411" i="18"/>
  <c r="I411" i="18"/>
  <c r="J229" i="58"/>
  <c r="J232" i="58"/>
  <c r="J230" i="58"/>
  <c r="J231" i="58"/>
  <c r="J473" i="18"/>
  <c r="F473" i="18"/>
  <c r="I413" i="18"/>
  <c r="H413" i="18"/>
  <c r="H242" i="37"/>
  <c r="H242" i="41" s="1"/>
  <c r="H244" i="37"/>
  <c r="H244" i="41" s="1"/>
  <c r="H243" i="37"/>
  <c r="H243" i="41" s="1"/>
  <c r="H241" i="37"/>
  <c r="H241" i="41" s="1"/>
  <c r="J192" i="58"/>
  <c r="J193" i="58"/>
  <c r="J194" i="58"/>
  <c r="J390" i="58"/>
  <c r="J391" i="58"/>
  <c r="J392" i="58"/>
  <c r="J206" i="58"/>
  <c r="J205" i="58"/>
  <c r="J204" i="58"/>
  <c r="H499" i="18"/>
  <c r="I499" i="18"/>
  <c r="H497" i="18"/>
  <c r="I497" i="18"/>
  <c r="J470" i="18"/>
  <c r="F470" i="18"/>
  <c r="I299" i="18"/>
  <c r="H299" i="18"/>
  <c r="H155" i="58"/>
  <c r="H153" i="58"/>
  <c r="H154" i="58"/>
  <c r="H156" i="58"/>
  <c r="H296" i="58"/>
  <c r="H295" i="58"/>
  <c r="H29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H145" i="37"/>
  <c r="H145" i="41" s="1"/>
  <c r="H148" i="37"/>
  <c r="H147" i="37"/>
  <c r="H147" i="41" s="1"/>
  <c r="H272" i="37"/>
  <c r="H272" i="41" s="1"/>
  <c r="H270" i="37"/>
  <c r="H270" i="41" s="1"/>
  <c r="H271" i="37"/>
  <c r="H271" i="41" s="1"/>
  <c r="H197" i="37"/>
  <c r="H197" i="41" s="1"/>
  <c r="H195" i="37"/>
  <c r="H195" i="41" s="1"/>
  <c r="H196" i="37"/>
  <c r="H196" i="41" s="1"/>
  <c r="I181" i="18"/>
  <c r="H181" i="18"/>
  <c r="H460" i="18"/>
  <c r="I460" i="18"/>
  <c r="H458" i="18"/>
  <c r="I458" i="18"/>
  <c r="J411" i="58"/>
  <c r="J412" i="58"/>
  <c r="J413" i="5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I157" i="58"/>
  <c r="I159" i="58"/>
  <c r="I160" i="58"/>
  <c r="I220" i="58"/>
  <c r="I221" i="58"/>
  <c r="I219" i="58"/>
  <c r="I282" i="58"/>
  <c r="I283" i="58"/>
  <c r="I284" i="58"/>
  <c r="I402" i="58"/>
  <c r="I404" i="58"/>
  <c r="I403" i="58"/>
  <c r="J381" i="18"/>
  <c r="F381" i="18"/>
  <c r="F477" i="18"/>
  <c r="J477" i="18"/>
  <c r="I393" i="58"/>
  <c r="I394" i="58"/>
  <c r="I395" i="58"/>
  <c r="I355" i="58"/>
  <c r="I356" i="58"/>
  <c r="I354" i="58"/>
  <c r="I353" i="58"/>
  <c r="I151" i="58"/>
  <c r="I150" i="58"/>
  <c r="I149" i="58"/>
  <c r="I152" i="58"/>
  <c r="F464" i="18"/>
  <c r="J464" i="18"/>
  <c r="J384" i="18"/>
  <c r="F384" i="18"/>
  <c r="F430" i="18"/>
  <c r="J430" i="18"/>
  <c r="H246" i="37"/>
  <c r="H246" i="41" s="1"/>
  <c r="H248" i="37"/>
  <c r="H248" i="41" s="1"/>
  <c r="H245" i="37"/>
  <c r="H245" i="41" s="1"/>
  <c r="H247" i="37"/>
  <c r="H247" i="41" s="1"/>
  <c r="I224" i="18"/>
  <c r="H224" i="18"/>
  <c r="I365" i="18"/>
  <c r="H365" i="18"/>
  <c r="I352" i="58"/>
  <c r="I349" i="58"/>
  <c r="I350" i="58"/>
  <c r="I351" i="58"/>
  <c r="I364" i="18"/>
  <c r="H364" i="18"/>
  <c r="J341" i="18"/>
  <c r="F341" i="18"/>
  <c r="H369" i="58"/>
  <c r="H371" i="58"/>
  <c r="H370" i="58"/>
  <c r="H207" i="58"/>
  <c r="H208" i="58"/>
  <c r="H209" i="58"/>
  <c r="H298" i="37"/>
  <c r="H298" i="41" s="1"/>
  <c r="H299" i="37"/>
  <c r="H299" i="41" s="1"/>
  <c r="H297" i="37"/>
  <c r="H297" i="41" s="1"/>
  <c r="H130" i="18"/>
  <c r="I130" i="18"/>
  <c r="H367" i="18"/>
  <c r="I367" i="18"/>
  <c r="J326" i="58"/>
  <c r="J328" i="58"/>
  <c r="J325" i="58"/>
  <c r="J327" i="58"/>
  <c r="H504" i="18"/>
  <c r="I504" i="18"/>
  <c r="H500" i="18"/>
  <c r="I500" i="18"/>
  <c r="J386" i="58"/>
  <c r="J384" i="58"/>
  <c r="J385" i="58"/>
  <c r="F472" i="18"/>
  <c r="J472" i="18"/>
  <c r="H312" i="58"/>
  <c r="H313" i="58"/>
  <c r="H314" i="58"/>
  <c r="H398" i="58"/>
  <c r="H396" i="58"/>
  <c r="H397" i="58"/>
  <c r="J279" i="58"/>
  <c r="J280" i="58"/>
  <c r="J281" i="58"/>
  <c r="H415" i="18"/>
  <c r="I415" i="18"/>
  <c r="J202" i="58"/>
  <c r="J203" i="58"/>
  <c r="J201" i="5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349" i="37"/>
  <c r="H349" i="41" s="1"/>
  <c r="H352" i="37"/>
  <c r="H352" i="41" s="1"/>
  <c r="H351" i="37"/>
  <c r="H351" i="41" s="1"/>
  <c r="H274" i="37"/>
  <c r="H274" i="41" s="1"/>
  <c r="H273" i="37"/>
  <c r="H273" i="41" s="1"/>
  <c r="H275" i="37"/>
  <c r="H275" i="41" s="1"/>
  <c r="H171" i="18"/>
  <c r="I171" i="18"/>
  <c r="J195" i="58"/>
  <c r="J196" i="58"/>
  <c r="J197" i="58"/>
  <c r="J356" i="58"/>
  <c r="J354" i="58"/>
  <c r="J355" i="58"/>
  <c r="J353" i="58"/>
  <c r="J256" i="58"/>
  <c r="J257" i="58"/>
  <c r="J255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I270" i="58"/>
  <c r="I271" i="58"/>
  <c r="I272" i="58"/>
  <c r="I308" i="58"/>
  <c r="I306" i="58"/>
  <c r="I307" i="58"/>
  <c r="F351" i="18"/>
  <c r="J351" i="18"/>
  <c r="H255" i="18"/>
  <c r="I255" i="18"/>
  <c r="H285" i="58"/>
  <c r="H287" i="58"/>
  <c r="H286" i="58"/>
  <c r="F475" i="18"/>
  <c r="J475" i="18"/>
  <c r="I90" i="18"/>
  <c r="H90" i="18"/>
  <c r="H98" i="18"/>
  <c r="I98" i="18"/>
  <c r="H182" i="18"/>
  <c r="I182" i="18"/>
  <c r="H172" i="37"/>
  <c r="H172" i="41" s="1"/>
  <c r="H171" i="37"/>
  <c r="H171" i="41" s="1"/>
  <c r="H173" i="37"/>
  <c r="H173" i="41" s="1"/>
  <c r="H462" i="18"/>
  <c r="I462" i="18"/>
  <c r="H463" i="18"/>
  <c r="I463" i="18"/>
  <c r="I456" i="18"/>
  <c r="H456" i="18"/>
  <c r="H398" i="18"/>
  <c r="I398" i="18"/>
  <c r="I400" i="58"/>
  <c r="I399" i="58"/>
  <c r="I401" i="58"/>
  <c r="H406" i="18"/>
  <c r="I406" i="18"/>
  <c r="I163" i="58"/>
  <c r="I162" i="58"/>
  <c r="I161" i="58"/>
  <c r="I164" i="58"/>
  <c r="H490" i="18"/>
  <c r="I490" i="18"/>
  <c r="I448" i="18"/>
  <c r="H448" i="18"/>
  <c r="I256" i="58"/>
  <c r="I257" i="58"/>
  <c r="I255" i="58"/>
  <c r="J393" i="18"/>
  <c r="F393" i="18"/>
  <c r="H221" i="18"/>
  <c r="I221" i="18"/>
  <c r="H282" i="37"/>
  <c r="H282" i="41" s="1"/>
  <c r="H284" i="37"/>
  <c r="H284" i="41" s="1"/>
  <c r="H283" i="37"/>
  <c r="H283" i="41" s="1"/>
  <c r="H386" i="37"/>
  <c r="H386" i="41" s="1"/>
  <c r="H385" i="37"/>
  <c r="H385" i="41" s="1"/>
  <c r="H384" i="37"/>
  <c r="H384" i="41" s="1"/>
  <c r="H355" i="18"/>
  <c r="I355" i="18"/>
  <c r="I253" i="58"/>
  <c r="I252" i="58"/>
  <c r="I254" i="58"/>
  <c r="H357" i="18"/>
  <c r="I357" i="18"/>
  <c r="J339" i="18"/>
  <c r="F339" i="18"/>
  <c r="I259" i="18"/>
  <c r="H259" i="18"/>
  <c r="I257" i="18"/>
  <c r="H257" i="18"/>
  <c r="H128" i="18"/>
  <c r="I128" i="18"/>
  <c r="J373" i="58"/>
  <c r="J372" i="58"/>
  <c r="J374" i="58"/>
  <c r="H301" i="18"/>
  <c r="I301" i="18"/>
  <c r="J219" i="58"/>
  <c r="J221" i="58"/>
  <c r="J220" i="58"/>
  <c r="I366" i="18"/>
  <c r="H366" i="18"/>
  <c r="H377" i="18"/>
  <c r="I377" i="18"/>
  <c r="I374" i="18"/>
  <c r="H374" i="18"/>
  <c r="J344" i="58"/>
  <c r="J343" i="58"/>
  <c r="J341" i="58"/>
  <c r="J342" i="58"/>
  <c r="J422" i="58"/>
  <c r="J420" i="58"/>
  <c r="J421" i="58"/>
  <c r="I495" i="18"/>
  <c r="H495" i="18"/>
  <c r="H199" i="58"/>
  <c r="H200" i="58"/>
  <c r="H198" i="58"/>
  <c r="H216" i="58"/>
  <c r="H217" i="58"/>
  <c r="H218" i="58"/>
  <c r="J381" i="58"/>
  <c r="J383" i="58"/>
  <c r="J382" i="58"/>
  <c r="J340" i="58"/>
  <c r="J337" i="58"/>
  <c r="J339" i="58"/>
  <c r="J338" i="58"/>
  <c r="I95" i="18"/>
  <c r="H95" i="18"/>
  <c r="I86" i="18"/>
  <c r="H86" i="18"/>
  <c r="H174" i="18"/>
  <c r="I174" i="18"/>
  <c r="H178" i="18"/>
  <c r="I178" i="18"/>
  <c r="J394" i="58"/>
  <c r="J395" i="58"/>
  <c r="J393" i="58"/>
  <c r="I461" i="18"/>
  <c r="H461" i="18"/>
  <c r="I262" i="58"/>
  <c r="I263" i="58"/>
  <c r="I261" i="58"/>
  <c r="I201" i="58"/>
  <c r="I202" i="58"/>
  <c r="I203" i="58"/>
  <c r="I280" i="58"/>
  <c r="I281" i="58"/>
  <c r="I279" i="58"/>
  <c r="N10" i="9"/>
  <c r="I481" i="18"/>
  <c r="H481" i="18"/>
  <c r="I480" i="18"/>
  <c r="H480" i="18"/>
  <c r="F385" i="18"/>
  <c r="J385" i="18"/>
  <c r="I375" i="58"/>
  <c r="I376" i="58"/>
  <c r="I377" i="58"/>
  <c r="I438" i="18"/>
  <c r="H438" i="18"/>
  <c r="F435" i="18"/>
  <c r="J435" i="18"/>
  <c r="I217" i="18"/>
  <c r="H217" i="18"/>
  <c r="H421" i="37"/>
  <c r="H421" i="41" s="1"/>
  <c r="H422" i="37"/>
  <c r="H422" i="41" s="1"/>
  <c r="H420" i="37"/>
  <c r="H420" i="41" s="1"/>
  <c r="I218" i="18"/>
  <c r="H218" i="18"/>
  <c r="H361" i="18"/>
  <c r="I361" i="18"/>
  <c r="I212" i="58"/>
  <c r="I210" i="58"/>
  <c r="I211" i="58"/>
  <c r="I374" i="58"/>
  <c r="I373" i="58"/>
  <c r="I372" i="58"/>
  <c r="I258" i="18"/>
  <c r="H258" i="18"/>
  <c r="H267" i="58"/>
  <c r="H269" i="58"/>
  <c r="H268" i="58"/>
  <c r="H131" i="18"/>
  <c r="I131" i="18"/>
  <c r="J366" i="58"/>
  <c r="J368" i="58"/>
  <c r="J367" i="58"/>
  <c r="J365" i="58"/>
  <c r="H315" i="37"/>
  <c r="H315" i="41" s="1"/>
  <c r="H317" i="37"/>
  <c r="H317" i="41" s="1"/>
  <c r="H316" i="37"/>
  <c r="H316" i="41" s="1"/>
  <c r="H417" i="37"/>
  <c r="H417" i="41" s="1"/>
  <c r="H418" i="37"/>
  <c r="H418" i="41" s="1"/>
  <c r="H419" i="37"/>
  <c r="H419" i="41" s="1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383" i="37"/>
  <c r="H383" i="41" s="1"/>
  <c r="H382" i="37"/>
  <c r="H382" i="41" s="1"/>
  <c r="H381" i="37"/>
  <c r="H381" i="41" s="1"/>
  <c r="H133" i="18"/>
  <c r="I133" i="18"/>
  <c r="H135" i="18"/>
  <c r="I135" i="18"/>
  <c r="J270" i="58"/>
  <c r="J271" i="58"/>
  <c r="J272" i="58"/>
  <c r="H378" i="18"/>
  <c r="I378" i="18"/>
  <c r="H379" i="18"/>
  <c r="I379" i="18"/>
  <c r="H498" i="18"/>
  <c r="I498" i="18"/>
  <c r="H503" i="18"/>
  <c r="I503" i="18"/>
  <c r="J222" i="58"/>
  <c r="J224" i="58"/>
  <c r="J223" i="58"/>
  <c r="H379" i="58"/>
  <c r="H380" i="58"/>
  <c r="H378" i="58"/>
  <c r="H333" i="58"/>
  <c r="H335" i="58"/>
  <c r="H334" i="58"/>
  <c r="H336" i="58"/>
  <c r="I410" i="18"/>
  <c r="H410" i="18"/>
  <c r="J317" i="58"/>
  <c r="J316" i="58"/>
  <c r="J315" i="5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375" i="58"/>
  <c r="J377" i="58"/>
  <c r="J376" i="58"/>
  <c r="J292" i="58"/>
  <c r="J293" i="58"/>
  <c r="J291" i="5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182" i="58"/>
  <c r="I181" i="58"/>
  <c r="I180" i="58"/>
  <c r="I246" i="58"/>
  <c r="I245" i="58"/>
  <c r="I247" i="58"/>
  <c r="I248" i="58"/>
  <c r="I265" i="58"/>
  <c r="I266" i="58"/>
  <c r="I264" i="58"/>
  <c r="J347" i="18"/>
  <c r="F347" i="18"/>
  <c r="H440" i="18"/>
  <c r="I440" i="18"/>
  <c r="H449" i="18"/>
  <c r="I449" i="18"/>
  <c r="I215" i="18"/>
  <c r="H215" i="18"/>
  <c r="H222" i="37"/>
  <c r="H222" i="41" s="1"/>
  <c r="H224" i="37"/>
  <c r="H224" i="41" s="1"/>
  <c r="H223" i="37"/>
  <c r="H223" i="41" s="1"/>
  <c r="I223" i="18"/>
  <c r="H223" i="18"/>
  <c r="I290" i="58"/>
  <c r="I289" i="58"/>
  <c r="I288" i="58"/>
  <c r="I353" i="18"/>
  <c r="H353" i="18"/>
  <c r="H359" i="18"/>
  <c r="I359" i="18"/>
  <c r="H184" i="58"/>
  <c r="H183" i="58"/>
  <c r="H167" i="58"/>
  <c r="H185" i="58"/>
  <c r="H165" i="58"/>
  <c r="H166" i="58"/>
  <c r="H265" i="18"/>
  <c r="I265" i="18"/>
  <c r="H228" i="58"/>
  <c r="H226" i="58"/>
  <c r="H227" i="58"/>
  <c r="H225" i="58"/>
  <c r="F392" i="18"/>
  <c r="J392" i="18"/>
  <c r="C46" i="63" l="1"/>
  <c r="C6" i="63"/>
  <c r="C56" i="63"/>
  <c r="C5" i="63"/>
  <c r="C45" i="63"/>
  <c r="C34" i="63"/>
  <c r="C55" i="63"/>
  <c r="E28" i="17"/>
  <c r="F148" i="66"/>
  <c r="N148" i="66" s="1"/>
  <c r="D42" i="57"/>
  <c r="H210" i="18"/>
  <c r="I210" i="18"/>
  <c r="H184" i="18"/>
  <c r="I184" i="18"/>
  <c r="F158" i="66"/>
  <c r="N158" i="66" s="1"/>
  <c r="D49" i="57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I145" i="37"/>
  <c r="I145" i="41" s="1"/>
  <c r="I148" i="37"/>
  <c r="I147" i="37"/>
  <c r="I147" i="41" s="1"/>
  <c r="J504" i="18"/>
  <c r="F504" i="18"/>
  <c r="J386" i="37"/>
  <c r="J386" i="41" s="1"/>
  <c r="J385" i="37"/>
  <c r="J385" i="41" s="1"/>
  <c r="J384" i="37"/>
  <c r="J384" i="41" s="1"/>
  <c r="J162" i="37"/>
  <c r="J162" i="41" s="1"/>
  <c r="J164" i="37"/>
  <c r="J164" i="41" s="1"/>
  <c r="J163" i="37"/>
  <c r="J163" i="41" s="1"/>
  <c r="J161" i="37"/>
  <c r="J161" i="41" s="1"/>
  <c r="J420" i="37"/>
  <c r="J420" i="41" s="1"/>
  <c r="J421" i="37"/>
  <c r="J421" i="41" s="1"/>
  <c r="J422" i="37"/>
  <c r="J422" i="41" s="1"/>
  <c r="I399" i="37"/>
  <c r="I399" i="41" s="1"/>
  <c r="I400" i="37"/>
  <c r="I400" i="41" s="1"/>
  <c r="I401" i="37"/>
  <c r="I401" i="41" s="1"/>
  <c r="I154" i="18"/>
  <c r="H154" i="18"/>
  <c r="H494" i="58"/>
  <c r="D43" i="57"/>
  <c r="H493" i="58"/>
  <c r="F183" i="66" s="1"/>
  <c r="N183" i="66" s="1"/>
  <c r="E395" i="38"/>
  <c r="M182" i="66" s="1"/>
  <c r="F182" i="66"/>
  <c r="H304" i="37"/>
  <c r="H304" i="41" s="1"/>
  <c r="H303" i="37"/>
  <c r="H305" i="37"/>
  <c r="H305" i="41" s="1"/>
  <c r="H322" i="37"/>
  <c r="H322" i="41" s="1"/>
  <c r="H323" i="37"/>
  <c r="H323" i="41" s="1"/>
  <c r="H324" i="37"/>
  <c r="H324" i="41" s="1"/>
  <c r="H321" i="37"/>
  <c r="F297" i="18"/>
  <c r="J297" i="18"/>
  <c r="F129" i="18"/>
  <c r="J129" i="18"/>
  <c r="D48" i="57"/>
  <c r="F173" i="66"/>
  <c r="J304" i="18"/>
  <c r="F304" i="18"/>
  <c r="J450" i="18"/>
  <c r="F450" i="18"/>
  <c r="J267" i="18"/>
  <c r="F267" i="18"/>
  <c r="F362" i="18"/>
  <c r="J362" i="18"/>
  <c r="H118" i="18"/>
  <c r="I118" i="18"/>
  <c r="J201" i="37"/>
  <c r="J201" i="41" s="1"/>
  <c r="J203" i="37"/>
  <c r="J203" i="41" s="1"/>
  <c r="J202" i="37"/>
  <c r="J202" i="41" s="1"/>
  <c r="H296" i="37"/>
  <c r="H296" i="41" s="1"/>
  <c r="H295" i="37"/>
  <c r="H295" i="41" s="1"/>
  <c r="H294" i="37"/>
  <c r="H294" i="41" s="1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I164" i="37"/>
  <c r="I164" i="41" s="1"/>
  <c r="I163" i="37"/>
  <c r="I163" i="41" s="1"/>
  <c r="I161" i="37"/>
  <c r="I161" i="41" s="1"/>
  <c r="F219" i="18"/>
  <c r="J219" i="18"/>
  <c r="J395" i="37"/>
  <c r="J395" i="41" s="1"/>
  <c r="J393" i="37"/>
  <c r="J393" i="41" s="1"/>
  <c r="J394" i="37"/>
  <c r="J394" i="41" s="1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409" i="37"/>
  <c r="I409" i="41" s="1"/>
  <c r="I410" i="37"/>
  <c r="I410" i="41" s="1"/>
  <c r="I408" i="37"/>
  <c r="I408" i="41" s="1"/>
  <c r="I192" i="37"/>
  <c r="I192" i="41" s="1"/>
  <c r="I194" i="37"/>
  <c r="I194" i="41" s="1"/>
  <c r="I193" i="37"/>
  <c r="I193" i="41" s="1"/>
  <c r="I109" i="18"/>
  <c r="H109" i="18"/>
  <c r="J222" i="37"/>
  <c r="J222" i="41" s="1"/>
  <c r="J224" i="37"/>
  <c r="J224" i="41" s="1"/>
  <c r="J223" i="37"/>
  <c r="J223" i="41" s="1"/>
  <c r="J246" i="37"/>
  <c r="J246" i="41" s="1"/>
  <c r="J248" i="37"/>
  <c r="J248" i="41" s="1"/>
  <c r="J245" i="37"/>
  <c r="J245" i="41" s="1"/>
  <c r="J247" i="37"/>
  <c r="J247" i="41" s="1"/>
  <c r="J366" i="37"/>
  <c r="J366" i="41" s="1"/>
  <c r="J365" i="37"/>
  <c r="J365" i="41" s="1"/>
  <c r="J367" i="37"/>
  <c r="J367" i="41" s="1"/>
  <c r="J368" i="37"/>
  <c r="J368" i="41" s="1"/>
  <c r="I280" i="37"/>
  <c r="I280" i="41" s="1"/>
  <c r="I281" i="37"/>
  <c r="I281" i="41" s="1"/>
  <c r="I279" i="37"/>
  <c r="I279" i="41" s="1"/>
  <c r="I417" i="37"/>
  <c r="I417" i="41" s="1"/>
  <c r="I418" i="37"/>
  <c r="I418" i="41" s="1"/>
  <c r="I419" i="37"/>
  <c r="I419" i="41" s="1"/>
  <c r="H155" i="18"/>
  <c r="I155" i="18"/>
  <c r="J139" i="18"/>
  <c r="F139" i="18"/>
  <c r="F132" i="18"/>
  <c r="J132" i="18"/>
  <c r="H226" i="37"/>
  <c r="H226" i="41" s="1"/>
  <c r="H228" i="37"/>
  <c r="H228" i="41" s="1"/>
  <c r="H227" i="37"/>
  <c r="H227" i="41" s="1"/>
  <c r="H225" i="37"/>
  <c r="I14" i="18"/>
  <c r="H14" i="18"/>
  <c r="H405" i="37"/>
  <c r="H405" i="41" s="1"/>
  <c r="H407" i="37"/>
  <c r="H407" i="41" s="1"/>
  <c r="H406" i="37"/>
  <c r="H406" i="41" s="1"/>
  <c r="J296" i="18"/>
  <c r="F296" i="18"/>
  <c r="J478" i="18"/>
  <c r="F478" i="18"/>
  <c r="I114" i="18"/>
  <c r="H114" i="18"/>
  <c r="J146" i="37"/>
  <c r="J146" i="41" s="1"/>
  <c r="J147" i="37"/>
  <c r="J147" i="41" s="1"/>
  <c r="J145" i="37"/>
  <c r="J145" i="41" s="1"/>
  <c r="J148" i="37"/>
  <c r="J211" i="37"/>
  <c r="J211" i="41" s="1"/>
  <c r="J210" i="37"/>
  <c r="J210" i="41" s="1"/>
  <c r="J212" i="37"/>
  <c r="J212" i="41" s="1"/>
  <c r="H158" i="18"/>
  <c r="I158" i="18"/>
  <c r="I163" i="18"/>
  <c r="H163" i="18"/>
  <c r="H397" i="37"/>
  <c r="H397" i="41" s="1"/>
  <c r="H396" i="37"/>
  <c r="H396" i="41" s="1"/>
  <c r="H398" i="37"/>
  <c r="H398" i="41" s="1"/>
  <c r="I44" i="18"/>
  <c r="H44" i="18"/>
  <c r="F452" i="18"/>
  <c r="J452" i="18"/>
  <c r="F99" i="18"/>
  <c r="J99" i="18"/>
  <c r="H236" i="18"/>
  <c r="I236" i="18"/>
  <c r="H234" i="18"/>
  <c r="I234" i="18"/>
  <c r="I402" i="37"/>
  <c r="I402" i="41" s="1"/>
  <c r="I403" i="37"/>
  <c r="I403" i="41" s="1"/>
  <c r="I404" i="37"/>
  <c r="I404" i="41" s="1"/>
  <c r="F169" i="66"/>
  <c r="D41" i="57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J412" i="37"/>
  <c r="J412" i="41" s="1"/>
  <c r="J411" i="37"/>
  <c r="J411" i="41" s="1"/>
  <c r="J413" i="37"/>
  <c r="J413" i="41" s="1"/>
  <c r="F93" i="18"/>
  <c r="J93" i="18"/>
  <c r="F498" i="18"/>
  <c r="J498" i="18"/>
  <c r="I256" i="37"/>
  <c r="I256" i="41" s="1"/>
  <c r="I255" i="37"/>
  <c r="I255" i="41" s="1"/>
  <c r="I257" i="37"/>
  <c r="I257" i="41" s="1"/>
  <c r="I197" i="37"/>
  <c r="I197" i="41" s="1"/>
  <c r="I195" i="37"/>
  <c r="I195" i="41" s="1"/>
  <c r="I196" i="37"/>
  <c r="I196" i="41" s="1"/>
  <c r="H198" i="18"/>
  <c r="I198" i="18"/>
  <c r="I206" i="18"/>
  <c r="H206" i="18"/>
  <c r="J353" i="18"/>
  <c r="F353" i="18"/>
  <c r="J197" i="37"/>
  <c r="J197" i="41" s="1"/>
  <c r="J195" i="37"/>
  <c r="J195" i="41" s="1"/>
  <c r="J196" i="37"/>
  <c r="J196" i="41" s="1"/>
  <c r="J292" i="37"/>
  <c r="J292" i="41" s="1"/>
  <c r="J291" i="37"/>
  <c r="J291" i="41" s="1"/>
  <c r="J293" i="37"/>
  <c r="J293" i="41" s="1"/>
  <c r="J150" i="37"/>
  <c r="J150" i="41" s="1"/>
  <c r="J149" i="37"/>
  <c r="J149" i="41" s="1"/>
  <c r="J152" i="37"/>
  <c r="J151" i="37"/>
  <c r="J151" i="41" s="1"/>
  <c r="H189" i="18"/>
  <c r="I189" i="18"/>
  <c r="I234" i="37"/>
  <c r="I234" i="41" s="1"/>
  <c r="I233" i="37"/>
  <c r="I233" i="41" s="1"/>
  <c r="I236" i="37"/>
  <c r="I236" i="41" s="1"/>
  <c r="I235" i="37"/>
  <c r="I235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I253" i="37"/>
  <c r="I253" i="41" s="1"/>
  <c r="I252" i="37"/>
  <c r="I252" i="41" s="1"/>
  <c r="I254" i="37"/>
  <c r="I254" i="41" s="1"/>
  <c r="H240" i="18"/>
  <c r="I240" i="18"/>
  <c r="J180" i="37"/>
  <c r="J180" i="41" s="1"/>
  <c r="J182" i="37"/>
  <c r="J182" i="41" s="1"/>
  <c r="J181" i="37"/>
  <c r="J181" i="41" s="1"/>
  <c r="J181" i="18"/>
  <c r="F181" i="18"/>
  <c r="I220" i="37"/>
  <c r="I220" i="41" s="1"/>
  <c r="I219" i="37"/>
  <c r="I219" i="41" s="1"/>
  <c r="I221" i="37"/>
  <c r="I221" i="41" s="1"/>
  <c r="I201" i="37"/>
  <c r="I201" i="41" s="1"/>
  <c r="I203" i="37"/>
  <c r="I203" i="41" s="1"/>
  <c r="I202" i="37"/>
  <c r="I202" i="41" s="1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27" i="37"/>
  <c r="J327" i="41" s="1"/>
  <c r="J328" i="37"/>
  <c r="J328" i="41" s="1"/>
  <c r="J325" i="37"/>
  <c r="J325" i="41" s="1"/>
  <c r="J410" i="37"/>
  <c r="J410" i="41" s="1"/>
  <c r="J409" i="37"/>
  <c r="J409" i="41" s="1"/>
  <c r="J408" i="37"/>
  <c r="J408" i="41" s="1"/>
  <c r="J338" i="37"/>
  <c r="J338" i="41" s="1"/>
  <c r="J337" i="37"/>
  <c r="J337" i="41" s="1"/>
  <c r="J339" i="37"/>
  <c r="J339" i="41" s="1"/>
  <c r="J340" i="37"/>
  <c r="J340" i="41" s="1"/>
  <c r="I160" i="18"/>
  <c r="H160" i="18"/>
  <c r="F298" i="18"/>
  <c r="J298" i="18"/>
  <c r="H49" i="18"/>
  <c r="I49" i="18"/>
  <c r="H358" i="37"/>
  <c r="H358" i="41" s="1"/>
  <c r="H357" i="37"/>
  <c r="H357" i="41" s="1"/>
  <c r="H360" i="37"/>
  <c r="H360" i="41" s="1"/>
  <c r="H359" i="37"/>
  <c r="H359" i="41" s="1"/>
  <c r="I222" i="37"/>
  <c r="I222" i="41" s="1"/>
  <c r="I224" i="37"/>
  <c r="I224" i="41" s="1"/>
  <c r="I223" i="37"/>
  <c r="I223" i="41" s="1"/>
  <c r="H238" i="18"/>
  <c r="I238" i="18"/>
  <c r="J488" i="18"/>
  <c r="F488" i="18"/>
  <c r="J175" i="18"/>
  <c r="F175" i="18"/>
  <c r="J493" i="18"/>
  <c r="F493" i="18"/>
  <c r="J376" i="37"/>
  <c r="J376" i="41" s="1"/>
  <c r="J375" i="37"/>
  <c r="J375" i="41" s="1"/>
  <c r="J377" i="37"/>
  <c r="J377" i="41" s="1"/>
  <c r="F265" i="18"/>
  <c r="J265" i="18"/>
  <c r="F440" i="18"/>
  <c r="J440" i="18"/>
  <c r="I199" i="18"/>
  <c r="H199" i="18"/>
  <c r="J234" i="37"/>
  <c r="J234" i="41" s="1"/>
  <c r="J233" i="37"/>
  <c r="J233" i="41" s="1"/>
  <c r="J236" i="37"/>
  <c r="J236" i="41" s="1"/>
  <c r="J235" i="37"/>
  <c r="J235" i="41" s="1"/>
  <c r="J275" i="37"/>
  <c r="J275" i="41" s="1"/>
  <c r="J274" i="37"/>
  <c r="J274" i="41" s="1"/>
  <c r="J273" i="37"/>
  <c r="J273" i="41" s="1"/>
  <c r="J183" i="18"/>
  <c r="F183" i="18"/>
  <c r="J378" i="18"/>
  <c r="F378" i="18"/>
  <c r="I150" i="37"/>
  <c r="I150" i="41" s="1"/>
  <c r="I151" i="37"/>
  <c r="I151" i="41" s="1"/>
  <c r="I149" i="37"/>
  <c r="I149" i="41" s="1"/>
  <c r="I152" i="37"/>
  <c r="I292" i="37"/>
  <c r="I292" i="41" s="1"/>
  <c r="I293" i="37"/>
  <c r="I293" i="41" s="1"/>
  <c r="I291" i="37"/>
  <c r="I291" i="41" s="1"/>
  <c r="I275" i="37"/>
  <c r="I275" i="41" s="1"/>
  <c r="I274" i="37"/>
  <c r="I274" i="41" s="1"/>
  <c r="I273" i="37"/>
  <c r="I273" i="41" s="1"/>
  <c r="J357" i="18"/>
  <c r="F357" i="18"/>
  <c r="J490" i="18"/>
  <c r="F490" i="18"/>
  <c r="F98" i="18"/>
  <c r="J98" i="18"/>
  <c r="H113" i="18"/>
  <c r="I113" i="18"/>
  <c r="D44" i="57"/>
  <c r="F160" i="66"/>
  <c r="I251" i="18"/>
  <c r="H251" i="18"/>
  <c r="H253" i="18"/>
  <c r="I253" i="18"/>
  <c r="I242" i="37"/>
  <c r="I242" i="41" s="1"/>
  <c r="I243" i="37"/>
  <c r="I243" i="41" s="1"/>
  <c r="I241" i="37"/>
  <c r="I241" i="41" s="1"/>
  <c r="I244" i="37"/>
  <c r="I244" i="41" s="1"/>
  <c r="H144" i="18"/>
  <c r="I144" i="18"/>
  <c r="I362" i="37"/>
  <c r="I362" i="41" s="1"/>
  <c r="I363" i="37"/>
  <c r="I363" i="41" s="1"/>
  <c r="I361" i="37"/>
  <c r="I361" i="41" s="1"/>
  <c r="I364" i="37"/>
  <c r="I364" i="41" s="1"/>
  <c r="F413" i="18"/>
  <c r="J413" i="18"/>
  <c r="J494" i="18"/>
  <c r="F494" i="18"/>
  <c r="J439" i="18"/>
  <c r="F439" i="18"/>
  <c r="J485" i="18"/>
  <c r="F485" i="18"/>
  <c r="J173" i="18"/>
  <c r="F173" i="18"/>
  <c r="H189" i="37"/>
  <c r="H190" i="37"/>
  <c r="H190" i="41" s="1"/>
  <c r="H191" i="37"/>
  <c r="H191" i="41" s="1"/>
  <c r="I9" i="18"/>
  <c r="H9" i="18"/>
  <c r="I13" i="18"/>
  <c r="H13" i="18"/>
  <c r="J437" i="18"/>
  <c r="F437" i="18"/>
  <c r="J486" i="18"/>
  <c r="F486" i="18"/>
  <c r="D51" i="57"/>
  <c r="F157" i="66"/>
  <c r="N157" i="66" s="1"/>
  <c r="I115" i="18"/>
  <c r="H115" i="18"/>
  <c r="J230" i="37"/>
  <c r="J230" i="41" s="1"/>
  <c r="J231" i="37"/>
  <c r="J231" i="41" s="1"/>
  <c r="J232" i="37"/>
  <c r="J232" i="41" s="1"/>
  <c r="J229" i="37"/>
  <c r="J229" i="41" s="1"/>
  <c r="J253" i="37"/>
  <c r="J253" i="41" s="1"/>
  <c r="J252" i="37"/>
  <c r="J252" i="41" s="1"/>
  <c r="J254" i="37"/>
  <c r="J254" i="41" s="1"/>
  <c r="J417" i="37"/>
  <c r="J417" i="41" s="1"/>
  <c r="J418" i="37"/>
  <c r="J418" i="41" s="1"/>
  <c r="J419" i="37"/>
  <c r="J419" i="41" s="1"/>
  <c r="H159" i="18"/>
  <c r="I159" i="18"/>
  <c r="J216" i="18"/>
  <c r="F216" i="18"/>
  <c r="J300" i="18"/>
  <c r="F300" i="18"/>
  <c r="H334" i="37"/>
  <c r="H334" i="41" s="1"/>
  <c r="H333" i="37"/>
  <c r="H333" i="41" s="1"/>
  <c r="H336" i="37"/>
  <c r="H336" i="41" s="1"/>
  <c r="H335" i="37"/>
  <c r="H335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I412" i="37"/>
  <c r="I412" i="41" s="1"/>
  <c r="I411" i="37"/>
  <c r="I411" i="41" s="1"/>
  <c r="I413" i="37"/>
  <c r="I413" i="41" s="1"/>
  <c r="I172" i="37"/>
  <c r="I172" i="41" s="1"/>
  <c r="I171" i="37"/>
  <c r="I171" i="41" s="1"/>
  <c r="I173" i="37"/>
  <c r="I173" i="41" s="1"/>
  <c r="I376" i="37"/>
  <c r="I376" i="41" s="1"/>
  <c r="I375" i="37"/>
  <c r="I375" i="41" s="1"/>
  <c r="I377" i="37"/>
  <c r="I377" i="41" s="1"/>
  <c r="F86" i="18"/>
  <c r="J86" i="18"/>
  <c r="F221" i="18"/>
  <c r="J221" i="18"/>
  <c r="F225" i="18"/>
  <c r="J225" i="18"/>
  <c r="F487" i="18"/>
  <c r="J487" i="18"/>
  <c r="I211" i="37"/>
  <c r="I211" i="41" s="1"/>
  <c r="I210" i="37"/>
  <c r="I210" i="41" s="1"/>
  <c r="I212" i="37"/>
  <c r="I212" i="41" s="1"/>
  <c r="I308" i="37"/>
  <c r="I308" i="41" s="1"/>
  <c r="I307" i="37"/>
  <c r="I307" i="41" s="1"/>
  <c r="I306" i="37"/>
  <c r="I306" i="41" s="1"/>
  <c r="F365" i="18"/>
  <c r="J365" i="18"/>
  <c r="I250" i="18"/>
  <c r="H250" i="18"/>
  <c r="J342" i="37"/>
  <c r="J342" i="41" s="1"/>
  <c r="J341" i="37"/>
  <c r="J341" i="41" s="1"/>
  <c r="J344" i="37"/>
  <c r="J344" i="41" s="1"/>
  <c r="J343" i="37"/>
  <c r="J343" i="41" s="1"/>
  <c r="I297" i="37"/>
  <c r="I297" i="41" s="1"/>
  <c r="I298" i="37"/>
  <c r="I298" i="41" s="1"/>
  <c r="I299" i="37"/>
  <c r="I299" i="41" s="1"/>
  <c r="H153" i="18"/>
  <c r="I153" i="18"/>
  <c r="H147" i="18"/>
  <c r="I147" i="18"/>
  <c r="J308" i="18"/>
  <c r="F308" i="18"/>
  <c r="F454" i="18"/>
  <c r="J454" i="18"/>
  <c r="H387" i="37"/>
  <c r="H389" i="37"/>
  <c r="H389" i="41" s="1"/>
  <c r="H388" i="37"/>
  <c r="H388" i="41" s="1"/>
  <c r="H250" i="37"/>
  <c r="H250" i="41" s="1"/>
  <c r="H249" i="37"/>
  <c r="H251" i="37"/>
  <c r="H251" i="41" s="1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J390" i="37"/>
  <c r="J390" i="41" s="1"/>
  <c r="J391" i="37"/>
  <c r="J391" i="41" s="1"/>
  <c r="J392" i="37"/>
  <c r="J392" i="41" s="1"/>
  <c r="I121" i="18"/>
  <c r="H121" i="18"/>
  <c r="J350" i="37"/>
  <c r="J350" i="41" s="1"/>
  <c r="J349" i="37"/>
  <c r="J349" i="41" s="1"/>
  <c r="J352" i="37"/>
  <c r="J352" i="41" s="1"/>
  <c r="J351" i="37"/>
  <c r="J351" i="41" s="1"/>
  <c r="J280" i="37"/>
  <c r="J280" i="41" s="1"/>
  <c r="J281" i="37"/>
  <c r="J281" i="41" s="1"/>
  <c r="J279" i="37"/>
  <c r="J279" i="41" s="1"/>
  <c r="H169" i="18"/>
  <c r="I169" i="18"/>
  <c r="H238" i="37"/>
  <c r="H238" i="41" s="1"/>
  <c r="H239" i="37"/>
  <c r="H239" i="41" s="1"/>
  <c r="H240" i="37"/>
  <c r="H240" i="41" s="1"/>
  <c r="H237" i="37"/>
  <c r="H237" i="41" s="1"/>
  <c r="I54" i="18"/>
  <c r="H54" i="18"/>
  <c r="F368" i="18"/>
  <c r="J368" i="18"/>
  <c r="J177" i="18"/>
  <c r="F177" i="18"/>
  <c r="F91" i="18"/>
  <c r="J91" i="18"/>
  <c r="I342" i="37"/>
  <c r="I342" i="41" s="1"/>
  <c r="I341" i="37"/>
  <c r="I341" i="41" s="1"/>
  <c r="I344" i="37"/>
  <c r="I344" i="41" s="1"/>
  <c r="I343" i="37"/>
  <c r="I343" i="41" s="1"/>
  <c r="I226" i="18"/>
  <c r="H226" i="18"/>
  <c r="F491" i="18"/>
  <c r="J491" i="18"/>
  <c r="J420" i="18"/>
  <c r="F420" i="18"/>
  <c r="J215" i="18"/>
  <c r="F215" i="18"/>
  <c r="H205" i="18"/>
  <c r="I205" i="18"/>
  <c r="J215" i="37"/>
  <c r="J215" i="41" s="1"/>
  <c r="J213" i="37"/>
  <c r="J213" i="41" s="1"/>
  <c r="J214" i="37"/>
  <c r="J214" i="41" s="1"/>
  <c r="J256" i="37"/>
  <c r="J256" i="41" s="1"/>
  <c r="J255" i="37"/>
  <c r="J255" i="41" s="1"/>
  <c r="J257" i="37"/>
  <c r="J257" i="41" s="1"/>
  <c r="F414" i="18"/>
  <c r="J414" i="18"/>
  <c r="I194" i="18"/>
  <c r="H194" i="18"/>
  <c r="H192" i="18"/>
  <c r="I192" i="18"/>
  <c r="I395" i="37"/>
  <c r="I395" i="41" s="1"/>
  <c r="I393" i="37"/>
  <c r="I393" i="41" s="1"/>
  <c r="I394" i="37"/>
  <c r="I394" i="41" s="1"/>
  <c r="J480" i="18"/>
  <c r="F480" i="18"/>
  <c r="F456" i="18"/>
  <c r="J456" i="18"/>
  <c r="I290" i="37"/>
  <c r="I290" i="41" s="1"/>
  <c r="I289" i="37"/>
  <c r="I289" i="41" s="1"/>
  <c r="I288" i="37"/>
  <c r="I288" i="41" s="1"/>
  <c r="I391" i="37"/>
  <c r="I391" i="41" s="1"/>
  <c r="I392" i="37"/>
  <c r="I392" i="41" s="1"/>
  <c r="I390" i="37"/>
  <c r="I390" i="41" s="1"/>
  <c r="I252" i="18"/>
  <c r="H252" i="18"/>
  <c r="I246" i="18"/>
  <c r="H246" i="18"/>
  <c r="I149" i="18"/>
  <c r="H149" i="18"/>
  <c r="I316" i="37"/>
  <c r="I316" i="41" s="1"/>
  <c r="I315" i="37"/>
  <c r="I315" i="41" s="1"/>
  <c r="I317" i="37"/>
  <c r="I317" i="41" s="1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285" i="37"/>
  <c r="H286" i="37"/>
  <c r="H286" i="41" s="1"/>
  <c r="H287" i="37"/>
  <c r="H287" i="41" s="1"/>
  <c r="H184" i="37"/>
  <c r="H184" i="41" s="1"/>
  <c r="H185" i="37"/>
  <c r="H185" i="41" s="1"/>
  <c r="H183" i="37"/>
  <c r="H183" i="41" s="1"/>
  <c r="H165" i="37"/>
  <c r="H166" i="37"/>
  <c r="H166" i="41" s="1"/>
  <c r="H167" i="37"/>
  <c r="H167" i="41" s="1"/>
  <c r="J352" i="18"/>
  <c r="F352" i="18"/>
  <c r="J436" i="18"/>
  <c r="F436" i="18"/>
  <c r="E48" i="17"/>
  <c r="E47" i="17" a="1"/>
  <c r="E47" i="17" s="1"/>
  <c r="P10" i="9"/>
  <c r="F254" i="18"/>
  <c r="J254" i="18"/>
  <c r="J272" i="37"/>
  <c r="J272" i="41" s="1"/>
  <c r="J270" i="37"/>
  <c r="J270" i="41" s="1"/>
  <c r="J271" i="37"/>
  <c r="J271" i="41" s="1"/>
  <c r="J288" i="37"/>
  <c r="J288" i="41" s="1"/>
  <c r="J290" i="37"/>
  <c r="J290" i="41" s="1"/>
  <c r="J289" i="37"/>
  <c r="J289" i="41" s="1"/>
  <c r="I125" i="18"/>
  <c r="H125" i="18"/>
  <c r="H168" i="18"/>
  <c r="I168" i="18"/>
  <c r="H161" i="18"/>
  <c r="I161" i="18"/>
  <c r="F179" i="18"/>
  <c r="J179" i="18"/>
  <c r="H53" i="18"/>
  <c r="I53" i="18"/>
  <c r="H258" i="37"/>
  <c r="H258" i="41" s="1"/>
  <c r="H259" i="37"/>
  <c r="H259" i="41" s="1"/>
  <c r="H260" i="37"/>
  <c r="H260" i="41" s="1"/>
  <c r="J140" i="18"/>
  <c r="F140" i="18"/>
  <c r="I318" i="37"/>
  <c r="I318" i="41" s="1"/>
  <c r="I320" i="37"/>
  <c r="I320" i="41" s="1"/>
  <c r="I319" i="37"/>
  <c r="I319" i="41" s="1"/>
  <c r="I180" i="37"/>
  <c r="I180" i="41" s="1"/>
  <c r="I182" i="37"/>
  <c r="I182" i="41" s="1"/>
  <c r="I181" i="37"/>
  <c r="I181" i="41" s="1"/>
  <c r="F212" i="18"/>
  <c r="J212" i="18"/>
  <c r="J94" i="18"/>
  <c r="F94" i="18"/>
  <c r="J302" i="18"/>
  <c r="F302" i="18"/>
  <c r="J373" i="18"/>
  <c r="F373" i="18"/>
  <c r="J137" i="18"/>
  <c r="F137" i="18"/>
  <c r="D45" i="57"/>
  <c r="F162" i="66"/>
  <c r="N162" i="66" s="1"/>
  <c r="J407" i="18"/>
  <c r="F407" i="18"/>
  <c r="I207" i="18"/>
  <c r="H207" i="18"/>
  <c r="H202" i="18"/>
  <c r="I202" i="18"/>
  <c r="I188" i="18"/>
  <c r="H188" i="18"/>
  <c r="I330" i="37"/>
  <c r="I330" i="41" s="1"/>
  <c r="I332" i="37"/>
  <c r="I332" i="41" s="1"/>
  <c r="I331" i="37"/>
  <c r="I331" i="41" s="1"/>
  <c r="I329" i="37"/>
  <c r="I329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D52" i="57"/>
  <c r="F167" i="66"/>
  <c r="N167" i="66" s="1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H207" i="37"/>
  <c r="H208" i="37"/>
  <c r="H208" i="41" s="1"/>
  <c r="H209" i="37"/>
  <c r="H209" i="41" s="1"/>
  <c r="I6" i="18"/>
  <c r="H6" i="18"/>
  <c r="J305" i="18"/>
  <c r="F305" i="18"/>
  <c r="I122" i="18"/>
  <c r="H122" i="18"/>
  <c r="J372" i="37"/>
  <c r="J372" i="41" s="1"/>
  <c r="J374" i="37"/>
  <c r="J374" i="41" s="1"/>
  <c r="J373" i="37"/>
  <c r="J373" i="41" s="1"/>
  <c r="J221" i="37"/>
  <c r="J221" i="41" s="1"/>
  <c r="J220" i="37"/>
  <c r="J220" i="41" s="1"/>
  <c r="J219" i="37"/>
  <c r="J219" i="41" s="1"/>
  <c r="J242" i="37"/>
  <c r="J242" i="41" s="1"/>
  <c r="J241" i="37"/>
  <c r="J241" i="41" s="1"/>
  <c r="J244" i="37"/>
  <c r="J244" i="41" s="1"/>
  <c r="J243" i="37"/>
  <c r="J243" i="41" s="1"/>
  <c r="H156" i="18"/>
  <c r="I156" i="18"/>
  <c r="H154" i="37"/>
  <c r="H154" i="41" s="1"/>
  <c r="H153" i="37"/>
  <c r="H153" i="41" s="1"/>
  <c r="H156" i="37"/>
  <c r="H156" i="41" s="1"/>
  <c r="H155" i="37"/>
  <c r="H155" i="41" s="1"/>
  <c r="I47" i="18"/>
  <c r="H47" i="18"/>
  <c r="H313" i="37"/>
  <c r="H313" i="41" s="1"/>
  <c r="H312" i="37"/>
  <c r="H312" i="41" s="1"/>
  <c r="H314" i="37"/>
  <c r="H314" i="41" s="1"/>
  <c r="J376" i="18"/>
  <c r="F376" i="18"/>
  <c r="F264" i="18"/>
  <c r="J264" i="18"/>
  <c r="J441" i="18"/>
  <c r="F441" i="18"/>
  <c r="F369" i="18"/>
  <c r="J369" i="18"/>
  <c r="I282" i="37"/>
  <c r="I282" i="41" s="1"/>
  <c r="I284" i="37"/>
  <c r="I284" i="41" s="1"/>
  <c r="I283" i="37"/>
  <c r="I283" i="41" s="1"/>
  <c r="I265" i="37"/>
  <c r="I265" i="41" s="1"/>
  <c r="I264" i="37"/>
  <c r="I264" i="41" s="1"/>
  <c r="I266" i="37"/>
  <c r="I266" i="41" s="1"/>
  <c r="F371" i="18"/>
  <c r="J371" i="18"/>
  <c r="F400" i="18"/>
  <c r="J400" i="18"/>
  <c r="J354" i="37"/>
  <c r="J354" i="41" s="1"/>
  <c r="J353" i="37"/>
  <c r="J353" i="41" s="1"/>
  <c r="J356" i="37"/>
  <c r="J356" i="41" s="1"/>
  <c r="J355" i="37"/>
  <c r="J355" i="41" s="1"/>
  <c r="I204" i="18"/>
  <c r="H204" i="18"/>
  <c r="I311" i="37"/>
  <c r="I311" i="41" s="1"/>
  <c r="I309" i="37"/>
  <c r="I309" i="41" s="1"/>
  <c r="I310" i="37"/>
  <c r="I310" i="41" s="1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I372" i="37"/>
  <c r="I372" i="41" s="1"/>
  <c r="I374" i="37"/>
  <c r="I374" i="41" s="1"/>
  <c r="I373" i="37"/>
  <c r="I373" i="41" s="1"/>
  <c r="H108" i="18"/>
  <c r="I108" i="18"/>
  <c r="J402" i="37"/>
  <c r="J402" i="41" s="1"/>
  <c r="J403" i="37"/>
  <c r="J403" i="41" s="1"/>
  <c r="J404" i="37"/>
  <c r="J404" i="41" s="1"/>
  <c r="J282" i="37"/>
  <c r="J282" i="41" s="1"/>
  <c r="J284" i="37"/>
  <c r="J284" i="41" s="1"/>
  <c r="J283" i="37"/>
  <c r="J283" i="41" s="1"/>
  <c r="F458" i="18"/>
  <c r="J458" i="18"/>
  <c r="H142" i="18"/>
  <c r="I142" i="18"/>
  <c r="I158" i="37"/>
  <c r="I158" i="41" s="1"/>
  <c r="I157" i="37"/>
  <c r="I157" i="41" s="1"/>
  <c r="I160" i="37"/>
  <c r="I160" i="41" s="1"/>
  <c r="I159" i="37"/>
  <c r="I159" i="41" s="1"/>
  <c r="F446" i="18"/>
  <c r="J446" i="18"/>
  <c r="F262" i="18"/>
  <c r="J262" i="18"/>
  <c r="F416" i="18"/>
  <c r="J416" i="18"/>
  <c r="H8" i="18"/>
  <c r="I8" i="18"/>
  <c r="H370" i="37"/>
  <c r="H370" i="41" s="1"/>
  <c r="H371" i="37"/>
  <c r="H371" i="41" s="1"/>
  <c r="H369" i="37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J170" i="37"/>
  <c r="J170" i="41" s="1"/>
  <c r="J168" i="37"/>
  <c r="J168" i="41" s="1"/>
  <c r="J169" i="37"/>
  <c r="J169" i="41" s="1"/>
  <c r="I167" i="18"/>
  <c r="H167" i="18"/>
  <c r="H164" i="18"/>
  <c r="I164" i="18"/>
  <c r="J178" i="37"/>
  <c r="J178" i="41" s="1"/>
  <c r="J179" i="37"/>
  <c r="J179" i="41" s="1"/>
  <c r="J177" i="37"/>
  <c r="J177" i="41" s="1"/>
  <c r="H50" i="18"/>
  <c r="I50" i="18"/>
  <c r="H380" i="37"/>
  <c r="H380" i="41" s="1"/>
  <c r="H379" i="37"/>
  <c r="H379" i="41" s="1"/>
  <c r="H378" i="37"/>
  <c r="H378" i="41" s="1"/>
  <c r="H216" i="37"/>
  <c r="H216" i="41" s="1"/>
  <c r="H217" i="37"/>
  <c r="H217" i="41" s="1"/>
  <c r="H218" i="37"/>
  <c r="H218" i="41" s="1"/>
  <c r="J303" i="18"/>
  <c r="F303" i="18"/>
  <c r="J141" i="18"/>
  <c r="F141" i="18"/>
  <c r="H235" i="18"/>
  <c r="I235" i="18"/>
  <c r="H232" i="18"/>
  <c r="I232" i="18"/>
  <c r="J173" i="37"/>
  <c r="J173" i="41" s="1"/>
  <c r="J172" i="37"/>
  <c r="J172" i="41" s="1"/>
  <c r="J171" i="37"/>
  <c r="J171" i="41" s="1"/>
  <c r="J223" i="18"/>
  <c r="F223" i="18"/>
  <c r="I354" i="37"/>
  <c r="I354" i="41" s="1"/>
  <c r="I353" i="37"/>
  <c r="I353" i="41" s="1"/>
  <c r="I356" i="37"/>
  <c r="I356" i="41" s="1"/>
  <c r="I355" i="37"/>
  <c r="I355" i="41" s="1"/>
  <c r="J405" i="18"/>
  <c r="F405" i="18"/>
  <c r="H211" i="18"/>
  <c r="I211" i="18"/>
  <c r="J330" i="37"/>
  <c r="J330" i="41" s="1"/>
  <c r="J329" i="37"/>
  <c r="J329" i="41" s="1"/>
  <c r="J332" i="37"/>
  <c r="J332" i="41" s="1"/>
  <c r="J331" i="37"/>
  <c r="J331" i="41" s="1"/>
  <c r="J135" i="18"/>
  <c r="F135" i="18"/>
  <c r="I213" i="37"/>
  <c r="I213" i="41" s="1"/>
  <c r="I214" i="37"/>
  <c r="I214" i="41" s="1"/>
  <c r="I215" i="37"/>
  <c r="I215" i="41" s="1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I170" i="37"/>
  <c r="I170" i="41" s="1"/>
  <c r="I168" i="37"/>
  <c r="I168" i="41" s="1"/>
  <c r="I169" i="37"/>
  <c r="I169" i="41" s="1"/>
  <c r="F130" i="18"/>
  <c r="J130" i="18"/>
  <c r="J265" i="37"/>
  <c r="J265" i="41" s="1"/>
  <c r="J264" i="37"/>
  <c r="J264" i="41" s="1"/>
  <c r="J266" i="37"/>
  <c r="J266" i="41" s="1"/>
  <c r="H241" i="18"/>
  <c r="I241" i="18"/>
  <c r="I263" i="37"/>
  <c r="I263" i="41" s="1"/>
  <c r="I262" i="37"/>
  <c r="I262" i="41" s="1"/>
  <c r="I261" i="37"/>
  <c r="I261" i="41" s="1"/>
  <c r="I143" i="18"/>
  <c r="H143" i="18"/>
  <c r="J421" i="18"/>
  <c r="F421" i="18"/>
  <c r="D53" i="57"/>
  <c r="E10" i="53"/>
  <c r="F10" i="53" s="1"/>
  <c r="F178" i="66"/>
  <c r="H15" i="18"/>
  <c r="I15" i="18"/>
  <c r="F370" i="18"/>
  <c r="J370" i="18"/>
  <c r="J222" i="18"/>
  <c r="F222" i="18"/>
  <c r="F457" i="18"/>
  <c r="J457" i="18"/>
  <c r="F170" i="18"/>
  <c r="J170" i="18"/>
  <c r="D46" i="57"/>
  <c r="F168" i="66"/>
  <c r="N168" i="66" s="1"/>
  <c r="I120" i="18"/>
  <c r="H120" i="18"/>
  <c r="H124" i="18"/>
  <c r="I124" i="18"/>
  <c r="J263" i="37"/>
  <c r="J263" i="41" s="1"/>
  <c r="J262" i="37"/>
  <c r="J262" i="41" s="1"/>
  <c r="J261" i="37"/>
  <c r="J261" i="41" s="1"/>
  <c r="J316" i="37"/>
  <c r="J316" i="41" s="1"/>
  <c r="J315" i="37"/>
  <c r="J315" i="41" s="1"/>
  <c r="J317" i="37"/>
  <c r="J317" i="41" s="1"/>
  <c r="J399" i="37"/>
  <c r="J399" i="41" s="1"/>
  <c r="J400" i="37"/>
  <c r="J400" i="41" s="1"/>
  <c r="J401" i="37"/>
  <c r="J401" i="41" s="1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I300" i="37"/>
  <c r="I300" i="41" s="1"/>
  <c r="I302" i="37"/>
  <c r="I302" i="41" s="1"/>
  <c r="I301" i="37"/>
  <c r="I301" i="41" s="1"/>
  <c r="J138" i="18"/>
  <c r="F138" i="18"/>
  <c r="F402" i="18"/>
  <c r="J402" i="18"/>
  <c r="J310" i="37"/>
  <c r="J310" i="41" s="1"/>
  <c r="J311" i="37"/>
  <c r="J311" i="41" s="1"/>
  <c r="J309" i="37"/>
  <c r="J309" i="41" s="1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300" i="37"/>
  <c r="J300" i="41" s="1"/>
  <c r="J302" i="37"/>
  <c r="J302" i="41" s="1"/>
  <c r="J301" i="37"/>
  <c r="J301" i="41" s="1"/>
  <c r="J460" i="18"/>
  <c r="F460" i="18"/>
  <c r="I383" i="37"/>
  <c r="I383" i="41" s="1"/>
  <c r="I382" i="37"/>
  <c r="I382" i="41" s="1"/>
  <c r="I381" i="37"/>
  <c r="I381" i="41" s="1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H345" i="37"/>
  <c r="H348" i="37"/>
  <c r="H348" i="41" s="1"/>
  <c r="H347" i="37"/>
  <c r="H347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J363" i="37"/>
  <c r="J363" i="41" s="1"/>
  <c r="J361" i="37"/>
  <c r="J361" i="41" s="1"/>
  <c r="J364" i="37"/>
  <c r="J364" i="41" s="1"/>
  <c r="H166" i="18"/>
  <c r="I166" i="18"/>
  <c r="J297" i="37"/>
  <c r="J297" i="41" s="1"/>
  <c r="J298" i="37"/>
  <c r="J298" i="41" s="1"/>
  <c r="J299" i="37"/>
  <c r="J299" i="41" s="1"/>
  <c r="H416" i="37"/>
  <c r="H416" i="41" s="1"/>
  <c r="H414" i="37"/>
  <c r="H414" i="41" s="1"/>
  <c r="H415" i="37"/>
  <c r="H415" i="41" s="1"/>
  <c r="H57" i="18"/>
  <c r="I57" i="18"/>
  <c r="I45" i="18"/>
  <c r="H45" i="18"/>
  <c r="F136" i="18"/>
  <c r="J136" i="18"/>
  <c r="I231" i="18"/>
  <c r="H231" i="18"/>
  <c r="I366" i="37"/>
  <c r="I366" i="41" s="1"/>
  <c r="I367" i="37"/>
  <c r="I367" i="41" s="1"/>
  <c r="I365" i="37"/>
  <c r="I365" i="41" s="1"/>
  <c r="I368" i="37"/>
  <c r="I368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I349" i="37"/>
  <c r="I349" i="41" s="1"/>
  <c r="I352" i="37"/>
  <c r="I352" i="41" s="1"/>
  <c r="I351" i="37"/>
  <c r="I351" i="41" s="1"/>
  <c r="I272" i="37"/>
  <c r="I272" i="41" s="1"/>
  <c r="I270" i="37"/>
  <c r="I270" i="41" s="1"/>
  <c r="I271" i="37"/>
  <c r="I271" i="41" s="1"/>
  <c r="H104" i="18"/>
  <c r="I104" i="18"/>
  <c r="F500" i="18"/>
  <c r="J500" i="18"/>
  <c r="F364" i="18"/>
  <c r="J364" i="18"/>
  <c r="J318" i="37"/>
  <c r="J318" i="41" s="1"/>
  <c r="J320" i="37"/>
  <c r="J320" i="41" s="1"/>
  <c r="J319" i="37"/>
  <c r="J319" i="41" s="1"/>
  <c r="H249" i="18"/>
  <c r="I249" i="18"/>
  <c r="H247" i="18"/>
  <c r="I247" i="18"/>
  <c r="H148" i="41"/>
  <c r="H146" i="18"/>
  <c r="I146" i="18"/>
  <c r="I338" i="37"/>
  <c r="I338" i="41" s="1"/>
  <c r="I340" i="37"/>
  <c r="I340" i="41" s="1"/>
  <c r="I337" i="37"/>
  <c r="I337" i="41" s="1"/>
  <c r="I339" i="37"/>
  <c r="I339" i="41" s="1"/>
  <c r="J411" i="18"/>
  <c r="F411" i="18"/>
  <c r="J419" i="18"/>
  <c r="F419" i="18"/>
  <c r="I11" i="18"/>
  <c r="H11" i="18"/>
  <c r="H267" i="37"/>
  <c r="H269" i="37"/>
  <c r="H269" i="41" s="1"/>
  <c r="H268" i="37"/>
  <c r="H268" i="41" s="1"/>
  <c r="J180" i="18"/>
  <c r="F180" i="18"/>
  <c r="J484" i="18"/>
  <c r="F484" i="18"/>
  <c r="J306" i="37"/>
  <c r="J306" i="41" s="1"/>
  <c r="J307" i="37"/>
  <c r="J307" i="41" s="1"/>
  <c r="J308" i="37"/>
  <c r="J308" i="41" s="1"/>
  <c r="H117" i="18"/>
  <c r="I117" i="18"/>
  <c r="H165" i="18"/>
  <c r="I165" i="18"/>
  <c r="H157" i="18"/>
  <c r="I157" i="18"/>
  <c r="J383" i="37"/>
  <c r="J383" i="41" s="1"/>
  <c r="J381" i="37"/>
  <c r="J381" i="41" s="1"/>
  <c r="J382" i="37"/>
  <c r="J382" i="41" s="1"/>
  <c r="H200" i="37"/>
  <c r="H200" i="41" s="1"/>
  <c r="H199" i="37"/>
  <c r="H199" i="41" s="1"/>
  <c r="H198" i="37"/>
  <c r="H198" i="41" s="1"/>
  <c r="H278" i="37"/>
  <c r="H278" i="41" s="1"/>
  <c r="H277" i="37"/>
  <c r="H277" i="41" s="1"/>
  <c r="H276" i="37"/>
  <c r="H276" i="41" s="1"/>
  <c r="J502" i="18"/>
  <c r="F502" i="18"/>
  <c r="J176" i="18"/>
  <c r="F176" i="18"/>
  <c r="H230" i="18"/>
  <c r="I230" i="18"/>
  <c r="I386" i="37"/>
  <c r="I386" i="41" s="1"/>
  <c r="I385" i="37"/>
  <c r="I385" i="41" s="1"/>
  <c r="I384" i="37"/>
  <c r="I384" i="41" s="1"/>
  <c r="I421" i="37"/>
  <c r="I421" i="41" s="1"/>
  <c r="I422" i="37"/>
  <c r="I422" i="41" s="1"/>
  <c r="I420" i="37"/>
  <c r="I420" i="41" s="1"/>
  <c r="J356" i="18"/>
  <c r="F356" i="18"/>
  <c r="F134" i="18"/>
  <c r="J134" i="18"/>
  <c r="J178" i="18"/>
  <c r="F178" i="18"/>
  <c r="F177" i="66"/>
  <c r="N177" i="66" s="1"/>
  <c r="D50" i="57"/>
  <c r="J171" i="18"/>
  <c r="F171" i="18"/>
  <c r="I111" i="18"/>
  <c r="H111" i="18"/>
  <c r="I230" i="37"/>
  <c r="I230" i="41" s="1"/>
  <c r="I231" i="37"/>
  <c r="I231" i="41" s="1"/>
  <c r="I232" i="37"/>
  <c r="I232" i="41" s="1"/>
  <c r="I229" i="37"/>
  <c r="I229" i="41" s="1"/>
  <c r="I326" i="37"/>
  <c r="I326" i="41" s="1"/>
  <c r="I327" i="37"/>
  <c r="I327" i="41" s="1"/>
  <c r="I328" i="37"/>
  <c r="I328" i="41" s="1"/>
  <c r="I325" i="37"/>
  <c r="I325" i="41" s="1"/>
  <c r="J206" i="37"/>
  <c r="J206" i="41" s="1"/>
  <c r="J204" i="37"/>
  <c r="J204" i="41" s="1"/>
  <c r="J205" i="37"/>
  <c r="J205" i="41" s="1"/>
  <c r="I242" i="18"/>
  <c r="H242" i="18"/>
  <c r="H248" i="18"/>
  <c r="I248" i="18"/>
  <c r="I178" i="37"/>
  <c r="I178" i="41" s="1"/>
  <c r="I179" i="37"/>
  <c r="I179" i="41" s="1"/>
  <c r="I177" i="37"/>
  <c r="I177" i="41" s="1"/>
  <c r="H152" i="18"/>
  <c r="I152" i="18"/>
  <c r="J499" i="18"/>
  <c r="F499" i="18"/>
  <c r="H152" i="41"/>
  <c r="J375" i="18"/>
  <c r="F375" i="18"/>
  <c r="J89" i="18"/>
  <c r="F89" i="18"/>
  <c r="H142" i="37"/>
  <c r="H141" i="37"/>
  <c r="H144" i="37"/>
  <c r="H143" i="37"/>
  <c r="H143" i="41" s="1"/>
  <c r="H10" i="18"/>
  <c r="I10" i="18"/>
  <c r="F185" i="66"/>
  <c r="D47" i="57"/>
  <c r="M3" i="58"/>
  <c r="H127" i="18"/>
  <c r="I127" i="18"/>
  <c r="J193" i="37"/>
  <c r="J193" i="41" s="1"/>
  <c r="J192" i="37"/>
  <c r="J192" i="41" s="1"/>
  <c r="J194" i="37"/>
  <c r="J194" i="41" s="1"/>
  <c r="I162" i="18"/>
  <c r="H162" i="18"/>
  <c r="J158" i="37"/>
  <c r="J158" i="41" s="1"/>
  <c r="J157" i="37"/>
  <c r="J157" i="41" s="1"/>
  <c r="J160" i="37"/>
  <c r="J160" i="41" s="1"/>
  <c r="J159" i="37"/>
  <c r="J159" i="41" s="1"/>
  <c r="I48" i="18"/>
  <c r="H48" i="18"/>
  <c r="H188" i="37"/>
  <c r="H188" i="41" s="1"/>
  <c r="H187" i="37"/>
  <c r="H187" i="41" s="1"/>
  <c r="H186" i="37"/>
  <c r="H186" i="41" s="1"/>
  <c r="H174" i="37"/>
  <c r="H174" i="41" s="1"/>
  <c r="H175" i="37"/>
  <c r="H175" i="41" s="1"/>
  <c r="H176" i="37"/>
  <c r="H176" i="41" s="1"/>
  <c r="I206" i="37"/>
  <c r="I206" i="41" s="1"/>
  <c r="I204" i="37"/>
  <c r="I204" i="41" s="1"/>
  <c r="I205" i="37"/>
  <c r="I205" i="41" s="1"/>
  <c r="H237" i="18"/>
  <c r="I237" i="18"/>
  <c r="I246" i="37"/>
  <c r="I246" i="41" s="1"/>
  <c r="I248" i="37"/>
  <c r="I248" i="41" s="1"/>
  <c r="I245" i="37"/>
  <c r="I245" i="41" s="1"/>
  <c r="I247" i="37"/>
  <c r="I247" i="41" s="1"/>
  <c r="H163" i="66"/>
  <c r="E8" i="53"/>
  <c r="F163" i="66"/>
  <c r="H259" i="66"/>
  <c r="H211" i="66"/>
  <c r="C16" i="63" l="1"/>
  <c r="C26" i="63"/>
  <c r="C15" i="63"/>
  <c r="C25" i="63"/>
  <c r="C4" i="63"/>
  <c r="M8" i="41"/>
  <c r="J149" i="18"/>
  <c r="F149" i="18"/>
  <c r="J200" i="18"/>
  <c r="F200" i="18"/>
  <c r="F105" i="18"/>
  <c r="J105" i="18"/>
  <c r="F114" i="18"/>
  <c r="J114" i="18"/>
  <c r="N182" i="66"/>
  <c r="F152" i="18"/>
  <c r="J152" i="18"/>
  <c r="F123" i="18"/>
  <c r="J123" i="18"/>
  <c r="H4" i="53"/>
  <c r="F164" i="18"/>
  <c r="J164" i="18"/>
  <c r="F8" i="18"/>
  <c r="J8" i="18"/>
  <c r="F142" i="18"/>
  <c r="J142" i="18"/>
  <c r="F47" i="18"/>
  <c r="J47" i="18"/>
  <c r="F18" i="66"/>
  <c r="N18" i="66" s="1"/>
  <c r="D6" i="57"/>
  <c r="H165" i="41"/>
  <c r="F9" i="18"/>
  <c r="J9" i="18"/>
  <c r="F253" i="18"/>
  <c r="J253" i="18"/>
  <c r="F49" i="18"/>
  <c r="J49" i="18"/>
  <c r="J4" i="18"/>
  <c r="F4" i="18"/>
  <c r="J152" i="41"/>
  <c r="O9" i="41" s="1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H207" i="41"/>
  <c r="K49" i="39" s="1"/>
  <c r="E147" i="38" s="1"/>
  <c r="D5" i="57"/>
  <c r="F16" i="66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H141" i="41"/>
  <c r="K48" i="39" s="1"/>
  <c r="F25" i="66"/>
  <c r="D2" i="57"/>
  <c r="M9" i="41"/>
  <c r="F148" i="18"/>
  <c r="J148" i="18"/>
  <c r="J102" i="18"/>
  <c r="F102" i="18"/>
  <c r="J101" i="18"/>
  <c r="F101" i="18"/>
  <c r="F188" i="18"/>
  <c r="J188" i="18"/>
  <c r="M7" i="41"/>
  <c r="F34" i="66"/>
  <c r="H387" i="41"/>
  <c r="D14" i="57"/>
  <c r="E4" i="53"/>
  <c r="F4" i="53" s="1"/>
  <c r="H10" i="53" s="1"/>
  <c r="G10" i="53" s="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F19" i="66"/>
  <c r="H67" i="66"/>
  <c r="H115" i="66"/>
  <c r="E2" i="53"/>
  <c r="H19" i="66"/>
  <c r="H142" i="41"/>
  <c r="C47" i="39" s="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H189" i="41"/>
  <c r="D7" i="57"/>
  <c r="F24" i="66"/>
  <c r="N24" i="66" s="1"/>
  <c r="F251" i="18"/>
  <c r="J251" i="18"/>
  <c r="F238" i="18"/>
  <c r="J238" i="18"/>
  <c r="F109" i="18"/>
  <c r="J109" i="18"/>
  <c r="E9" i="53"/>
  <c r="F9" i="53" s="1"/>
  <c r="F184" i="66"/>
  <c r="F107" i="18"/>
  <c r="J107" i="18"/>
  <c r="J10" i="18"/>
  <c r="F10" i="18"/>
  <c r="F242" i="18"/>
  <c r="J242" i="18"/>
  <c r="D10" i="57"/>
  <c r="F14" i="66"/>
  <c r="N14" i="66" s="1"/>
  <c r="H267" i="41"/>
  <c r="J231" i="18"/>
  <c r="F231" i="18"/>
  <c r="D12" i="57"/>
  <c r="H345" i="41"/>
  <c r="F13" i="66"/>
  <c r="N13" i="66" s="1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H321" i="41"/>
  <c r="F38" i="66"/>
  <c r="H493" i="37"/>
  <c r="D4" i="57"/>
  <c r="E392" i="38"/>
  <c r="M38" i="66" s="1"/>
  <c r="H494" i="37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F33" i="66"/>
  <c r="N33" i="66" s="1"/>
  <c r="H285" i="41"/>
  <c r="D11" i="57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48" i="41"/>
  <c r="O8" i="41" s="1"/>
  <c r="J191" i="18"/>
  <c r="F191" i="18"/>
  <c r="J11" i="18"/>
  <c r="F11" i="18"/>
  <c r="J104" i="18"/>
  <c r="F104" i="18"/>
  <c r="H144" i="41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H369" i="41"/>
  <c r="D13" i="57"/>
  <c r="F23" i="66"/>
  <c r="N23" i="66" s="1"/>
  <c r="J204" i="18"/>
  <c r="F204" i="18"/>
  <c r="J194" i="18"/>
  <c r="F194" i="18"/>
  <c r="F153" i="18"/>
  <c r="J153" i="18"/>
  <c r="I152" i="41"/>
  <c r="J189" i="18"/>
  <c r="F189" i="18"/>
  <c r="D3" i="57"/>
  <c r="F4" i="66"/>
  <c r="N4" i="66" s="1"/>
  <c r="H225" i="41"/>
  <c r="F118" i="18"/>
  <c r="J118" i="18"/>
  <c r="H303" i="41"/>
  <c r="K50" i="39" s="1"/>
  <c r="E148" i="38" s="1"/>
  <c r="F29" i="66"/>
  <c r="D9" i="57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D8" i="57"/>
  <c r="M3" i="37"/>
  <c r="H249" i="41"/>
  <c r="K51" i="39" s="1"/>
  <c r="E149" i="38" s="1"/>
  <c r="F41" i="66"/>
  <c r="J13" i="18"/>
  <c r="F13" i="18"/>
  <c r="J234" i="18"/>
  <c r="F234" i="18"/>
  <c r="J208" i="18"/>
  <c r="F208" i="18"/>
  <c r="I148" i="41"/>
  <c r="C48" i="39" l="1"/>
  <c r="E95" i="38" s="1"/>
  <c r="E398" i="38"/>
  <c r="H496" i="37" s="1"/>
  <c r="C49" i="39"/>
  <c r="E96" i="38" s="1"/>
  <c r="J16" i="66" s="1"/>
  <c r="C50" i="39"/>
  <c r="E97" i="38" s="1"/>
  <c r="J29" i="66" s="1"/>
  <c r="N29" i="66" s="1"/>
  <c r="E292" i="38"/>
  <c r="E298" i="38"/>
  <c r="M178" i="6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F39" i="66"/>
  <c r="N39" i="66" s="1"/>
  <c r="H493" i="4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E146" i="38"/>
  <c r="Z158" i="66"/>
  <c r="Y158" i="66"/>
  <c r="Z14" i="66"/>
  <c r="Y14" i="66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N38" i="66"/>
  <c r="Z13" i="66"/>
  <c r="Y157" i="66"/>
  <c r="Z157" i="66"/>
  <c r="Y13" i="66"/>
  <c r="Z4" i="66"/>
  <c r="Z148" i="66"/>
  <c r="Y4" i="66"/>
  <c r="Y148" i="66"/>
  <c r="H5" i="6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464" i="58"/>
  <c r="J173" i="66"/>
  <c r="H457" i="37"/>
  <c r="J185" i="66"/>
  <c r="H465" i="58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H3" i="53"/>
  <c r="C51" i="39"/>
  <c r="E98" i="38" s="1"/>
  <c r="J160" i="66"/>
  <c r="H457" i="58"/>
  <c r="Y18" i="66"/>
  <c r="Z162" i="66"/>
  <c r="Z18" i="66"/>
  <c r="Y162" i="66"/>
  <c r="G4" i="53"/>
  <c r="E94" i="38"/>
  <c r="E3" i="53"/>
  <c r="F3" i="53" s="1"/>
  <c r="H9" i="53" s="1"/>
  <c r="G9" i="53" s="1"/>
  <c r="F40" i="66"/>
  <c r="H494" i="4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497" i="37"/>
  <c r="H495" i="37"/>
  <c r="Z177" i="66"/>
  <c r="Y177" i="66"/>
  <c r="Z33" i="66"/>
  <c r="Y33" i="66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1" i="38"/>
  <c r="K47" i="39"/>
  <c r="Z23" i="66"/>
  <c r="Y167" i="66"/>
  <c r="Y23" i="66"/>
  <c r="Z167" i="66"/>
  <c r="Y24" i="66"/>
  <c r="Y168" i="66"/>
  <c r="Z24" i="66"/>
  <c r="Z168" i="66"/>
  <c r="H464" i="37" l="1"/>
  <c r="G3" i="53"/>
  <c r="E291" i="38"/>
  <c r="E297" i="38"/>
  <c r="M184" i="66" s="1"/>
  <c r="I209" i="58"/>
  <c r="I208" i="58"/>
  <c r="I207" i="58"/>
  <c r="J294" i="58"/>
  <c r="J296" i="58"/>
  <c r="J295" i="58"/>
  <c r="H327" i="18"/>
  <c r="I327" i="18"/>
  <c r="I286" i="58"/>
  <c r="I287" i="58"/>
  <c r="I285" i="58"/>
  <c r="H276" i="18"/>
  <c r="I276" i="18"/>
  <c r="H272" i="18"/>
  <c r="I272" i="18"/>
  <c r="J336" i="58"/>
  <c r="J334" i="58"/>
  <c r="J335" i="58"/>
  <c r="J333" i="58"/>
  <c r="J258" i="58"/>
  <c r="J260" i="58"/>
  <c r="J259" i="58"/>
  <c r="H24" i="18"/>
  <c r="I24" i="18"/>
  <c r="H28" i="18"/>
  <c r="I28" i="18"/>
  <c r="J405" i="58"/>
  <c r="J407" i="58"/>
  <c r="J406" i="58"/>
  <c r="J209" i="58"/>
  <c r="J207" i="58"/>
  <c r="J208" i="58"/>
  <c r="J267" i="58"/>
  <c r="J268" i="58"/>
  <c r="J269" i="58"/>
  <c r="I154" i="37"/>
  <c r="I155" i="37"/>
  <c r="I153" i="37"/>
  <c r="I156" i="37"/>
  <c r="I65" i="18"/>
  <c r="F65" i="18" s="1"/>
  <c r="H65" i="18"/>
  <c r="H62" i="18"/>
  <c r="I62" i="18"/>
  <c r="J169" i="66"/>
  <c r="H456" i="58"/>
  <c r="I79" i="18"/>
  <c r="H79" i="18"/>
  <c r="H72" i="18"/>
  <c r="I72" i="18"/>
  <c r="I43" i="18"/>
  <c r="H43" i="18"/>
  <c r="H41" i="18"/>
  <c r="I41" i="18"/>
  <c r="Z183" i="66"/>
  <c r="Y39" i="66"/>
  <c r="Y183" i="66"/>
  <c r="Z39" i="66"/>
  <c r="I398" i="58"/>
  <c r="I397" i="58"/>
  <c r="I396" i="58"/>
  <c r="I321" i="18"/>
  <c r="H321" i="18"/>
  <c r="J346" i="58"/>
  <c r="J348" i="58"/>
  <c r="J347" i="58"/>
  <c r="J345" i="58"/>
  <c r="J184" i="58"/>
  <c r="J183" i="58"/>
  <c r="J167" i="58"/>
  <c r="J185" i="58"/>
  <c r="J166" i="58"/>
  <c r="J165" i="58"/>
  <c r="I216" i="37"/>
  <c r="I217" i="37"/>
  <c r="I218" i="37"/>
  <c r="I313" i="37"/>
  <c r="I312" i="37"/>
  <c r="I314" i="37"/>
  <c r="H63" i="18"/>
  <c r="I63" i="18"/>
  <c r="H81" i="18"/>
  <c r="I81" i="18"/>
  <c r="I76" i="18"/>
  <c r="H76" i="18"/>
  <c r="J312" i="37"/>
  <c r="J313" i="37"/>
  <c r="J314" i="37"/>
  <c r="J226" i="37"/>
  <c r="J225" i="37"/>
  <c r="J228" i="37"/>
  <c r="J227" i="37"/>
  <c r="H32" i="18"/>
  <c r="I32" i="18"/>
  <c r="I358" i="58"/>
  <c r="I357" i="58"/>
  <c r="I359" i="58"/>
  <c r="I360" i="58"/>
  <c r="H311" i="18"/>
  <c r="I311" i="18"/>
  <c r="I295" i="58"/>
  <c r="I294" i="58"/>
  <c r="I296" i="58"/>
  <c r="I16" i="18"/>
  <c r="H16" i="18"/>
  <c r="H277" i="18"/>
  <c r="I277" i="18"/>
  <c r="N185" i="66"/>
  <c r="R185" i="66"/>
  <c r="P185" i="66"/>
  <c r="V185" i="66" s="1"/>
  <c r="S185" i="66"/>
  <c r="W185" i="66"/>
  <c r="H282" i="18"/>
  <c r="I282" i="18"/>
  <c r="I294" i="18"/>
  <c r="H294" i="18"/>
  <c r="I67" i="18"/>
  <c r="F67" i="18" s="1"/>
  <c r="H67" i="18"/>
  <c r="I198" i="37"/>
  <c r="I200" i="37"/>
  <c r="I199" i="37"/>
  <c r="H64" i="18"/>
  <c r="I64" i="18"/>
  <c r="J278" i="37"/>
  <c r="J276" i="37"/>
  <c r="J277" i="37"/>
  <c r="H73" i="18"/>
  <c r="I73" i="18"/>
  <c r="J397" i="37"/>
  <c r="J398" i="37"/>
  <c r="J396" i="37"/>
  <c r="J285" i="37"/>
  <c r="J286" i="37"/>
  <c r="J287" i="37"/>
  <c r="J142" i="37"/>
  <c r="J144" i="37"/>
  <c r="J143" i="37"/>
  <c r="J141" i="37"/>
  <c r="I240" i="58"/>
  <c r="I238" i="58"/>
  <c r="I237" i="58"/>
  <c r="I239" i="58"/>
  <c r="I378" i="58"/>
  <c r="I379" i="58"/>
  <c r="I380" i="58"/>
  <c r="I277" i="58"/>
  <c r="I278" i="58"/>
  <c r="I276" i="58"/>
  <c r="I191" i="58"/>
  <c r="I189" i="58"/>
  <c r="I190" i="58"/>
  <c r="I345" i="58"/>
  <c r="I346" i="58"/>
  <c r="I348" i="58"/>
  <c r="I347" i="58"/>
  <c r="I389" i="58"/>
  <c r="I387" i="58"/>
  <c r="I388" i="58"/>
  <c r="I325" i="18"/>
  <c r="H325" i="18"/>
  <c r="H273" i="18"/>
  <c r="I273" i="18"/>
  <c r="E5" i="53"/>
  <c r="J379" i="58"/>
  <c r="J380" i="58"/>
  <c r="J378" i="58"/>
  <c r="H336" i="18"/>
  <c r="I336" i="18"/>
  <c r="H465" i="37"/>
  <c r="H465" i="41" s="1"/>
  <c r="J41" i="66"/>
  <c r="I21" i="18"/>
  <c r="H21" i="18"/>
  <c r="H23" i="18"/>
  <c r="I23" i="18"/>
  <c r="H457" i="41"/>
  <c r="I289" i="18"/>
  <c r="F289" i="18" s="1"/>
  <c r="H289" i="18"/>
  <c r="I286" i="18"/>
  <c r="H286" i="18"/>
  <c r="I416" i="37"/>
  <c r="I414" i="37"/>
  <c r="I415" i="37"/>
  <c r="I334" i="37"/>
  <c r="I335" i="37"/>
  <c r="I333" i="37"/>
  <c r="I336" i="37"/>
  <c r="I358" i="37"/>
  <c r="I358" i="41" s="1"/>
  <c r="I357" i="37"/>
  <c r="I357" i="41" s="1"/>
  <c r="I360" i="37"/>
  <c r="I359" i="37"/>
  <c r="J380" i="37"/>
  <c r="J378" i="37"/>
  <c r="J379" i="37"/>
  <c r="I77" i="18"/>
  <c r="H77" i="18"/>
  <c r="J334" i="37"/>
  <c r="J335" i="37"/>
  <c r="J336" i="37"/>
  <c r="J336" i="41" s="1"/>
  <c r="J333" i="37"/>
  <c r="J190" i="37"/>
  <c r="J191" i="37"/>
  <c r="J189" i="37"/>
  <c r="I38" i="18"/>
  <c r="F38" i="18" s="1"/>
  <c r="H38" i="18"/>
  <c r="I316" i="18"/>
  <c r="H316" i="18"/>
  <c r="I258" i="58"/>
  <c r="I259" i="58"/>
  <c r="I260" i="58"/>
  <c r="H315" i="18"/>
  <c r="I315" i="18"/>
  <c r="J414" i="58"/>
  <c r="J416" i="58"/>
  <c r="J415" i="58"/>
  <c r="H18" i="18"/>
  <c r="I18" i="18"/>
  <c r="E145" i="38"/>
  <c r="I184" i="58"/>
  <c r="I183" i="58"/>
  <c r="I166" i="58"/>
  <c r="I165" i="58"/>
  <c r="I185" i="58"/>
  <c r="I167" i="58"/>
  <c r="I270" i="18"/>
  <c r="H270" i="18"/>
  <c r="J240" i="58"/>
  <c r="J238" i="58"/>
  <c r="J237" i="58"/>
  <c r="J239" i="58"/>
  <c r="J313" i="58"/>
  <c r="J314" i="58"/>
  <c r="J312" i="58"/>
  <c r="J217" i="58"/>
  <c r="J216" i="58"/>
  <c r="J218" i="58"/>
  <c r="E285" i="38"/>
  <c r="E279" i="38"/>
  <c r="H27" i="18"/>
  <c r="I27" i="18"/>
  <c r="I26" i="18"/>
  <c r="H26" i="18"/>
  <c r="N16" i="66"/>
  <c r="P16" i="66"/>
  <c r="V16" i="66" s="1"/>
  <c r="R16" i="66"/>
  <c r="S16" i="66"/>
  <c r="W16" i="66"/>
  <c r="J190" i="58"/>
  <c r="J189" i="58"/>
  <c r="J191" i="58"/>
  <c r="H285" i="18"/>
  <c r="I285" i="18"/>
  <c r="I278" i="37"/>
  <c r="I278" i="41" s="1"/>
  <c r="I277" i="37"/>
  <c r="I277" i="41" s="1"/>
  <c r="I276" i="37"/>
  <c r="I187" i="37"/>
  <c r="I186" i="37"/>
  <c r="I188" i="37"/>
  <c r="I176" i="37"/>
  <c r="I174" i="37"/>
  <c r="I175" i="37"/>
  <c r="I260" i="37"/>
  <c r="I258" i="37"/>
  <c r="I259" i="37"/>
  <c r="J238" i="37"/>
  <c r="J237" i="37"/>
  <c r="J239" i="37"/>
  <c r="J240" i="37"/>
  <c r="J218" i="37"/>
  <c r="J216" i="37"/>
  <c r="J217" i="37"/>
  <c r="J154" i="37"/>
  <c r="J155" i="37"/>
  <c r="J153" i="37"/>
  <c r="J156" i="37"/>
  <c r="J322" i="37"/>
  <c r="J323" i="37"/>
  <c r="J324" i="37"/>
  <c r="J321" i="37"/>
  <c r="I416" i="58"/>
  <c r="I415" i="58"/>
  <c r="I414" i="58"/>
  <c r="I174" i="58"/>
  <c r="I186" i="58"/>
  <c r="I187" i="58"/>
  <c r="I176" i="58"/>
  <c r="I175" i="58"/>
  <c r="I188" i="58"/>
  <c r="I314" i="18"/>
  <c r="H314" i="18"/>
  <c r="I321" i="58"/>
  <c r="I322" i="58"/>
  <c r="I323" i="58"/>
  <c r="I324" i="58"/>
  <c r="I334" i="18"/>
  <c r="H334" i="18"/>
  <c r="S160" i="66"/>
  <c r="P160" i="66"/>
  <c r="V160" i="66" s="1"/>
  <c r="R160" i="66"/>
  <c r="W160" i="66"/>
  <c r="N160" i="66"/>
  <c r="I226" i="37"/>
  <c r="I228" i="37"/>
  <c r="I227" i="37"/>
  <c r="I225" i="37"/>
  <c r="I406" i="58"/>
  <c r="I405" i="58"/>
  <c r="I407" i="58"/>
  <c r="I142" i="58"/>
  <c r="I141" i="58"/>
  <c r="I143" i="58"/>
  <c r="I144" i="58"/>
  <c r="H330" i="18"/>
  <c r="I330" i="18"/>
  <c r="H328" i="18"/>
  <c r="I328" i="18"/>
  <c r="J398" i="58"/>
  <c r="J397" i="58"/>
  <c r="J396" i="58"/>
  <c r="J19" i="66"/>
  <c r="D2" i="53"/>
  <c r="F2" i="53" s="1"/>
  <c r="H455" i="37"/>
  <c r="H20" i="18"/>
  <c r="I20" i="18"/>
  <c r="I183" i="37"/>
  <c r="I184" i="37"/>
  <c r="I185" i="37"/>
  <c r="I185" i="41" s="1"/>
  <c r="I165" i="37"/>
  <c r="I166" i="37"/>
  <c r="I167" i="37"/>
  <c r="I291" i="18"/>
  <c r="H291" i="18"/>
  <c r="H71" i="18"/>
  <c r="I71" i="18"/>
  <c r="I66" i="18"/>
  <c r="F66" i="18" s="1"/>
  <c r="H66" i="18"/>
  <c r="J200" i="37"/>
  <c r="J198" i="37"/>
  <c r="J199" i="37"/>
  <c r="I82" i="18"/>
  <c r="H82" i="18"/>
  <c r="I33" i="18"/>
  <c r="H33" i="18"/>
  <c r="J267" i="37"/>
  <c r="J268" i="37"/>
  <c r="J268" i="41" s="1"/>
  <c r="J269" i="37"/>
  <c r="J269" i="41" s="1"/>
  <c r="I200" i="58"/>
  <c r="I198" i="58"/>
  <c r="I199" i="58"/>
  <c r="I154" i="58"/>
  <c r="I153" i="58"/>
  <c r="I155" i="58"/>
  <c r="I156" i="58"/>
  <c r="I314" i="58"/>
  <c r="I313" i="58"/>
  <c r="I312" i="58"/>
  <c r="H324" i="18"/>
  <c r="I324" i="18"/>
  <c r="H281" i="18"/>
  <c r="I281" i="18"/>
  <c r="I304" i="58"/>
  <c r="I303" i="58"/>
  <c r="I305" i="58"/>
  <c r="J154" i="58"/>
  <c r="J155" i="58"/>
  <c r="J153" i="58"/>
  <c r="J156" i="58"/>
  <c r="I326" i="18"/>
  <c r="H326" i="18"/>
  <c r="J176" i="58"/>
  <c r="J174" i="58"/>
  <c r="J175" i="58"/>
  <c r="J187" i="58"/>
  <c r="J186" i="58"/>
  <c r="J188" i="58"/>
  <c r="I267" i="37"/>
  <c r="I269" i="37"/>
  <c r="I268" i="37"/>
  <c r="I346" i="37"/>
  <c r="I345" i="37"/>
  <c r="I348" i="37"/>
  <c r="I347" i="37"/>
  <c r="I405" i="37"/>
  <c r="I407" i="37"/>
  <c r="I406" i="37"/>
  <c r="N173" i="66"/>
  <c r="O173" i="66" s="1"/>
  <c r="P173" i="66"/>
  <c r="V173" i="66" s="1"/>
  <c r="S173" i="66"/>
  <c r="R173" i="66"/>
  <c r="W173" i="66"/>
  <c r="H287" i="18"/>
  <c r="I287" i="18"/>
  <c r="J251" i="58"/>
  <c r="J249" i="58"/>
  <c r="J250" i="5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I189" i="37"/>
  <c r="I190" i="37"/>
  <c r="I190" i="41" s="1"/>
  <c r="I191" i="37"/>
  <c r="I285" i="37"/>
  <c r="I286" i="37"/>
  <c r="I286" i="41" s="1"/>
  <c r="I287" i="37"/>
  <c r="I287" i="41" s="1"/>
  <c r="H290" i="18"/>
  <c r="I290" i="18"/>
  <c r="J324" i="58"/>
  <c r="J322" i="58"/>
  <c r="J323" i="58"/>
  <c r="J321" i="58"/>
  <c r="I296" i="37"/>
  <c r="I295" i="37"/>
  <c r="I295" i="41" s="1"/>
  <c r="I294" i="37"/>
  <c r="I380" i="37"/>
  <c r="I379" i="37"/>
  <c r="I378" i="37"/>
  <c r="I378" i="41" s="1"/>
  <c r="J186" i="37"/>
  <c r="J187" i="37"/>
  <c r="J188" i="37"/>
  <c r="J176" i="37"/>
  <c r="J175" i="37"/>
  <c r="J174" i="37"/>
  <c r="I85" i="18"/>
  <c r="H85" i="18"/>
  <c r="I31" i="18"/>
  <c r="H31" i="18"/>
  <c r="J407" i="37"/>
  <c r="J407" i="41" s="1"/>
  <c r="J406" i="37"/>
  <c r="J405" i="37"/>
  <c r="J405" i="41" s="1"/>
  <c r="I30" i="18"/>
  <c r="H30" i="18"/>
  <c r="I334" i="58"/>
  <c r="I333" i="58"/>
  <c r="I336" i="58"/>
  <c r="I335" i="58"/>
  <c r="I312" i="18"/>
  <c r="H312" i="18"/>
  <c r="I226" i="58"/>
  <c r="I227" i="58"/>
  <c r="I228" i="58"/>
  <c r="I225" i="58"/>
  <c r="H337" i="18"/>
  <c r="I337" i="18"/>
  <c r="J278" i="58"/>
  <c r="J276" i="58"/>
  <c r="J277" i="58"/>
  <c r="I329" i="18"/>
  <c r="H329" i="18"/>
  <c r="I335" i="18"/>
  <c r="H335" i="18"/>
  <c r="E280" i="38"/>
  <c r="E286" i="38"/>
  <c r="H17" i="18"/>
  <c r="I17" i="18"/>
  <c r="I370" i="37"/>
  <c r="I371" i="37"/>
  <c r="I369" i="37"/>
  <c r="H29" i="18"/>
  <c r="I29" i="18"/>
  <c r="J303" i="58"/>
  <c r="J304" i="58"/>
  <c r="J305" i="58"/>
  <c r="J370" i="58"/>
  <c r="J371" i="58"/>
  <c r="J369" i="58"/>
  <c r="H295" i="18"/>
  <c r="I295" i="18"/>
  <c r="I397" i="37"/>
  <c r="I397" i="41" s="1"/>
  <c r="I396" i="37"/>
  <c r="I396" i="41" s="1"/>
  <c r="I398" i="37"/>
  <c r="I398" i="41" s="1"/>
  <c r="H58" i="18"/>
  <c r="I58" i="18"/>
  <c r="J259" i="37"/>
  <c r="J259" i="41" s="1"/>
  <c r="J258" i="37"/>
  <c r="J258" i="41" s="1"/>
  <c r="J260" i="37"/>
  <c r="J260" i="41" s="1"/>
  <c r="H78" i="18"/>
  <c r="I78" i="18"/>
  <c r="H42" i="18"/>
  <c r="I42" i="18"/>
  <c r="J370" i="37"/>
  <c r="J371" i="37"/>
  <c r="J369" i="37"/>
  <c r="J249" i="37"/>
  <c r="J250" i="37"/>
  <c r="J251" i="37"/>
  <c r="I217" i="58"/>
  <c r="I216" i="58"/>
  <c r="I218" i="58"/>
  <c r="H319" i="18"/>
  <c r="I319" i="18"/>
  <c r="H464" i="41"/>
  <c r="H271" i="18"/>
  <c r="I271" i="18"/>
  <c r="I387" i="37"/>
  <c r="I389" i="37"/>
  <c r="I388" i="37"/>
  <c r="I274" i="18"/>
  <c r="F274" i="18" s="1"/>
  <c r="H274" i="18"/>
  <c r="I251" i="58"/>
  <c r="I249" i="58"/>
  <c r="I250" i="58"/>
  <c r="I279" i="18"/>
  <c r="F279" i="18" s="1"/>
  <c r="H279" i="18"/>
  <c r="H331" i="18"/>
  <c r="I331" i="18"/>
  <c r="I322" i="37"/>
  <c r="I323" i="37"/>
  <c r="I324" i="37"/>
  <c r="I324" i="41" s="1"/>
  <c r="I321" i="37"/>
  <c r="J144" i="58"/>
  <c r="J141" i="58"/>
  <c r="J143" i="58"/>
  <c r="J142" i="58"/>
  <c r="I238" i="37"/>
  <c r="I239" i="37"/>
  <c r="I239" i="41" s="1"/>
  <c r="I240" i="37"/>
  <c r="I240" i="41" s="1"/>
  <c r="I237" i="37"/>
  <c r="I237" i="41" s="1"/>
  <c r="H70" i="18"/>
  <c r="I70" i="18"/>
  <c r="J294" i="37"/>
  <c r="J294" i="41" s="1"/>
  <c r="J295" i="37"/>
  <c r="J296" i="37"/>
  <c r="J296" i="41" s="1"/>
  <c r="J414" i="37"/>
  <c r="J415" i="37"/>
  <c r="J415" i="41" s="1"/>
  <c r="J416" i="37"/>
  <c r="J416" i="41" s="1"/>
  <c r="I40" i="18"/>
  <c r="H40" i="18"/>
  <c r="I37" i="18"/>
  <c r="H37" i="18"/>
  <c r="J208" i="37"/>
  <c r="J208" i="41" s="1"/>
  <c r="J207" i="37"/>
  <c r="J209" i="37"/>
  <c r="J209" i="41" s="1"/>
  <c r="I323" i="18"/>
  <c r="F323" i="18" s="1"/>
  <c r="H323" i="18"/>
  <c r="I313" i="18"/>
  <c r="H313" i="18"/>
  <c r="R29" i="66"/>
  <c r="P29" i="66"/>
  <c r="V29" i="66" s="1"/>
  <c r="S29" i="66"/>
  <c r="W29" i="66"/>
  <c r="H332" i="18"/>
  <c r="I332" i="18"/>
  <c r="I303" i="37"/>
  <c r="I305" i="37"/>
  <c r="I304" i="37"/>
  <c r="H275" i="18"/>
  <c r="I275" i="18"/>
  <c r="I268" i="58"/>
  <c r="I267" i="58"/>
  <c r="I269" i="58"/>
  <c r="I333" i="18"/>
  <c r="H333" i="18"/>
  <c r="I19" i="18"/>
  <c r="H19" i="18"/>
  <c r="I142" i="37"/>
  <c r="I141" i="37"/>
  <c r="I144" i="37"/>
  <c r="I143" i="37"/>
  <c r="I251" i="37"/>
  <c r="I250" i="37"/>
  <c r="I249" i="37"/>
  <c r="J287" i="58"/>
  <c r="J285" i="58"/>
  <c r="J286" i="58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J387" i="37"/>
  <c r="J389" i="37"/>
  <c r="J388" i="37"/>
  <c r="I34" i="18"/>
  <c r="H34" i="18"/>
  <c r="J185" i="37"/>
  <c r="J185" i="41" s="1"/>
  <c r="J184" i="37"/>
  <c r="J183" i="37"/>
  <c r="J183" i="41" s="1"/>
  <c r="J165" i="37"/>
  <c r="J166" i="37"/>
  <c r="J166" i="41" s="1"/>
  <c r="J167" i="37"/>
  <c r="J167" i="41" s="1"/>
  <c r="H322" i="18"/>
  <c r="I322" i="18"/>
  <c r="H310" i="18"/>
  <c r="I310" i="18"/>
  <c r="I269" i="18"/>
  <c r="H269" i="18"/>
  <c r="J359" i="58"/>
  <c r="J357" i="58"/>
  <c r="J360" i="58"/>
  <c r="J358" i="58"/>
  <c r="I208" i="37"/>
  <c r="I209" i="37"/>
  <c r="I207" i="37"/>
  <c r="H288" i="18"/>
  <c r="I288" i="18"/>
  <c r="H283" i="18"/>
  <c r="I283" i="18"/>
  <c r="I369" i="58"/>
  <c r="I370" i="58"/>
  <c r="I371" i="58"/>
  <c r="I280" i="18"/>
  <c r="F280" i="18" s="1"/>
  <c r="H280" i="18"/>
  <c r="H268" i="18"/>
  <c r="I268" i="18"/>
  <c r="I278" i="18"/>
  <c r="H278" i="18"/>
  <c r="J25" i="66"/>
  <c r="H456" i="37"/>
  <c r="H456" i="41" s="1"/>
  <c r="J198" i="58"/>
  <c r="J200" i="58"/>
  <c r="J199" i="58"/>
  <c r="H25" i="18"/>
  <c r="I25" i="18"/>
  <c r="I292" i="18"/>
  <c r="H292" i="18"/>
  <c r="J388" i="58"/>
  <c r="J387" i="58"/>
  <c r="J389" i="58"/>
  <c r="J225" i="58"/>
  <c r="J227" i="58"/>
  <c r="J226" i="58"/>
  <c r="J228" i="58"/>
  <c r="Z38" i="66"/>
  <c r="Y182" i="66"/>
  <c r="Z182" i="66"/>
  <c r="Y38" i="66"/>
  <c r="I61" i="18"/>
  <c r="F61" i="18" s="1"/>
  <c r="H61" i="18"/>
  <c r="H68" i="18"/>
  <c r="I68" i="18"/>
  <c r="J358" i="37"/>
  <c r="J357" i="37"/>
  <c r="J360" i="37"/>
  <c r="J359" i="37"/>
  <c r="H74" i="18"/>
  <c r="I74" i="18"/>
  <c r="J346" i="37"/>
  <c r="J346" i="41" s="1"/>
  <c r="J347" i="37"/>
  <c r="J345" i="37"/>
  <c r="J348" i="37"/>
  <c r="J348" i="41" s="1"/>
  <c r="J304" i="37"/>
  <c r="J303" i="37"/>
  <c r="J305" i="37"/>
  <c r="H318" i="18"/>
  <c r="I318" i="18"/>
  <c r="H317" i="18"/>
  <c r="I317" i="18"/>
  <c r="L178" i="66"/>
  <c r="H483" i="58"/>
  <c r="J333" i="41" l="1"/>
  <c r="J240" i="41"/>
  <c r="J184" i="41"/>
  <c r="I238" i="41"/>
  <c r="I407" i="41"/>
  <c r="J216" i="41"/>
  <c r="I346" i="41"/>
  <c r="I191" i="41"/>
  <c r="I167" i="41"/>
  <c r="I296" i="41"/>
  <c r="C44" i="63"/>
  <c r="C24" i="63"/>
  <c r="I259" i="41"/>
  <c r="C54" i="63"/>
  <c r="C14" i="63"/>
  <c r="C33" i="63"/>
  <c r="I184" i="41"/>
  <c r="J334" i="41"/>
  <c r="I209" i="41"/>
  <c r="I405" i="41"/>
  <c r="I348" i="41"/>
  <c r="I305" i="41"/>
  <c r="J188" i="41"/>
  <c r="O7" i="41" s="1"/>
  <c r="I406" i="41"/>
  <c r="I359" i="41"/>
  <c r="I389" i="41"/>
  <c r="J250" i="41"/>
  <c r="J237" i="41"/>
  <c r="J238" i="41"/>
  <c r="J360" i="41"/>
  <c r="J239" i="41"/>
  <c r="I260" i="41"/>
  <c r="I304" i="41"/>
  <c r="J65" i="18"/>
  <c r="I379" i="41"/>
  <c r="I360" i="41"/>
  <c r="J388" i="41"/>
  <c r="I322" i="41"/>
  <c r="I166" i="41"/>
  <c r="I208" i="41"/>
  <c r="J358" i="41"/>
  <c r="J357" i="41"/>
  <c r="T29" i="66"/>
  <c r="J186" i="41"/>
  <c r="I380" i="41"/>
  <c r="J289" i="18"/>
  <c r="J304" i="41"/>
  <c r="J174" i="41"/>
  <c r="J175" i="41"/>
  <c r="I258" i="41"/>
  <c r="J280" i="18"/>
  <c r="J38" i="18"/>
  <c r="I347" i="41"/>
  <c r="I183" i="41"/>
  <c r="T16" i="66"/>
  <c r="J295" i="41"/>
  <c r="I323" i="41"/>
  <c r="J251" i="41"/>
  <c r="I294" i="41"/>
  <c r="J305" i="41"/>
  <c r="I388" i="41"/>
  <c r="I276" i="41"/>
  <c r="J190" i="41"/>
  <c r="X185" i="66"/>
  <c r="T173" i="66"/>
  <c r="O160" i="66"/>
  <c r="J371" i="41"/>
  <c r="J335" i="41"/>
  <c r="J347" i="41"/>
  <c r="J370" i="41"/>
  <c r="J176" i="41"/>
  <c r="T160" i="66"/>
  <c r="I250" i="41"/>
  <c r="J414" i="41"/>
  <c r="J323" i="18"/>
  <c r="J274" i="18"/>
  <c r="J406" i="41"/>
  <c r="J217" i="41"/>
  <c r="J378" i="41"/>
  <c r="F268" i="18"/>
  <c r="J268" i="18"/>
  <c r="F333" i="18"/>
  <c r="J333" i="18"/>
  <c r="J279" i="18"/>
  <c r="F271" i="18"/>
  <c r="J271" i="18"/>
  <c r="F71" i="66"/>
  <c r="N71" i="66" s="1"/>
  <c r="I369" i="41"/>
  <c r="D26" i="57"/>
  <c r="J75" i="18"/>
  <c r="F75" i="18"/>
  <c r="I267" i="41"/>
  <c r="D23" i="57"/>
  <c r="F62" i="66"/>
  <c r="N62" i="66" s="1"/>
  <c r="F33" i="18"/>
  <c r="J33" i="18"/>
  <c r="J291" i="18"/>
  <c r="F291" i="18"/>
  <c r="S19" i="66"/>
  <c r="W19" i="66"/>
  <c r="J322" i="41"/>
  <c r="J285" i="18"/>
  <c r="F285" i="18"/>
  <c r="F27" i="18"/>
  <c r="J27" i="18"/>
  <c r="I336" i="41"/>
  <c r="F23" i="18"/>
  <c r="J23" i="18"/>
  <c r="J286" i="41"/>
  <c r="I199" i="41"/>
  <c r="T185" i="66"/>
  <c r="J311" i="18"/>
  <c r="F311" i="18"/>
  <c r="J314" i="41"/>
  <c r="I218" i="41"/>
  <c r="D75" i="57"/>
  <c r="F254" i="66"/>
  <c r="N254" i="66" s="1"/>
  <c r="R178" i="66"/>
  <c r="T178" i="66" s="1"/>
  <c r="P178" i="66"/>
  <c r="V178" i="66" s="1"/>
  <c r="X178" i="66" s="1"/>
  <c r="N178" i="66"/>
  <c r="F74" i="18"/>
  <c r="J74" i="18"/>
  <c r="J165" i="41"/>
  <c r="F114" i="66"/>
  <c r="N114" i="66" s="1"/>
  <c r="D32" i="57"/>
  <c r="J83" i="18"/>
  <c r="F83" i="18"/>
  <c r="D21" i="57"/>
  <c r="I249" i="41"/>
  <c r="N3" i="37"/>
  <c r="F89" i="66"/>
  <c r="X29" i="66"/>
  <c r="F40" i="18"/>
  <c r="J40" i="18"/>
  <c r="I371" i="41"/>
  <c r="X173" i="66"/>
  <c r="J156" i="41"/>
  <c r="I333" i="41"/>
  <c r="F129" i="66"/>
  <c r="N129" i="66" s="1"/>
  <c r="J285" i="41"/>
  <c r="D37" i="57"/>
  <c r="I200" i="41"/>
  <c r="J313" i="41"/>
  <c r="I217" i="41"/>
  <c r="N169" i="66"/>
  <c r="S169" i="66"/>
  <c r="R169" i="66"/>
  <c r="P169" i="66"/>
  <c r="V169" i="66" s="1"/>
  <c r="W169" i="66"/>
  <c r="F292" i="18"/>
  <c r="J292" i="18"/>
  <c r="J317" i="18"/>
  <c r="F317" i="18"/>
  <c r="J25" i="18"/>
  <c r="F25" i="18"/>
  <c r="F60" i="18"/>
  <c r="J60" i="18"/>
  <c r="F206" i="66"/>
  <c r="N206" i="66" s="1"/>
  <c r="D62" i="57"/>
  <c r="E32" i="53"/>
  <c r="F259" i="66"/>
  <c r="F42" i="18"/>
  <c r="J42" i="18"/>
  <c r="J295" i="18"/>
  <c r="F295" i="18"/>
  <c r="I370" i="41"/>
  <c r="J337" i="18"/>
  <c r="F337" i="18"/>
  <c r="F84" i="18"/>
  <c r="J84" i="18"/>
  <c r="Q173" i="66"/>
  <c r="U173" i="66"/>
  <c r="J82" i="18"/>
  <c r="F82" i="18"/>
  <c r="X160" i="66"/>
  <c r="J153" i="41"/>
  <c r="L40" i="66"/>
  <c r="H482" i="37"/>
  <c r="H455" i="58"/>
  <c r="H455" i="41" s="1"/>
  <c r="J163" i="66"/>
  <c r="I335" i="41"/>
  <c r="J396" i="41"/>
  <c r="I198" i="41"/>
  <c r="J277" i="18"/>
  <c r="F277" i="18"/>
  <c r="J312" i="41"/>
  <c r="I216" i="41"/>
  <c r="D77" i="57"/>
  <c r="F253" i="66"/>
  <c r="N253" i="66" s="1"/>
  <c r="J62" i="18"/>
  <c r="F62" i="18"/>
  <c r="F256" i="66"/>
  <c r="D70" i="57"/>
  <c r="J327" i="18"/>
  <c r="F327" i="18"/>
  <c r="J359" i="41"/>
  <c r="I251" i="41"/>
  <c r="D60" i="57"/>
  <c r="F233" i="66"/>
  <c r="N3" i="5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D61" i="57"/>
  <c r="F221" i="66"/>
  <c r="J199" i="41"/>
  <c r="I165" i="41"/>
  <c r="F66" i="66"/>
  <c r="N66" i="66" s="1"/>
  <c r="D19" i="57"/>
  <c r="J155" i="41"/>
  <c r="I175" i="41"/>
  <c r="D72" i="57"/>
  <c r="F264" i="66"/>
  <c r="N264" i="66" s="1"/>
  <c r="M40" i="66"/>
  <c r="B17" i="8"/>
  <c r="J18" i="18"/>
  <c r="F18" i="18"/>
  <c r="I334" i="41"/>
  <c r="F21" i="18"/>
  <c r="J21" i="18"/>
  <c r="F205" i="66"/>
  <c r="N205" i="66" s="1"/>
  <c r="D64" i="57"/>
  <c r="J398" i="41"/>
  <c r="J67" i="18"/>
  <c r="O29" i="66"/>
  <c r="F59" i="18"/>
  <c r="J59" i="18"/>
  <c r="I143" i="41"/>
  <c r="J275" i="18"/>
  <c r="F275" i="18"/>
  <c r="F313" i="18"/>
  <c r="J313" i="18"/>
  <c r="F265" i="66"/>
  <c r="D67" i="57"/>
  <c r="J78" i="18"/>
  <c r="F78" i="18"/>
  <c r="D78" i="57"/>
  <c r="F263" i="66"/>
  <c r="N263" i="66" s="1"/>
  <c r="F196" i="66"/>
  <c r="N196" i="66" s="1"/>
  <c r="D55" i="57"/>
  <c r="J198" i="41"/>
  <c r="F328" i="18"/>
  <c r="J328" i="18"/>
  <c r="J154" i="41"/>
  <c r="I174" i="41"/>
  <c r="J270" i="18"/>
  <c r="F270" i="18"/>
  <c r="F77" i="18"/>
  <c r="J77" i="18"/>
  <c r="I415" i="41"/>
  <c r="N41" i="66"/>
  <c r="R41" i="66"/>
  <c r="S41" i="66"/>
  <c r="P41" i="66"/>
  <c r="V41" i="66" s="1"/>
  <c r="W41" i="66"/>
  <c r="J397" i="41"/>
  <c r="F76" i="18"/>
  <c r="J76" i="18"/>
  <c r="Z173" i="66"/>
  <c r="J41" i="18"/>
  <c r="F41" i="18"/>
  <c r="F215" i="66"/>
  <c r="N215" i="66" s="1"/>
  <c r="D65" i="57"/>
  <c r="I144" i="41"/>
  <c r="B18" i="8"/>
  <c r="M34" i="66"/>
  <c r="F281" i="18"/>
  <c r="J281" i="18"/>
  <c r="J200" i="41"/>
  <c r="J334" i="18"/>
  <c r="F334" i="18"/>
  <c r="I176" i="41"/>
  <c r="F316" i="18"/>
  <c r="J316" i="18"/>
  <c r="J379" i="41"/>
  <c r="I414" i="41"/>
  <c r="J273" i="18"/>
  <c r="F273" i="18"/>
  <c r="J73" i="18"/>
  <c r="F73" i="18"/>
  <c r="J16" i="18"/>
  <c r="F16" i="18"/>
  <c r="F81" i="18"/>
  <c r="J81" i="18"/>
  <c r="Z29" i="66"/>
  <c r="D68" i="57"/>
  <c r="F244" i="66"/>
  <c r="N244" i="66" s="1"/>
  <c r="J283" i="18"/>
  <c r="F283" i="18"/>
  <c r="F269" i="18"/>
  <c r="J269" i="18"/>
  <c r="F34" i="18"/>
  <c r="J34" i="18"/>
  <c r="J293" i="18"/>
  <c r="F293" i="18"/>
  <c r="I141" i="41"/>
  <c r="F73" i="66"/>
  <c r="D15" i="57"/>
  <c r="I493" i="37"/>
  <c r="I494" i="37"/>
  <c r="I321" i="41"/>
  <c r="D17" i="57"/>
  <c r="E393" i="38"/>
  <c r="M86" i="66" s="1"/>
  <c r="F86" i="66"/>
  <c r="L34" i="66"/>
  <c r="H483" i="37"/>
  <c r="H483" i="41" s="1"/>
  <c r="J36" i="18"/>
  <c r="F36" i="18"/>
  <c r="F281" i="66"/>
  <c r="O3" i="58"/>
  <c r="D73" i="57"/>
  <c r="J330" i="18"/>
  <c r="F330" i="18"/>
  <c r="I188" i="41"/>
  <c r="N7" i="41" s="1"/>
  <c r="I416" i="41"/>
  <c r="J336" i="18"/>
  <c r="F336" i="18"/>
  <c r="J294" i="18"/>
  <c r="F294" i="18"/>
  <c r="J32" i="18"/>
  <c r="F32" i="18"/>
  <c r="Y173" i="66"/>
  <c r="I156" i="41"/>
  <c r="F125" i="66"/>
  <c r="J303" i="41"/>
  <c r="D35" i="57"/>
  <c r="F68" i="18"/>
  <c r="J68" i="18"/>
  <c r="F310" i="18"/>
  <c r="J310" i="18"/>
  <c r="I142" i="41"/>
  <c r="F67" i="66"/>
  <c r="E14" i="53"/>
  <c r="I285" i="41"/>
  <c r="F81" i="66"/>
  <c r="N81" i="66" s="1"/>
  <c r="D24" i="57"/>
  <c r="J66" i="18"/>
  <c r="F20" i="18"/>
  <c r="J20" i="18"/>
  <c r="D16" i="57"/>
  <c r="F52" i="66"/>
  <c r="N52" i="66" s="1"/>
  <c r="I225" i="41"/>
  <c r="J218" i="41"/>
  <c r="I186" i="41"/>
  <c r="F210" i="66"/>
  <c r="N210" i="66" s="1"/>
  <c r="D58" i="57"/>
  <c r="J380" i="41"/>
  <c r="F216" i="66"/>
  <c r="N216" i="66" s="1"/>
  <c r="D59" i="57"/>
  <c r="J141" i="41"/>
  <c r="M48" i="39" s="1"/>
  <c r="F121" i="66"/>
  <c r="D28" i="57"/>
  <c r="J277" i="41"/>
  <c r="J282" i="18"/>
  <c r="F282" i="18"/>
  <c r="F63" i="18"/>
  <c r="J63" i="18"/>
  <c r="Y29" i="66"/>
  <c r="F43" i="18"/>
  <c r="J43" i="18"/>
  <c r="I153" i="41"/>
  <c r="F28" i="18"/>
  <c r="J28" i="18"/>
  <c r="F272" i="18"/>
  <c r="J272" i="18"/>
  <c r="F208" i="66"/>
  <c r="D57" i="57"/>
  <c r="F274" i="66"/>
  <c r="E34" i="53"/>
  <c r="F34" i="53" s="1"/>
  <c r="D79" i="57"/>
  <c r="P25" i="66"/>
  <c r="V25" i="66" s="1"/>
  <c r="R25" i="66"/>
  <c r="S25" i="66"/>
  <c r="W25" i="66"/>
  <c r="N25" i="66"/>
  <c r="J288" i="18"/>
  <c r="F288" i="18"/>
  <c r="J389" i="41"/>
  <c r="F77" i="66"/>
  <c r="I303" i="41"/>
  <c r="D22" i="57"/>
  <c r="D31" i="57"/>
  <c r="F112" i="66"/>
  <c r="J207" i="41"/>
  <c r="M49" i="39" s="1"/>
  <c r="E181" i="38" s="1"/>
  <c r="J70" i="18"/>
  <c r="F70" i="18"/>
  <c r="J335" i="18"/>
  <c r="F335" i="18"/>
  <c r="F31" i="18"/>
  <c r="J31" i="18"/>
  <c r="F35" i="18"/>
  <c r="J35" i="18"/>
  <c r="J287" i="18"/>
  <c r="F287" i="18"/>
  <c r="F61" i="66"/>
  <c r="N61" i="66" s="1"/>
  <c r="I345" i="41"/>
  <c r="D25" i="57"/>
  <c r="F324" i="18"/>
  <c r="J324" i="18"/>
  <c r="I227" i="41"/>
  <c r="I187" i="41"/>
  <c r="X16" i="66"/>
  <c r="J189" i="41"/>
  <c r="D33" i="57"/>
  <c r="F120" i="66"/>
  <c r="N120" i="66" s="1"/>
  <c r="F286" i="18"/>
  <c r="J286" i="18"/>
  <c r="F325" i="18"/>
  <c r="J325" i="18"/>
  <c r="J143" i="41"/>
  <c r="J276" i="41"/>
  <c r="J227" i="41"/>
  <c r="D71" i="57"/>
  <c r="F258" i="66"/>
  <c r="N258" i="66" s="1"/>
  <c r="J321" i="18"/>
  <c r="F321" i="18"/>
  <c r="F72" i="18"/>
  <c r="J72" i="18"/>
  <c r="I155" i="41"/>
  <c r="J61" i="18"/>
  <c r="F322" i="18"/>
  <c r="J322" i="18"/>
  <c r="E28" i="53"/>
  <c r="F28" i="53" s="1"/>
  <c r="H34" i="53" s="1"/>
  <c r="J387" i="41"/>
  <c r="F130" i="66"/>
  <c r="D40" i="57"/>
  <c r="F284" i="18"/>
  <c r="J284" i="18"/>
  <c r="J19" i="18"/>
  <c r="F19" i="18"/>
  <c r="F332" i="18"/>
  <c r="J332" i="18"/>
  <c r="J58" i="18"/>
  <c r="F58" i="18"/>
  <c r="D74" i="57"/>
  <c r="F269" i="66"/>
  <c r="J312" i="18"/>
  <c r="F312" i="18"/>
  <c r="J326" i="18"/>
  <c r="F326" i="18"/>
  <c r="J71" i="18"/>
  <c r="F71" i="18"/>
  <c r="I228" i="41"/>
  <c r="I494" i="58"/>
  <c r="F230" i="66"/>
  <c r="E396" i="38"/>
  <c r="M230" i="66" s="1"/>
  <c r="I493" i="58"/>
  <c r="F231" i="66" s="1"/>
  <c r="N231" i="66" s="1"/>
  <c r="D56" i="57"/>
  <c r="J493" i="37"/>
  <c r="F134" i="66"/>
  <c r="J494" i="37"/>
  <c r="J321" i="41"/>
  <c r="E394" i="38"/>
  <c r="M134" i="66" s="1"/>
  <c r="D30" i="57"/>
  <c r="Y16" i="66"/>
  <c r="Z16" i="66"/>
  <c r="O16" i="66"/>
  <c r="Z160" i="66"/>
  <c r="Y160" i="66"/>
  <c r="J191" i="41"/>
  <c r="J144" i="41"/>
  <c r="J278" i="41"/>
  <c r="J228" i="41"/>
  <c r="I314" i="41"/>
  <c r="I154" i="41"/>
  <c r="F24" i="18"/>
  <c r="J24" i="18"/>
  <c r="J276" i="18"/>
  <c r="F276" i="18"/>
  <c r="J345" i="41"/>
  <c r="F109" i="66"/>
  <c r="N109" i="66" s="1"/>
  <c r="D38" i="57"/>
  <c r="J278" i="18"/>
  <c r="F278" i="18"/>
  <c r="F64" i="66"/>
  <c r="D18" i="57"/>
  <c r="I207" i="41"/>
  <c r="L49" i="39" s="1"/>
  <c r="E164" i="38" s="1"/>
  <c r="J80" i="18"/>
  <c r="F80" i="18"/>
  <c r="F331" i="18"/>
  <c r="J331" i="18"/>
  <c r="F137" i="66"/>
  <c r="O3" i="37"/>
  <c r="D34" i="57"/>
  <c r="J249" i="41"/>
  <c r="M51" i="39" s="1"/>
  <c r="E183" i="38" s="1"/>
  <c r="J29" i="18"/>
  <c r="F29" i="18"/>
  <c r="J329" i="18"/>
  <c r="F329" i="18"/>
  <c r="F85" i="18"/>
  <c r="J85" i="18"/>
  <c r="I189" i="41"/>
  <c r="F72" i="66"/>
  <c r="N72" i="66" s="1"/>
  <c r="D20" i="57"/>
  <c r="F39" i="18"/>
  <c r="J39" i="18"/>
  <c r="I268" i="41"/>
  <c r="J267" i="41"/>
  <c r="D36" i="57"/>
  <c r="F110" i="66"/>
  <c r="N110" i="66" s="1"/>
  <c r="D54" i="57"/>
  <c r="F217" i="66"/>
  <c r="I226" i="41"/>
  <c r="J324" i="41"/>
  <c r="F226" i="66"/>
  <c r="E22" i="53"/>
  <c r="F22" i="53" s="1"/>
  <c r="D66" i="57"/>
  <c r="J142" i="41"/>
  <c r="F115" i="66"/>
  <c r="E26" i="53"/>
  <c r="F64" i="18"/>
  <c r="J64" i="18"/>
  <c r="F100" i="66"/>
  <c r="N100" i="66" s="1"/>
  <c r="D29" i="57"/>
  <c r="J225" i="41"/>
  <c r="I312" i="41"/>
  <c r="J318" i="18"/>
  <c r="F318" i="18"/>
  <c r="D76" i="57"/>
  <c r="F273" i="66"/>
  <c r="N273" i="66" s="1"/>
  <c r="F37" i="18"/>
  <c r="J37" i="18"/>
  <c r="I387" i="41"/>
  <c r="D27" i="57"/>
  <c r="E16" i="53"/>
  <c r="F16" i="53" s="1"/>
  <c r="F82" i="66"/>
  <c r="J369" i="41"/>
  <c r="D39" i="57"/>
  <c r="F119" i="66"/>
  <c r="N119" i="66" s="1"/>
  <c r="J494" i="58"/>
  <c r="E397" i="38"/>
  <c r="M278" i="66" s="1"/>
  <c r="D69" i="57"/>
  <c r="J493" i="58"/>
  <c r="F279" i="66" s="1"/>
  <c r="N279" i="66" s="1"/>
  <c r="F278" i="66"/>
  <c r="F22" i="18"/>
  <c r="J22" i="18"/>
  <c r="I269" i="41"/>
  <c r="H8" i="53"/>
  <c r="E20" i="53"/>
  <c r="F211" i="66"/>
  <c r="Q160" i="66"/>
  <c r="U160" i="66"/>
  <c r="J314" i="18"/>
  <c r="F314" i="18"/>
  <c r="J323" i="41"/>
  <c r="F26" i="18"/>
  <c r="J26" i="18"/>
  <c r="J315" i="18"/>
  <c r="F315" i="18"/>
  <c r="J287" i="41"/>
  <c r="J226" i="41"/>
  <c r="I313" i="41"/>
  <c r="F79" i="18"/>
  <c r="J79" i="18"/>
  <c r="F225" i="66"/>
  <c r="N225" i="66" s="1"/>
  <c r="D63" i="57"/>
  <c r="L184" i="66"/>
  <c r="H482" i="58"/>
  <c r="E50" i="39" l="1"/>
  <c r="E131" i="38" s="1"/>
  <c r="J464" i="37" s="1"/>
  <c r="L48" i="39"/>
  <c r="E399" i="38"/>
  <c r="N86" i="66"/>
  <c r="L47" i="39"/>
  <c r="L51" i="39"/>
  <c r="E166" i="38" s="1"/>
  <c r="D51" i="39"/>
  <c r="E115" i="38" s="1"/>
  <c r="I465" i="37" s="1"/>
  <c r="D49" i="39"/>
  <c r="E113" i="38" s="1"/>
  <c r="T25" i="66"/>
  <c r="E48" i="39"/>
  <c r="M47" i="39"/>
  <c r="E179" i="38" s="1"/>
  <c r="N9" i="41"/>
  <c r="M50" i="39"/>
  <c r="E182" i="38" s="1"/>
  <c r="J464" i="58" s="1"/>
  <c r="X41" i="66"/>
  <c r="E400" i="38"/>
  <c r="E402" i="38"/>
  <c r="N134" i="66"/>
  <c r="Z278" i="66" s="1"/>
  <c r="E49" i="39"/>
  <c r="E130" i="38" s="1"/>
  <c r="J112" i="66" s="1"/>
  <c r="D48" i="39"/>
  <c r="E112" i="38" s="1"/>
  <c r="T41" i="66"/>
  <c r="N278" i="66"/>
  <c r="E47" i="39"/>
  <c r="X169" i="66"/>
  <c r="L50" i="39"/>
  <c r="E165" i="38" s="1"/>
  <c r="I464" i="58" s="1"/>
  <c r="E51" i="39"/>
  <c r="E132" i="38" s="1"/>
  <c r="J137" i="66" s="1"/>
  <c r="G24" i="39" s="1"/>
  <c r="D47" i="39"/>
  <c r="E111" i="38" s="1"/>
  <c r="J281" i="66"/>
  <c r="J465" i="58"/>
  <c r="E180" i="38"/>
  <c r="J256" i="66"/>
  <c r="J457" i="58"/>
  <c r="J208" i="66"/>
  <c r="N208" i="66" s="1"/>
  <c r="I457" i="58"/>
  <c r="E403" i="38"/>
  <c r="Z129" i="66"/>
  <c r="Z273" i="66"/>
  <c r="Y273" i="66"/>
  <c r="Y129" i="66"/>
  <c r="H22" i="53"/>
  <c r="G22" i="53" s="1"/>
  <c r="Z100" i="66"/>
  <c r="Z244" i="66"/>
  <c r="Y100" i="66"/>
  <c r="J5" i="6"/>
  <c r="Y244" i="66"/>
  <c r="Z225" i="66"/>
  <c r="Z81" i="66"/>
  <c r="Y225" i="66"/>
  <c r="Y81" i="66"/>
  <c r="E163" i="38"/>
  <c r="J494" i="41"/>
  <c r="F136" i="66"/>
  <c r="E27" i="53"/>
  <c r="F27" i="53" s="1"/>
  <c r="H33" i="53" s="1"/>
  <c r="R34" i="66"/>
  <c r="T34" i="66" s="1"/>
  <c r="P34" i="66"/>
  <c r="V34" i="66" s="1"/>
  <c r="X34" i="66" s="1"/>
  <c r="N34" i="66"/>
  <c r="O178" i="66" s="1"/>
  <c r="O185" i="66"/>
  <c r="Z41" i="66"/>
  <c r="Y185" i="66"/>
  <c r="Y41" i="66"/>
  <c r="O41" i="66"/>
  <c r="Z185" i="66"/>
  <c r="N8" i="41"/>
  <c r="Y278" i="66"/>
  <c r="Y134" i="66"/>
  <c r="Z134" i="66"/>
  <c r="J233" i="66"/>
  <c r="N233" i="66" s="1"/>
  <c r="I465" i="58"/>
  <c r="J89" i="66"/>
  <c r="N89" i="66" s="1"/>
  <c r="Y71" i="66"/>
  <c r="Y215" i="66"/>
  <c r="Z215" i="66"/>
  <c r="Z71" i="66"/>
  <c r="R184" i="66"/>
  <c r="T184" i="66" s="1"/>
  <c r="P184" i="66"/>
  <c r="V184" i="66" s="1"/>
  <c r="X184" i="66" s="1"/>
  <c r="N184" i="66"/>
  <c r="E128" i="38"/>
  <c r="Z216" i="66"/>
  <c r="Z72" i="66"/>
  <c r="Y72" i="66"/>
  <c r="Y216" i="66"/>
  <c r="Z253" i="66"/>
  <c r="Y253" i="66"/>
  <c r="Z109" i="66"/>
  <c r="Y109" i="66"/>
  <c r="J493" i="41"/>
  <c r="F135" i="66"/>
  <c r="N135" i="66" s="1"/>
  <c r="O25" i="66"/>
  <c r="Z25" i="66"/>
  <c r="Y25" i="66"/>
  <c r="Y169" i="66"/>
  <c r="Z169" i="66"/>
  <c r="S163" i="66"/>
  <c r="W163" i="66"/>
  <c r="T169" i="66"/>
  <c r="E129" i="38"/>
  <c r="Y52" i="66"/>
  <c r="Z52" i="66"/>
  <c r="Z196" i="66"/>
  <c r="Y196" i="66"/>
  <c r="I5" i="6"/>
  <c r="Z61" i="66"/>
  <c r="Y61" i="66"/>
  <c r="Y205" i="66"/>
  <c r="Z205" i="66"/>
  <c r="O169" i="66"/>
  <c r="I494" i="41"/>
  <c r="E15" i="53"/>
  <c r="F15" i="53" s="1"/>
  <c r="F88" i="66"/>
  <c r="H482" i="41"/>
  <c r="E33" i="53"/>
  <c r="F33" i="53" s="1"/>
  <c r="F280" i="66"/>
  <c r="Y110" i="66"/>
  <c r="Z110" i="66"/>
  <c r="Z254" i="66"/>
  <c r="Y254" i="66"/>
  <c r="Q16" i="66"/>
  <c r="U16" i="66"/>
  <c r="N230" i="66"/>
  <c r="Y230" i="66" s="1"/>
  <c r="Y120" i="66"/>
  <c r="Y264" i="66"/>
  <c r="Z120" i="66"/>
  <c r="Z264" i="66"/>
  <c r="X25" i="66"/>
  <c r="I493" i="41"/>
  <c r="F87" i="66"/>
  <c r="N87" i="66" s="1"/>
  <c r="Y210" i="66"/>
  <c r="Y66" i="66"/>
  <c r="Z66" i="66"/>
  <c r="Z210" i="66"/>
  <c r="P40" i="66"/>
  <c r="V40" i="66" s="1"/>
  <c r="X40" i="66" s="1"/>
  <c r="R40" i="66"/>
  <c r="T40" i="66" s="1"/>
  <c r="N40" i="66"/>
  <c r="Z206" i="66"/>
  <c r="Y206" i="66"/>
  <c r="Y62" i="66"/>
  <c r="Z62" i="66"/>
  <c r="E162" i="38"/>
  <c r="Y263" i="66"/>
  <c r="Z263" i="66"/>
  <c r="Z119" i="66"/>
  <c r="Y119" i="66"/>
  <c r="I457" i="37"/>
  <c r="I457" i="41" s="1"/>
  <c r="J64" i="66"/>
  <c r="F232" i="66"/>
  <c r="E21" i="53"/>
  <c r="F21" i="53" s="1"/>
  <c r="D50" i="39"/>
  <c r="E114" i="38" s="1"/>
  <c r="H16" i="53"/>
  <c r="G16" i="53" s="1"/>
  <c r="H28" i="53"/>
  <c r="G28" i="53" s="1"/>
  <c r="G34" i="53"/>
  <c r="N281" i="66"/>
  <c r="Q29" i="66"/>
  <c r="U29" i="66"/>
  <c r="Y114" i="66"/>
  <c r="Z258" i="66"/>
  <c r="Y258" i="66"/>
  <c r="Z114" i="66"/>
  <c r="J269" i="66" l="1"/>
  <c r="W269" i="66" s="1"/>
  <c r="J125" i="66"/>
  <c r="N125" i="66" s="1"/>
  <c r="J457" i="37"/>
  <c r="G22" i="39"/>
  <c r="O233" i="66"/>
  <c r="Q233" i="66" s="1"/>
  <c r="R233" i="66" s="1"/>
  <c r="I465" i="41"/>
  <c r="J221" i="66"/>
  <c r="N221" i="66" s="1"/>
  <c r="J465" i="37"/>
  <c r="J465" i="41" s="1"/>
  <c r="N112" i="66"/>
  <c r="E304" i="38"/>
  <c r="E310" i="38"/>
  <c r="Q178" i="66"/>
  <c r="U178" i="66"/>
  <c r="I455" i="58"/>
  <c r="J211" i="66"/>
  <c r="H15" i="53"/>
  <c r="G15" i="53" s="1"/>
  <c r="S208" i="66"/>
  <c r="P208" i="66"/>
  <c r="W208" i="66"/>
  <c r="J456" i="58"/>
  <c r="J265" i="66"/>
  <c r="E328" i="38"/>
  <c r="E334" i="38"/>
  <c r="F22" i="39"/>
  <c r="S64" i="66"/>
  <c r="P64" i="66"/>
  <c r="W64" i="66"/>
  <c r="G33" i="53"/>
  <c r="H27" i="53"/>
  <c r="G27" i="53" s="1"/>
  <c r="Y135" i="66"/>
  <c r="Y279" i="66"/>
  <c r="Z135" i="66"/>
  <c r="Z279" i="66"/>
  <c r="F24" i="39"/>
  <c r="S89" i="66"/>
  <c r="P89" i="66"/>
  <c r="W89" i="66"/>
  <c r="I456" i="37"/>
  <c r="J73" i="66"/>
  <c r="N269" i="66"/>
  <c r="O269" i="66" s="1"/>
  <c r="P269" i="66"/>
  <c r="E316" i="38"/>
  <c r="E322" i="38"/>
  <c r="M226" i="66" s="1"/>
  <c r="Q25" i="66"/>
  <c r="U25" i="66"/>
  <c r="Q41" i="66"/>
  <c r="U41" i="66"/>
  <c r="Q169" i="66"/>
  <c r="U169" i="66"/>
  <c r="J115" i="66"/>
  <c r="J455" i="37"/>
  <c r="J217" i="66"/>
  <c r="I456" i="58"/>
  <c r="J455" i="58"/>
  <c r="J259" i="66"/>
  <c r="Y184" i="66"/>
  <c r="O40" i="66"/>
  <c r="Z40" i="66"/>
  <c r="Z184" i="66"/>
  <c r="Y40" i="66"/>
  <c r="J456" i="37"/>
  <c r="J121" i="66"/>
  <c r="O184" i="66"/>
  <c r="S112" i="66"/>
  <c r="P112" i="66"/>
  <c r="W112" i="66"/>
  <c r="S233" i="66"/>
  <c r="P233" i="66"/>
  <c r="W233" i="66"/>
  <c r="P221" i="66"/>
  <c r="S221" i="66"/>
  <c r="W221" i="66"/>
  <c r="Z86" i="66"/>
  <c r="Q185" i="66"/>
  <c r="U185" i="66"/>
  <c r="N64" i="66"/>
  <c r="O208" i="66" s="1"/>
  <c r="S125" i="66"/>
  <c r="P125" i="66"/>
  <c r="W125" i="66"/>
  <c r="S281" i="66"/>
  <c r="P281" i="66"/>
  <c r="W281" i="66"/>
  <c r="H21" i="53"/>
  <c r="G21" i="53" s="1"/>
  <c r="Y86" i="66"/>
  <c r="Z178" i="66"/>
  <c r="Z34" i="66"/>
  <c r="Y34" i="66"/>
  <c r="Y178" i="66"/>
  <c r="O34" i="66"/>
  <c r="J464" i="41"/>
  <c r="Z230" i="66"/>
  <c r="N137" i="66"/>
  <c r="P137" i="66"/>
  <c r="S137" i="66"/>
  <c r="W137" i="66"/>
  <c r="J457" i="41"/>
  <c r="E346" i="38"/>
  <c r="M274" i="66" s="1"/>
  <c r="E340" i="38"/>
  <c r="N256" i="66"/>
  <c r="O256" i="66" s="1"/>
  <c r="S256" i="66"/>
  <c r="P256" i="66"/>
  <c r="W256" i="66"/>
  <c r="J77" i="66"/>
  <c r="I464" i="37"/>
  <c r="I464" i="41" s="1"/>
  <c r="Z87" i="66"/>
  <c r="Y231" i="66"/>
  <c r="Y87" i="66"/>
  <c r="Z231" i="66"/>
  <c r="O89" i="66"/>
  <c r="Z89" i="66"/>
  <c r="Y89" i="66"/>
  <c r="Y233" i="66"/>
  <c r="Z233" i="66"/>
  <c r="G23" i="39"/>
  <c r="I455" i="37"/>
  <c r="J67" i="66"/>
  <c r="S269" i="66" l="1"/>
  <c r="V233" i="66"/>
  <c r="X233" i="66" s="1"/>
  <c r="U233" i="66"/>
  <c r="J456" i="41"/>
  <c r="T233" i="66"/>
  <c r="I456" i="41"/>
  <c r="Q256" i="66"/>
  <c r="R256" i="66" s="1"/>
  <c r="T256" i="66" s="1"/>
  <c r="U256" i="66"/>
  <c r="V256" i="66"/>
  <c r="X256" i="66" s="1"/>
  <c r="E315" i="38"/>
  <c r="E321" i="38"/>
  <c r="M232" i="66" s="1"/>
  <c r="Q34" i="66"/>
  <c r="U34" i="66"/>
  <c r="J455" i="41"/>
  <c r="Q269" i="66"/>
  <c r="R269" i="66" s="1"/>
  <c r="T269" i="66" s="1"/>
  <c r="V269" i="66"/>
  <c r="X269" i="66" s="1"/>
  <c r="U269" i="66"/>
  <c r="Z125" i="66"/>
  <c r="S115" i="66"/>
  <c r="W115" i="66"/>
  <c r="M130" i="66"/>
  <c r="D18" i="8"/>
  <c r="L130" i="66"/>
  <c r="J483" i="37"/>
  <c r="Q89" i="66"/>
  <c r="R89" i="66" s="1"/>
  <c r="T89" i="66" s="1"/>
  <c r="V89" i="66"/>
  <c r="X89" i="66" s="1"/>
  <c r="U89" i="66"/>
  <c r="N265" i="66"/>
  <c r="P265" i="66"/>
  <c r="S265" i="66"/>
  <c r="W265" i="66"/>
  <c r="Q208" i="66"/>
  <c r="R208" i="66" s="1"/>
  <c r="T208" i="66" s="1"/>
  <c r="U208" i="66"/>
  <c r="V208" i="66"/>
  <c r="X208" i="66" s="1"/>
  <c r="Z137" i="66"/>
  <c r="O137" i="66"/>
  <c r="Y137" i="66"/>
  <c r="Z281" i="66"/>
  <c r="Y281" i="66"/>
  <c r="S259" i="66"/>
  <c r="W259" i="66"/>
  <c r="F21" i="39"/>
  <c r="S73" i="66"/>
  <c r="P73" i="66"/>
  <c r="W73" i="66"/>
  <c r="N73" i="66"/>
  <c r="S211" i="66"/>
  <c r="W211" i="66"/>
  <c r="Y256" i="66"/>
  <c r="I455" i="41"/>
  <c r="L274" i="66"/>
  <c r="J483" i="58"/>
  <c r="Z64" i="66"/>
  <c r="O64" i="66"/>
  <c r="Y64" i="66"/>
  <c r="Z208" i="66"/>
  <c r="Y208" i="66"/>
  <c r="P217" i="66"/>
  <c r="S217" i="66"/>
  <c r="W217" i="66"/>
  <c r="N217" i="66"/>
  <c r="E327" i="38"/>
  <c r="E333" i="38"/>
  <c r="Y112" i="66"/>
  <c r="L226" i="66"/>
  <c r="I483" i="58"/>
  <c r="E339" i="38"/>
  <c r="E345" i="38"/>
  <c r="M280" i="66" s="1"/>
  <c r="O112" i="66"/>
  <c r="Y269" i="66"/>
  <c r="Z112" i="66"/>
  <c r="O125" i="66"/>
  <c r="C18" i="8"/>
  <c r="M82" i="66"/>
  <c r="P121" i="66"/>
  <c r="S121" i="66"/>
  <c r="W121" i="66"/>
  <c r="N121" i="66"/>
  <c r="G21" i="39"/>
  <c r="Z256" i="66"/>
  <c r="Z269" i="66"/>
  <c r="L82" i="66"/>
  <c r="I483" i="37"/>
  <c r="P77" i="66"/>
  <c r="S77" i="66"/>
  <c r="W77" i="66"/>
  <c r="F23" i="39"/>
  <c r="N77" i="66"/>
  <c r="Q184" i="66"/>
  <c r="U184" i="66"/>
  <c r="Q40" i="66"/>
  <c r="U40" i="66"/>
  <c r="O281" i="66"/>
  <c r="S67" i="66"/>
  <c r="W67" i="66"/>
  <c r="E303" i="38"/>
  <c r="E309" i="38"/>
  <c r="Y125" i="66"/>
  <c r="O217" i="66" l="1"/>
  <c r="V217" i="66" s="1"/>
  <c r="X217" i="66" s="1"/>
  <c r="I483" i="41"/>
  <c r="Q125" i="66"/>
  <c r="R125" i="66" s="1"/>
  <c r="T125" i="66" s="1"/>
  <c r="V125" i="66"/>
  <c r="X125" i="66" s="1"/>
  <c r="U125" i="66"/>
  <c r="P226" i="66"/>
  <c r="N226" i="66"/>
  <c r="J483" i="41"/>
  <c r="M88" i="66"/>
  <c r="C17" i="8"/>
  <c r="P130" i="66"/>
  <c r="N130" i="66"/>
  <c r="L280" i="66"/>
  <c r="J482" i="58"/>
  <c r="Q64" i="66"/>
  <c r="R64" i="66" s="1"/>
  <c r="T64" i="66" s="1"/>
  <c r="V64" i="66"/>
  <c r="X64" i="66" s="1"/>
  <c r="U64" i="66"/>
  <c r="O73" i="66"/>
  <c r="Z217" i="66"/>
  <c r="Z73" i="66"/>
  <c r="Y73" i="66"/>
  <c r="Y217" i="66"/>
  <c r="L88" i="66"/>
  <c r="I482" i="37"/>
  <c r="O77" i="66"/>
  <c r="Z221" i="66"/>
  <c r="Y221" i="66"/>
  <c r="Y77" i="66"/>
  <c r="Z77" i="66"/>
  <c r="O221" i="66"/>
  <c r="D17" i="8"/>
  <c r="M136" i="66"/>
  <c r="L136" i="66"/>
  <c r="J482" i="37"/>
  <c r="O265" i="66"/>
  <c r="Z121" i="66"/>
  <c r="O121" i="66"/>
  <c r="Y121" i="66"/>
  <c r="Z265" i="66"/>
  <c r="Y265" i="66"/>
  <c r="Q112" i="66"/>
  <c r="R112" i="66" s="1"/>
  <c r="T112" i="66" s="1"/>
  <c r="U112" i="66"/>
  <c r="V112" i="66"/>
  <c r="X112" i="66" s="1"/>
  <c r="P274" i="66"/>
  <c r="N274" i="66"/>
  <c r="L232" i="66"/>
  <c r="I482" i="58"/>
  <c r="Q281" i="66"/>
  <c r="R281" i="66" s="1"/>
  <c r="T281" i="66" s="1"/>
  <c r="V281" i="66"/>
  <c r="X281" i="66" s="1"/>
  <c r="U281" i="66"/>
  <c r="P82" i="66"/>
  <c r="N82" i="66"/>
  <c r="Q137" i="66"/>
  <c r="R137" i="66" s="1"/>
  <c r="T137" i="66" s="1"/>
  <c r="V137" i="66"/>
  <c r="X137" i="66" s="1"/>
  <c r="U137" i="66"/>
  <c r="U217" i="66" l="1"/>
  <c r="Q217" i="66"/>
  <c r="R217" i="66" s="1"/>
  <c r="T217" i="66" s="1"/>
  <c r="J482" i="41"/>
  <c r="I482" i="41"/>
  <c r="Q221" i="66"/>
  <c r="R221" i="66" s="1"/>
  <c r="T221" i="66" s="1"/>
  <c r="V221" i="66"/>
  <c r="X221" i="66" s="1"/>
  <c r="U221" i="66"/>
  <c r="O226" i="66"/>
  <c r="Q73" i="66"/>
  <c r="R73" i="66" s="1"/>
  <c r="T73" i="66" s="1"/>
  <c r="V73" i="66"/>
  <c r="X73" i="66" s="1"/>
  <c r="U73" i="66"/>
  <c r="P136" i="66"/>
  <c r="N136" i="66"/>
  <c r="P280" i="66"/>
  <c r="N280" i="66"/>
  <c r="P232" i="66"/>
  <c r="N232" i="66"/>
  <c r="Q77" i="66"/>
  <c r="R77" i="66" s="1"/>
  <c r="T77" i="66" s="1"/>
  <c r="V77" i="66"/>
  <c r="X77" i="66" s="1"/>
  <c r="U77" i="66"/>
  <c r="Z82" i="66"/>
  <c r="Y226" i="66"/>
  <c r="Z226" i="66"/>
  <c r="O82" i="66"/>
  <c r="Y82" i="66"/>
  <c r="Z130" i="66"/>
  <c r="Y130" i="66"/>
  <c r="Z274" i="66"/>
  <c r="O130" i="66"/>
  <c r="Y274" i="66"/>
  <c r="P88" i="66"/>
  <c r="N88" i="66"/>
  <c r="Q265" i="66"/>
  <c r="R265" i="66" s="1"/>
  <c r="T265" i="66" s="1"/>
  <c r="U265" i="66"/>
  <c r="V265" i="66"/>
  <c r="X265" i="66" s="1"/>
  <c r="Q121" i="66"/>
  <c r="R121" i="66" s="1"/>
  <c r="T121" i="66" s="1"/>
  <c r="U121" i="66"/>
  <c r="V121" i="66"/>
  <c r="X121" i="66" s="1"/>
  <c r="O274" i="66"/>
  <c r="O280" i="66" l="1"/>
  <c r="Q280" i="66" s="1"/>
  <c r="R280" i="66" s="1"/>
  <c r="T280" i="66" s="1"/>
  <c r="Z136" i="66"/>
  <c r="Y280" i="66"/>
  <c r="Y136" i="66"/>
  <c r="O136" i="66"/>
  <c r="Z280" i="66"/>
  <c r="Q82" i="66"/>
  <c r="R82" i="66" s="1"/>
  <c r="T82" i="66" s="1"/>
  <c r="U82" i="66"/>
  <c r="V82" i="66"/>
  <c r="X82" i="66" s="1"/>
  <c r="Q274" i="66"/>
  <c r="R274" i="66" s="1"/>
  <c r="T274" i="66" s="1"/>
  <c r="U274" i="66"/>
  <c r="V274" i="66"/>
  <c r="X274" i="66" s="1"/>
  <c r="Q130" i="66"/>
  <c r="R130" i="66" s="1"/>
  <c r="T130" i="66" s="1"/>
  <c r="V130" i="66"/>
  <c r="X130" i="66" s="1"/>
  <c r="U130" i="66"/>
  <c r="Q226" i="66"/>
  <c r="R226" i="66" s="1"/>
  <c r="T226" i="66" s="1"/>
  <c r="U226" i="66"/>
  <c r="V226" i="66"/>
  <c r="X226" i="66" s="1"/>
  <c r="O232" i="66"/>
  <c r="Z88" i="66"/>
  <c r="O88" i="66"/>
  <c r="Y232" i="66"/>
  <c r="Y88" i="66"/>
  <c r="Z232" i="66"/>
  <c r="U280" i="66" l="1"/>
  <c r="V280" i="66"/>
  <c r="X280" i="66" s="1"/>
  <c r="V136" i="66"/>
  <c r="X136" i="66" s="1"/>
  <c r="Q136" i="66"/>
  <c r="R136" i="66" s="1"/>
  <c r="T136" i="66" s="1"/>
  <c r="U136" i="66"/>
  <c r="Q88" i="66"/>
  <c r="R88" i="66" s="1"/>
  <c r="T88" i="66" s="1"/>
  <c r="V88" i="66"/>
  <c r="X88" i="66" s="1"/>
  <c r="U88" i="66"/>
  <c r="U232" i="66"/>
  <c r="Q232" i="66"/>
  <c r="R232" i="66" s="1"/>
  <c r="T232" i="66" s="1"/>
  <c r="V232" i="66"/>
  <c r="X232" i="66" s="1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G8" i="53"/>
  <c r="H2" i="53"/>
  <c r="G2" i="53" s="1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E278" i="38"/>
  <c r="E284" i="38"/>
  <c r="H26" i="53"/>
  <c r="G26" i="53" s="1"/>
  <c r="E290" i="38"/>
  <c r="E296" i="38"/>
  <c r="M163" i="66" s="1"/>
  <c r="H20" i="53"/>
  <c r="G20" i="53" s="1"/>
  <c r="I495" i="58"/>
  <c r="I495" i="41" s="1"/>
  <c r="I496" i="58"/>
  <c r="J497" i="41"/>
  <c r="J495" i="41" l="1"/>
  <c r="E314" i="38"/>
  <c r="E320" i="38"/>
  <c r="M211" i="66" s="1"/>
  <c r="E344" i="38"/>
  <c r="M259" i="66" s="1"/>
  <c r="E338" i="38"/>
  <c r="E326" i="38"/>
  <c r="E332" i="38"/>
  <c r="I496" i="41"/>
  <c r="E302" i="38"/>
  <c r="E308" i="38"/>
  <c r="L163" i="66"/>
  <c r="H481" i="58"/>
  <c r="B16" i="8"/>
  <c r="M19" i="66"/>
  <c r="L19" i="66"/>
  <c r="H481" i="37"/>
  <c r="D16" i="8" l="1"/>
  <c r="M115" i="66"/>
  <c r="G20" i="39" s="1"/>
  <c r="H481" i="41"/>
  <c r="J481" i="37"/>
  <c r="L115" i="66"/>
  <c r="R19" i="66"/>
  <c r="T19" i="66" s="1"/>
  <c r="P19" i="66"/>
  <c r="V19" i="66" s="1"/>
  <c r="X19" i="66" s="1"/>
  <c r="N19" i="66"/>
  <c r="P163" i="66"/>
  <c r="V163" i="66" s="1"/>
  <c r="X163" i="66" s="1"/>
  <c r="R163" i="66"/>
  <c r="T163" i="66" s="1"/>
  <c r="N163" i="66"/>
  <c r="M67" i="66"/>
  <c r="F20" i="39" s="1"/>
  <c r="C16" i="8"/>
  <c r="L67" i="66"/>
  <c r="I481" i="37"/>
  <c r="L259" i="66"/>
  <c r="J481" i="58"/>
  <c r="I481" i="58"/>
  <c r="L211" i="66"/>
  <c r="I481" i="41" l="1"/>
  <c r="J481" i="41"/>
  <c r="P259" i="66"/>
  <c r="N259" i="66"/>
  <c r="O19" i="66"/>
  <c r="Z19" i="66"/>
  <c r="Y163" i="66"/>
  <c r="Y19" i="66"/>
  <c r="Z163" i="66"/>
  <c r="N67" i="66"/>
  <c r="P67" i="66"/>
  <c r="O163" i="66"/>
  <c r="N211" i="66"/>
  <c r="P211" i="66"/>
  <c r="P115" i="66"/>
  <c r="N115" i="66"/>
  <c r="O211" i="66" l="1"/>
  <c r="U211" i="66" s="1"/>
  <c r="Q163" i="66"/>
  <c r="U163" i="66"/>
  <c r="Z67" i="66"/>
  <c r="O67" i="66"/>
  <c r="Z211" i="66"/>
  <c r="Y67" i="66"/>
  <c r="Y211" i="66"/>
  <c r="O259" i="66"/>
  <c r="Z115" i="66"/>
  <c r="Y259" i="66"/>
  <c r="O115" i="66"/>
  <c r="Y115" i="66"/>
  <c r="Z259" i="66"/>
  <c r="U19" i="66"/>
  <c r="Q19" i="66"/>
  <c r="Q211" i="66" l="1"/>
  <c r="R211" i="66" s="1"/>
  <c r="T211" i="66" s="1"/>
  <c r="V211" i="66"/>
  <c r="X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Q67" i="66"/>
  <c r="R67" i="66" s="1"/>
  <c r="T67" i="66" s="1"/>
  <c r="U67" i="66"/>
  <c r="V67" i="66"/>
  <c r="X67" i="66" s="1"/>
  <c r="J4" i="58" l="1"/>
  <c r="J4" i="37"/>
  <c r="G158" i="72"/>
  <c r="G127" i="72"/>
  <c r="G96" i="72"/>
  <c r="G65" i="72"/>
  <c r="I4" i="58"/>
  <c r="I4" i="37"/>
  <c r="G189" i="72"/>
  <c r="G220" i="72"/>
  <c r="G251" i="72"/>
  <c r="G282" i="72"/>
  <c r="G3" i="72"/>
  <c r="G34" i="72"/>
  <c r="H4" i="72" l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F53" i="66"/>
  <c r="E19" i="53"/>
  <c r="I4" i="41"/>
  <c r="D45" i="39" s="1"/>
  <c r="E25" i="53"/>
  <c r="N4" i="58"/>
  <c r="F197" i="66"/>
  <c r="L45" i="39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4" i="37"/>
  <c r="H4" i="58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J4" i="41"/>
  <c r="E45" i="39" s="1"/>
  <c r="F101" i="66"/>
  <c r="E31" i="53"/>
  <c r="O4" i="58"/>
  <c r="F245" i="66"/>
  <c r="E37" i="53"/>
  <c r="M45" i="39"/>
  <c r="M56" i="39" l="1"/>
  <c r="E175" i="38"/>
  <c r="M59" i="39"/>
  <c r="M60" i="39" s="1"/>
  <c r="H4" i="41"/>
  <c r="K45" i="39" s="1"/>
  <c r="F5" i="66"/>
  <c r="E7" i="53"/>
  <c r="C45" i="39"/>
  <c r="E13" i="53"/>
  <c r="M4" i="58"/>
  <c r="F149" i="66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07" i="38"/>
  <c r="D56" i="39"/>
  <c r="D59" i="39"/>
  <c r="D60" i="39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56" i="39"/>
  <c r="E124" i="38"/>
  <c r="E59" i="39"/>
  <c r="E60" i="39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58" i="38"/>
  <c r="L59" i="39"/>
  <c r="L60" i="39" s="1"/>
  <c r="L56" i="39"/>
  <c r="E159" i="72" l="1"/>
  <c r="F159" i="72" s="1"/>
  <c r="E221" i="72"/>
  <c r="F221" i="72" s="1"/>
  <c r="E4" i="72"/>
  <c r="F4" i="72" s="1"/>
  <c r="E35" i="72"/>
  <c r="F35" i="72" s="1"/>
  <c r="E66" i="72"/>
  <c r="F66" i="72" s="1"/>
  <c r="E252" i="72"/>
  <c r="F252" i="72" s="1"/>
  <c r="L58" i="39"/>
  <c r="L57" i="39"/>
  <c r="E128" i="72"/>
  <c r="F128" i="72" s="1"/>
  <c r="D31" i="53"/>
  <c r="F31" i="53" s="1"/>
  <c r="H37" i="53" s="1"/>
  <c r="J101" i="66"/>
  <c r="J466" i="37"/>
  <c r="J474" i="37"/>
  <c r="E57" i="39"/>
  <c r="E58" i="39"/>
  <c r="E283" i="72"/>
  <c r="F283" i="72" s="1"/>
  <c r="I466" i="58"/>
  <c r="J197" i="66"/>
  <c r="D25" i="53"/>
  <c r="F25" i="53" s="1"/>
  <c r="I474" i="58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C59" i="39"/>
  <c r="C60" i="39" s="1"/>
  <c r="C56" i="39"/>
  <c r="E90" i="38"/>
  <c r="E97" i="72"/>
  <c r="F97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5" i="72"/>
  <c r="F5" i="72" s="1"/>
  <c r="K56" i="39"/>
  <c r="K59" i="39"/>
  <c r="K60" i="39" s="1"/>
  <c r="E141" i="38"/>
  <c r="E190" i="72"/>
  <c r="F190" i="72" s="1"/>
  <c r="D58" i="39"/>
  <c r="D57" i="39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I474" i="37"/>
  <c r="I466" i="37"/>
  <c r="D19" i="53"/>
  <c r="F19" i="53" s="1"/>
  <c r="H25" i="53" s="1"/>
  <c r="J53" i="66"/>
  <c r="J474" i="58"/>
  <c r="J245" i="66"/>
  <c r="D37" i="53"/>
  <c r="F37" i="53" s="1"/>
  <c r="J466" i="58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M58" i="39"/>
  <c r="M57" i="39"/>
  <c r="E253" i="72" l="1"/>
  <c r="F253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F55" i="66"/>
  <c r="I479" i="37"/>
  <c r="I474" i="41"/>
  <c r="E36" i="72"/>
  <c r="F36" i="72" s="1"/>
  <c r="E67" i="72"/>
  <c r="F67" i="72" s="1"/>
  <c r="J479" i="37"/>
  <c r="F103" i="66"/>
  <c r="J474" i="41"/>
  <c r="W53" i="66"/>
  <c r="S53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54" i="72"/>
  <c r="F254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K57" i="39"/>
  <c r="K58" i="39"/>
  <c r="F54" i="66"/>
  <c r="I489" i="37"/>
  <c r="E222" i="72"/>
  <c r="F222" i="72" s="1"/>
  <c r="E160" i="72"/>
  <c r="F160" i="72" s="1"/>
  <c r="J489" i="37"/>
  <c r="F102" i="66"/>
  <c r="S101" i="66"/>
  <c r="W101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I479" i="58"/>
  <c r="F199" i="66"/>
  <c r="H19" i="53"/>
  <c r="G19" i="53" s="1"/>
  <c r="G25" i="53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57" i="39"/>
  <c r="C58" i="39"/>
  <c r="I466" i="41"/>
  <c r="I489" i="58"/>
  <c r="F198" i="66"/>
  <c r="J466" i="41"/>
  <c r="J489" i="58"/>
  <c r="F246" i="66"/>
  <c r="G37" i="53"/>
  <c r="H31" i="53"/>
  <c r="G31" i="53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H466" i="37"/>
  <c r="D7" i="53"/>
  <c r="F7" i="53" s="1"/>
  <c r="J5" i="66"/>
  <c r="H474" i="37"/>
  <c r="W197" i="66"/>
  <c r="S197" i="66"/>
  <c r="S245" i="66"/>
  <c r="W245" i="66"/>
  <c r="J479" i="58"/>
  <c r="F247" i="66"/>
  <c r="H466" i="58"/>
  <c r="H474" i="58"/>
  <c r="J149" i="66"/>
  <c r="D13" i="53"/>
  <c r="F13" i="53" s="1"/>
  <c r="H7" i="53" s="1"/>
  <c r="E129" i="72" l="1"/>
  <c r="F129" i="72" s="1"/>
  <c r="E191" i="72"/>
  <c r="F191" i="72" s="1"/>
  <c r="J489" i="41"/>
  <c r="E284" i="72"/>
  <c r="F284" i="72" s="1"/>
  <c r="E337" i="38"/>
  <c r="E331" i="38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60" i="38"/>
  <c r="K55" i="66" s="1"/>
  <c r="N55" i="66" s="1"/>
  <c r="I480" i="37"/>
  <c r="E343" i="38"/>
  <c r="E349" i="38"/>
  <c r="M245" i="66" s="1"/>
  <c r="L246" i="66"/>
  <c r="P246" i="66" s="1"/>
  <c r="E325" i="38"/>
  <c r="M197" i="66" s="1"/>
  <c r="E319" i="38"/>
  <c r="L102" i="66"/>
  <c r="P102" i="66" s="1"/>
  <c r="E313" i="38"/>
  <c r="E307" i="38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92" i="72"/>
  <c r="F192" i="72" s="1"/>
  <c r="H489" i="58"/>
  <c r="F150" i="66"/>
  <c r="W5" i="66"/>
  <c r="S5" i="66"/>
  <c r="E98" i="72"/>
  <c r="F98" i="72" s="1"/>
  <c r="L54" i="66"/>
  <c r="P54" i="6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85" i="72"/>
  <c r="F285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6" i="72"/>
  <c r="F6" i="72" s="1"/>
  <c r="W149" i="66"/>
  <c r="S149" i="66"/>
  <c r="L198" i="66"/>
  <c r="P198" i="6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79" i="58"/>
  <c r="F151" i="66"/>
  <c r="F7" i="66"/>
  <c r="H479" i="37"/>
  <c r="H474" i="41"/>
  <c r="I479" i="41"/>
  <c r="I480" i="58"/>
  <c r="E379" i="38" s="1"/>
  <c r="K218" i="66" s="1"/>
  <c r="N218" i="66" s="1"/>
  <c r="E378" i="38"/>
  <c r="K199" i="66" s="1"/>
  <c r="N199" i="66" s="1"/>
  <c r="Z199" i="66" s="1"/>
  <c r="I489" i="41"/>
  <c r="H13" i="53"/>
  <c r="G13" i="53" s="1"/>
  <c r="G7" i="53"/>
  <c r="J480" i="37"/>
  <c r="E366" i="38"/>
  <c r="K103" i="66" s="1"/>
  <c r="N103" i="66" s="1"/>
  <c r="J479" i="41"/>
  <c r="E384" i="38"/>
  <c r="K247" i="66" s="1"/>
  <c r="N247" i="66" s="1"/>
  <c r="J480" i="58"/>
  <c r="E385" i="38" s="1"/>
  <c r="K266" i="66" s="1"/>
  <c r="N266" i="66" s="1"/>
  <c r="H466" i="41"/>
  <c r="H489" i="37"/>
  <c r="F6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68" i="72"/>
  <c r="F68" i="72" s="1"/>
  <c r="Z103" i="66" l="1"/>
  <c r="E37" i="72"/>
  <c r="F37" i="72" s="1"/>
  <c r="L150" i="66"/>
  <c r="P150" i="66" s="1"/>
  <c r="V150" i="66" s="1"/>
  <c r="X150" i="66" s="1"/>
  <c r="N246" i="66"/>
  <c r="E367" i="38"/>
  <c r="K122" i="66" s="1"/>
  <c r="N122" i="66" s="1"/>
  <c r="J480" i="41"/>
  <c r="E223" i="72"/>
  <c r="F223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83" i="38"/>
  <c r="E289" i="38"/>
  <c r="J486" i="58"/>
  <c r="L245" i="66"/>
  <c r="E301" i="38"/>
  <c r="M149" i="66" s="1"/>
  <c r="E295" i="38"/>
  <c r="N198" i="66"/>
  <c r="N54" i="66"/>
  <c r="E161" i="72"/>
  <c r="F161" i="72" s="1"/>
  <c r="E361" i="38"/>
  <c r="K74" i="66" s="1"/>
  <c r="N74" i="66" s="1"/>
  <c r="I480" i="41"/>
  <c r="Z55" i="66"/>
  <c r="Y199" i="66"/>
  <c r="Y55" i="66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I486" i="37"/>
  <c r="L53" i="66"/>
  <c r="E255" i="72"/>
  <c r="F255" i="72" s="1"/>
  <c r="L6" i="66"/>
  <c r="P6" i="66" s="1"/>
  <c r="V6" i="66" s="1"/>
  <c r="X6" i="66" s="1"/>
  <c r="C20" i="8"/>
  <c r="M53" i="66"/>
  <c r="F18" i="39" s="1"/>
  <c r="H489" i="41"/>
  <c r="N102" i="66"/>
  <c r="E130" i="72"/>
  <c r="F130" i="72" s="1"/>
  <c r="H479" i="41"/>
  <c r="E354" i="38"/>
  <c r="K7" i="66" s="1"/>
  <c r="N7" i="66" s="1"/>
  <c r="H480" i="37"/>
  <c r="I486" i="58"/>
  <c r="L197" i="66"/>
  <c r="J486" i="37"/>
  <c r="L101" i="66"/>
  <c r="Z247" i="66"/>
  <c r="Y103" i="66"/>
  <c r="Y247" i="66"/>
  <c r="H480" i="58"/>
  <c r="E373" i="38" s="1"/>
  <c r="K170" i="66" s="1"/>
  <c r="N170" i="66" s="1"/>
  <c r="E372" i="38"/>
  <c r="K151" i="66" s="1"/>
  <c r="N151" i="66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D20" i="8"/>
  <c r="M101" i="66"/>
  <c r="G18" i="39" s="1"/>
  <c r="E69" i="72" l="1"/>
  <c r="F69" i="72" s="1"/>
  <c r="J486" i="41"/>
  <c r="N150" i="66"/>
  <c r="N6" i="66"/>
  <c r="O198" i="66"/>
  <c r="E7" i="72"/>
  <c r="F7" i="72" s="1"/>
  <c r="E99" i="72"/>
  <c r="F99" i="72" s="1"/>
  <c r="E193" i="72"/>
  <c r="F193" i="72" s="1"/>
  <c r="Z74" i="66"/>
  <c r="Y74" i="66"/>
  <c r="Z218" i="66"/>
  <c r="Y218" i="66"/>
  <c r="E286" i="72"/>
  <c r="F286" i="72" s="1"/>
  <c r="N101" i="66"/>
  <c r="P101" i="66"/>
  <c r="Z6" i="66"/>
  <c r="Y150" i="66"/>
  <c r="O6" i="66"/>
  <c r="Z150" i="66"/>
  <c r="Y6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Y198" i="66"/>
  <c r="Y54" i="66"/>
  <c r="Z198" i="66"/>
  <c r="O54" i="66"/>
  <c r="Z54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24" i="72"/>
  <c r="F224" i="72" s="1"/>
  <c r="P197" i="66"/>
  <c r="N197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U198" i="66"/>
  <c r="Q198" i="66"/>
  <c r="V198" i="66"/>
  <c r="X198" i="66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P53" i="66"/>
  <c r="N53" i="66"/>
  <c r="H486" i="58"/>
  <c r="L149" i="66"/>
  <c r="Z122" i="66"/>
  <c r="Y266" i="66"/>
  <c r="Z266" i="66"/>
  <c r="Y122" i="66"/>
  <c r="H480" i="41"/>
  <c r="E355" i="38"/>
  <c r="K26" i="66" s="1"/>
  <c r="N26" i="66" s="1"/>
  <c r="I486" i="41"/>
  <c r="O246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Y7" i="66"/>
  <c r="Z151" i="66"/>
  <c r="Y151" i="66"/>
  <c r="Z7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P245" i="66"/>
  <c r="N245" i="66"/>
  <c r="O245" i="66" s="1"/>
  <c r="O150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M5" i="66"/>
  <c r="B20" i="8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8" i="72"/>
  <c r="F38" i="72" s="1"/>
  <c r="Y102" i="66"/>
  <c r="Z246" i="66"/>
  <c r="O102" i="66"/>
  <c r="Y246" i="66"/>
  <c r="Z102" i="66"/>
  <c r="H486" i="37"/>
  <c r="H486" i="41" s="1"/>
  <c r="L5" i="66"/>
  <c r="E100" i="72" l="1"/>
  <c r="F100" i="72" s="1"/>
  <c r="E131" i="72"/>
  <c r="F131" i="72" s="1"/>
  <c r="E8" i="72"/>
  <c r="F8" i="72" s="1"/>
  <c r="O53" i="66"/>
  <c r="Y53" i="66"/>
  <c r="Z197" i="66"/>
  <c r="Z53" i="66"/>
  <c r="Y197" i="66"/>
  <c r="Q150" i="66"/>
  <c r="U150" i="66"/>
  <c r="V246" i="66"/>
  <c r="X246" i="66" s="1"/>
  <c r="Q246" i="66"/>
  <c r="U246" i="66"/>
  <c r="Q6" i="66"/>
  <c r="U6" i="66"/>
  <c r="Z170" i="66"/>
  <c r="Y170" i="66"/>
  <c r="Y26" i="66"/>
  <c r="Z26" i="66"/>
  <c r="Y245" i="66"/>
  <c r="Y101" i="66"/>
  <c r="Z101" i="66"/>
  <c r="Z245" i="66"/>
  <c r="O101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V54" i="66"/>
  <c r="X54" i="66" s="1"/>
  <c r="U54" i="66"/>
  <c r="Q54" i="66"/>
  <c r="E256" i="72"/>
  <c r="F256" i="72" s="1"/>
  <c r="E162" i="72"/>
  <c r="F162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U102" i="66"/>
  <c r="Q102" i="66"/>
  <c r="V102" i="66"/>
  <c r="X102" i="66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O197" i="66"/>
  <c r="V245" i="66"/>
  <c r="X245" i="66" s="1"/>
  <c r="U245" i="66"/>
  <c r="Q245" i="66"/>
  <c r="R245" i="66" s="1"/>
  <c r="T245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9" i="72"/>
  <c r="F9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R5" i="66"/>
  <c r="T5" i="66" s="1"/>
  <c r="P5" i="66"/>
  <c r="V5" i="66" s="1"/>
  <c r="X5" i="66" s="1"/>
  <c r="N5" i="66"/>
  <c r="E70" i="72"/>
  <c r="F70" i="72" s="1"/>
  <c r="R149" i="66"/>
  <c r="T149" i="66" s="1"/>
  <c r="P149" i="66"/>
  <c r="V149" i="66" s="1"/>
  <c r="X149" i="66" s="1"/>
  <c r="N149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O149" i="66" l="1"/>
  <c r="U149" i="66" s="1"/>
  <c r="Q101" i="66"/>
  <c r="R101" i="66" s="1"/>
  <c r="T101" i="66" s="1"/>
  <c r="U101" i="66"/>
  <c r="V101" i="66"/>
  <c r="X101" i="66" s="1"/>
  <c r="E225" i="72"/>
  <c r="F225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O5" i="66"/>
  <c r="Y149" i="66"/>
  <c r="Z149" i="66"/>
  <c r="Z5" i="66"/>
  <c r="Y5" i="66"/>
  <c r="E39" i="72"/>
  <c r="F39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71" i="72"/>
  <c r="F71" i="72" s="1"/>
  <c r="E101" i="72"/>
  <c r="F101" i="72" s="1"/>
  <c r="E194" i="72"/>
  <c r="F194" i="72" s="1"/>
  <c r="V197" i="66"/>
  <c r="X197" i="66" s="1"/>
  <c r="U197" i="66"/>
  <c r="Q197" i="66"/>
  <c r="R197" i="66" s="1"/>
  <c r="T197" i="66" s="1"/>
  <c r="E132" i="72"/>
  <c r="F132" i="72" s="1"/>
  <c r="E287" i="72"/>
  <c r="F287" i="72" s="1"/>
  <c r="V53" i="66"/>
  <c r="X53" i="66" s="1"/>
  <c r="Q53" i="66"/>
  <c r="R53" i="66" s="1"/>
  <c r="T53" i="66" s="1"/>
  <c r="U53" i="66"/>
  <c r="E163" i="72" l="1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Q149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0" i="72"/>
  <c r="F10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Q5" i="66"/>
  <c r="U5" i="66"/>
  <c r="E195" i="72" l="1"/>
  <c r="F195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40" i="72"/>
  <c r="F4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33" i="72"/>
  <c r="F133" i="72" s="1"/>
  <c r="E258" i="72"/>
  <c r="F258" i="72" s="1"/>
  <c r="E164" i="72"/>
  <c r="F164" i="72" s="1"/>
  <c r="E72" i="72"/>
  <c r="F72" i="72" s="1"/>
  <c r="E41" i="72" l="1"/>
  <c r="F41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1" i="72"/>
  <c r="F11" i="72" s="1"/>
  <c r="E289" i="72"/>
  <c r="F289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03" i="72"/>
  <c r="F10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59" i="72"/>
  <c r="F259" i="72" s="1"/>
  <c r="E165" i="72"/>
  <c r="F165" i="72" s="1"/>
  <c r="E73" i="72"/>
  <c r="F73" i="72" s="1"/>
  <c r="E228" i="72"/>
  <c r="F228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4" i="72"/>
  <c r="F134" i="72" s="1"/>
  <c r="E197" i="72"/>
  <c r="F197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04" i="72" l="1"/>
  <c r="F10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90" i="72"/>
  <c r="F290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2" i="72"/>
  <c r="F12" i="72" s="1"/>
  <c r="E43" i="72"/>
  <c r="F43" i="72" s="1"/>
  <c r="E166" i="72" l="1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60" i="72"/>
  <c r="F260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35" i="72"/>
  <c r="F135" i="72" s="1"/>
  <c r="E229" i="72"/>
  <c r="F229" i="72" s="1"/>
  <c r="E198" i="72"/>
  <c r="F198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91" i="72" l="1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1" i="72"/>
  <c r="F26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3" i="72"/>
  <c r="F13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67" i="72"/>
  <c r="F167" i="72" s="1"/>
  <c r="E44" i="72"/>
  <c r="F44" i="72" s="1"/>
  <c r="E75" i="72"/>
  <c r="F75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2" i="72"/>
  <c r="F262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6" i="72"/>
  <c r="F106" i="72" s="1"/>
  <c r="E136" i="72"/>
  <c r="F136" i="72" s="1"/>
  <c r="E292" i="72"/>
  <c r="F292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30" i="72"/>
  <c r="F230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99" i="72"/>
  <c r="F199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6" i="72"/>
  <c r="F76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4" i="72"/>
  <c r="F14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45" i="72"/>
  <c r="F45" i="72" s="1"/>
  <c r="G15" i="72" l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07" i="72"/>
  <c r="F107" i="72" s="1"/>
  <c r="E137" i="72"/>
  <c r="F137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31" i="72"/>
  <c r="F231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00" i="72"/>
  <c r="F200" i="72" s="1"/>
  <c r="E169" i="72"/>
  <c r="F169" i="72" s="1"/>
  <c r="E263" i="72"/>
  <c r="F263" i="72" s="1"/>
  <c r="E293" i="72"/>
  <c r="F293" i="72" s="1"/>
  <c r="G264" i="72" l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46" i="72"/>
  <c r="F4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77" i="72"/>
  <c r="F77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5" i="72"/>
  <c r="F15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38" i="72"/>
  <c r="F138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32" i="72"/>
  <c r="F232" i="72" s="1"/>
  <c r="E201" i="72"/>
  <c r="F201" i="72" s="1"/>
  <c r="E170" i="72"/>
  <c r="F170" i="72" s="1"/>
  <c r="E264" i="72"/>
  <c r="F264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95" i="72"/>
  <c r="F295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47" i="72"/>
  <c r="F47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6" i="72"/>
  <c r="F16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6" i="72"/>
  <c r="F296" i="72" s="1"/>
  <c r="E265" i="72"/>
  <c r="F265" i="72" s="1"/>
  <c r="E233" i="72"/>
  <c r="F233" i="72" s="1"/>
  <c r="E171" i="72"/>
  <c r="F171" i="72" s="1"/>
  <c r="E110" i="72"/>
  <c r="F110" i="72" s="1"/>
  <c r="E139" i="72"/>
  <c r="F139" i="72" s="1"/>
  <c r="E202" i="72"/>
  <c r="F202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" i="72"/>
  <c r="F1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80" i="72"/>
  <c r="F80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49" i="72"/>
  <c r="F49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7" i="72"/>
  <c r="F297" i="72" s="1"/>
  <c r="E140" i="72"/>
  <c r="F14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66" i="72"/>
  <c r="F266" i="72" s="1"/>
  <c r="E234" i="72"/>
  <c r="F234" i="72" s="1"/>
  <c r="E203" i="72"/>
  <c r="F203" i="72" s="1"/>
  <c r="E81" i="72" l="1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8" i="72"/>
  <c r="F18" i="72" s="1"/>
  <c r="E112" i="72"/>
  <c r="F112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73" i="72"/>
  <c r="F173" i="72" s="1"/>
  <c r="G19" i="72" l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98" i="72"/>
  <c r="F298" i="72" s="1"/>
  <c r="E141" i="72"/>
  <c r="F141" i="72" s="1"/>
  <c r="E82" i="72"/>
  <c r="F82" i="72" s="1"/>
  <c r="E267" i="72"/>
  <c r="F267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50" i="72"/>
  <c r="F50" i="72" s="1"/>
  <c r="E235" i="72"/>
  <c r="F235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4" i="72"/>
  <c r="F204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13" i="72"/>
  <c r="F11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9" i="72"/>
  <c r="F19" i="72" s="1"/>
  <c r="E83" i="72" l="1"/>
  <c r="F83" i="72" s="1"/>
  <c r="E268" i="72"/>
  <c r="F268" i="72" s="1"/>
  <c r="E175" i="72"/>
  <c r="F175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14" i="72"/>
  <c r="F114" i="72" s="1"/>
  <c r="E51" i="72"/>
  <c r="F51" i="72" s="1"/>
  <c r="E142" i="72"/>
  <c r="F142" i="72" s="1"/>
  <c r="E236" i="72"/>
  <c r="F236" i="72" s="1"/>
  <c r="E205" i="72"/>
  <c r="F205" i="72" s="1"/>
  <c r="E299" i="72"/>
  <c r="F299" i="72" s="1"/>
  <c r="G300" i="72" l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" i="72"/>
  <c r="F20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115" i="72"/>
  <c r="F115" i="72" s="1"/>
  <c r="E52" i="72"/>
  <c r="F52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3" i="72"/>
  <c r="F143" i="72" s="1"/>
  <c r="E237" i="72"/>
  <c r="F237" i="72" s="1"/>
  <c r="E206" i="72"/>
  <c r="F206" i="72" s="1"/>
  <c r="E300" i="72"/>
  <c r="F300" i="72" s="1"/>
  <c r="E21" i="72" l="1"/>
  <c r="F21" i="72" s="1"/>
  <c r="E85" i="72"/>
  <c r="F85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77" i="72"/>
  <c r="F177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70" i="72"/>
  <c r="F270" i="72" s="1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8" i="72"/>
  <c r="F238" i="72" s="1"/>
  <c r="E53" i="72"/>
  <c r="F53" i="72" s="1"/>
  <c r="E207" i="72"/>
  <c r="F207" i="72" s="1"/>
  <c r="E116" i="72"/>
  <c r="F11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301" i="72"/>
  <c r="F301" i="72" s="1"/>
  <c r="G86" i="72"/>
  <c r="H87" i="72" s="1"/>
  <c r="I88" i="72" s="1"/>
  <c r="J89" i="72" s="1"/>
  <c r="K90" i="72" s="1"/>
  <c r="L91" i="72" s="1"/>
  <c r="M92" i="72" s="1"/>
  <c r="N93" i="72" s="1"/>
  <c r="O94" i="72" s="1"/>
  <c r="E144" i="72"/>
  <c r="F144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71" i="72"/>
  <c r="F27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8" i="72"/>
  <c r="F178" i="72" s="1"/>
  <c r="E22" i="72"/>
  <c r="F22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54" i="72"/>
  <c r="F54" i="72" s="1"/>
  <c r="E208" i="72"/>
  <c r="F20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17" i="72"/>
  <c r="F117" i="72" s="1"/>
  <c r="E302" i="72"/>
  <c r="F30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87" i="72"/>
  <c r="F87" i="72" s="1"/>
  <c r="E145" i="72"/>
  <c r="F145" i="72" s="1"/>
  <c r="E272" i="72" l="1"/>
  <c r="F272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88" i="72"/>
  <c r="H89" i="72" s="1"/>
  <c r="I90" i="72" s="1"/>
  <c r="J91" i="72" s="1"/>
  <c r="K92" i="72" s="1"/>
  <c r="L93" i="72" s="1"/>
  <c r="M94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18" i="72"/>
  <c r="H119" i="72" s="1"/>
  <c r="I120" i="72" s="1"/>
  <c r="J121" i="72" s="1"/>
  <c r="K122" i="72" s="1"/>
  <c r="L123" i="72" s="1"/>
  <c r="M124" i="72" s="1"/>
  <c r="N125" i="72" s="1"/>
  <c r="G273" i="72"/>
  <c r="H274" i="72" s="1"/>
  <c r="I275" i="72" s="1"/>
  <c r="J276" i="72" s="1"/>
  <c r="K277" i="72" s="1"/>
  <c r="L278" i="72" s="1"/>
  <c r="M279" i="72" s="1"/>
  <c r="N28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55" i="72"/>
  <c r="H56" i="72" s="1"/>
  <c r="I57" i="72" s="1"/>
  <c r="J58" i="72" s="1"/>
  <c r="K59" i="72" s="1"/>
  <c r="L60" i="72" s="1"/>
  <c r="M61" i="72" s="1"/>
  <c r="N62" i="72" s="1"/>
  <c r="O63" i="72" s="1"/>
  <c r="E23" i="72"/>
  <c r="F23" i="72" s="1"/>
  <c r="E240" i="72"/>
  <c r="F240" i="72" s="1"/>
  <c r="E273" i="72" l="1"/>
  <c r="F273" i="72" s="1"/>
  <c r="E118" i="72"/>
  <c r="F118" i="72" s="1"/>
  <c r="E303" i="72"/>
  <c r="F303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80" i="72"/>
  <c r="F180" i="72" s="1"/>
  <c r="G24" i="72"/>
  <c r="H25" i="72" s="1"/>
  <c r="I26" i="72" s="1"/>
  <c r="J27" i="72" s="1"/>
  <c r="K28" i="72" s="1"/>
  <c r="L29" i="72" s="1"/>
  <c r="M30" i="72" s="1"/>
  <c r="N31" i="72" s="1"/>
  <c r="O32" i="72" s="1"/>
  <c r="E55" i="72"/>
  <c r="F55" i="72" s="1"/>
  <c r="E88" i="72"/>
  <c r="F88" i="72" s="1"/>
  <c r="E209" i="72"/>
  <c r="F209" i="72" s="1"/>
  <c r="E146" i="72"/>
  <c r="F146" i="72" s="1"/>
  <c r="E24" i="72" l="1"/>
  <c r="F24" i="72" s="1"/>
  <c r="G181" i="72"/>
  <c r="H182" i="72" s="1"/>
  <c r="I183" i="72" s="1"/>
  <c r="J184" i="72" s="1"/>
  <c r="K185" i="72" s="1"/>
  <c r="L186" i="72" s="1"/>
  <c r="M187" i="72" s="1"/>
  <c r="E241" i="72"/>
  <c r="F241" i="72" s="1"/>
  <c r="G304" i="72"/>
  <c r="H305" i="72" s="1"/>
  <c r="I306" i="72" s="1"/>
  <c r="J307" i="72" s="1"/>
  <c r="K308" i="72" s="1"/>
  <c r="L309" i="72" s="1"/>
  <c r="M310" i="72" s="1"/>
  <c r="N311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89" i="72"/>
  <c r="H90" i="72" s="1"/>
  <c r="I91" i="72" s="1"/>
  <c r="J92" i="72" s="1"/>
  <c r="K93" i="72" s="1"/>
  <c r="L94" i="72" s="1"/>
  <c r="G119" i="72"/>
  <c r="H120" i="72" s="1"/>
  <c r="I121" i="72" s="1"/>
  <c r="J122" i="72" s="1"/>
  <c r="K123" i="72" s="1"/>
  <c r="L124" i="72" s="1"/>
  <c r="M125" i="72" s="1"/>
  <c r="G56" i="72"/>
  <c r="H57" i="72" s="1"/>
  <c r="I58" i="72" s="1"/>
  <c r="J59" i="72" s="1"/>
  <c r="K60" i="72" s="1"/>
  <c r="L61" i="72" s="1"/>
  <c r="M62" i="72" s="1"/>
  <c r="N63" i="72" s="1"/>
  <c r="G274" i="72"/>
  <c r="H275" i="72" s="1"/>
  <c r="I276" i="72" s="1"/>
  <c r="J277" i="72" s="1"/>
  <c r="K278" i="72" s="1"/>
  <c r="L279" i="72" s="1"/>
  <c r="M280" i="72" s="1"/>
  <c r="E56" i="72" l="1"/>
  <c r="F56" i="72" s="1"/>
  <c r="G57" i="72" s="1"/>
  <c r="H58" i="72" s="1"/>
  <c r="I59" i="72" s="1"/>
  <c r="J60" i="72" s="1"/>
  <c r="K61" i="72" s="1"/>
  <c r="L62" i="72" s="1"/>
  <c r="M63" i="72" s="1"/>
  <c r="E119" i="72"/>
  <c r="F119" i="72" s="1"/>
  <c r="E89" i="72"/>
  <c r="F89" i="72" s="1"/>
  <c r="E147" i="72"/>
  <c r="F147" i="72" s="1"/>
  <c r="E210" i="72"/>
  <c r="F210" i="72" s="1"/>
  <c r="E274" i="72"/>
  <c r="F274" i="72" s="1"/>
  <c r="E304" i="72"/>
  <c r="F304" i="72" s="1"/>
  <c r="G242" i="72"/>
  <c r="H243" i="72" s="1"/>
  <c r="I244" i="72" s="1"/>
  <c r="J245" i="72" s="1"/>
  <c r="K246" i="72" s="1"/>
  <c r="L247" i="72" s="1"/>
  <c r="M248" i="72" s="1"/>
  <c r="N249" i="72" s="1"/>
  <c r="E181" i="72"/>
  <c r="F181" i="72" s="1"/>
  <c r="G25" i="72"/>
  <c r="H26" i="72" s="1"/>
  <c r="I27" i="72" s="1"/>
  <c r="J28" i="72" s="1"/>
  <c r="K29" i="72" s="1"/>
  <c r="L30" i="72" s="1"/>
  <c r="M31" i="72" s="1"/>
  <c r="N32" i="72" s="1"/>
  <c r="G305" i="72" l="1"/>
  <c r="H306" i="72" s="1"/>
  <c r="I307" i="72" s="1"/>
  <c r="J308" i="72" s="1"/>
  <c r="K309" i="72" s="1"/>
  <c r="L310" i="72" s="1"/>
  <c r="M311" i="72" s="1"/>
  <c r="E25" i="72"/>
  <c r="F25" i="72" s="1"/>
  <c r="G275" i="72"/>
  <c r="H276" i="72" s="1"/>
  <c r="I277" i="72" s="1"/>
  <c r="J278" i="72" s="1"/>
  <c r="K279" i="72" s="1"/>
  <c r="L280" i="72" s="1"/>
  <c r="G211" i="72"/>
  <c r="H212" i="72" s="1"/>
  <c r="I213" i="72" s="1"/>
  <c r="J214" i="72" s="1"/>
  <c r="K215" i="72" s="1"/>
  <c r="L216" i="72" s="1"/>
  <c r="M217" i="72" s="1"/>
  <c r="N218" i="72" s="1"/>
  <c r="G182" i="72"/>
  <c r="H183" i="72" s="1"/>
  <c r="I184" i="72" s="1"/>
  <c r="J185" i="72" s="1"/>
  <c r="K186" i="72" s="1"/>
  <c r="L187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42" i="72"/>
  <c r="F242" i="72" s="1"/>
  <c r="G90" i="72"/>
  <c r="H91" i="72" s="1"/>
  <c r="I92" i="72" s="1"/>
  <c r="J93" i="72" s="1"/>
  <c r="K94" i="72" s="1"/>
  <c r="G120" i="72"/>
  <c r="H121" i="72" s="1"/>
  <c r="I122" i="72" s="1"/>
  <c r="J123" i="72" s="1"/>
  <c r="K124" i="72" s="1"/>
  <c r="L125" i="72" s="1"/>
  <c r="E57" i="72"/>
  <c r="F57" i="72" s="1"/>
  <c r="E120" i="72" l="1"/>
  <c r="F120" i="72" s="1"/>
  <c r="G243" i="72"/>
  <c r="H244" i="72" s="1"/>
  <c r="I245" i="72" s="1"/>
  <c r="J246" i="72" s="1"/>
  <c r="K247" i="72" s="1"/>
  <c r="L248" i="72" s="1"/>
  <c r="M249" i="72" s="1"/>
  <c r="E148" i="72"/>
  <c r="F148" i="72" s="1"/>
  <c r="E182" i="72"/>
  <c r="F182" i="72" s="1"/>
  <c r="E211" i="72"/>
  <c r="F211" i="72" s="1"/>
  <c r="G58" i="72"/>
  <c r="H59" i="72" s="1"/>
  <c r="I60" i="72" s="1"/>
  <c r="J61" i="72" s="1"/>
  <c r="K62" i="72" s="1"/>
  <c r="L63" i="72" s="1"/>
  <c r="E275" i="72"/>
  <c r="F275" i="72" s="1"/>
  <c r="G26" i="72"/>
  <c r="H27" i="72" s="1"/>
  <c r="I28" i="72" s="1"/>
  <c r="J29" i="72" s="1"/>
  <c r="K30" i="72" s="1"/>
  <c r="L31" i="72" s="1"/>
  <c r="M32" i="72" s="1"/>
  <c r="E90" i="72"/>
  <c r="F90" i="72" s="1"/>
  <c r="E305" i="72"/>
  <c r="F305" i="72" s="1"/>
  <c r="E26" i="72" l="1"/>
  <c r="F26" i="72" s="1"/>
  <c r="G276" i="72"/>
  <c r="H277" i="72" s="1"/>
  <c r="I278" i="72" s="1"/>
  <c r="J279" i="72" s="1"/>
  <c r="K280" i="72" s="1"/>
  <c r="E58" i="72"/>
  <c r="F58" i="72" s="1"/>
  <c r="G306" i="72"/>
  <c r="H307" i="72" s="1"/>
  <c r="I308" i="72" s="1"/>
  <c r="J309" i="72" s="1"/>
  <c r="K310" i="72" s="1"/>
  <c r="L311" i="72" s="1"/>
  <c r="G212" i="72"/>
  <c r="H213" i="72" s="1"/>
  <c r="I214" i="72" s="1"/>
  <c r="J215" i="72" s="1"/>
  <c r="K216" i="72" s="1"/>
  <c r="L217" i="72" s="1"/>
  <c r="M218" i="72" s="1"/>
  <c r="G91" i="72"/>
  <c r="H92" i="72" s="1"/>
  <c r="I93" i="72" s="1"/>
  <c r="J94" i="72" s="1"/>
  <c r="G183" i="72"/>
  <c r="H184" i="72" s="1"/>
  <c r="I185" i="72" s="1"/>
  <c r="J186" i="72" s="1"/>
  <c r="K187" i="72" s="1"/>
  <c r="G149" i="72"/>
  <c r="H150" i="72" s="1"/>
  <c r="I151" i="72" s="1"/>
  <c r="J152" i="72" s="1"/>
  <c r="K153" i="72" s="1"/>
  <c r="L154" i="72" s="1"/>
  <c r="M155" i="72" s="1"/>
  <c r="N156" i="72" s="1"/>
  <c r="E243" i="72"/>
  <c r="F243" i="72" s="1"/>
  <c r="G121" i="72"/>
  <c r="H122" i="72" s="1"/>
  <c r="I123" i="72" s="1"/>
  <c r="J124" i="72" s="1"/>
  <c r="K125" i="72" s="1"/>
  <c r="E149" i="72" l="1"/>
  <c r="F149" i="72" s="1"/>
  <c r="E121" i="72"/>
  <c r="F121" i="72" s="1"/>
  <c r="E183" i="72"/>
  <c r="F183" i="72" s="1"/>
  <c r="E91" i="72"/>
  <c r="F91" i="72" s="1"/>
  <c r="E212" i="72"/>
  <c r="F212" i="72" s="1"/>
  <c r="E306" i="72"/>
  <c r="F306" i="72" s="1"/>
  <c r="G59" i="72"/>
  <c r="H60" i="72" s="1"/>
  <c r="I61" i="72" s="1"/>
  <c r="J62" i="72" s="1"/>
  <c r="K63" i="72" s="1"/>
  <c r="G244" i="72"/>
  <c r="H245" i="72" s="1"/>
  <c r="I246" i="72" s="1"/>
  <c r="J247" i="72" s="1"/>
  <c r="K248" i="72" s="1"/>
  <c r="L249" i="72" s="1"/>
  <c r="E276" i="72"/>
  <c r="F276" i="72" s="1"/>
  <c r="G27" i="72"/>
  <c r="H28" i="72" s="1"/>
  <c r="I29" i="72" s="1"/>
  <c r="J30" i="72" s="1"/>
  <c r="K31" i="72" s="1"/>
  <c r="L32" i="72" s="1"/>
  <c r="E59" i="72" l="1"/>
  <c r="F59" i="72" s="1"/>
  <c r="G60" i="72" s="1"/>
  <c r="H61" i="72" s="1"/>
  <c r="I62" i="72" s="1"/>
  <c r="J63" i="72" s="1"/>
  <c r="E27" i="72"/>
  <c r="F27" i="72" s="1"/>
  <c r="G277" i="72"/>
  <c r="H278" i="72" s="1"/>
  <c r="I279" i="72" s="1"/>
  <c r="J280" i="72" s="1"/>
  <c r="E244" i="72"/>
  <c r="F244" i="72" s="1"/>
  <c r="G307" i="72"/>
  <c r="H308" i="72" s="1"/>
  <c r="I309" i="72" s="1"/>
  <c r="J310" i="72" s="1"/>
  <c r="K311" i="72" s="1"/>
  <c r="G213" i="72"/>
  <c r="H214" i="72" s="1"/>
  <c r="I215" i="72" s="1"/>
  <c r="J216" i="72" s="1"/>
  <c r="K217" i="72" s="1"/>
  <c r="L218" i="72" s="1"/>
  <c r="G92" i="72"/>
  <c r="H93" i="72" s="1"/>
  <c r="I94" i="72" s="1"/>
  <c r="G184" i="72"/>
  <c r="H185" i="72" s="1"/>
  <c r="I186" i="72" s="1"/>
  <c r="J187" i="72" s="1"/>
  <c r="G122" i="72"/>
  <c r="H123" i="72" s="1"/>
  <c r="I124" i="72" s="1"/>
  <c r="J125" i="72" s="1"/>
  <c r="G150" i="72"/>
  <c r="H151" i="72" s="1"/>
  <c r="I152" i="72" s="1"/>
  <c r="J153" i="72" s="1"/>
  <c r="K154" i="72" s="1"/>
  <c r="L155" i="72" s="1"/>
  <c r="M156" i="72" s="1"/>
  <c r="E122" i="72" l="1"/>
  <c r="F122" i="72" s="1"/>
  <c r="E184" i="72"/>
  <c r="F184" i="72" s="1"/>
  <c r="E307" i="72"/>
  <c r="F307" i="72" s="1"/>
  <c r="E92" i="72"/>
  <c r="F92" i="72" s="1"/>
  <c r="E213" i="72"/>
  <c r="F213" i="72" s="1"/>
  <c r="E150" i="72"/>
  <c r="F150" i="72" s="1"/>
  <c r="E60" i="72"/>
  <c r="F60" i="72" s="1"/>
  <c r="G245" i="72"/>
  <c r="H246" i="72" s="1"/>
  <c r="I247" i="72" s="1"/>
  <c r="J248" i="72" s="1"/>
  <c r="K249" i="72" s="1"/>
  <c r="E277" i="72"/>
  <c r="F277" i="72" s="1"/>
  <c r="G28" i="72"/>
  <c r="H29" i="72" s="1"/>
  <c r="I30" i="72" s="1"/>
  <c r="J31" i="72" s="1"/>
  <c r="K32" i="72" s="1"/>
  <c r="E28" i="72" l="1"/>
  <c r="F28" i="72" s="1"/>
  <c r="G278" i="72"/>
  <c r="H279" i="72" s="1"/>
  <c r="I280" i="72" s="1"/>
  <c r="E245" i="72"/>
  <c r="F245" i="72" s="1"/>
  <c r="G61" i="72"/>
  <c r="H62" i="72" s="1"/>
  <c r="I63" i="72" s="1"/>
  <c r="G151" i="72"/>
  <c r="H152" i="72" s="1"/>
  <c r="I153" i="72" s="1"/>
  <c r="J154" i="72" s="1"/>
  <c r="K155" i="72" s="1"/>
  <c r="L156" i="72" s="1"/>
  <c r="G214" i="72"/>
  <c r="H215" i="72" s="1"/>
  <c r="I216" i="72" s="1"/>
  <c r="J217" i="72" s="1"/>
  <c r="K218" i="72" s="1"/>
  <c r="G93" i="72"/>
  <c r="H94" i="72" s="1"/>
  <c r="G308" i="72"/>
  <c r="H309" i="72" s="1"/>
  <c r="I310" i="72" s="1"/>
  <c r="J311" i="72" s="1"/>
  <c r="G185" i="72"/>
  <c r="H186" i="72" s="1"/>
  <c r="I187" i="72" s="1"/>
  <c r="G123" i="72"/>
  <c r="H124" i="72" s="1"/>
  <c r="I125" i="72" s="1"/>
  <c r="E185" i="72" l="1"/>
  <c r="F185" i="72" s="1"/>
  <c r="G186" i="72" s="1"/>
  <c r="H187" i="72" s="1"/>
  <c r="E308" i="72"/>
  <c r="F308" i="72" s="1"/>
  <c r="E93" i="72"/>
  <c r="F93" i="72" s="1"/>
  <c r="G94" i="72" s="1"/>
  <c r="E94" i="72" s="1"/>
  <c r="F94" i="72" s="1"/>
  <c r="AL94" i="72" s="1"/>
  <c r="E214" i="72"/>
  <c r="F214" i="72" s="1"/>
  <c r="E151" i="72"/>
  <c r="F151" i="72" s="1"/>
  <c r="E123" i="72"/>
  <c r="F123" i="72" s="1"/>
  <c r="E61" i="72"/>
  <c r="F61" i="72" s="1"/>
  <c r="G246" i="72"/>
  <c r="H247" i="72" s="1"/>
  <c r="I248" i="72" s="1"/>
  <c r="J249" i="72" s="1"/>
  <c r="E278" i="72"/>
  <c r="F278" i="72" s="1"/>
  <c r="G29" i="72"/>
  <c r="H30" i="72" s="1"/>
  <c r="I31" i="72" s="1"/>
  <c r="J32" i="72" s="1"/>
  <c r="G279" i="72" l="1"/>
  <c r="H280" i="72" s="1"/>
  <c r="E246" i="72"/>
  <c r="F246" i="72" s="1"/>
  <c r="G62" i="72"/>
  <c r="H63" i="72" s="1"/>
  <c r="G124" i="72"/>
  <c r="H125" i="72" s="1"/>
  <c r="G152" i="72"/>
  <c r="H153" i="72" s="1"/>
  <c r="I154" i="72" s="1"/>
  <c r="J155" i="72" s="1"/>
  <c r="K156" i="72" s="1"/>
  <c r="G215" i="72"/>
  <c r="H216" i="72" s="1"/>
  <c r="I217" i="72" s="1"/>
  <c r="J218" i="72" s="1"/>
  <c r="G309" i="72"/>
  <c r="H310" i="72" s="1"/>
  <c r="I311" i="72" s="1"/>
  <c r="E186" i="72"/>
  <c r="F186" i="72" s="1"/>
  <c r="G187" i="72" s="1"/>
  <c r="E187" i="72" s="1"/>
  <c r="F187" i="72" s="1"/>
  <c r="E29" i="72"/>
  <c r="F29" i="72" s="1"/>
  <c r="E152" i="72" l="1"/>
  <c r="F152" i="72" s="1"/>
  <c r="G30" i="72"/>
  <c r="H31" i="72" s="1"/>
  <c r="I32" i="72" s="1"/>
  <c r="E215" i="72"/>
  <c r="F215" i="72" s="1"/>
  <c r="E124" i="72"/>
  <c r="F124" i="72" s="1"/>
  <c r="E62" i="72"/>
  <c r="F62" i="72" s="1"/>
  <c r="G63" i="72" s="1"/>
  <c r="E63" i="72" s="1"/>
  <c r="F63" i="72" s="1"/>
  <c r="AL63" i="72" s="1"/>
  <c r="G247" i="72"/>
  <c r="H248" i="72" s="1"/>
  <c r="I249" i="72" s="1"/>
  <c r="E309" i="72"/>
  <c r="F309" i="72" s="1"/>
  <c r="E279" i="72"/>
  <c r="F279" i="72" s="1"/>
  <c r="G280" i="72" s="1"/>
  <c r="E280" i="72" s="1"/>
  <c r="F280" i="72" s="1"/>
  <c r="E247" i="72" l="1"/>
  <c r="F247" i="72" s="1"/>
  <c r="E30" i="72"/>
  <c r="F30" i="72" s="1"/>
  <c r="G125" i="72"/>
  <c r="E125" i="72" s="1"/>
  <c r="F125" i="72" s="1"/>
  <c r="AL125" i="72" s="1"/>
  <c r="AL127" i="72" s="1"/>
  <c r="G216" i="72"/>
  <c r="H217" i="72" s="1"/>
  <c r="I218" i="72" s="1"/>
  <c r="G310" i="72"/>
  <c r="H311" i="72" s="1"/>
  <c r="G153" i="72"/>
  <c r="H154" i="72" s="1"/>
  <c r="I155" i="72" s="1"/>
  <c r="J156" i="72" s="1"/>
  <c r="E216" i="72" l="1"/>
  <c r="F216" i="72" s="1"/>
  <c r="E153" i="72"/>
  <c r="F153" i="72" s="1"/>
  <c r="E310" i="72"/>
  <c r="F310" i="72" s="1"/>
  <c r="G311" i="72" s="1"/>
  <c r="E311" i="72" s="1"/>
  <c r="F311" i="72" s="1"/>
  <c r="G31" i="72"/>
  <c r="H32" i="72" s="1"/>
  <c r="G248" i="72"/>
  <c r="H249" i="72" s="1"/>
  <c r="E248" i="72" l="1"/>
  <c r="F248" i="72" s="1"/>
  <c r="G249" i="72" s="1"/>
  <c r="E249" i="72" s="1"/>
  <c r="F249" i="72" s="1"/>
  <c r="E31" i="72"/>
  <c r="F31" i="72" s="1"/>
  <c r="G32" i="72" s="1"/>
  <c r="E32" i="72" s="1"/>
  <c r="F32" i="72" s="1"/>
  <c r="AL32" i="72" s="1"/>
  <c r="G217" i="72"/>
  <c r="H218" i="72" s="1"/>
  <c r="G154" i="72"/>
  <c r="H155" i="72" s="1"/>
  <c r="I156" i="72" s="1"/>
  <c r="E217" i="72" l="1"/>
  <c r="F217" i="72" s="1"/>
  <c r="G218" i="72" s="1"/>
  <c r="E218" i="72" s="1"/>
  <c r="F218" i="72" s="1"/>
  <c r="E154" i="72"/>
  <c r="F154" i="72" s="1"/>
  <c r="G155" i="72" l="1"/>
  <c r="H156" i="72" s="1"/>
  <c r="E155" i="72" l="1"/>
  <c r="F155" i="72" s="1"/>
  <c r="G156" i="72" l="1"/>
  <c r="E156" i="72" s="1"/>
  <c r="F156" i="72" s="1"/>
  <c r="G31" i="26" a="1"/>
  <c r="G31" i="26" s="1"/>
  <c r="G27" i="26" a="1"/>
  <c r="G27" i="26" s="1"/>
  <c r="F24" i="26" a="1"/>
  <c r="F24" i="26" s="1"/>
  <c r="G208" i="35" s="1"/>
  <c r="D40" i="26" a="1"/>
  <c r="D40" i="26" s="1"/>
  <c r="H203" i="35" s="1"/>
  <c r="G40" i="26" a="1"/>
  <c r="G40" i="26" s="1"/>
  <c r="H224" i="35" s="1"/>
  <c r="H35" i="26" a="1"/>
  <c r="H35" i="26" s="1"/>
  <c r="D27" i="26" a="1"/>
  <c r="D27" i="26" s="1"/>
  <c r="G36" i="26" a="1"/>
  <c r="G36" i="26" s="1"/>
  <c r="H220" i="35" s="1"/>
  <c r="F32" i="26" a="1"/>
  <c r="F32" i="26" s="1"/>
  <c r="G216" i="35" s="1"/>
  <c r="F38" i="26" a="1"/>
  <c r="F38" i="26" s="1"/>
  <c r="G222" i="35" s="1"/>
  <c r="G26" i="26" a="1"/>
  <c r="G26" i="26" s="1"/>
  <c r="H210" i="35" s="1"/>
  <c r="H33" i="26" a="1"/>
  <c r="H33" i="26" s="1"/>
  <c r="I217" i="35" s="1"/>
  <c r="G39" i="26" a="1"/>
  <c r="G39" i="26" s="1"/>
  <c r="H36" i="26" a="1"/>
  <c r="H36" i="26" s="1"/>
  <c r="I220" i="35" s="1"/>
  <c r="G23" i="26" a="1"/>
  <c r="G23" i="26" s="1"/>
  <c r="H38" i="26" a="1"/>
  <c r="H38" i="26" s="1"/>
  <c r="I222" i="35" s="1"/>
  <c r="D32" i="26" a="1"/>
  <c r="D32" i="26" s="1"/>
  <c r="H195" i="35" s="1"/>
  <c r="F29" i="26" a="1"/>
  <c r="F29" i="26" s="1"/>
  <c r="G213" i="35" s="1"/>
  <c r="D28" i="26" a="1"/>
  <c r="D28" i="26" s="1"/>
  <c r="H191" i="35" s="1"/>
  <c r="H34" i="26" a="1"/>
  <c r="H34" i="26" s="1"/>
  <c r="I218" i="35" s="1"/>
  <c r="G25" i="26" a="1"/>
  <c r="G25" i="26" s="1"/>
  <c r="H209" i="35" s="1"/>
  <c r="G38" i="26" a="1"/>
  <c r="G38" i="26" s="1"/>
  <c r="H222" i="35" s="1"/>
  <c r="G30" i="26" a="1"/>
  <c r="G30" i="26" s="1"/>
  <c r="H214" i="35" s="1"/>
  <c r="G35" i="26" a="1"/>
  <c r="G35" i="26" s="1"/>
  <c r="F42" i="26" a="1"/>
  <c r="F42" i="26" s="1"/>
  <c r="G226" i="35" s="1"/>
  <c r="E26" i="26" a="1"/>
  <c r="E26" i="26" s="1"/>
  <c r="I189" i="35" s="1"/>
  <c r="D34" i="26" a="1"/>
  <c r="D34" i="26" s="1"/>
  <c r="H197" i="35" s="1"/>
  <c r="H40" i="26" a="1"/>
  <c r="H40" i="26" s="1"/>
  <c r="I224" i="35" s="1"/>
  <c r="D29" i="26" a="1"/>
  <c r="D29" i="26" s="1"/>
  <c r="H192" i="35" s="1"/>
  <c r="H24" i="26" a="1"/>
  <c r="H24" i="26" s="1"/>
  <c r="I208" i="35" s="1"/>
  <c r="F40" i="26" a="1"/>
  <c r="F40" i="26" s="1"/>
  <c r="G224" i="35" s="1"/>
  <c r="F31" i="26" a="1"/>
  <c r="F31" i="26" s="1"/>
  <c r="E35" i="26" a="1"/>
  <c r="E35" i="26" s="1"/>
  <c r="E28" i="26" a="1"/>
  <c r="E28" i="26" s="1"/>
  <c r="I191" i="35" s="1"/>
  <c r="H28" i="26" a="1"/>
  <c r="H28" i="26" s="1"/>
  <c r="I212" i="35" s="1"/>
  <c r="G29" i="26" a="1"/>
  <c r="G29" i="26" s="1"/>
  <c r="H213" i="35" s="1"/>
  <c r="H31" i="26" a="1"/>
  <c r="H31" i="26" s="1"/>
  <c r="D38" i="26" a="1"/>
  <c r="D38" i="26" s="1"/>
  <c r="H201" i="35" s="1"/>
  <c r="D35" i="26" a="1"/>
  <c r="D35" i="26" s="1"/>
  <c r="G41" i="26" a="1"/>
  <c r="G41" i="26" s="1"/>
  <c r="H225" i="35" s="1"/>
  <c r="E23" i="26" a="1"/>
  <c r="E23" i="26" s="1"/>
  <c r="F23" i="26" a="1"/>
  <c r="F23" i="26" s="1"/>
  <c r="D31" i="26" a="1"/>
  <c r="D31" i="26" s="1"/>
  <c r="H30" i="26" a="1"/>
  <c r="H30" i="26" s="1"/>
  <c r="I214" i="35" s="1"/>
  <c r="D24" i="26" a="1"/>
  <c r="D24" i="26" s="1"/>
  <c r="H187" i="35" s="1"/>
  <c r="H41" i="26" a="1"/>
  <c r="H41" i="26" s="1"/>
  <c r="I225" i="35" s="1"/>
  <c r="E34" i="26" a="1"/>
  <c r="E34" i="26" s="1"/>
  <c r="I197" i="35" s="1"/>
  <c r="F26" i="26" a="1"/>
  <c r="F26" i="26" s="1"/>
  <c r="G210" i="35" s="1"/>
  <c r="F30" i="26" a="1"/>
  <c r="F30" i="26" s="1"/>
  <c r="G214" i="35" s="1"/>
  <c r="E36" i="26" a="1"/>
  <c r="E36" i="26" s="1"/>
  <c r="I199" i="35" s="1"/>
  <c r="D41" i="26" a="1"/>
  <c r="D41" i="26" s="1"/>
  <c r="H204" i="35" s="1"/>
  <c r="D30" i="26" a="1"/>
  <c r="D30" i="26" s="1"/>
  <c r="H193" i="35" s="1"/>
  <c r="D25" i="26" a="1"/>
  <c r="D25" i="26" s="1"/>
  <c r="H188" i="35" s="1"/>
  <c r="E24" i="26" a="1"/>
  <c r="E24" i="26" s="1"/>
  <c r="I187" i="35" s="1"/>
  <c r="F39" i="26" a="1"/>
  <c r="F39" i="26" s="1"/>
  <c r="H25" i="26" a="1"/>
  <c r="H25" i="26" s="1"/>
  <c r="I209" i="35" s="1"/>
  <c r="F35" i="26" a="1"/>
  <c r="F35" i="26" s="1"/>
  <c r="G34" i="26" a="1"/>
  <c r="G34" i="26" s="1"/>
  <c r="H218" i="35" s="1"/>
  <c r="G42" i="26" a="1"/>
  <c r="G42" i="26" s="1"/>
  <c r="H226" i="35" s="1"/>
  <c r="G33" i="26" a="1"/>
  <c r="G33" i="26" s="1"/>
  <c r="H217" i="35" s="1"/>
  <c r="H26" i="26" a="1"/>
  <c r="H26" i="26" s="1"/>
  <c r="I210" i="35" s="1"/>
  <c r="D39" i="26" a="1"/>
  <c r="D39" i="26" s="1"/>
  <c r="E32" i="26" a="1"/>
  <c r="E32" i="26" s="1"/>
  <c r="I195" i="35" s="1"/>
  <c r="H37" i="26" a="1"/>
  <c r="H37" i="26" s="1"/>
  <c r="I221" i="35" s="1"/>
  <c r="H29" i="26" a="1"/>
  <c r="H29" i="26" s="1"/>
  <c r="I213" i="35" s="1"/>
  <c r="E41" i="26" a="1"/>
  <c r="E41" i="26" s="1"/>
  <c r="I204" i="35" s="1"/>
  <c r="E27" i="26" a="1"/>
  <c r="E27" i="26" s="1"/>
  <c r="H23" i="26" a="1"/>
  <c r="H23" i="26" s="1"/>
  <c r="D42" i="26" a="1"/>
  <c r="D42" i="26" s="1"/>
  <c r="H205" i="35" s="1"/>
  <c r="F36" i="26" a="1"/>
  <c r="F36" i="26" s="1"/>
  <c r="G220" i="35" s="1"/>
  <c r="F37" i="26" a="1"/>
  <c r="F37" i="26" s="1"/>
  <c r="G221" i="35" s="1"/>
  <c r="F27" i="26" a="1"/>
  <c r="F27" i="26" s="1"/>
  <c r="H27" i="26" a="1"/>
  <c r="H27" i="26" s="1"/>
  <c r="G32" i="26" a="1"/>
  <c r="G32" i="26" s="1"/>
  <c r="H216" i="35" s="1"/>
  <c r="E38" i="26" a="1"/>
  <c r="E38" i="26" s="1"/>
  <c r="I201" i="35" s="1"/>
  <c r="F25" i="26" a="1"/>
  <c r="F25" i="26" s="1"/>
  <c r="G209" i="35" s="1"/>
  <c r="D37" i="26" a="1"/>
  <c r="D37" i="26" s="1"/>
  <c r="H200" i="35" s="1"/>
  <c r="H42" i="26" a="1"/>
  <c r="H42" i="26" s="1"/>
  <c r="I226" i="35" s="1"/>
  <c r="E37" i="26" a="1"/>
  <c r="E37" i="26" s="1"/>
  <c r="I200" i="35" s="1"/>
  <c r="E40" i="26" a="1"/>
  <c r="E40" i="26" s="1"/>
  <c r="I203" i="35" s="1"/>
  <c r="H39" i="26" a="1"/>
  <c r="H39" i="26" s="1"/>
  <c r="G37" i="26" a="1"/>
  <c r="G37" i="26" s="1"/>
  <c r="H221" i="35" s="1"/>
  <c r="E29" i="26" a="1"/>
  <c r="E29" i="26" s="1"/>
  <c r="I192" i="35" s="1"/>
  <c r="E42" i="26" a="1"/>
  <c r="E42" i="26" s="1"/>
  <c r="I205" i="35" s="1"/>
  <c r="E31" i="26" a="1"/>
  <c r="E31" i="26" s="1"/>
  <c r="F41" i="26" a="1"/>
  <c r="F41" i="26" s="1"/>
  <c r="G225" i="35" s="1"/>
  <c r="E25" i="26" a="1"/>
  <c r="E25" i="26" s="1"/>
  <c r="I188" i="35" s="1"/>
  <c r="F33" i="26" a="1"/>
  <c r="F33" i="26" s="1"/>
  <c r="G217" i="35" s="1"/>
  <c r="D36" i="26" a="1"/>
  <c r="D36" i="26" s="1"/>
  <c r="H199" i="35" s="1"/>
  <c r="D23" i="26" a="1"/>
  <c r="D23" i="26" s="1"/>
  <c r="E39" i="26" a="1"/>
  <c r="E39" i="26" s="1"/>
  <c r="F28" i="26" a="1"/>
  <c r="F28" i="26" s="1"/>
  <c r="G212" i="35" s="1"/>
  <c r="D26" i="26" a="1"/>
  <c r="D26" i="26" s="1"/>
  <c r="H189" i="35" s="1"/>
  <c r="D33" i="26" a="1"/>
  <c r="D33" i="26" s="1"/>
  <c r="H196" i="35" s="1"/>
  <c r="E33" i="26" a="1"/>
  <c r="E33" i="26" s="1"/>
  <c r="I196" i="35" s="1"/>
  <c r="G28" i="26" a="1"/>
  <c r="G28" i="26" s="1"/>
  <c r="H212" i="35" s="1"/>
  <c r="F34" i="26" a="1"/>
  <c r="F34" i="26" s="1"/>
  <c r="G218" i="35" s="1"/>
  <c r="H32" i="26" a="1"/>
  <c r="H32" i="26" s="1"/>
  <c r="I216" i="35" s="1"/>
  <c r="E30" i="26" a="1"/>
  <c r="E30" i="26" s="1"/>
  <c r="I193" i="35" s="1"/>
  <c r="G24" i="26" a="1"/>
  <c r="G24" i="26" s="1"/>
  <c r="H208" i="35" s="1"/>
  <c r="J56" i="37" l="1"/>
  <c r="J55" i="37"/>
  <c r="J58" i="37"/>
  <c r="J57" i="37"/>
  <c r="J39" i="37"/>
  <c r="J41" i="37"/>
  <c r="J42" i="37"/>
  <c r="J40" i="37"/>
  <c r="H74" i="58"/>
  <c r="H74" i="41" s="1"/>
  <c r="H73" i="58"/>
  <c r="H73" i="41" s="1"/>
  <c r="H71" i="58"/>
  <c r="H71" i="41" s="1"/>
  <c r="H72" i="58"/>
  <c r="H72" i="41" s="1"/>
  <c r="I92" i="58"/>
  <c r="I93" i="58"/>
  <c r="I94" i="58"/>
  <c r="I91" i="58"/>
  <c r="J60" i="37"/>
  <c r="J62" i="37"/>
  <c r="J61" i="37"/>
  <c r="J59" i="37"/>
  <c r="J37" i="58"/>
  <c r="J36" i="58"/>
  <c r="J38" i="58"/>
  <c r="J35" i="58"/>
  <c r="I43" i="58"/>
  <c r="I46" i="58"/>
  <c r="I45" i="58"/>
  <c r="I44" i="58"/>
  <c r="I30" i="58"/>
  <c r="I28" i="58"/>
  <c r="I27" i="58"/>
  <c r="I29" i="58"/>
  <c r="I57" i="37"/>
  <c r="I55" i="37"/>
  <c r="I58" i="37"/>
  <c r="I56" i="37"/>
  <c r="I73" i="58"/>
  <c r="I71" i="58"/>
  <c r="I72" i="58"/>
  <c r="I74" i="58"/>
  <c r="H70" i="58"/>
  <c r="H70" i="41" s="1"/>
  <c r="H69" i="58"/>
  <c r="H69" i="41" s="1"/>
  <c r="H68" i="58"/>
  <c r="H68" i="41" s="1"/>
  <c r="H67" i="58"/>
  <c r="H67" i="41" s="1"/>
  <c r="I61" i="58"/>
  <c r="I59" i="58"/>
  <c r="I60" i="58"/>
  <c r="I62" i="58"/>
  <c r="J88" i="58"/>
  <c r="J90" i="58"/>
  <c r="J89" i="58"/>
  <c r="J87" i="58"/>
  <c r="J38" i="37"/>
  <c r="J37" i="37"/>
  <c r="J37" i="41" s="1"/>
  <c r="J35" i="37"/>
  <c r="J35" i="41" s="1"/>
  <c r="J36" i="37"/>
  <c r="J36" i="41" s="1"/>
  <c r="I76" i="58"/>
  <c r="I75" i="58"/>
  <c r="I78" i="58"/>
  <c r="I77" i="58"/>
  <c r="H78" i="58"/>
  <c r="H78" i="41" s="1"/>
  <c r="H75" i="58"/>
  <c r="H75" i="41" s="1"/>
  <c r="H77" i="58"/>
  <c r="H77" i="41" s="1"/>
  <c r="H76" i="58"/>
  <c r="H76" i="41" s="1"/>
  <c r="J43" i="37"/>
  <c r="J45" i="37"/>
  <c r="J46" i="37"/>
  <c r="J44" i="37"/>
  <c r="I27" i="37"/>
  <c r="I27" i="41" s="1"/>
  <c r="I28" i="37"/>
  <c r="I28" i="41" s="1"/>
  <c r="I30" i="37"/>
  <c r="I30" i="41" s="1"/>
  <c r="I29" i="37"/>
  <c r="I29" i="41" s="1"/>
  <c r="I223" i="35"/>
  <c r="G54" i="26"/>
  <c r="I93" i="37"/>
  <c r="I93" i="41" s="1"/>
  <c r="I92" i="37"/>
  <c r="I92" i="41" s="1"/>
  <c r="I91" i="37"/>
  <c r="I91" i="41" s="1"/>
  <c r="I94" i="37"/>
  <c r="I94" i="41" s="1"/>
  <c r="E53" i="26"/>
  <c r="H53" i="26" s="1"/>
  <c r="G219" i="35"/>
  <c r="I21" i="37"/>
  <c r="I22" i="37"/>
  <c r="I19" i="37"/>
  <c r="I20" i="37"/>
  <c r="I198" i="35"/>
  <c r="D53" i="26"/>
  <c r="I26" i="58"/>
  <c r="I24" i="58"/>
  <c r="I25" i="58"/>
  <c r="I23" i="58"/>
  <c r="H54" i="58"/>
  <c r="H54" i="41" s="1"/>
  <c r="H53" i="58"/>
  <c r="H53" i="41" s="1"/>
  <c r="H51" i="58"/>
  <c r="H51" i="41" s="1"/>
  <c r="H52" i="58"/>
  <c r="H52" i="41" s="1"/>
  <c r="H37" i="58"/>
  <c r="H37" i="41" s="1"/>
  <c r="H35" i="58"/>
  <c r="H35" i="41" s="1"/>
  <c r="H38" i="58"/>
  <c r="H38" i="41" s="1"/>
  <c r="H36" i="58"/>
  <c r="H36" i="41" s="1"/>
  <c r="J83" i="37"/>
  <c r="J84" i="37"/>
  <c r="J85" i="37"/>
  <c r="J86" i="37"/>
  <c r="I207" i="35"/>
  <c r="G50" i="26"/>
  <c r="J25" i="58"/>
  <c r="J23" i="58"/>
  <c r="J24" i="58"/>
  <c r="J26" i="58"/>
  <c r="J46" i="58"/>
  <c r="J45" i="58"/>
  <c r="J44" i="58"/>
  <c r="J43" i="58"/>
  <c r="G215" i="35"/>
  <c r="E52" i="26"/>
  <c r="H52" i="26" s="1"/>
  <c r="J61" i="58"/>
  <c r="J59" i="58"/>
  <c r="J62" i="58"/>
  <c r="J60" i="58"/>
  <c r="I70" i="58"/>
  <c r="I69" i="58"/>
  <c r="I68" i="58"/>
  <c r="I67" i="58"/>
  <c r="H61" i="58"/>
  <c r="H61" i="41" s="1"/>
  <c r="H59" i="58"/>
  <c r="H59" i="41" s="1"/>
  <c r="H60" i="58"/>
  <c r="H60" i="41" s="1"/>
  <c r="H62" i="58"/>
  <c r="H62" i="41" s="1"/>
  <c r="I202" i="35"/>
  <c r="D54" i="26"/>
  <c r="J54" i="26" s="1"/>
  <c r="J74" i="37"/>
  <c r="J72" i="37"/>
  <c r="J73" i="37"/>
  <c r="J71" i="37"/>
  <c r="I190" i="35"/>
  <c r="D51" i="26"/>
  <c r="G223" i="35"/>
  <c r="E54" i="26"/>
  <c r="H54" i="26" s="1"/>
  <c r="H194" i="35"/>
  <c r="C52" i="26"/>
  <c r="H86" i="58"/>
  <c r="H86" i="41" s="1"/>
  <c r="H84" i="58"/>
  <c r="H84" i="41" s="1"/>
  <c r="H83" i="58"/>
  <c r="H83" i="41" s="1"/>
  <c r="H85" i="58"/>
  <c r="H85" i="41" s="1"/>
  <c r="I38" i="37"/>
  <c r="I35" i="37"/>
  <c r="I37" i="37"/>
  <c r="I36" i="37"/>
  <c r="H190" i="35"/>
  <c r="C51" i="26"/>
  <c r="I20" i="58"/>
  <c r="I22" i="58"/>
  <c r="I19" i="58"/>
  <c r="I21" i="58"/>
  <c r="H186" i="35"/>
  <c r="C50" i="26"/>
  <c r="J94" i="58"/>
  <c r="J93" i="58"/>
  <c r="J91" i="58"/>
  <c r="J92" i="58"/>
  <c r="J88" i="37"/>
  <c r="J90" i="37"/>
  <c r="J87" i="37"/>
  <c r="J89" i="37"/>
  <c r="J89" i="41" s="1"/>
  <c r="J20" i="37"/>
  <c r="J19" i="37"/>
  <c r="J22" i="37"/>
  <c r="J21" i="37"/>
  <c r="G207" i="35"/>
  <c r="E50" i="26"/>
  <c r="H50" i="26" s="1"/>
  <c r="J22" i="58"/>
  <c r="J19" i="58"/>
  <c r="J21" i="58"/>
  <c r="J20" i="58"/>
  <c r="H41" i="58"/>
  <c r="H41" i="41" s="1"/>
  <c r="H42" i="58"/>
  <c r="H42" i="41" s="1"/>
  <c r="H40" i="58"/>
  <c r="H40" i="41" s="1"/>
  <c r="H39" i="58"/>
  <c r="H39" i="41" s="1"/>
  <c r="I219" i="35"/>
  <c r="G53" i="26"/>
  <c r="I67" i="37"/>
  <c r="I67" i="41" s="1"/>
  <c r="I70" i="37"/>
  <c r="I68" i="37"/>
  <c r="I68" i="41" s="1"/>
  <c r="I69" i="37"/>
  <c r="I69" i="41" s="1"/>
  <c r="I72" i="37"/>
  <c r="I72" i="41" s="1"/>
  <c r="I71" i="37"/>
  <c r="I71" i="41" s="1"/>
  <c r="I74" i="37"/>
  <c r="I74" i="41" s="1"/>
  <c r="I73" i="37"/>
  <c r="I73" i="41" s="1"/>
  <c r="J41" i="58"/>
  <c r="J40" i="58"/>
  <c r="J39" i="58"/>
  <c r="J42" i="58"/>
  <c r="I24" i="37"/>
  <c r="I24" i="41" s="1"/>
  <c r="I26" i="37"/>
  <c r="I26" i="41" s="1"/>
  <c r="I25" i="37"/>
  <c r="I25" i="41" s="1"/>
  <c r="I23" i="37"/>
  <c r="I23" i="41" s="1"/>
  <c r="I186" i="35"/>
  <c r="D50" i="26"/>
  <c r="J50" i="26" s="1"/>
  <c r="I40" i="37"/>
  <c r="I39" i="37"/>
  <c r="I42" i="37"/>
  <c r="I41" i="37"/>
  <c r="I52" i="37"/>
  <c r="I54" i="37"/>
  <c r="I53" i="37"/>
  <c r="I51" i="37"/>
  <c r="I86" i="58"/>
  <c r="I85" i="58"/>
  <c r="I83" i="58"/>
  <c r="I84" i="58"/>
  <c r="H57" i="58"/>
  <c r="H57" i="41" s="1"/>
  <c r="H56" i="58"/>
  <c r="H56" i="41" s="1"/>
  <c r="H58" i="58"/>
  <c r="H58" i="41" s="1"/>
  <c r="H55" i="58"/>
  <c r="H55" i="41" s="1"/>
  <c r="H23" i="58"/>
  <c r="H23" i="41" s="1"/>
  <c r="H26" i="58"/>
  <c r="H26" i="41" s="1"/>
  <c r="H25" i="58"/>
  <c r="H25" i="41" s="1"/>
  <c r="H24" i="58"/>
  <c r="H24" i="41" s="1"/>
  <c r="J73" i="58"/>
  <c r="J72" i="58"/>
  <c r="J74" i="58"/>
  <c r="J71" i="58"/>
  <c r="I46" i="37"/>
  <c r="I46" i="41" s="1"/>
  <c r="I43" i="37"/>
  <c r="I43" i="41" s="1"/>
  <c r="I45" i="37"/>
  <c r="I45" i="41" s="1"/>
  <c r="I44" i="37"/>
  <c r="I44" i="41" s="1"/>
  <c r="I87" i="58"/>
  <c r="I88" i="58"/>
  <c r="I89" i="58"/>
  <c r="I90" i="58"/>
  <c r="J85" i="58"/>
  <c r="J86" i="58"/>
  <c r="J84" i="58"/>
  <c r="J83" i="58"/>
  <c r="J76" i="58"/>
  <c r="J78" i="58"/>
  <c r="J77" i="58"/>
  <c r="J75" i="58"/>
  <c r="I86" i="37"/>
  <c r="I86" i="41" s="1"/>
  <c r="I84" i="37"/>
  <c r="I84" i="41" s="1"/>
  <c r="I85" i="37"/>
  <c r="I85" i="41" s="1"/>
  <c r="I83" i="37"/>
  <c r="I83" i="41" s="1"/>
  <c r="J23" i="37"/>
  <c r="J23" i="41" s="1"/>
  <c r="J24" i="37"/>
  <c r="J24" i="41" s="1"/>
  <c r="J26" i="37"/>
  <c r="J26" i="41" s="1"/>
  <c r="J25" i="37"/>
  <c r="J25" i="41" s="1"/>
  <c r="J76" i="37"/>
  <c r="J76" i="41" s="1"/>
  <c r="J77" i="37"/>
  <c r="J77" i="41" s="1"/>
  <c r="J78" i="37"/>
  <c r="J75" i="37"/>
  <c r="J75" i="41" s="1"/>
  <c r="J53" i="37"/>
  <c r="J54" i="37"/>
  <c r="J51" i="37"/>
  <c r="J52" i="37"/>
  <c r="I89" i="37"/>
  <c r="I90" i="37"/>
  <c r="I88" i="37"/>
  <c r="I88" i="41" s="1"/>
  <c r="I87" i="37"/>
  <c r="I87" i="41" s="1"/>
  <c r="H198" i="35"/>
  <c r="C53" i="26"/>
  <c r="I59" i="37"/>
  <c r="I59" i="41" s="1"/>
  <c r="I60" i="37"/>
  <c r="I60" i="41" s="1"/>
  <c r="I62" i="37"/>
  <c r="I62" i="41" s="1"/>
  <c r="I61" i="37"/>
  <c r="I61" i="41" s="1"/>
  <c r="H207" i="35"/>
  <c r="F50" i="26"/>
  <c r="H21" i="58"/>
  <c r="H21" i="41" s="1"/>
  <c r="H20" i="58"/>
  <c r="H20" i="41" s="1"/>
  <c r="H22" i="58"/>
  <c r="H22" i="41" s="1"/>
  <c r="H19" i="58"/>
  <c r="H19" i="41" s="1"/>
  <c r="H88" i="58"/>
  <c r="H88" i="41" s="1"/>
  <c r="H90" i="58"/>
  <c r="H90" i="41" s="1"/>
  <c r="H89" i="58"/>
  <c r="H89" i="41" s="1"/>
  <c r="H87" i="58"/>
  <c r="H87" i="41" s="1"/>
  <c r="I54" i="58"/>
  <c r="I51" i="58"/>
  <c r="I52" i="58"/>
  <c r="I53" i="58"/>
  <c r="H202" i="35"/>
  <c r="C54" i="26"/>
  <c r="J68" i="37"/>
  <c r="J67" i="37"/>
  <c r="J70" i="37"/>
  <c r="J69" i="37"/>
  <c r="I78" i="37"/>
  <c r="I78" i="41" s="1"/>
  <c r="I77" i="37"/>
  <c r="I77" i="41" s="1"/>
  <c r="I75" i="37"/>
  <c r="I75" i="41" s="1"/>
  <c r="I76" i="37"/>
  <c r="I76" i="41" s="1"/>
  <c r="J28" i="37"/>
  <c r="J29" i="37"/>
  <c r="J30" i="37"/>
  <c r="J27" i="37"/>
  <c r="J67" i="58"/>
  <c r="J67" i="41" s="1"/>
  <c r="J70" i="58"/>
  <c r="J68" i="58"/>
  <c r="J68" i="41" s="1"/>
  <c r="J69" i="58"/>
  <c r="J69" i="41" s="1"/>
  <c r="F51" i="26"/>
  <c r="I51" i="26" s="1"/>
  <c r="H211" i="35"/>
  <c r="J54" i="58"/>
  <c r="J51" i="58"/>
  <c r="J53" i="58"/>
  <c r="J52" i="58"/>
  <c r="I194" i="35"/>
  <c r="D52" i="26"/>
  <c r="I211" i="35"/>
  <c r="G51" i="26"/>
  <c r="J30" i="58"/>
  <c r="J28" i="58"/>
  <c r="J29" i="58"/>
  <c r="J27" i="58"/>
  <c r="H43" i="58"/>
  <c r="H43" i="41" s="1"/>
  <c r="H45" i="58"/>
  <c r="H45" i="41" s="1"/>
  <c r="H46" i="58"/>
  <c r="H46" i="41" s="1"/>
  <c r="H44" i="58"/>
  <c r="H44" i="41" s="1"/>
  <c r="G52" i="26"/>
  <c r="I215" i="35"/>
  <c r="H93" i="58"/>
  <c r="H93" i="41" s="1"/>
  <c r="H94" i="58"/>
  <c r="H94" i="41" s="1"/>
  <c r="H91" i="58"/>
  <c r="H91" i="41" s="1"/>
  <c r="H92" i="58"/>
  <c r="H92" i="41" s="1"/>
  <c r="H223" i="35"/>
  <c r="F54" i="26"/>
  <c r="H215" i="35"/>
  <c r="F52" i="26"/>
  <c r="I38" i="58"/>
  <c r="I35" i="58"/>
  <c r="I36" i="58"/>
  <c r="I37" i="58"/>
  <c r="J92" i="37"/>
  <c r="J91" i="37"/>
  <c r="J94" i="37"/>
  <c r="J93" i="37"/>
  <c r="E51" i="26"/>
  <c r="H51" i="26" s="1"/>
  <c r="G211" i="35"/>
  <c r="I58" i="58"/>
  <c r="I58" i="41" s="1"/>
  <c r="I57" i="58"/>
  <c r="I56" i="58"/>
  <c r="I56" i="41" s="1"/>
  <c r="I55" i="58"/>
  <c r="H28" i="58"/>
  <c r="H28" i="41" s="1"/>
  <c r="H29" i="58"/>
  <c r="H29" i="41" s="1"/>
  <c r="H30" i="58"/>
  <c r="H30" i="41" s="1"/>
  <c r="H27" i="58"/>
  <c r="H27" i="41" s="1"/>
  <c r="I39" i="58"/>
  <c r="I40" i="58"/>
  <c r="I41" i="58"/>
  <c r="I42" i="58"/>
  <c r="H219" i="35"/>
  <c r="F53" i="26"/>
  <c r="J57" i="58"/>
  <c r="J56" i="58"/>
  <c r="J55" i="58"/>
  <c r="J58" i="58"/>
  <c r="I70" i="41" l="1"/>
  <c r="J38" i="41"/>
  <c r="J21" i="41"/>
  <c r="J22" i="41"/>
  <c r="J29" i="41"/>
  <c r="J52" i="41"/>
  <c r="I90" i="41"/>
  <c r="I51" i="41"/>
  <c r="J93" i="41"/>
  <c r="I35" i="41"/>
  <c r="J71" i="41"/>
  <c r="I20" i="41"/>
  <c r="J28" i="41"/>
  <c r="I17" i="58"/>
  <c r="I15" i="58"/>
  <c r="I18" i="58"/>
  <c r="I16" i="58"/>
  <c r="J51" i="41"/>
  <c r="I89" i="41"/>
  <c r="I53" i="41"/>
  <c r="H17" i="58"/>
  <c r="H18" i="58"/>
  <c r="H18" i="41" s="1"/>
  <c r="H15" i="58"/>
  <c r="H16" i="58"/>
  <c r="J94" i="41"/>
  <c r="I38" i="41"/>
  <c r="J73" i="41"/>
  <c r="I19" i="41"/>
  <c r="J54" i="41"/>
  <c r="I54" i="41"/>
  <c r="I50" i="26"/>
  <c r="J72" i="41"/>
  <c r="I22" i="41"/>
  <c r="I55" i="41"/>
  <c r="J53" i="41"/>
  <c r="I52" i="41"/>
  <c r="J63" i="58"/>
  <c r="J64" i="58"/>
  <c r="J65" i="58"/>
  <c r="J66" i="58"/>
  <c r="I15" i="37"/>
  <c r="I17" i="37"/>
  <c r="I16" i="37"/>
  <c r="I18" i="37"/>
  <c r="J74" i="41"/>
  <c r="I21" i="41"/>
  <c r="I57" i="41"/>
  <c r="I47" i="58"/>
  <c r="I49" i="58"/>
  <c r="I50" i="58"/>
  <c r="I48" i="58"/>
  <c r="H31" i="58"/>
  <c r="H31" i="41" s="1"/>
  <c r="H34" i="58"/>
  <c r="H34" i="41" s="1"/>
  <c r="H32" i="58"/>
  <c r="H32" i="41" s="1"/>
  <c r="H33" i="58"/>
  <c r="H33" i="41" s="1"/>
  <c r="I31" i="58"/>
  <c r="I32" i="58"/>
  <c r="I33" i="58"/>
  <c r="I34" i="58"/>
  <c r="I41" i="41"/>
  <c r="J19" i="41"/>
  <c r="H66" i="58"/>
  <c r="H66" i="41" s="1"/>
  <c r="H64" i="58"/>
  <c r="H64" i="41" s="1"/>
  <c r="H63" i="58"/>
  <c r="H63" i="41" s="1"/>
  <c r="H65" i="58"/>
  <c r="H65" i="41" s="1"/>
  <c r="J44" i="41"/>
  <c r="J59" i="41"/>
  <c r="J40" i="41"/>
  <c r="I63" i="58"/>
  <c r="I64" i="58"/>
  <c r="I66" i="58"/>
  <c r="I65" i="58"/>
  <c r="I82" i="58"/>
  <c r="I80" i="58"/>
  <c r="I81" i="58"/>
  <c r="I79" i="58"/>
  <c r="J78" i="41"/>
  <c r="I42" i="41"/>
  <c r="J20" i="41"/>
  <c r="J82" i="37"/>
  <c r="J79" i="37"/>
  <c r="J80" i="37"/>
  <c r="J81" i="37"/>
  <c r="J15" i="58"/>
  <c r="J17" i="58"/>
  <c r="J16" i="58"/>
  <c r="J18" i="58"/>
  <c r="J46" i="41"/>
  <c r="J61" i="41"/>
  <c r="J42" i="41"/>
  <c r="I53" i="26"/>
  <c r="I39" i="41"/>
  <c r="I52" i="26"/>
  <c r="J86" i="41"/>
  <c r="J45" i="41"/>
  <c r="J62" i="41"/>
  <c r="J41" i="41"/>
  <c r="I64" i="37"/>
  <c r="I64" i="41" s="1"/>
  <c r="I65" i="37"/>
  <c r="I65" i="41" s="1"/>
  <c r="I66" i="37"/>
  <c r="I63" i="37"/>
  <c r="I63" i="41" s="1"/>
  <c r="I40" i="41"/>
  <c r="I48" i="37"/>
  <c r="I47" i="37"/>
  <c r="I47" i="41" s="1"/>
  <c r="I50" i="37"/>
  <c r="I50" i="41" s="1"/>
  <c r="I49" i="37"/>
  <c r="I49" i="41" s="1"/>
  <c r="H50" i="58"/>
  <c r="H50" i="41" s="1"/>
  <c r="H48" i="58"/>
  <c r="H48" i="41" s="1"/>
  <c r="H49" i="58"/>
  <c r="H49" i="41" s="1"/>
  <c r="H47" i="58"/>
  <c r="H47" i="41" s="1"/>
  <c r="J85" i="41"/>
  <c r="J43" i="41"/>
  <c r="J60" i="41"/>
  <c r="J39" i="41"/>
  <c r="J70" i="41"/>
  <c r="J84" i="41"/>
  <c r="J87" i="41"/>
  <c r="J57" i="41"/>
  <c r="J34" i="58"/>
  <c r="J32" i="58"/>
  <c r="J31" i="58"/>
  <c r="J33" i="58"/>
  <c r="J16" i="37"/>
  <c r="J15" i="37"/>
  <c r="J17" i="37"/>
  <c r="J18" i="37"/>
  <c r="I31" i="37"/>
  <c r="I31" i="41" s="1"/>
  <c r="I33" i="37"/>
  <c r="I33" i="41" s="1"/>
  <c r="I32" i="37"/>
  <c r="I32" i="41" s="1"/>
  <c r="I34" i="37"/>
  <c r="H82" i="58"/>
  <c r="H82" i="41" s="1"/>
  <c r="H81" i="58"/>
  <c r="H81" i="41" s="1"/>
  <c r="H79" i="58"/>
  <c r="H79" i="41" s="1"/>
  <c r="H80" i="58"/>
  <c r="H80" i="41" s="1"/>
  <c r="J83" i="41"/>
  <c r="J58" i="41"/>
  <c r="J48" i="58"/>
  <c r="J50" i="58"/>
  <c r="J47" i="58"/>
  <c r="J49" i="58"/>
  <c r="J52" i="26"/>
  <c r="J27" i="41"/>
  <c r="I54" i="26"/>
  <c r="J92" i="41"/>
  <c r="I36" i="41"/>
  <c r="J51" i="26"/>
  <c r="J53" i="26"/>
  <c r="J90" i="41"/>
  <c r="J55" i="41"/>
  <c r="J47" i="37"/>
  <c r="J49" i="37"/>
  <c r="J48" i="37"/>
  <c r="J50" i="37"/>
  <c r="J50" i="41" s="1"/>
  <c r="J30" i="41"/>
  <c r="I79" i="37"/>
  <c r="I79" i="41" s="1"/>
  <c r="I82" i="37"/>
  <c r="I82" i="41" s="1"/>
  <c r="I81" i="37"/>
  <c r="I81" i="41" s="1"/>
  <c r="I80" i="37"/>
  <c r="I80" i="41" s="1"/>
  <c r="J91" i="41"/>
  <c r="I37" i="41"/>
  <c r="J31" i="37"/>
  <c r="J31" i="41" s="1"/>
  <c r="J33" i="37"/>
  <c r="J32" i="37"/>
  <c r="J32" i="41" s="1"/>
  <c r="J34" i="37"/>
  <c r="J65" i="37"/>
  <c r="J66" i="37"/>
  <c r="J66" i="41" s="1"/>
  <c r="J64" i="37"/>
  <c r="J63" i="37"/>
  <c r="J79" i="58"/>
  <c r="J82" i="58"/>
  <c r="J81" i="58"/>
  <c r="J80" i="58"/>
  <c r="J88" i="41"/>
  <c r="J56" i="41"/>
  <c r="I34" i="41" l="1"/>
  <c r="J34" i="41"/>
  <c r="I66" i="41"/>
  <c r="J48" i="41"/>
  <c r="J15" i="41"/>
  <c r="J423" i="37"/>
  <c r="J424" i="37"/>
  <c r="J16" i="41"/>
  <c r="J65" i="41"/>
  <c r="I423" i="58"/>
  <c r="I424" i="58"/>
  <c r="F241" i="66" s="1"/>
  <c r="J64" i="41"/>
  <c r="C48" i="63"/>
  <c r="C58" i="63"/>
  <c r="J63" i="41"/>
  <c r="J423" i="58"/>
  <c r="J424" i="58"/>
  <c r="F289" i="66" s="1"/>
  <c r="H16" i="41"/>
  <c r="E404" i="38" s="1"/>
  <c r="E11" i="53"/>
  <c r="J81" i="41"/>
  <c r="H424" i="58"/>
  <c r="H424" i="41" s="1"/>
  <c r="H15" i="41"/>
  <c r="H423" i="58"/>
  <c r="J80" i="41"/>
  <c r="J79" i="41"/>
  <c r="C38" i="63"/>
  <c r="H17" i="41"/>
  <c r="J82" i="41"/>
  <c r="I18" i="41"/>
  <c r="J49" i="41"/>
  <c r="I48" i="41"/>
  <c r="I16" i="41"/>
  <c r="J33" i="41"/>
  <c r="J47" i="41"/>
  <c r="J18" i="41"/>
  <c r="I17" i="41"/>
  <c r="C18" i="63"/>
  <c r="C28" i="63"/>
  <c r="J17" i="41"/>
  <c r="I423" i="37"/>
  <c r="I15" i="41"/>
  <c r="I424" i="37"/>
  <c r="I424" i="41" s="1"/>
  <c r="E408" i="38" s="1"/>
  <c r="E23" i="53"/>
  <c r="J424" i="41" l="1"/>
  <c r="M241" i="66"/>
  <c r="I500" i="58"/>
  <c r="I498" i="58"/>
  <c r="C51" i="63" s="1"/>
  <c r="I499" i="58"/>
  <c r="D23" i="53"/>
  <c r="F23" i="53" s="1"/>
  <c r="F193" i="66"/>
  <c r="E35" i="53"/>
  <c r="E407" i="38"/>
  <c r="E409" i="38"/>
  <c r="H500" i="37"/>
  <c r="H498" i="37"/>
  <c r="D5" i="53"/>
  <c r="F5" i="53" s="1"/>
  <c r="M49" i="66"/>
  <c r="H499" i="37"/>
  <c r="I425" i="58"/>
  <c r="E323" i="38"/>
  <c r="M242" i="66" s="1"/>
  <c r="F242" i="66"/>
  <c r="J425" i="58"/>
  <c r="E347" i="38"/>
  <c r="M290" i="66" s="1"/>
  <c r="F290" i="66"/>
  <c r="F145" i="66"/>
  <c r="E29" i="53"/>
  <c r="F97" i="66"/>
  <c r="E406" i="38"/>
  <c r="E17" i="53"/>
  <c r="H425" i="58"/>
  <c r="H423" i="41"/>
  <c r="E299" i="38"/>
  <c r="M194" i="66" s="1"/>
  <c r="F194" i="66"/>
  <c r="F98" i="66"/>
  <c r="I423" i="41"/>
  <c r="I425" i="37"/>
  <c r="E311" i="38"/>
  <c r="M98" i="66" s="1"/>
  <c r="E405" i="38"/>
  <c r="E335" i="38"/>
  <c r="M146" i="66" s="1"/>
  <c r="J423" i="41"/>
  <c r="J425" i="37"/>
  <c r="F146" i="66"/>
  <c r="C2" i="63" l="1"/>
  <c r="C11" i="63"/>
  <c r="F35" i="66"/>
  <c r="E410" i="38"/>
  <c r="I425" i="41"/>
  <c r="C19" i="63"/>
  <c r="N290" i="66"/>
  <c r="M289" i="66"/>
  <c r="J500" i="58"/>
  <c r="J498" i="58"/>
  <c r="C61" i="63" s="1"/>
  <c r="J499" i="58"/>
  <c r="D35" i="53"/>
  <c r="F35" i="53" s="1"/>
  <c r="H29" i="53" s="1"/>
  <c r="C59" i="63"/>
  <c r="H500" i="58"/>
  <c r="H498" i="58"/>
  <c r="C41" i="63" s="1"/>
  <c r="M193" i="66"/>
  <c r="H499" i="58"/>
  <c r="D11" i="53"/>
  <c r="F11" i="53" s="1"/>
  <c r="H5" i="53" s="1"/>
  <c r="G5" i="53" s="1"/>
  <c r="E281" i="38" s="1"/>
  <c r="N98" i="66"/>
  <c r="N194" i="66"/>
  <c r="N242" i="66"/>
  <c r="H17" i="53"/>
  <c r="N146" i="66"/>
  <c r="C29" i="63"/>
  <c r="J425" i="41"/>
  <c r="H425" i="41"/>
  <c r="C39" i="63"/>
  <c r="C32" i="63"/>
  <c r="C49" i="63"/>
  <c r="C42" i="63"/>
  <c r="F228" i="66"/>
  <c r="E419" i="38"/>
  <c r="E411" i="38"/>
  <c r="F36" i="66"/>
  <c r="J498" i="37"/>
  <c r="C22" i="63" s="1"/>
  <c r="J499" i="37"/>
  <c r="D29" i="53"/>
  <c r="F29" i="53" s="1"/>
  <c r="M145" i="66"/>
  <c r="J500" i="37"/>
  <c r="F227" i="66"/>
  <c r="E418" i="38"/>
  <c r="I498" i="37"/>
  <c r="C12" i="63" s="1"/>
  <c r="I499" i="37"/>
  <c r="D17" i="53"/>
  <c r="F17" i="53" s="1"/>
  <c r="H23" i="53" s="1"/>
  <c r="G23" i="53" s="1"/>
  <c r="E317" i="38" s="1"/>
  <c r="M97" i="66"/>
  <c r="I500" i="37"/>
  <c r="H11" i="53"/>
  <c r="G11" i="53" l="1"/>
  <c r="E293" i="38" s="1"/>
  <c r="H484" i="58" s="1"/>
  <c r="I484" i="58"/>
  <c r="L241" i="66"/>
  <c r="H35" i="53"/>
  <c r="G35" i="53" s="1"/>
  <c r="E341" i="38" s="1"/>
  <c r="G29" i="53"/>
  <c r="E329" i="38" s="1"/>
  <c r="E417" i="38"/>
  <c r="F180" i="66"/>
  <c r="L49" i="66"/>
  <c r="H484" i="37"/>
  <c r="L193" i="66"/>
  <c r="C31" i="63"/>
  <c r="J498" i="41"/>
  <c r="E416" i="38"/>
  <c r="F179" i="66"/>
  <c r="E415" i="38"/>
  <c r="F132" i="66"/>
  <c r="J499" i="41"/>
  <c r="I500" i="41"/>
  <c r="E412" i="38"/>
  <c r="F83" i="66"/>
  <c r="H499" i="41"/>
  <c r="Y290" i="66"/>
  <c r="Y146" i="66"/>
  <c r="Z146" i="66"/>
  <c r="Z290" i="66"/>
  <c r="C52" i="63"/>
  <c r="H488" i="37"/>
  <c r="L35" i="66"/>
  <c r="N35" i="66" s="1"/>
  <c r="H487" i="37"/>
  <c r="L36" i="66"/>
  <c r="O3" i="41"/>
  <c r="E413" i="38"/>
  <c r="F84" i="66"/>
  <c r="I499" i="41"/>
  <c r="G17" i="53"/>
  <c r="E305" i="38" s="1"/>
  <c r="H500" i="41"/>
  <c r="I487" i="58"/>
  <c r="L228" i="66"/>
  <c r="C21" i="63"/>
  <c r="I498" i="41"/>
  <c r="N3" i="41" s="1"/>
  <c r="F276" i="66"/>
  <c r="E421" i="38"/>
  <c r="L227" i="66"/>
  <c r="P227" i="66" s="1"/>
  <c r="I488" i="58"/>
  <c r="Y50" i="66"/>
  <c r="Y194" i="66"/>
  <c r="Z194" i="66"/>
  <c r="Z50" i="66"/>
  <c r="F275" i="66"/>
  <c r="E420" i="38"/>
  <c r="H498" i="41"/>
  <c r="M3" i="41" s="1"/>
  <c r="E414" i="38"/>
  <c r="F131" i="66"/>
  <c r="J500" i="41"/>
  <c r="Z242" i="66"/>
  <c r="Y242" i="66"/>
  <c r="Y98" i="66"/>
  <c r="Z98" i="66"/>
  <c r="J488" i="58" l="1"/>
  <c r="L275" i="66"/>
  <c r="I487" i="37"/>
  <c r="I487" i="41" s="1"/>
  <c r="L84" i="66"/>
  <c r="P84" i="66" s="1"/>
  <c r="P193" i="66"/>
  <c r="V193" i="66" s="1"/>
  <c r="X193" i="66" s="1"/>
  <c r="R193" i="66"/>
  <c r="T193" i="66" s="1"/>
  <c r="N193" i="66"/>
  <c r="N227" i="66"/>
  <c r="L276" i="66"/>
  <c r="P276" i="66" s="1"/>
  <c r="J487" i="58"/>
  <c r="L83" i="66"/>
  <c r="P83" i="66" s="1"/>
  <c r="I488" i="37"/>
  <c r="I488" i="41" s="1"/>
  <c r="H484" i="41"/>
  <c r="L131" i="66"/>
  <c r="P131" i="66" s="1"/>
  <c r="J488" i="37"/>
  <c r="J488" i="41" s="1"/>
  <c r="N36" i="66"/>
  <c r="P36" i="66"/>
  <c r="V36" i="66" s="1"/>
  <c r="X36" i="66" s="1"/>
  <c r="R36" i="66"/>
  <c r="T36" i="66" s="1"/>
  <c r="P49" i="66"/>
  <c r="V49" i="66" s="1"/>
  <c r="X49" i="66" s="1"/>
  <c r="N49" i="66"/>
  <c r="R49" i="66"/>
  <c r="T49" i="66" s="1"/>
  <c r="R35" i="66"/>
  <c r="T35" i="66" s="1"/>
  <c r="P35" i="66"/>
  <c r="V35" i="66" s="1"/>
  <c r="X35" i="66" s="1"/>
  <c r="H487" i="58"/>
  <c r="H487" i="41" s="1"/>
  <c r="L180" i="66"/>
  <c r="N180" i="66" s="1"/>
  <c r="O180" i="66" s="1"/>
  <c r="N228" i="66"/>
  <c r="P228" i="66"/>
  <c r="L132" i="66"/>
  <c r="J487" i="37"/>
  <c r="J487" i="41" s="1"/>
  <c r="L145" i="66"/>
  <c r="J484" i="37"/>
  <c r="L289" i="66"/>
  <c r="J484" i="58"/>
  <c r="H488" i="58"/>
  <c r="H488" i="41" s="1"/>
  <c r="L179" i="66"/>
  <c r="N179" i="66" s="1"/>
  <c r="P241" i="66"/>
  <c r="N241" i="66"/>
  <c r="I484" i="37"/>
  <c r="I484" i="41" s="1"/>
  <c r="L97" i="66"/>
  <c r="O179" i="66" l="1"/>
  <c r="Y179" i="66"/>
  <c r="Z35" i="66"/>
  <c r="Z179" i="66"/>
  <c r="Y35" i="66"/>
  <c r="O35" i="66"/>
  <c r="R180" i="66"/>
  <c r="T180" i="66" s="1"/>
  <c r="P180" i="66"/>
  <c r="V180" i="66" s="1"/>
  <c r="X180" i="66" s="1"/>
  <c r="N276" i="66"/>
  <c r="O276" i="66" s="1"/>
  <c r="N83" i="66"/>
  <c r="O227" i="66" s="1"/>
  <c r="P289" i="66"/>
  <c r="N289" i="66"/>
  <c r="N275" i="66"/>
  <c r="O275" i="66" s="1"/>
  <c r="P275" i="66"/>
  <c r="P145" i="66"/>
  <c r="N145" i="66"/>
  <c r="N84" i="66"/>
  <c r="O228" i="66" s="1"/>
  <c r="P97" i="66"/>
  <c r="N97" i="66"/>
  <c r="J484" i="41"/>
  <c r="N132" i="66"/>
  <c r="P132" i="66"/>
  <c r="N131" i="66"/>
  <c r="Z49" i="66"/>
  <c r="Y193" i="66"/>
  <c r="Z193" i="66"/>
  <c r="Y49" i="66"/>
  <c r="O49" i="66"/>
  <c r="O241" i="66"/>
  <c r="O193" i="66"/>
  <c r="U180" i="66"/>
  <c r="Q180" i="66"/>
  <c r="P179" i="66"/>
  <c r="V179" i="66" s="1"/>
  <c r="X179" i="66" s="1"/>
  <c r="R179" i="66"/>
  <c r="T179" i="66" s="1"/>
  <c r="Z36" i="66"/>
  <c r="Y180" i="66"/>
  <c r="O36" i="66"/>
  <c r="Y36" i="66"/>
  <c r="Z180" i="66"/>
  <c r="O289" i="66" l="1"/>
  <c r="U289" i="66" s="1"/>
  <c r="U228" i="66"/>
  <c r="V228" i="66"/>
  <c r="X228" i="66" s="1"/>
  <c r="Q228" i="66"/>
  <c r="R228" i="66" s="1"/>
  <c r="T228" i="66" s="1"/>
  <c r="O83" i="66"/>
  <c r="Y83" i="66"/>
  <c r="Z227" i="66"/>
  <c r="Z83" i="66"/>
  <c r="Y227" i="66"/>
  <c r="V276" i="66"/>
  <c r="X276" i="66" s="1"/>
  <c r="U276" i="66"/>
  <c r="Q276" i="66"/>
  <c r="R276" i="66" s="1"/>
  <c r="T276" i="66" s="1"/>
  <c r="U227" i="66"/>
  <c r="Q227" i="66"/>
  <c r="R227" i="66" s="1"/>
  <c r="T227" i="66" s="1"/>
  <c r="V227" i="66"/>
  <c r="X227" i="66" s="1"/>
  <c r="Z131" i="66"/>
  <c r="O131" i="66"/>
  <c r="Z275" i="66"/>
  <c r="Y275" i="66"/>
  <c r="Y131" i="66"/>
  <c r="Y132" i="66"/>
  <c r="Y276" i="66"/>
  <c r="Z276" i="66"/>
  <c r="O132" i="66"/>
  <c r="Z132" i="66"/>
  <c r="Q193" i="66"/>
  <c r="U193" i="66"/>
  <c r="O97" i="66"/>
  <c r="Y241" i="66"/>
  <c r="Z241" i="66"/>
  <c r="Z97" i="66"/>
  <c r="Y97" i="66"/>
  <c r="V241" i="66"/>
  <c r="X241" i="66" s="1"/>
  <c r="Q241" i="66"/>
  <c r="R241" i="66" s="1"/>
  <c r="T241" i="66" s="1"/>
  <c r="U241" i="66"/>
  <c r="U35" i="66"/>
  <c r="Q35" i="66"/>
  <c r="U49" i="66"/>
  <c r="Q49" i="66"/>
  <c r="Y84" i="66"/>
  <c r="Z228" i="66"/>
  <c r="Y228" i="66"/>
  <c r="Z84" i="66"/>
  <c r="O84" i="66"/>
  <c r="Y145" i="66"/>
  <c r="Z289" i="66"/>
  <c r="O145" i="66"/>
  <c r="Z145" i="66"/>
  <c r="Y289" i="66"/>
  <c r="Q36" i="66"/>
  <c r="U36" i="66"/>
  <c r="Q275" i="66"/>
  <c r="R275" i="66" s="1"/>
  <c r="T275" i="66" s="1"/>
  <c r="V275" i="66"/>
  <c r="X275" i="66" s="1"/>
  <c r="U275" i="66"/>
  <c r="U179" i="66"/>
  <c r="Q179" i="66"/>
  <c r="Q289" i="66" l="1"/>
  <c r="R289" i="66" s="1"/>
  <c r="T289" i="66" s="1"/>
  <c r="V289" i="66"/>
  <c r="X289" i="66" s="1"/>
  <c r="Q84" i="66"/>
  <c r="R84" i="66" s="1"/>
  <c r="T84" i="66" s="1"/>
  <c r="V84" i="66"/>
  <c r="X84" i="66" s="1"/>
  <c r="U84" i="66"/>
  <c r="Q131" i="66"/>
  <c r="R131" i="66" s="1"/>
  <c r="T131" i="66" s="1"/>
  <c r="U131" i="66"/>
  <c r="V131" i="66"/>
  <c r="X131" i="66" s="1"/>
  <c r="Q83" i="66"/>
  <c r="R83" i="66" s="1"/>
  <c r="T83" i="66" s="1"/>
  <c r="U83" i="66"/>
  <c r="V83" i="66"/>
  <c r="X83" i="66" s="1"/>
  <c r="Q97" i="66"/>
  <c r="R97" i="66" s="1"/>
  <c r="T97" i="66" s="1"/>
  <c r="U97" i="66"/>
  <c r="V97" i="66"/>
  <c r="X97" i="66" s="1"/>
  <c r="U132" i="66"/>
  <c r="V132" i="66"/>
  <c r="X132" i="66" s="1"/>
  <c r="Q132" i="66"/>
  <c r="R132" i="66" s="1"/>
  <c r="T132" i="66" s="1"/>
  <c r="U145" i="66"/>
  <c r="Q145" i="66"/>
  <c r="R145" i="66" s="1"/>
  <c r="T145" i="66" s="1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<sst xmlns="http://schemas.openxmlformats.org/spreadsheetml/2006/main" count="4768" uniqueCount="341">
  <si>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</si>
  <si>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</si>
  <si>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</si>
  <si>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</si>
  <si>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</si>
  <si>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</si>
  <si>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</si>
  <si>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</si>
  <si>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</si>
  <si>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</si>
  <si>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</si>
  <si>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</si>
  <si>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</si>
  <si>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</si>
  <si>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</si>
  <si>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</si>
  <si>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</si>
  <si>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</si>
  <si>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</si>
  <si>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</si>
  <si>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</si>
  <si>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</si>
  <si>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</si>
  <si>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</si>
  <si>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</si>
  <si>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</si>
  <si>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</si>
  <si>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</si>
  <si>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</si>
  <si>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</si>
  <si>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</si>
  <si>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</si>
  <si>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</si>
  <si>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</si>
  <si>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</si>
  <si>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</si>
  <si>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</si>
  <si>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</si>
  <si>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</si>
  <si>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</si>
  <si>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</si>
  <si>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</si>
  <si>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</si>
  <si>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</si>
  <si>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</si>
  <si>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</si>
  <si>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</si>
  <si>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</si>
  <si>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</si>
  <si>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</si>
  <si>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</si>
  <si>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</si>
  <si>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</si>
  <si>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</si>
  <si>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</si>
  <si>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</si>
  <si>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</si>
  <si>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</si>
  <si>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</si>
  <si>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</si>
  <si>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</si>
  <si>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</si>
  <si>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</si>
  <si>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</si>
  <si>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</si>
  <si>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</si>
  <si>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</si>
  <si>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</si>
  <si>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</si>
  <si>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</si>
  <si>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</si>
  <si>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</si>
  <si>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</si>
  <si>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</si>
  <si>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</si>
  <si>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</si>
  <si>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</si>
  <si>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</si>
  <si>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</si>
  <si>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</si>
  <si>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</si>
  <si>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</si>
  <si>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</si>
  <si>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</si>
  <si>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</si>
  <si>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</si>
  <si>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</si>
  <si>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</si>
  <si>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</si>
  <si>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</si>
  <si>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</si>
  <si>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</si>
  <si>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</si>
  <si>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</si>
  <si>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</si>
  <si>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</si>
  <si>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</si>
  <si>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</si>
  <si>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</si>
  <si>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</si>
  <si>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</si>
  <si>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</si>
  <si>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</si>
  <si>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</si>
  <si>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</si>
  <si>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</si>
  <si>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</si>
  <si>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</si>
  <si>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</si>
  <si>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</si>
  <si>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</si>
  <si>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</si>
  <si>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</si>
  <si>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</si>
  <si>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</si>
  <si>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</si>
  <si>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</si>
  <si>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</si>
  <si>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</si>
  <si>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</si>
  <si>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</si>
  <si>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</si>
  <si>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</si>
  <si>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</si>
  <si>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</si>
  <si>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</si>
  <si>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</si>
  <si>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</si>
  <si>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</si>
  <si>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</si>
  <si>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</si>
  <si>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</si>
  <si>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</si>
  <si>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</si>
  <si>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</si>
  <si>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</si>
  <si>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</si>
  <si>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</si>
  <si>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</si>
  <si>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</si>
  <si>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</si>
  <si>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</si>
  <si>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</si>
  <si>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</si>
  <si>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</si>
  <si>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</si>
  <si>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</si>
  <si>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</si>
  <si>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</si>
  <si>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</si>
  <si>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</si>
  <si>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</si>
  <si>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</si>
  <si>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</si>
  <si>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</si>
  <si>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</si>
  <si>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</si>
  <si>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</si>
  <si>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</si>
  <si>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</si>
  <si>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</si>
  <si>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</si>
  <si>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</si>
  <si>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</si>
  <si>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</si>
  <si>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</si>
  <si>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</si>
  <si>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</si>
  <si>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</si>
  <si>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</si>
  <si>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</si>
  <si>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</si>
  <si>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</si>
  <si>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</si>
  <si>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</si>
  <si>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</si>
  <si>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</si>
  <si>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</si>
  <si>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</si>
  <si>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</si>
  <si>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</si>
  <si>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</si>
  <si>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</si>
  <si>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</si>
  <si>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</si>
  <si>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</si>
  <si>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</si>
  <si>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</si>
  <si>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</si>
  <si>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</si>
  <si>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</si>
  <si>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</si>
  <si>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</si>
  <si>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</si>
  <si>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</si>
  <si>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</si>
  <si>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</si>
  <si>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</si>
  <si>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</si>
  <si>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</si>
  <si>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</si>
  <si>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</si>
  <si>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</si>
  <si>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</si>
  <si>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</si>
  <si>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</si>
  <si>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</si>
  <si>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</si>
  <si>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</si>
  <si>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</si>
  <si>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</si>
  <si>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</si>
  <si>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</si>
  <si>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</si>
  <si>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</si>
  <si>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</si>
  <si>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</si>
  <si>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</si>
  <si>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</si>
  <si>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</si>
  <si>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</si>
  <si>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</si>
  <si>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</si>
  <si>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</si>
  <si>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</si>
  <si>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</si>
  <si>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</si>
  <si>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</si>
  <si>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</si>
  <si>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</si>
  <si>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</si>
  <si>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</si>
  <si>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</si>
  <si>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</si>
  <si>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</si>
  <si>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</si>
  <si>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</si>
  <si>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</si>
  <si>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</si>
  <si>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</si>
  <si>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</si>
  <si>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</si>
  <si>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</si>
  <si>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</si>
  <si>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</si>
  <si>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</si>
  <si>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</si>
  <si>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</si>
  <si>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</si>
  <si>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</si>
  <si>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</si>
  <si>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</si>
  <si>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</si>
  <si>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</si>
  <si>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</si>
  <si>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</si>
  <si>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</si>
  <si>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</si>
  <si>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</si>
  <si>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</si>
  <si>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</si>
  <si>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</si>
  <si>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</si>
  <si>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</si>
  <si>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</si>
  <si>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</si>
  <si>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</si>
  <si>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</si>
  <si>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</si>
  <si>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</si>
  <si>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</si>
  <si>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</si>
  <si>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</si>
  <si>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</si>
  <si>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</si>
  <si>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</si>
  <si>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</si>
  <si>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</si>
  <si>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</si>
  <si>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</si>
  <si>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</si>
  <si>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</si>
  <si>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</si>
  <si>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</si>
  <si>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</si>
  <si>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</si>
  <si>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</si>
  <si>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</si>
  <si>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</si>
  <si>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</si>
  <si>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</si>
  <si>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</si>
  <si>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</si>
  <si>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</si>
  <si>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</si>
  <si>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</si>
  <si>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</si>
  <si>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</si>
  <si>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</si>
  <si>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</si>
  <si>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</si>
  <si>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</si>
  <si>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</si>
  <si>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</si>
  <si>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</si>
  <si>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</si>
  <si>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</si>
  <si>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</si>
  <si>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</si>
  <si>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</si>
  <si>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</si>
  <si>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</si>
  <si>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</si>
  <si>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</si>
  <si>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</si>
  <si>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</si>
  <si>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</si>
  <si>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</si>
  <si>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</si>
  <si>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</si>
  <si>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</si>
  <si>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</si>
  <si>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</si>
  <si>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</si>
  <si>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</si>
  <si>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</si>
  <si>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</si>
  <si>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</si>
  <si>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</si>
  <si>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</si>
  <si>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</si>
  <si>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</si>
  <si>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</si>
  <si>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</si>
  <si>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</si>
  <si>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</si>
  <si>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</si>
  <si>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</si>
  <si>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</si>
  <si>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ton input (træ i m3)</t>
  </si>
  <si>
    <t>Input til pyrolyseanlæg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</si>
</sst>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-620033.33333333326</c:v>
                </c:pt>
                <c:pt idx="2">
                  <c:v>-620033.33333333326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12459060.510874873</c:v>
                </c:pt>
                <c:pt idx="2">
                  <c:v>11512607.866840295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21.783415144525652</c:v>
                </c:pt>
                <c:pt idx="2">
                  <c:v>22.023910891879744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9.1921999999999979</c:v>
                </c:pt>
                <c:pt idx="2">
                  <c:v>9.1921999999999979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23.542913229426333</c:v>
                </c:pt>
                <c:pt idx="2">
                  <c:v>19.898451201931881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1925899.1931052112</c:v>
                </c:pt>
                <c:pt idx="2">
                  <c:v>1956402.9500708359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757176.40065483307</c:v>
                </c:pt>
                <c:pt idx="2">
                  <c:v>630974.6818176161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1303882.2275068527</c:v>
                </c:pt>
                <c:pt idx="11">
                  <c:v>1201764.1912565762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0</c:v>
                </c:pt>
                <c:pt idx="22">
                  <c:v>499999.99999999994</c:v>
                </c:pt>
                <c:pt idx="23">
                  <c:v>499999.99999999994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1348803.6821181462</c:v>
                </c:pt>
                <c:pt idx="11">
                  <c:v>1086395.8721913062</c:v>
                </c:pt>
                <c:pt idx="21">
                  <c:v>0</c:v>
                </c:pt>
                <c:pt idx="22">
                  <c:v>1500000</c:v>
                </c:pt>
                <c:pt idx="23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0</c:v>
                </c:pt>
                <c:pt idx="10">
                  <c:v>532000</c:v>
                </c:pt>
                <c:pt idx="11">
                  <c:v>532000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9">
                  <c:v>0</c:v>
                </c:pt>
                <c:pt idx="10">
                  <c:v>133000</c:v>
                </c:pt>
                <c:pt idx="11">
                  <c:v>133000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5-4066-A123-3781077A29D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5-4066-A123-3781077A2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-620033.33333333326</c:v>
                </c:pt>
                <c:pt idx="2">
                  <c:v>-620033.33333333326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12459060.510874873</c:v>
                </c:pt>
                <c:pt idx="2">
                  <c:v>11512607.866840295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-620033.33333333326</c:v>
                </c:pt>
                <c:pt idx="2">
                  <c:v>-620033.33333333326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12459060.510874873</c:v>
                </c:pt>
                <c:pt idx="2">
                  <c:v>11512607.866840295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2848803.6821181462</c:v>
                </c:pt>
                <c:pt idx="2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783305.19520584797</c:v>
                </c:pt>
                <c:pt idx="2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1303882.2275068527</c:v>
                </c:pt>
                <c:pt idx="11">
                  <c:v>1201764.1912565762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0</c:v>
                </c:pt>
                <c:pt idx="22">
                  <c:v>499999.99999999994</c:v>
                </c:pt>
                <c:pt idx="23">
                  <c:v>499999.99999999994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1348803.6821181462</c:v>
                </c:pt>
                <c:pt idx="11">
                  <c:v>1086395.8721913062</c:v>
                </c:pt>
                <c:pt idx="21">
                  <c:v>0</c:v>
                </c:pt>
                <c:pt idx="22">
                  <c:v>1500000</c:v>
                </c:pt>
                <c:pt idx="23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0</c:v>
                </c:pt>
                <c:pt idx="10">
                  <c:v>532000</c:v>
                </c:pt>
                <c:pt idx="11">
                  <c:v>532000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9">
                  <c:v>0</c:v>
                </c:pt>
                <c:pt idx="10">
                  <c:v>133000</c:v>
                </c:pt>
                <c:pt idx="11">
                  <c:v>133000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2-433C-AAA7-9F9C1C9D61BE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F2-433C-AAA7-9F9C1C9D6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21.783415144525652</c:v>
                </c:pt>
                <c:pt idx="2">
                  <c:v>22.023910891879744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9.1921999999999979</c:v>
                </c:pt>
                <c:pt idx="2">
                  <c:v>9.1921999999999979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23.542913229426333</c:v>
                </c:pt>
                <c:pt idx="2">
                  <c:v>19.898451201931881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1925899.1931052112</c:v>
                </c:pt>
                <c:pt idx="2">
                  <c:v>1956402.9500708359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757176.40065483307</c:v>
                </c:pt>
                <c:pt idx="2">
                  <c:v>630974.6818176161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9407"/>
          <a:ext cx="1467757" cy="4018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6423" y="3659841"/>
          <a:ext cx="1485901" cy="34514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5541" y="179294"/>
          <a:ext cx="1284194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2405"/>
          <a:ext cx="1305709" cy="36004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0649" y="205292"/>
          <a:ext cx="131467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23100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m3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m3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m3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 refreshError="1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 refreshError="1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 refreshError="1"/>
      <sheetData sheetId="15" refreshError="1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891203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1160564.246194102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8981481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8993055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1160564.246194102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039351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1160564.246194102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0509263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07407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097222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39.598491087963" createdVersion="7" refreshedVersion="7" minRefreshableVersion="3" recordCount="421" xr:uid="{36C76FB9-81B2-490E-BBB1-DC6F97FF2F43}">
  <cacheSource type="worksheet">
    <worksheetSource ref="A1:E422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742047.23956057359"/>
    <n v="348810.42722851911"/>
    <n v="0"/>
    <n v="0"/>
    <n v="795020.38152291439"/>
    <n v="0"/>
    <n v="7.9750753314968881"/>
    <n v="0.30541876890955405"/>
    <n v="7.6696565625873339"/>
    <n v="0"/>
    <n v="675767.32429447724"/>
    <n v="45027.170667989631"/>
    <n v="630740.1536264875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390273.93535048008"/>
    <n v="0"/>
    <n v="0"/>
    <n v="0"/>
    <n v="0"/>
    <n v="0"/>
    <n v="390273.93535048008"/>
    <n v="0"/>
    <n v="0"/>
    <n v="0"/>
    <n v="390273.93535048008"/>
    <n v="0"/>
    <n v="3.4974119949336582"/>
    <n v="0"/>
    <n v="3.4974119949336582"/>
    <n v="0"/>
    <n v="0"/>
    <n v="0"/>
    <n v="0"/>
  </r>
  <r>
    <x v="33"/>
    <x v="8"/>
    <n v="1"/>
    <x v="1"/>
    <s v="Vestdanmark"/>
    <n v="97568.48383762002"/>
    <n v="0"/>
    <n v="0"/>
    <n v="0"/>
    <n v="0"/>
    <n v="0"/>
    <n v="97568.48383762002"/>
    <n v="0"/>
    <n v="0"/>
    <n v="0"/>
    <n v="97568.48383762002"/>
    <n v="0"/>
    <n v="3.2459640737292776"/>
    <n v="0"/>
    <n v="3.2459640737292776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54.2205130709"/>
    <n v="0"/>
    <n v="0"/>
    <n v="0"/>
    <n v="0"/>
    <n v="0"/>
    <n v="1043396.505617182"/>
    <n v="1160357.7148958889"/>
    <n v="0"/>
    <n v="0"/>
    <n v="1043396.505617182"/>
    <n v="0"/>
    <n v="15.12253914499083"/>
    <n v="0"/>
    <n v="15.12253914499083"/>
    <n v="0"/>
    <n v="516046.52173649793"/>
    <n v="0"/>
    <n v="516046.52173649793"/>
  </r>
  <r>
    <x v="47"/>
    <x v="10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663612.08158307197"/>
    <n v="347072.16834160092"/>
    <n v="0"/>
    <n v="0"/>
    <n v="716321.23764477426"/>
    <n v="0"/>
    <n v="7.1628627071924544"/>
    <n v="0.30389674763998681"/>
    <n v="6.8589659595524672"/>
    <n v="0"/>
    <n v="608873.0519980581"/>
    <n v="44802.782652446913"/>
    <n v="564070.26934561122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389335.2076319058"/>
    <n v="0"/>
    <n v="0"/>
    <n v="0"/>
    <n v="0"/>
    <n v="0"/>
    <n v="389335.2076319058"/>
    <n v="0"/>
    <n v="0"/>
    <n v="0"/>
    <n v="389335.2076319058"/>
    <n v="0"/>
    <n v="3.4889996535356347"/>
    <n v="0"/>
    <n v="3.4889996535356347"/>
    <n v="0"/>
    <n v="0"/>
    <n v="0"/>
    <n v="0"/>
  </r>
  <r>
    <x v="33"/>
    <x v="8"/>
    <n v="1"/>
    <x v="2"/>
    <s v="Vestdanmark"/>
    <n v="97333.801907976449"/>
    <n v="0"/>
    <n v="0"/>
    <n v="0"/>
    <n v="0"/>
    <n v="0"/>
    <n v="97333.801907976449"/>
    <n v="0"/>
    <n v="0"/>
    <n v="0"/>
    <n v="97333.801907976449"/>
    <n v="0"/>
    <n v="3.2381565411899356"/>
    <n v="0"/>
    <n v="3.2381565411899356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19.0505128279"/>
    <n v="0"/>
    <n v="0"/>
    <n v="0"/>
    <n v="0"/>
    <n v="0"/>
    <n v="840554.80431872536"/>
    <n v="1160564.2461941026"/>
    <n v="0"/>
    <n v="0"/>
    <n v="840554.80431872536"/>
    <n v="0"/>
    <n v="12.182638971271162"/>
    <n v="0"/>
    <n v="12.182638971271162"/>
    <n v="0"/>
    <n v="415724.39696930291"/>
    <n v="0"/>
    <n v="415724.39696930291"/>
  </r>
  <r>
    <x v="47"/>
    <x v="10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561834.98794627911"/>
    <n v="151189.57277148083"/>
    <n v="0"/>
    <n v="0"/>
    <n v="584795.84598393831"/>
    <n v="0"/>
    <n v="5.9393993754130774"/>
    <n v="0.1323817454504459"/>
    <n v="5.8070176299626315"/>
    <n v="0"/>
    <n v="497076.46908634756"/>
    <n v="19516.72933201036"/>
    <n v="477559.73975433718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141726.06464951995"/>
    <n v="0"/>
    <n v="0"/>
    <n v="0"/>
    <n v="0"/>
    <n v="0"/>
    <n v="141726.06464951995"/>
    <n v="0"/>
    <n v="0"/>
    <n v="0"/>
    <n v="141726.06464951995"/>
    <n v="0"/>
    <n v="1.2700680050663404"/>
    <n v="0"/>
    <n v="1.2700680050663404"/>
    <n v="0"/>
    <n v="0"/>
    <n v="0"/>
    <n v="0"/>
  </r>
  <r>
    <x v="33"/>
    <x v="8"/>
    <n v="1"/>
    <x v="1"/>
    <s v="Østdanmark"/>
    <n v="35431.516162379987"/>
    <n v="0"/>
    <n v="0"/>
    <n v="0"/>
    <n v="0"/>
    <n v="0"/>
    <n v="35431.516162379987"/>
    <n v="0"/>
    <n v="0"/>
    <n v="0"/>
    <n v="35431.516162379987"/>
    <n v="0"/>
    <n v="1.1787559262707212"/>
    <n v="0"/>
    <n v="1.1787559262707212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49.46160507516"/>
    <n v="0"/>
    <n v="0"/>
    <n v="0"/>
    <n v="0"/>
    <n v="0"/>
    <n v="305407.17650096409"/>
    <n v="339642.28510411107"/>
    <n v="0"/>
    <n v="0"/>
    <n v="305407.17650096409"/>
    <n v="0"/>
    <n v="4.4264399554079725"/>
    <n v="0"/>
    <n v="4.4264399554079725"/>
    <n v="0"/>
    <n v="151049.29937776848"/>
    <n v="0"/>
    <n v="151049.29937776848"/>
  </r>
  <r>
    <x v="47"/>
    <x v="10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538152.10967350425"/>
    <n v="152927.83165839902"/>
    <n v="0"/>
    <n v="0"/>
    <n v="561376.95361180196"/>
    <n v="0"/>
    <n v="5.6961397533019502"/>
    <n v="0.13390376672001317"/>
    <n v="5.5622359865819373"/>
    <n v="0"/>
    <n v="477170.41057003167"/>
    <n v="19741.117347553081"/>
    <n v="457429.2932224785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142664.79236809423"/>
    <n v="0"/>
    <n v="0"/>
    <n v="0"/>
    <n v="0"/>
    <n v="0"/>
    <n v="142664.79236809423"/>
    <n v="0"/>
    <n v="0"/>
    <n v="0"/>
    <n v="142664.79236809423"/>
    <n v="0"/>
    <n v="1.2784803464643641"/>
    <n v="0"/>
    <n v="1.2784803464643641"/>
    <n v="0"/>
    <n v="0"/>
    <n v="0"/>
    <n v="0"/>
  </r>
  <r>
    <x v="33"/>
    <x v="8"/>
    <n v="1"/>
    <x v="2"/>
    <s v="Østdanmark"/>
    <n v="35666.198092023558"/>
    <n v="0"/>
    <n v="0"/>
    <n v="0"/>
    <n v="0"/>
    <n v="0"/>
    <n v="35666.198092023558"/>
    <n v="0"/>
    <n v="0"/>
    <n v="0"/>
    <n v="35666.198092023558"/>
    <n v="0"/>
    <n v="1.1865634588100635"/>
    <n v="0"/>
    <n v="1.1865634588100635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276.82167847839"/>
    <n v="0"/>
    <n v="0"/>
    <n v="0"/>
    <n v="0"/>
    <n v="0"/>
    <n v="245841.06787258096"/>
    <n v="339435.75380589743"/>
    <n v="0"/>
    <n v="0"/>
    <n v="245841.06787258096"/>
    <n v="0"/>
    <n v="3.563114455851434"/>
    <n v="0"/>
    <n v="3.563114455851434"/>
    <n v="0"/>
    <n v="121588.89481864733"/>
    <n v="0"/>
    <n v="121588.89481864733"/>
  </r>
  <r>
    <x v="47"/>
    <x v="10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755946.9111725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43965.99796390499"/>
    <s v="HWP"/>
    <x v="5"/>
  </r>
  <r>
    <s v="Vestdanmark"/>
    <x v="1"/>
    <n v="-392052.52197022288"/>
    <s v="Biogasanlæg"/>
    <x v="6"/>
  </r>
  <r>
    <s v="Vestdanmark"/>
    <x v="1"/>
    <n v="-454854.97941442847"/>
    <s v="Pyrolyseproces"/>
    <x v="7"/>
  </r>
  <r>
    <s v="Vestdanmark"/>
    <x v="2"/>
    <n v="9976878.7991959583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20246.69324787147"/>
    <s v="HWP"/>
    <x v="5"/>
  </r>
  <r>
    <s v="Vestdanmark"/>
    <x v="2"/>
    <n v="-382169.87986558012"/>
    <s v="Biogasanlæg"/>
    <x v="6"/>
  </r>
  <r>
    <s v="Vestdanmark"/>
    <x v="2"/>
    <n v="-453760.91460909008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03113.5997023729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29950.98332286018"/>
    <s v="HWP"/>
    <x v="5"/>
  </r>
  <r>
    <s v="Østdanmark"/>
    <x v="1"/>
    <n v="-35371.758577849541"/>
    <s v="Biogasanlæg"/>
    <x v="6"/>
  </r>
  <r>
    <s v="Østdanmark"/>
    <x v="1"/>
    <n v="-165178.35391890473"/>
    <s v="Pyrolyseproces"/>
    <x v="7"/>
  </r>
  <r>
    <s v="Østdanmark"/>
    <x v="2"/>
    <n v="1535729.0676443374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21876.74474075671"/>
    <s v="HWP"/>
    <x v="5"/>
  </r>
  <r>
    <s v="Østdanmark"/>
    <x v="2"/>
    <n v="-34349.384744182549"/>
    <s v="Biogasanlæg"/>
    <x v="6"/>
  </r>
  <r>
    <s v="Østdanmark"/>
    <x v="2"/>
    <n v="-166272.41872424312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742047.23956057359"/>
    <n v="348810.42722851911"/>
    <n v="0"/>
    <n v="0"/>
    <n v="795020.38152291439"/>
    <n v="0"/>
    <n v="7.9750753314968881"/>
    <n v="0.30541876890955405"/>
    <n v="7.6696565625873339"/>
    <n v="0"/>
    <n v="675767.32429447724"/>
    <n v="45027.170667989631"/>
    <n v="630740.1536264875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390273.93535048008"/>
    <n v="0"/>
    <n v="0"/>
    <n v="0"/>
    <n v="0"/>
    <n v="0"/>
    <n v="390273.93535048008"/>
    <n v="0"/>
    <n v="0"/>
    <n v="0"/>
    <n v="390273.93535048008"/>
    <n v="0"/>
    <n v="3.4974119949336582"/>
    <n v="0"/>
    <n v="3.4974119949336582"/>
    <n v="0"/>
    <n v="0"/>
    <n v="0"/>
    <n v="0"/>
    <n v="0"/>
    <x v="1"/>
  </r>
  <r>
    <x v="33"/>
    <s v="Pyrolyseprodukter"/>
    <n v="1"/>
    <x v="1"/>
    <s v="Vestdanmark"/>
    <n v="97568.48383762002"/>
    <n v="0"/>
    <n v="0"/>
    <n v="0"/>
    <n v="0"/>
    <n v="0"/>
    <n v="97568.48383762002"/>
    <n v="0"/>
    <n v="0"/>
    <n v="0"/>
    <n v="97568.48383762002"/>
    <n v="0"/>
    <n v="3.2459640737292776"/>
    <n v="0"/>
    <n v="3.2459640737292776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54.2205130709"/>
    <n v="0"/>
    <n v="0"/>
    <n v="0"/>
    <n v="0"/>
    <n v="0"/>
    <n v="1043396.505617182"/>
    <n v="1160357.7148958889"/>
    <n v="0"/>
    <n v="0"/>
    <n v="1043396.505617182"/>
    <n v="0"/>
    <n v="15.12253914499083"/>
    <n v="0"/>
    <n v="15.12253914499083"/>
    <n v="0"/>
    <n v="516046.52173649793"/>
    <n v="0"/>
    <n v="516046.52173649793"/>
    <n v="0"/>
    <x v="1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663612.08158307197"/>
    <n v="347072.16834160092"/>
    <n v="0"/>
    <n v="0"/>
    <n v="716321.23764477426"/>
    <n v="0"/>
    <n v="7.1628627071924544"/>
    <n v="0.30389674763998681"/>
    <n v="6.8589659595524672"/>
    <n v="0"/>
    <n v="608873.0519980581"/>
    <n v="44802.782652446913"/>
    <n v="564070.26934561122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389335.2076319058"/>
    <n v="0"/>
    <n v="0"/>
    <n v="0"/>
    <n v="0"/>
    <n v="0"/>
    <n v="389335.2076319058"/>
    <n v="0"/>
    <n v="0"/>
    <n v="0"/>
    <n v="389335.2076319058"/>
    <n v="0"/>
    <n v="3.4889996535356347"/>
    <n v="0"/>
    <n v="3.4889996535356347"/>
    <n v="0"/>
    <n v="0"/>
    <n v="0"/>
    <n v="0"/>
    <n v="0"/>
    <x v="1"/>
  </r>
  <r>
    <x v="33"/>
    <s v="Pyrolyseprodukter"/>
    <n v="1"/>
    <x v="2"/>
    <s v="Vestdanmark"/>
    <n v="97333.801907976449"/>
    <n v="0"/>
    <n v="0"/>
    <n v="0"/>
    <n v="0"/>
    <n v="0"/>
    <n v="97333.801907976449"/>
    <n v="0"/>
    <n v="0"/>
    <n v="0"/>
    <n v="97333.801907976449"/>
    <n v="0"/>
    <n v="3.2381565411899356"/>
    <n v="0"/>
    <n v="3.2381565411899356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19.0505128279"/>
    <n v="0"/>
    <n v="0"/>
    <n v="0"/>
    <n v="0"/>
    <n v="0"/>
    <n v="840554.80431872536"/>
    <n v="1160564.2461941026"/>
    <n v="0"/>
    <n v="0"/>
    <n v="840554.80431872536"/>
    <n v="0"/>
    <n v="12.182638971271162"/>
    <n v="0"/>
    <n v="12.182638971271162"/>
    <n v="0"/>
    <n v="415724.39696930291"/>
    <n v="0"/>
    <n v="415724.39696930291"/>
    <n v="0"/>
    <x v="1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561834.98794627911"/>
    <n v="151189.57277148083"/>
    <n v="0"/>
    <n v="0"/>
    <n v="584795.84598393831"/>
    <n v="0"/>
    <n v="5.9393993754130774"/>
    <n v="0.1323817454504459"/>
    <n v="5.8070176299626315"/>
    <n v="0"/>
    <n v="497076.46908634756"/>
    <n v="19516.72933201036"/>
    <n v="477559.73975433718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141726.06464951995"/>
    <n v="0"/>
    <n v="0"/>
    <n v="0"/>
    <n v="0"/>
    <n v="0"/>
    <n v="141726.06464951995"/>
    <n v="0"/>
    <n v="0"/>
    <n v="0"/>
    <n v="141726.06464951995"/>
    <n v="0"/>
    <n v="1.2700680050663404"/>
    <n v="0"/>
    <n v="1.2700680050663404"/>
    <n v="0"/>
    <n v="0"/>
    <n v="0"/>
    <n v="0"/>
    <n v="0"/>
    <x v="1"/>
  </r>
  <r>
    <x v="33"/>
    <s v="Pyrolyseprodukter"/>
    <n v="1"/>
    <x v="1"/>
    <s v="Østdanmark"/>
    <n v="35431.516162379987"/>
    <n v="0"/>
    <n v="0"/>
    <n v="0"/>
    <n v="0"/>
    <n v="0"/>
    <n v="35431.516162379987"/>
    <n v="0"/>
    <n v="0"/>
    <n v="0"/>
    <n v="35431.516162379987"/>
    <n v="0"/>
    <n v="1.1787559262707212"/>
    <n v="0"/>
    <n v="1.1787559262707212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49.46160507516"/>
    <n v="0"/>
    <n v="0"/>
    <n v="0"/>
    <n v="0"/>
    <n v="0"/>
    <n v="305407.17650096409"/>
    <n v="339642.28510411107"/>
    <n v="0"/>
    <n v="0"/>
    <n v="305407.17650096409"/>
    <n v="0"/>
    <n v="4.4264399554079725"/>
    <n v="0"/>
    <n v="4.4264399554079725"/>
    <n v="0"/>
    <n v="151049.29937776848"/>
    <n v="0"/>
    <n v="151049.29937776848"/>
    <n v="0"/>
    <x v="1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538152.10967350425"/>
    <n v="152927.83165839902"/>
    <n v="0"/>
    <n v="0"/>
    <n v="561376.95361180196"/>
    <n v="0"/>
    <n v="5.6961397533019502"/>
    <n v="0.13390376672001317"/>
    <n v="5.5622359865819373"/>
    <n v="0"/>
    <n v="477170.41057003167"/>
    <n v="19741.117347553081"/>
    <n v="457429.2932224785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142664.79236809423"/>
    <n v="0"/>
    <n v="0"/>
    <n v="0"/>
    <n v="0"/>
    <n v="0"/>
    <n v="142664.79236809423"/>
    <n v="0"/>
    <n v="0"/>
    <n v="0"/>
    <n v="142664.79236809423"/>
    <n v="0"/>
    <n v="1.2784803464643641"/>
    <n v="0"/>
    <n v="1.2784803464643641"/>
    <n v="0"/>
    <n v="0"/>
    <n v="0"/>
    <n v="0"/>
    <n v="0"/>
    <x v="1"/>
  </r>
  <r>
    <x v="33"/>
    <s v="Pyrolyseprodukter"/>
    <n v="1"/>
    <x v="2"/>
    <s v="Østdanmark"/>
    <n v="35666.198092023558"/>
    <n v="0"/>
    <n v="0"/>
    <n v="0"/>
    <n v="0"/>
    <n v="0"/>
    <n v="35666.198092023558"/>
    <n v="0"/>
    <n v="0"/>
    <n v="0"/>
    <n v="35666.198092023558"/>
    <n v="0"/>
    <n v="1.1865634588100635"/>
    <n v="0"/>
    <n v="1.1865634588100635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276.82167847839"/>
    <n v="0"/>
    <n v="0"/>
    <n v="0"/>
    <n v="0"/>
    <n v="0"/>
    <n v="245841.06787258096"/>
    <n v="339435.75380589743"/>
    <n v="0"/>
    <n v="0"/>
    <n v="245841.06787258096"/>
    <n v="0"/>
    <n v="3.563114455851434"/>
    <n v="0"/>
    <n v="3.563114455851434"/>
    <n v="0"/>
    <n v="121588.89481864733"/>
    <n v="0"/>
    <n v="121588.89481864733"/>
    <n v="0"/>
    <x v="1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742047.23956057359"/>
    <n v="348810.42722851911"/>
    <n v="0"/>
    <n v="0"/>
    <n v="795020.38152291439"/>
    <n v="0"/>
    <n v="7.9750753314968881"/>
    <n v="0.30541876890955405"/>
    <n v="7.6696565625873339"/>
    <n v="0"/>
    <n v="675767.32429447724"/>
    <n v="45027.170667989631"/>
    <n v="630740.1536264875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390273.93535048008"/>
    <n v="0"/>
    <n v="0"/>
    <n v="0"/>
    <n v="0"/>
    <n v="0"/>
    <n v="390273.93535048008"/>
    <n v="0"/>
    <n v="0"/>
    <n v="0"/>
    <n v="390273.93535048008"/>
    <n v="0"/>
    <n v="3.4974119949336582"/>
    <n v="0"/>
    <n v="3.4974119949336582"/>
    <n v="0"/>
    <n v="0"/>
    <n v="0"/>
    <n v="0"/>
    <x v="0"/>
  </r>
  <r>
    <x v="33"/>
    <s v="Pyrolyseprodukter"/>
    <n v="1"/>
    <x v="1"/>
    <s v="Vestdanmark"/>
    <n v="97568.48383762002"/>
    <n v="0"/>
    <n v="0"/>
    <n v="0"/>
    <n v="0"/>
    <n v="0"/>
    <n v="97568.48383762002"/>
    <n v="0"/>
    <n v="0"/>
    <n v="0"/>
    <n v="97568.48383762002"/>
    <n v="0"/>
    <n v="3.2459640737292776"/>
    <n v="0"/>
    <n v="3.2459640737292776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54.2205130709"/>
    <n v="0"/>
    <n v="0"/>
    <n v="0"/>
    <n v="0"/>
    <n v="0"/>
    <n v="1043396.505617182"/>
    <n v="1160357.7148958889"/>
    <n v="0"/>
    <n v="0"/>
    <n v="1043396.505617182"/>
    <n v="0"/>
    <n v="15.12253914499083"/>
    <n v="0"/>
    <n v="15.12253914499083"/>
    <n v="0"/>
    <n v="516046.52173649793"/>
    <n v="0"/>
    <n v="516046.52173649793"/>
    <x v="0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663612.08158307197"/>
    <n v="347072.16834160092"/>
    <n v="0"/>
    <n v="0"/>
    <n v="716321.23764477426"/>
    <n v="0"/>
    <n v="7.1628627071924544"/>
    <n v="0.30389674763998681"/>
    <n v="6.8589659595524672"/>
    <n v="0"/>
    <n v="608873.0519980581"/>
    <n v="44802.782652446913"/>
    <n v="564070.26934561122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389335.2076319058"/>
    <n v="0"/>
    <n v="0"/>
    <n v="0"/>
    <n v="0"/>
    <n v="0"/>
    <n v="389335.2076319058"/>
    <n v="0"/>
    <n v="0"/>
    <n v="0"/>
    <n v="389335.2076319058"/>
    <n v="0"/>
    <n v="3.4889996535356347"/>
    <n v="0"/>
    <n v="3.4889996535356347"/>
    <n v="0"/>
    <n v="0"/>
    <n v="0"/>
    <n v="0"/>
    <x v="0"/>
  </r>
  <r>
    <x v="33"/>
    <s v="Pyrolyseprodukter"/>
    <n v="1"/>
    <x v="2"/>
    <s v="Vestdanmark"/>
    <n v="97333.801907976449"/>
    <n v="0"/>
    <n v="0"/>
    <n v="0"/>
    <n v="0"/>
    <n v="0"/>
    <n v="97333.801907976449"/>
    <n v="0"/>
    <n v="0"/>
    <n v="0"/>
    <n v="97333.801907976449"/>
    <n v="0"/>
    <n v="3.2381565411899356"/>
    <n v="0"/>
    <n v="3.2381565411899356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19.0505128279"/>
    <n v="0"/>
    <n v="0"/>
    <n v="0"/>
    <n v="0"/>
    <n v="0"/>
    <n v="840554.80431872536"/>
    <n v="1160564.2461941026"/>
    <n v="0"/>
    <n v="0"/>
    <n v="840554.80431872536"/>
    <n v="0"/>
    <n v="12.182638971271162"/>
    <n v="0"/>
    <n v="12.182638971271162"/>
    <n v="0"/>
    <n v="415724.39696930291"/>
    <n v="0"/>
    <n v="415724.39696930291"/>
    <x v="0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561834.98794627911"/>
    <n v="151189.57277148083"/>
    <n v="0"/>
    <n v="0"/>
    <n v="584795.84598393831"/>
    <n v="0"/>
    <n v="5.9393993754130774"/>
    <n v="0.1323817454504459"/>
    <n v="5.8070176299626315"/>
    <n v="0"/>
    <n v="497076.46908634756"/>
    <n v="19516.72933201036"/>
    <n v="477559.73975433718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141726.06464951995"/>
    <n v="0"/>
    <n v="0"/>
    <n v="0"/>
    <n v="0"/>
    <n v="0"/>
    <n v="141726.06464951995"/>
    <n v="0"/>
    <n v="0"/>
    <n v="0"/>
    <n v="141726.06464951995"/>
    <n v="0"/>
    <n v="1.2700680050663404"/>
    <n v="0"/>
    <n v="1.2700680050663404"/>
    <n v="0"/>
    <n v="0"/>
    <n v="0"/>
    <n v="0"/>
    <x v="0"/>
  </r>
  <r>
    <x v="33"/>
    <s v="Pyrolyseprodukter"/>
    <n v="1"/>
    <x v="1"/>
    <s v="Østdanmark"/>
    <n v="35431.516162379987"/>
    <n v="0"/>
    <n v="0"/>
    <n v="0"/>
    <n v="0"/>
    <n v="0"/>
    <n v="35431.516162379987"/>
    <n v="0"/>
    <n v="0"/>
    <n v="0"/>
    <n v="35431.516162379987"/>
    <n v="0"/>
    <n v="1.1787559262707212"/>
    <n v="0"/>
    <n v="1.1787559262707212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49.46160507516"/>
    <n v="0"/>
    <n v="0"/>
    <n v="0"/>
    <n v="0"/>
    <n v="0"/>
    <n v="305407.17650096409"/>
    <n v="339642.28510411107"/>
    <n v="0"/>
    <n v="0"/>
    <n v="305407.17650096409"/>
    <n v="0"/>
    <n v="4.4264399554079725"/>
    <n v="0"/>
    <n v="4.4264399554079725"/>
    <n v="0"/>
    <n v="151049.29937776848"/>
    <n v="0"/>
    <n v="151049.29937776848"/>
    <x v="0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538152.10967350425"/>
    <n v="152927.83165839902"/>
    <n v="0"/>
    <n v="0"/>
    <n v="561376.95361180196"/>
    <n v="0"/>
    <n v="5.6961397533019502"/>
    <n v="0.13390376672001317"/>
    <n v="5.5622359865819373"/>
    <n v="0"/>
    <n v="477170.41057003167"/>
    <n v="19741.117347553081"/>
    <n v="457429.2932224785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142664.79236809423"/>
    <n v="0"/>
    <n v="0"/>
    <n v="0"/>
    <n v="0"/>
    <n v="0"/>
    <n v="142664.79236809423"/>
    <n v="0"/>
    <n v="0"/>
    <n v="0"/>
    <n v="142664.79236809423"/>
    <n v="0"/>
    <n v="1.2784803464643641"/>
    <n v="0"/>
    <n v="1.2784803464643641"/>
    <n v="0"/>
    <n v="0"/>
    <n v="0"/>
    <n v="0"/>
    <x v="0"/>
  </r>
  <r>
    <x v="33"/>
    <s v="Pyrolyseprodukter"/>
    <n v="1"/>
    <x v="2"/>
    <s v="Østdanmark"/>
    <n v="35666.198092023558"/>
    <n v="0"/>
    <n v="0"/>
    <n v="0"/>
    <n v="0"/>
    <n v="0"/>
    <n v="35666.198092023558"/>
    <n v="0"/>
    <n v="0"/>
    <n v="0"/>
    <n v="35666.198092023558"/>
    <n v="0"/>
    <n v="1.1865634588100635"/>
    <n v="0"/>
    <n v="1.1865634588100635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276.82167847839"/>
    <n v="0"/>
    <n v="0"/>
    <n v="0"/>
    <n v="0"/>
    <n v="0"/>
    <n v="245841.06787258096"/>
    <n v="339435.75380589743"/>
    <n v="0"/>
    <n v="0"/>
    <n v="245841.06787258096"/>
    <n v="0"/>
    <n v="3.563114455851434"/>
    <n v="0"/>
    <n v="3.563114455851434"/>
    <n v="0"/>
    <n v="121588.89481864733"/>
    <n v="0"/>
    <n v="121588.89481864733"/>
    <x v="0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1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42047.23956057359"/>
  </r>
  <r>
    <x v="3"/>
    <s v="Vestdanmark"/>
    <x v="34"/>
    <x v="1"/>
    <n v="162889.29909228458"/>
  </r>
  <r>
    <x v="3"/>
    <s v="Vestdanmark"/>
    <x v="35"/>
    <x v="1"/>
    <n v="176446.6832046808"/>
  </r>
  <r>
    <x v="3"/>
    <s v="Vestdanmark"/>
    <x v="36"/>
    <x v="1"/>
    <n v="1043396.50561718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42.8175834239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61834.98794627911"/>
  </r>
  <r>
    <x v="3"/>
    <s v="Østdanmark"/>
    <x v="34"/>
    <x v="1"/>
    <n v="64956.455108856775"/>
  </r>
  <r>
    <x v="3"/>
    <s v="Østdanmark"/>
    <x v="35"/>
    <x v="1"/>
    <n v="40614.954242467749"/>
  </r>
  <r>
    <x v="3"/>
    <s v="Østdanmark"/>
    <x v="36"/>
    <x v="1"/>
    <n v="305407.17650096409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62.37762242398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63612.08158307197"/>
  </r>
  <r>
    <x v="3"/>
    <s v="Vestdanmark"/>
    <x v="34"/>
    <x v="2"/>
    <n v="168414.8808021411"/>
  </r>
  <r>
    <x v="3"/>
    <s v="Vestdanmark"/>
    <x v="35"/>
    <x v="2"/>
    <n v="183249.6836740704"/>
  </r>
  <r>
    <x v="3"/>
    <s v="Vestdanmark"/>
    <x v="36"/>
    <x v="2"/>
    <n v="840554.80431872536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32.61779012682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38152.10967350425"/>
  </r>
  <r>
    <x v="3"/>
    <s v="Østdanmark"/>
    <x v="34"/>
    <x v="2"/>
    <n v="67729.865689932136"/>
  </r>
  <r>
    <x v="3"/>
    <s v="Østdanmark"/>
    <x v="35"/>
    <x v="2"/>
    <n v="42440.412782955995"/>
  </r>
  <r>
    <x v="3"/>
    <s v="Østdanmark"/>
    <x v="36"/>
    <x v="2"/>
    <n v="245841.06787258096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253.53800096706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161.810424652"/>
  </r>
  <r>
    <x v="5"/>
    <s v="Vestdanmark"/>
    <x v="39"/>
    <x v="1"/>
    <n v="571108.87935312989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550.97014698"/>
  </r>
  <r>
    <x v="5"/>
    <s v="Vestdanmark"/>
    <x v="39"/>
    <x v="2"/>
    <n v="549824.31220967998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96.7359039234"/>
  </r>
  <r>
    <x v="5"/>
    <s v="Østdanmark"/>
    <x v="39"/>
    <x v="1"/>
    <n v="364918.6036041156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845.1302976091"/>
  </r>
  <r>
    <x v="5"/>
    <s v="Østdanmark"/>
    <x v="39"/>
    <x v="2"/>
    <n v="354148.8187512577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509029.05966338929"/>
  </r>
  <r>
    <x v="7"/>
    <s v="Vestdanmark"/>
    <x v="40"/>
    <x v="2"/>
    <n v="526296.50250669091"/>
  </r>
  <r>
    <x v="7"/>
    <s v="Østdanmark"/>
    <x v="40"/>
    <x v="0"/>
    <n v="192563.22613808865"/>
  </r>
  <r>
    <x v="7"/>
    <s v="Østdanmark"/>
    <x v="40"/>
    <x v="1"/>
    <n v="202988.92221517742"/>
  </r>
  <r>
    <x v="7"/>
    <s v="Østdanmark"/>
    <x v="40"/>
    <x v="2"/>
    <n v="211655.83028103792"/>
  </r>
  <r>
    <x v="8"/>
    <s v="Vestdanmark"/>
    <x v="22"/>
    <x v="0"/>
    <n v="0"/>
  </r>
  <r>
    <x v="8"/>
    <s v="Vestdanmark"/>
    <x v="22"/>
    <x v="1"/>
    <n v="348810.42722851911"/>
  </r>
  <r>
    <x v="8"/>
    <s v="Vestdanmark"/>
    <x v="22"/>
    <x v="2"/>
    <n v="347072.16834160092"/>
  </r>
  <r>
    <x v="8"/>
    <s v="Østdanmark"/>
    <x v="22"/>
    <x v="0"/>
    <n v="0"/>
  </r>
  <r>
    <x v="8"/>
    <s v="Østdanmark"/>
    <x v="22"/>
    <x v="1"/>
    <n v="151189.57277148083"/>
  </r>
  <r>
    <x v="8"/>
    <s v="Østdanmark"/>
    <x v="22"/>
    <x v="2"/>
    <n v="152927.83165839902"/>
  </r>
  <r>
    <x v="8"/>
    <s v="Vestdanmark"/>
    <x v="36"/>
    <x v="0"/>
    <n v="0"/>
  </r>
  <r>
    <x v="8"/>
    <s v="Vestdanmark"/>
    <x v="36"/>
    <x v="1"/>
    <n v="1160357.7148958889"/>
  </r>
  <r>
    <x v="8"/>
    <s v="Vestdanmark"/>
    <x v="36"/>
    <x v="2"/>
    <n v="1160564.2461941026"/>
  </r>
  <r>
    <x v="8"/>
    <s v="Østdanmark"/>
    <x v="36"/>
    <x v="0"/>
    <n v="0"/>
  </r>
  <r>
    <x v="8"/>
    <s v="Østdanmark"/>
    <x v="36"/>
    <x v="1"/>
    <n v="339642.28510411107"/>
  </r>
  <r>
    <x v="8"/>
    <s v="Østdanmark"/>
    <x v="36"/>
    <x v="2"/>
    <n v="339435.75380589743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390273.93535048008"/>
  </r>
  <r>
    <x v="3"/>
    <s v="Vestdanmark"/>
    <x v="42"/>
    <x v="1"/>
    <n v="97568.48383762002"/>
  </r>
  <r>
    <x v="3"/>
    <s v="Vestdanmark"/>
    <x v="41"/>
    <x v="2"/>
    <n v="389335.2076319058"/>
  </r>
  <r>
    <x v="3"/>
    <s v="Vestdanmark"/>
    <x v="42"/>
    <x v="2"/>
    <n v="97333.801907976449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141726.06464951995"/>
  </r>
  <r>
    <x v="3"/>
    <s v="Østdanmark"/>
    <x v="42"/>
    <x v="1"/>
    <n v="35431.516162379987"/>
  </r>
  <r>
    <x v="3"/>
    <s v="Østdanmark"/>
    <x v="41"/>
    <x v="2"/>
    <n v="142664.79236809423"/>
  </r>
  <r>
    <x v="3"/>
    <s v="Østdanmark"/>
    <x v="42"/>
    <x v="2"/>
    <n v="35666.198092023558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0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M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9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9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0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0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419" t="s">
        <v>272</v>
      </c>
      <c r="B1" s="419"/>
      <c r="D1" s="75" t="s">
        <v>285</v>
      </c>
    </row>
    <row r="2" spans="1:6" x14ac:dyDescent="0.55000000000000004">
      <c r="A2" s="6" t="s">
        <v>0</v>
      </c>
      <c r="B2" s="222" t="s">
        <v>304</v>
      </c>
    </row>
    <row r="4" spans="1:6" ht="30" customHeight="1" thickBot="1" x14ac:dyDescent="0.6">
      <c r="A4" s="418" t="s">
        <v>271</v>
      </c>
      <c r="B4" s="418"/>
      <c r="D4" s="75"/>
    </row>
    <row r="5" spans="1:6" ht="14.7" thickTop="1" x14ac:dyDescent="0.55000000000000004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55000000000000004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55000000000000004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55000000000000004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55000000000000004">
      <c r="A9" s="206" t="s">
        <v>92</v>
      </c>
      <c r="B9" s="205" t="s">
        <v>258</v>
      </c>
      <c r="D9" s="212"/>
      <c r="E9" s="213"/>
      <c r="F9" s="12"/>
    </row>
    <row r="10" spans="1:6" x14ac:dyDescent="0.55000000000000004">
      <c r="A10" s="204"/>
      <c r="B10" s="205"/>
      <c r="D10" s="214" t="s">
        <v>47</v>
      </c>
      <c r="E10" s="213"/>
      <c r="F10" s="12"/>
    </row>
    <row r="11" spans="1:6" x14ac:dyDescent="0.55000000000000004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55000000000000004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55000000000000004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55000000000000004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55000000000000004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55000000000000004">
      <c r="A16" s="204" t="s">
        <v>71</v>
      </c>
      <c r="B16" s="205"/>
      <c r="D16" s="215"/>
      <c r="E16" s="213"/>
    </row>
    <row r="17" spans="1:5" x14ac:dyDescent="0.55000000000000004">
      <c r="A17" s="204" t="s">
        <v>72</v>
      </c>
      <c r="B17" s="221" t="s">
        <v>268</v>
      </c>
      <c r="D17" s="216" t="s">
        <v>93</v>
      </c>
      <c r="E17" s="213"/>
    </row>
    <row r="18" spans="1:5" x14ac:dyDescent="0.55000000000000004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55000000000000004">
      <c r="A19" s="204" t="s">
        <v>254</v>
      </c>
      <c r="B19" s="420"/>
      <c r="D19" s="212" cm="1">
        <f t="array" ref="D19">[1]!År2</f>
        <v>2030</v>
      </c>
      <c r="E19" s="213"/>
    </row>
    <row r="20" spans="1:5" ht="14.7" thickBot="1" x14ac:dyDescent="0.6">
      <c r="A20" s="204" t="s">
        <v>255</v>
      </c>
      <c r="B20" s="205"/>
      <c r="D20" s="217" cm="1">
        <f t="array" ref="D20">[1]!År3</f>
        <v>2050</v>
      </c>
      <c r="E20" s="218"/>
    </row>
    <row r="21" spans="1:5" ht="14.7" thickTop="1" x14ac:dyDescent="0.55000000000000004">
      <c r="A21" s="204" t="s">
        <v>74</v>
      </c>
      <c r="B21" s="205"/>
    </row>
    <row r="22" spans="1:5" x14ac:dyDescent="0.55000000000000004">
      <c r="A22" s="204"/>
      <c r="B22" s="205"/>
    </row>
    <row r="23" spans="1:5" x14ac:dyDescent="0.55000000000000004">
      <c r="A23" s="255" t="s">
        <v>307</v>
      </c>
      <c r="B23" s="205"/>
    </row>
    <row r="24" spans="1:5" ht="14.7" thickBot="1" x14ac:dyDescent="0.6">
      <c r="A24" s="207" t="s">
        <v>1</v>
      </c>
      <c r="B24" s="208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05" zoomScale="70" zoomScaleNormal="70" workbookViewId="0">
      <selection activeCell="AD106" sqref="AD106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3.41796875" style="1" bestFit="1" customWidth="1"/>
    <col min="18" max="18" width="27.26171875" style="1" bestFit="1" customWidth="1"/>
    <col min="19" max="16384" width="9.15625" style="1"/>
  </cols>
  <sheetData>
    <row r="1" spans="1:18" ht="15" customHeight="1" x14ac:dyDescent="0.6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55000000000000004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55000000000000004">
      <c r="A3" s="75"/>
    </row>
    <row r="34" spans="16:18" ht="15.6" x14ac:dyDescent="0.6">
      <c r="P34" s="340" t="s">
        <v>93</v>
      </c>
      <c r="Q34" s="340" t="s">
        <v>336</v>
      </c>
      <c r="R34" s="340" t="s">
        <v>337</v>
      </c>
    </row>
    <row r="35" spans="16:18" ht="15.6" x14ac:dyDescent="0.6">
      <c r="P35" s="340">
        <v>1990</v>
      </c>
      <c r="Q35" s="343">
        <v>20000000</v>
      </c>
      <c r="R35" s="342"/>
    </row>
    <row r="36" spans="16:18" ht="15.6" x14ac:dyDescent="0.6">
      <c r="P36" s="340">
        <f>År1</f>
        <v>2019</v>
      </c>
      <c r="Q36" s="341">
        <f>GETPIVOTDATA("Total",'CO2-pivot'!$A$1,"År",P36,"Sted2","CO2 - atmosfære")</f>
        <v>13910380.018766819</v>
      </c>
      <c r="R36" s="342">
        <f>1-Q36/$Q$35</f>
        <v>0.30448099906165904</v>
      </c>
    </row>
    <row r="37" spans="16:18" ht="15.6" x14ac:dyDescent="0.6">
      <c r="P37" s="340">
        <f>År2</f>
        <v>2030</v>
      </c>
      <c r="Q37" s="341">
        <f>GETPIVOTDATA("Total",'CO2-pivot'!$A$1,"År",P37,"Sted2","CO2 - atmosfære")</f>
        <v>12459060.510874873</v>
      </c>
      <c r="R37" s="342">
        <f t="shared" ref="R37:R38" si="0">1-Q37/$Q$35</f>
        <v>0.37704697445625635</v>
      </c>
    </row>
    <row r="38" spans="16:18" ht="15.6" x14ac:dyDescent="0.6">
      <c r="P38" s="340">
        <f>År3</f>
        <v>2050</v>
      </c>
      <c r="Q38" s="341">
        <f>GETPIVOTDATA("Total",'CO2-pivot'!$A$1,"År",P38,"Sted2","CO2 - atmosfære")</f>
        <v>11512607.866840295</v>
      </c>
      <c r="R38" s="342">
        <f t="shared" si="0"/>
        <v>0.42436960665798518</v>
      </c>
    </row>
    <row r="123" spans="3:3" x14ac:dyDescent="0.55000000000000004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s="168" customFormat="1" x14ac:dyDescent="0.55000000000000004">
      <c r="A1" s="168" t="s">
        <v>338</v>
      </c>
    </row>
    <row r="2" spans="1:1" x14ac:dyDescent="0.55000000000000004">
      <c r="A2" s="107">
        <v>2019</v>
      </c>
    </row>
    <row r="3" spans="1:1" x14ac:dyDescent="0.55000000000000004">
      <c r="A3" s="378">
        <v>2030</v>
      </c>
    </row>
    <row r="4" spans="1:1" x14ac:dyDescent="0.55000000000000004">
      <c r="A4" s="367">
        <v>2050</v>
      </c>
    </row>
    <row r="5" spans="1:1" x14ac:dyDescent="0.55000000000000004">
      <c r="A5" s="357" t="s">
        <v>15</v>
      </c>
    </row>
    <row r="6" spans="1:1" x14ac:dyDescent="0.55000000000000004">
      <c r="A6" s="379" t="s">
        <v>49</v>
      </c>
    </row>
    <row r="7" spans="1:1" x14ac:dyDescent="0.55000000000000004">
      <c r="A7" s="377" t="s">
        <v>182</v>
      </c>
    </row>
    <row r="8" spans="1:1" x14ac:dyDescent="0.55000000000000004">
      <c r="A8" s="368" t="s">
        <v>32</v>
      </c>
    </row>
    <row r="9" spans="1:1" x14ac:dyDescent="0.55000000000000004">
      <c r="A9" s="355" t="s">
        <v>102</v>
      </c>
    </row>
    <row r="10" spans="1:1" x14ac:dyDescent="0.55000000000000004">
      <c r="A10" s="380" t="s">
        <v>109</v>
      </c>
    </row>
    <row r="11" spans="1:1" x14ac:dyDescent="0.55000000000000004">
      <c r="A11" s="369" t="s">
        <v>261</v>
      </c>
    </row>
    <row r="12" spans="1:1" x14ac:dyDescent="0.55000000000000004">
      <c r="A12" s="381" t="s">
        <v>110</v>
      </c>
    </row>
    <row r="13" spans="1:1" x14ac:dyDescent="0.55000000000000004">
      <c r="A13" s="355" t="s">
        <v>230</v>
      </c>
    </row>
    <row r="14" spans="1:1" s="168" customFormat="1" x14ac:dyDescent="0.55000000000000004">
      <c r="A14" s="382" t="s">
        <v>208</v>
      </c>
    </row>
    <row r="15" spans="1:1" x14ac:dyDescent="0.55000000000000004">
      <c r="A15" s="360" t="s">
        <v>111</v>
      </c>
    </row>
    <row r="16" spans="1:1" x14ac:dyDescent="0.55000000000000004">
      <c r="A16" s="383" t="s">
        <v>101</v>
      </c>
    </row>
    <row r="17" spans="1:1" x14ac:dyDescent="0.55000000000000004">
      <c r="A17" s="384" t="s">
        <v>204</v>
      </c>
    </row>
    <row r="18" spans="1:1" x14ac:dyDescent="0.55000000000000004">
      <c r="A18" s="385" t="s">
        <v>19</v>
      </c>
    </row>
    <row r="19" spans="1:1" x14ac:dyDescent="0.55000000000000004">
      <c r="A19" s="386" t="s">
        <v>137</v>
      </c>
    </row>
    <row r="20" spans="1:1" x14ac:dyDescent="0.55000000000000004">
      <c r="A20" s="402" t="s">
        <v>96</v>
      </c>
    </row>
    <row r="21" spans="1:1" x14ac:dyDescent="0.55000000000000004">
      <c r="A21" s="416" t="s">
        <v>113</v>
      </c>
    </row>
    <row r="22" spans="1:1" x14ac:dyDescent="0.55000000000000004">
      <c r="A22" s="417" t="s">
        <v>54</v>
      </c>
    </row>
    <row r="23" spans="1:1" x14ac:dyDescent="0.55000000000000004">
      <c r="A23" s="354" t="s">
        <v>158</v>
      </c>
    </row>
    <row r="24" spans="1:1" x14ac:dyDescent="0.55000000000000004">
      <c r="A24" s="370" t="s">
        <v>51</v>
      </c>
    </row>
    <row r="25" spans="1:1" x14ac:dyDescent="0.55000000000000004">
      <c r="A25" s="370" t="s">
        <v>224</v>
      </c>
    </row>
    <row r="26" spans="1:1" x14ac:dyDescent="0.55000000000000004">
      <c r="A26" s="358" t="s">
        <v>203</v>
      </c>
    </row>
    <row r="27" spans="1:1" x14ac:dyDescent="0.55000000000000004">
      <c r="A27" s="414" t="s">
        <v>6</v>
      </c>
    </row>
    <row r="28" spans="1:1" x14ac:dyDescent="0.55000000000000004">
      <c r="A28" s="353" t="s">
        <v>67</v>
      </c>
    </row>
    <row r="29" spans="1:1" x14ac:dyDescent="0.55000000000000004">
      <c r="A29" s="353" t="s">
        <v>227</v>
      </c>
    </row>
    <row r="30" spans="1:1" x14ac:dyDescent="0.55000000000000004">
      <c r="A30" s="359" t="s">
        <v>200</v>
      </c>
    </row>
    <row r="31" spans="1:1" x14ac:dyDescent="0.55000000000000004">
      <c r="A31" s="352" t="s">
        <v>226</v>
      </c>
    </row>
    <row r="32" spans="1:1" x14ac:dyDescent="0.55000000000000004">
      <c r="A32" s="415" t="s">
        <v>162</v>
      </c>
    </row>
    <row r="33" spans="1:1" x14ac:dyDescent="0.55000000000000004">
      <c r="A33" s="361" t="s">
        <v>193</v>
      </c>
    </row>
    <row r="34" spans="1:1" x14ac:dyDescent="0.55000000000000004">
      <c r="A34" s="356" t="s">
        <v>222</v>
      </c>
    </row>
    <row r="35" spans="1:1" x14ac:dyDescent="0.55000000000000004">
      <c r="A35" s="365" t="s">
        <v>11</v>
      </c>
    </row>
    <row r="36" spans="1:1" x14ac:dyDescent="0.55000000000000004">
      <c r="A36" s="401" t="s">
        <v>159</v>
      </c>
    </row>
    <row r="37" spans="1:1" x14ac:dyDescent="0.55000000000000004">
      <c r="A37" s="350" t="s">
        <v>103</v>
      </c>
    </row>
    <row r="38" spans="1:1" x14ac:dyDescent="0.55000000000000004">
      <c r="A38" s="410" t="s">
        <v>56</v>
      </c>
    </row>
    <row r="39" spans="1:1" x14ac:dyDescent="0.55000000000000004">
      <c r="A39" s="411" t="s">
        <v>12</v>
      </c>
    </row>
    <row r="40" spans="1:1" x14ac:dyDescent="0.55000000000000004">
      <c r="A40" s="412" t="s">
        <v>48</v>
      </c>
    </row>
    <row r="41" spans="1:1" x14ac:dyDescent="0.55000000000000004">
      <c r="A41" s="389" t="s">
        <v>115</v>
      </c>
    </row>
    <row r="42" spans="1:1" x14ac:dyDescent="0.55000000000000004">
      <c r="A42" s="387" t="s">
        <v>136</v>
      </c>
    </row>
    <row r="43" spans="1:1" x14ac:dyDescent="0.55000000000000004">
      <c r="A43" s="367" t="s">
        <v>9</v>
      </c>
    </row>
    <row r="44" spans="1:1" x14ac:dyDescent="0.55000000000000004">
      <c r="A44" s="413" t="s">
        <v>108</v>
      </c>
    </row>
    <row r="45" spans="1:1" x14ac:dyDescent="0.55000000000000004">
      <c r="A45" s="409" t="s">
        <v>53</v>
      </c>
    </row>
    <row r="46" spans="1:1" x14ac:dyDescent="0.55000000000000004">
      <c r="A46" s="367" t="s">
        <v>194</v>
      </c>
    </row>
    <row r="47" spans="1:1" x14ac:dyDescent="0.55000000000000004">
      <c r="A47" s="408" t="s">
        <v>116</v>
      </c>
    </row>
    <row r="48" spans="1:1" s="168" customFormat="1" x14ac:dyDescent="0.55000000000000004">
      <c r="A48" s="407" t="s">
        <v>106</v>
      </c>
    </row>
    <row r="49" spans="1:1" x14ac:dyDescent="0.55000000000000004">
      <c r="A49" s="366" t="s">
        <v>33</v>
      </c>
    </row>
    <row r="50" spans="1:1" x14ac:dyDescent="0.55000000000000004">
      <c r="A50" s="403" t="s">
        <v>14</v>
      </c>
    </row>
    <row r="51" spans="1:1" s="168" customFormat="1" x14ac:dyDescent="0.55000000000000004">
      <c r="A51" s="404" t="s">
        <v>55</v>
      </c>
    </row>
    <row r="52" spans="1:1" x14ac:dyDescent="0.55000000000000004">
      <c r="A52" s="405" t="s">
        <v>38</v>
      </c>
    </row>
    <row r="53" spans="1:1" x14ac:dyDescent="0.55000000000000004">
      <c r="A53" s="406" t="s">
        <v>95</v>
      </c>
    </row>
    <row r="54" spans="1:1" x14ac:dyDescent="0.55000000000000004">
      <c r="A54" s="349" t="s">
        <v>310</v>
      </c>
    </row>
    <row r="55" spans="1:1" x14ac:dyDescent="0.55000000000000004">
      <c r="A55" s="389" t="s">
        <v>311</v>
      </c>
    </row>
    <row r="56" spans="1:1" x14ac:dyDescent="0.55000000000000004">
      <c r="A56" s="364" t="s">
        <v>313</v>
      </c>
    </row>
    <row r="57" spans="1:1" x14ac:dyDescent="0.55000000000000004">
      <c r="A57" s="349" t="s">
        <v>315</v>
      </c>
    </row>
    <row r="58" spans="1:1" x14ac:dyDescent="0.55000000000000004">
      <c r="A58" s="390" t="s">
        <v>117</v>
      </c>
    </row>
    <row r="59" spans="1:1" x14ac:dyDescent="0.55000000000000004">
      <c r="A59" s="392" t="s">
        <v>50</v>
      </c>
    </row>
    <row r="60" spans="1:1" x14ac:dyDescent="0.55000000000000004">
      <c r="A60" s="393" t="s">
        <v>238</v>
      </c>
    </row>
    <row r="61" spans="1:1" x14ac:dyDescent="0.55000000000000004">
      <c r="A61" s="394" t="s">
        <v>231</v>
      </c>
    </row>
    <row r="62" spans="1:1" x14ac:dyDescent="0.55000000000000004">
      <c r="A62" s="395" t="s">
        <v>52</v>
      </c>
    </row>
    <row r="63" spans="1:1" x14ac:dyDescent="0.55000000000000004">
      <c r="A63" s="362" t="s">
        <v>10</v>
      </c>
    </row>
    <row r="64" spans="1:1" x14ac:dyDescent="0.55000000000000004">
      <c r="A64" s="372" t="s">
        <v>176</v>
      </c>
    </row>
    <row r="65" spans="1:8" x14ac:dyDescent="0.55000000000000004">
      <c r="A65" s="373" t="s">
        <v>177</v>
      </c>
    </row>
    <row r="66" spans="1:8" x14ac:dyDescent="0.55000000000000004">
      <c r="A66" s="374" t="s">
        <v>178</v>
      </c>
    </row>
    <row r="67" spans="1:8" x14ac:dyDescent="0.55000000000000004">
      <c r="A67" s="375" t="s">
        <v>179</v>
      </c>
    </row>
    <row r="68" spans="1:8" x14ac:dyDescent="0.55000000000000004">
      <c r="A68" s="376" t="s">
        <v>180</v>
      </c>
    </row>
    <row r="69" spans="1:8" x14ac:dyDescent="0.55000000000000004">
      <c r="A69" s="396" t="s">
        <v>121</v>
      </c>
    </row>
    <row r="70" spans="1:8" x14ac:dyDescent="0.55000000000000004">
      <c r="A70" s="397" t="s">
        <v>107</v>
      </c>
    </row>
    <row r="71" spans="1:8" x14ac:dyDescent="0.55000000000000004">
      <c r="A71" s="398" t="s">
        <v>140</v>
      </c>
    </row>
    <row r="72" spans="1:8" x14ac:dyDescent="0.55000000000000004">
      <c r="A72" s="388" t="s">
        <v>135</v>
      </c>
    </row>
    <row r="73" spans="1:8" x14ac:dyDescent="0.55000000000000004">
      <c r="A73" s="399" t="s">
        <v>13</v>
      </c>
    </row>
    <row r="74" spans="1:8" x14ac:dyDescent="0.55000000000000004">
      <c r="A74" s="391" t="s">
        <v>99</v>
      </c>
      <c r="H74" s="371" t="s">
        <v>104</v>
      </c>
    </row>
    <row r="75" spans="1:8" x14ac:dyDescent="0.55000000000000004">
      <c r="A75" s="400" t="s">
        <v>119</v>
      </c>
    </row>
    <row r="76" spans="1:8" x14ac:dyDescent="0.55000000000000004">
      <c r="A76" s="351" t="s">
        <v>118</v>
      </c>
    </row>
    <row r="77" spans="1:8" x14ac:dyDescent="0.55000000000000004">
      <c r="A77" s="363" t="s">
        <v>335</v>
      </c>
    </row>
    <row r="78" spans="1:8" x14ac:dyDescent="0.55000000000000004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K6" sqref="K6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28" t="s">
        <v>274</v>
      </c>
      <c r="B1" s="75" t="s">
        <v>300</v>
      </c>
    </row>
    <row r="2" spans="1:18" ht="43" customHeight="1" x14ac:dyDescent="0.55000000000000004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18" x14ac:dyDescent="0.55000000000000004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hidden="1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55000000000000004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55000000000000004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55000000000000004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4.7" hidden="1" thickBot="1" x14ac:dyDescent="0.6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55000000000000004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55000000000000004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55000000000000004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55000000000000004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55000000000000004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55000000000000004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4.7" hidden="1" thickBot="1" x14ac:dyDescent="0.6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55000000000000004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27" t="s">
        <v>274</v>
      </c>
    </row>
    <row r="2" spans="1:9" ht="15.6" x14ac:dyDescent="0.6">
      <c r="A2" s="224" t="s">
        <v>66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0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55000000000000004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55000000000000004">
      <c r="B20" s="424" t="s">
        <v>326</v>
      </c>
      <c r="C20" s="25"/>
      <c r="D20" s="25"/>
      <c r="E20" s="25"/>
      <c r="F20" s="12"/>
      <c r="I20" s="1"/>
    </row>
    <row r="21" spans="2:11" ht="29.5" customHeight="1" x14ac:dyDescent="0.55000000000000004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55000000000000004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55000000000000004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4.7" thickBot="1" x14ac:dyDescent="0.6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4.7" thickBot="1" x14ac:dyDescent="0.6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422" t="s">
        <v>325</v>
      </c>
      <c r="C30" s="25"/>
      <c r="D30" s="25"/>
      <c r="E30" s="25"/>
      <c r="K30" s="12"/>
    </row>
    <row r="31" spans="2:11" x14ac:dyDescent="0.55000000000000004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55000000000000004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241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27" t="s">
        <v>274</v>
      </c>
    </row>
    <row r="2" spans="1:9" ht="14.7" thickBot="1" x14ac:dyDescent="0.6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55000000000000004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55000000000000004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55000000000000004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55000000000000004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55000000000000004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55000000000000004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55000000000000004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55000000000000004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55000000000000004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55000000000000004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55000000000000004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55000000000000004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55000000000000004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55000000000000004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4.7" thickBot="1" x14ac:dyDescent="0.6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4.7" thickBot="1" x14ac:dyDescent="0.6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26" t="s">
        <v>274</v>
      </c>
    </row>
    <row r="2" spans="1:4" x14ac:dyDescent="0.55000000000000004">
      <c r="A2" s="103" t="s">
        <v>247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283</v>
      </c>
      <c r="B9" s="2"/>
      <c r="C9" s="209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282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177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178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179</v>
      </c>
      <c r="B16" s="7">
        <v>0</v>
      </c>
      <c r="C16" s="8">
        <v>0</v>
      </c>
      <c r="D16" s="8">
        <v>0</v>
      </c>
    </row>
    <row r="17" spans="1:8" ht="14.7" thickBot="1" x14ac:dyDescent="0.6">
      <c r="A17" s="331" t="s">
        <v>180</v>
      </c>
      <c r="B17" s="332">
        <v>0</v>
      </c>
      <c r="C17" s="335">
        <v>0</v>
      </c>
      <c r="D17" s="335">
        <v>0</v>
      </c>
    </row>
    <row r="18" spans="1:8" ht="14.7" thickBot="1" x14ac:dyDescent="0.6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55000000000000004">
      <c r="B19" s="13"/>
      <c r="C19" s="13"/>
      <c r="D19" s="13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55000000000000004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55000000000000004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55000000000000004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55000000000000004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55000000000000004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55000000000000004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55000000000000004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55000000000000004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55000000000000004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55000000000000004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55000000000000004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55000000000000004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55000000000000004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55000000000000004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55000000000000004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55000000000000004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55000000000000004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55000000000000004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50"/>
    </row>
    <row r="44" spans="1:10" hidden="1" x14ac:dyDescent="0.55000000000000004">
      <c r="B44" s="150"/>
    </row>
    <row r="45" spans="1:10" hidden="1" x14ac:dyDescent="0.55000000000000004">
      <c r="B45" s="150"/>
    </row>
    <row r="46" spans="1:10" hidden="1" x14ac:dyDescent="0.55000000000000004"/>
    <row r="47" spans="1:10" hidden="1" x14ac:dyDescent="0.55000000000000004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55000000000000004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55000000000000004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55000000000000004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55000000000000004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55000000000000004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55000000000000004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55000000000000004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55000000000000004"/>
    <row r="57" spans="1:10" x14ac:dyDescent="0.55000000000000004">
      <c r="A57" s="1" t="s">
        <v>330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4.7" thickBot="1" x14ac:dyDescent="0.6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4.4" x14ac:dyDescent="0.55000000000000004"/>
  <cols>
    <col min="1" max="1" width="10.15625" style="168" bestFit="1" customWidth="1"/>
    <col min="2" max="2" width="12.68359375" style="168" bestFit="1" customWidth="1"/>
    <col min="4" max="5" width="9.15625" style="168"/>
  </cols>
  <sheetData>
    <row r="1" spans="1:38" x14ac:dyDescent="0.55000000000000004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55000000000000004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55000000000000004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55000000000000004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55000000000000004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55000000000000004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55000000000000004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55000000000000004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55000000000000004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55000000000000004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55000000000000004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55000000000000004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55000000000000004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55000000000000004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55000000000000004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55000000000000004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55000000000000004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55000000000000004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55000000000000004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55000000000000004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55000000000000004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55000000000000004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55000000000000004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55000000000000004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55000000000000004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55000000000000004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55000000000000004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55000000000000004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55000000000000004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55000000000000004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55000000000000004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55000000000000004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55000000000000004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55000000000000004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55000000000000004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55000000000000004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55000000000000004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55000000000000004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55000000000000004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55000000000000004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55000000000000004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55000000000000004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55000000000000004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55000000000000004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55000000000000004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55000000000000004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55000000000000004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55000000000000004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55000000000000004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55000000000000004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55000000000000004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55000000000000004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55000000000000004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55000000000000004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55000000000000004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55000000000000004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55000000000000004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55000000000000004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55000000000000004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55000000000000004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55000000000000004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55000000000000004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55000000000000004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55000000000000004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55000000000000004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55000000000000004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55000000000000004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55000000000000004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55000000000000004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55000000000000004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55000000000000004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55000000000000004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55000000000000004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55000000000000004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55000000000000004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55000000000000004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55000000000000004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55000000000000004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55000000000000004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55000000000000004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55000000000000004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55000000000000004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55000000000000004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55000000000000004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55000000000000004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55000000000000004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55000000000000004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55000000000000004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55000000000000004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55000000000000004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55000000000000004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55000000000000004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55000000000000004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55000000000000004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55000000000000004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55000000000000004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55000000000000004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55000000000000004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55000000000000004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55000000000000004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55000000000000004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55000000000000004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55000000000000004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55000000000000004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55000000000000004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55000000000000004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55000000000000004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55000000000000004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55000000000000004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55000000000000004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55000000000000004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55000000000000004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55000000000000004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55000000000000004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55000000000000004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55000000000000004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55000000000000004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55000000000000004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55000000000000004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55000000000000004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55000000000000004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55000000000000004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55000000000000004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55000000000000004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55000000000000004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55000000000000004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55000000000000004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55000000000000004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55000000000000004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55000000000000004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55000000000000004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55000000000000004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55000000000000004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55000000000000004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55000000000000004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55000000000000004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55000000000000004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55000000000000004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55000000000000004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55000000000000004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55000000000000004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55000000000000004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55000000000000004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55000000000000004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55000000000000004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55000000000000004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55000000000000004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55000000000000004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55000000000000004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55000000000000004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55000000000000004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55000000000000004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55000000000000004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55000000000000004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55000000000000004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55000000000000004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55000000000000004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55000000000000004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55000000000000004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55000000000000004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55000000000000004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55000000000000004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55000000000000004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55000000000000004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55000000000000004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55000000000000004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55000000000000004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55000000000000004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55000000000000004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55000000000000004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55000000000000004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55000000000000004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55000000000000004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55000000000000004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55000000000000004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55000000000000004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55000000000000004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55000000000000004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55000000000000004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55000000000000004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55000000000000004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55000000000000004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55000000000000004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55000000000000004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55000000000000004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55000000000000004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55000000000000004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55000000000000004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55000000000000004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55000000000000004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55000000000000004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55000000000000004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55000000000000004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55000000000000004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55000000000000004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55000000000000004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55000000000000004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55000000000000004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55000000000000004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55000000000000004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55000000000000004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55000000000000004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55000000000000004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55000000000000004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55000000000000004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55000000000000004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55000000000000004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55000000000000004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55000000000000004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55000000000000004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55000000000000004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55000000000000004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55000000000000004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55000000000000004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55000000000000004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55000000000000004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55000000000000004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55000000000000004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55000000000000004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55000000000000004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55000000000000004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55000000000000004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55000000000000004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55000000000000004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55000000000000004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55000000000000004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55000000000000004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55000000000000004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55000000000000004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55000000000000004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55000000000000004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55000000000000004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55000000000000004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55000000000000004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55000000000000004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55000000000000004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55000000000000004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55000000000000004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55000000000000004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55000000000000004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55000000000000004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55000000000000004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55000000000000004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55000000000000004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55000000000000004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55000000000000004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55000000000000004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55000000000000004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55000000000000004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55000000000000004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55000000000000004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55000000000000004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55000000000000004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55000000000000004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55000000000000004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55000000000000004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55000000000000004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55000000000000004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55000000000000004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55000000000000004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55000000000000004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55000000000000004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55000000000000004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55000000000000004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55000000000000004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55000000000000004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55000000000000004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55000000000000004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55000000000000004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55000000000000004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55000000000000004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55000000000000004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55000000000000004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55000000000000004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55000000000000004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55000000000000004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55000000000000004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55000000000000004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55000000000000004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55000000000000004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55000000000000004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55000000000000004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55000000000000004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55000000000000004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55000000000000004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55000000000000004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55000000000000004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55000000000000004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55000000000000004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55000000000000004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55000000000000004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55000000000000004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55000000000000004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55000000000000004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55000000000000004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55000000000000004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55000000000000004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55000000000000004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55000000000000004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55000000000000004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55000000000000004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55000000000000004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55000000000000004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55000000000000004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55000000000000004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55000000000000004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55000000000000004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55000000000000004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55000000000000004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55000000000000004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316" t="s">
        <v>274</v>
      </c>
      <c r="F1" s="75"/>
    </row>
    <row r="2" spans="1:7" s="320" customFormat="1" x14ac:dyDescent="0.55000000000000004">
      <c r="A2" s="319"/>
      <c r="C2" s="427" t="s">
        <v>320</v>
      </c>
      <c r="D2" s="427"/>
      <c r="E2" s="427"/>
    </row>
    <row r="3" spans="1:7" s="12" customFormat="1" x14ac:dyDescent="0.55000000000000004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  <c r="G3" s="12" t="s">
        <v>317</v>
      </c>
    </row>
    <row r="4" spans="1:7" s="12" customFormat="1" x14ac:dyDescent="0.55000000000000004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55000000000000004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55000000000000004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55000000000000004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55000000000000004">
      <c r="A8" s="317"/>
      <c r="C8" s="12" t="s">
        <v>240</v>
      </c>
      <c r="F8" s="318"/>
    </row>
    <row r="9" spans="1:7" x14ac:dyDescent="0.55000000000000004">
      <c r="A9" s="317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55000000000000004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55000000000000004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26" t="s">
        <v>274</v>
      </c>
    </row>
    <row r="2" spans="1:10" ht="15.6" x14ac:dyDescent="0.6">
      <c r="A2" s="224" t="s">
        <v>25</v>
      </c>
    </row>
    <row r="3" spans="1:10" x14ac:dyDescent="0.55000000000000004">
      <c r="A3" s="6" t="s">
        <v>305</v>
      </c>
    </row>
    <row r="4" spans="1:10" x14ac:dyDescent="0.55000000000000004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55000000000000004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55000000000000004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55000000000000004">
      <c r="A8" s="2" t="s">
        <v>206</v>
      </c>
      <c r="B8" s="87">
        <v>0</v>
      </c>
      <c r="C8" s="3"/>
      <c r="D8" s="3"/>
    </row>
    <row r="9" spans="1:10" x14ac:dyDescent="0.55000000000000004">
      <c r="A9" s="1" t="s">
        <v>221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55000000000000004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55000000000000004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152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6" sqref="D16"/>
    </sheetView>
  </sheetViews>
  <sheetFormatPr defaultColWidth="9.15625" defaultRowHeight="11.7" x14ac:dyDescent="0.45"/>
  <cols>
    <col min="1" max="1" width="15.83984375" style="123" customWidth="1"/>
    <col min="2" max="2" width="10.15625" style="123" bestFit="1" customWidth="1"/>
    <col min="3" max="3" width="10.15625" style="123" customWidth="1"/>
    <col min="4" max="4" width="11.83984375" style="123" bestFit="1" customWidth="1"/>
    <col min="5" max="5" width="11" style="123" customWidth="1"/>
    <col min="6" max="6" width="13.41796875" style="123" customWidth="1"/>
    <col min="7" max="7" width="24.26171875" style="123" customWidth="1"/>
    <col min="8" max="8" width="10" style="123" hidden="1" customWidth="1"/>
    <col min="9" max="12" width="9.26171875" style="123" hidden="1" customWidth="1"/>
    <col min="13" max="13" width="24.26171875" style="123" hidden="1" customWidth="1"/>
    <col min="14" max="14" width="12.68359375" style="123" hidden="1" customWidth="1"/>
    <col min="15" max="15" width="9.26171875" style="123" hidden="1" customWidth="1"/>
    <col min="16" max="16" width="9.83984375" style="123" hidden="1" customWidth="1"/>
    <col min="17" max="22" width="0" style="123" hidden="1" customWidth="1"/>
    <col min="23" max="23" width="2.578125" style="123" hidden="1" customWidth="1"/>
    <col min="24" max="16384" width="9.15625" style="123"/>
  </cols>
  <sheetData>
    <row r="1" spans="1:29" ht="12" thickBot="1" x14ac:dyDescent="0.5">
      <c r="A1" s="225" t="s">
        <v>274</v>
      </c>
    </row>
    <row r="2" spans="1:29" ht="46.5" customHeight="1" x14ac:dyDescent="0.45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45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45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45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45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45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" thickBot="1" x14ac:dyDescent="0.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5" customHeight="1" x14ac:dyDescent="0.45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45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45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45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45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45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45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45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45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45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45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1303882.2275068518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1201764.1912565753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45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45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45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45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45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45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45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" thickBot="1" x14ac:dyDescent="0.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45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45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45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45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45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45">
      <c r="C34" s="250"/>
    </row>
    <row r="35" spans="1:15" x14ac:dyDescent="0.45">
      <c r="A35" s="177"/>
      <c r="B35" s="177" t="s">
        <v>27</v>
      </c>
      <c r="C35" s="177" t="s">
        <v>28</v>
      </c>
    </row>
    <row r="36" spans="1:15" x14ac:dyDescent="0.45">
      <c r="A36" s="177" t="s">
        <v>158</v>
      </c>
      <c r="B36" s="178">
        <v>0.8</v>
      </c>
      <c r="C36" s="178">
        <v>0.2</v>
      </c>
    </row>
    <row r="38" spans="1:15" hidden="1" x14ac:dyDescent="0.45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45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45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45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45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45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45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45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45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45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45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45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45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45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45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45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45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" hidden="1" thickBot="1" x14ac:dyDescent="0.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45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45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45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45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45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4" sqref="D4:D5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9.15625" style="1"/>
    <col min="5" max="5" width="45.68359375" style="1" customWidth="1"/>
    <col min="6" max="16384" width="9.15625" style="1"/>
  </cols>
  <sheetData>
    <row r="1" spans="1:4" x14ac:dyDescent="0.55000000000000004">
      <c r="A1" s="226" t="s">
        <v>274</v>
      </c>
    </row>
    <row r="2" spans="1:4" ht="15.6" x14ac:dyDescent="0.6">
      <c r="A2" s="224" t="s">
        <v>340</v>
      </c>
    </row>
    <row r="3" spans="1:4" x14ac:dyDescent="0.55000000000000004">
      <c r="A3" s="2" t="s">
        <v>339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9">
        <v>0</v>
      </c>
      <c r="C4" s="110">
        <v>500000</v>
      </c>
      <c r="D4" s="110">
        <v>500000</v>
      </c>
    </row>
    <row r="5" spans="1:4" x14ac:dyDescent="0.55000000000000004">
      <c r="A5" s="2" t="s">
        <v>119</v>
      </c>
      <c r="B5" s="109">
        <v>0</v>
      </c>
      <c r="C5" s="110">
        <v>1500000</v>
      </c>
      <c r="D5" s="110">
        <v>1500000</v>
      </c>
    </row>
    <row r="6" spans="1:4" x14ac:dyDescent="0.55000000000000004">
      <c r="A6" s="306"/>
    </row>
    <row r="7" spans="1:4" ht="15.6" x14ac:dyDescent="0.6">
      <c r="A7" s="224" t="s">
        <v>297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55000000000000004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55000000000000004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55000000000000004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55000000000000004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1"/>
  <sheetViews>
    <sheetView topLeftCell="A390" workbookViewId="0">
      <selection activeCell="E404" sqref="E404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55000000000000004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55000000000000004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55000000000000004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55000000000000004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55000000000000004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55000000000000004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55000000000000004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55000000000000004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55000000000000004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55000000000000004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55000000000000004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55000000000000004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55000000000000004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55000000000000004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55000000000000004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55000000000000004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18" x14ac:dyDescent="0.55000000000000004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55000000000000004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55000000000000004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55000000000000004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55000000000000004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55000000000000004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55000000000000004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55000000000000004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55000000000000004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55000000000000004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55000000000000004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55000000000000004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55000000000000004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55000000000000004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55000000000000004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55000000000000004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55000000000000004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55000000000000004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55000000000000004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55000000000000004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55000000000000004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55000000000000004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55000000000000004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55000000000000004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55000000000000004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55000000000000004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55000000000000004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55000000000000004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55000000000000004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55000000000000004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55000000000000004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55000000000000004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55000000000000004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55000000000000004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55000000000000004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55000000000000004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55000000000000004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55000000000000004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55000000000000004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55000000000000004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55000000000000004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55000000000000004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55000000000000004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55000000000000004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55000000000000004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55000000000000004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55000000000000004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55000000000000004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55000000000000004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55000000000000004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55000000000000004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55000000000000004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55000000000000004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55000000000000004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55000000000000004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55000000000000004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55000000000000004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55000000000000004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55000000000000004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55000000000000004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55000000000000004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55000000000000004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55000000000000004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742047.23956057359</v>
      </c>
      <c r="F302" s="168">
        <v>1</v>
      </c>
    </row>
    <row r="303" spans="1:7" x14ac:dyDescent="0.55000000000000004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55000000000000004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55000000000000004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1043396.505617182</v>
      </c>
      <c r="F305" s="168">
        <v>1</v>
      </c>
    </row>
    <row r="306" spans="1:7" x14ac:dyDescent="0.55000000000000004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55000000000000004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55000000000000004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55000000000000004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55000000000000004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55000000000000004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55000000000000004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55000000000000004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55000000000000004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561834.98794627911</v>
      </c>
      <c r="F314" s="168">
        <v>1</v>
      </c>
    </row>
    <row r="315" spans="1:7" x14ac:dyDescent="0.55000000000000004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55000000000000004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55000000000000004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305407.17650096409</v>
      </c>
      <c r="F317" s="168">
        <v>1</v>
      </c>
    </row>
    <row r="318" spans="1:7" x14ac:dyDescent="0.55000000000000004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55000000000000004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55000000000000004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55000000000000004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55000000000000004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55000000000000004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55000000000000004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55000000000000004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55000000000000004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663612.08158307197</v>
      </c>
      <c r="F326" s="168">
        <v>1</v>
      </c>
    </row>
    <row r="327" spans="1:7" x14ac:dyDescent="0.55000000000000004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55000000000000004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55000000000000004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840554.80431872536</v>
      </c>
      <c r="F329" s="168">
        <v>1</v>
      </c>
    </row>
    <row r="330" spans="1:7" x14ac:dyDescent="0.55000000000000004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55000000000000004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55000000000000004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55000000000000004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55000000000000004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55000000000000004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551632.61779012682</v>
      </c>
      <c r="F335" s="168">
        <v>1</v>
      </c>
      <c r="G335" s="168">
        <v>1</v>
      </c>
    </row>
    <row r="336" spans="1:7" x14ac:dyDescent="0.55000000000000004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55000000000000004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55000000000000004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538152.10967350425</v>
      </c>
      <c r="F338" s="168">
        <v>1</v>
      </c>
    </row>
    <row r="339" spans="1:7" x14ac:dyDescent="0.55000000000000004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55000000000000004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55000000000000004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245841.06787258096</v>
      </c>
      <c r="F341" s="168">
        <v>1</v>
      </c>
    </row>
    <row r="342" spans="1:7" x14ac:dyDescent="0.55000000000000004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55000000000000004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55000000000000004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55000000000000004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55000000000000004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55000000000000004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161253.53800096706</v>
      </c>
      <c r="F347" s="168">
        <v>1</v>
      </c>
      <c r="G347" s="168">
        <v>1</v>
      </c>
    </row>
    <row r="348" spans="1:7" x14ac:dyDescent="0.55000000000000004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55000000000000004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17711161.810424652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571108.87935312989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17222550.97014698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549824.31220967998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3047096.7359039234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364918.6036041156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3027845.1302976091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354148.81875125773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55000000000000004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55000000000000004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55000000000000004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55000000000000004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55000000000000004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55000000000000004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55000000000000004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55000000000000004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348810.42722851911</v>
      </c>
      <c r="G399" s="168">
        <v>1</v>
      </c>
    </row>
    <row r="400" spans="1:7" x14ac:dyDescent="0.55000000000000004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347072.16834160092</v>
      </c>
      <c r="G400" s="168">
        <v>1</v>
      </c>
    </row>
    <row r="401" spans="1:7" x14ac:dyDescent="0.55000000000000004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55000000000000004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151189.57277148083</v>
      </c>
      <c r="G402" s="168">
        <v>1</v>
      </c>
    </row>
    <row r="403" spans="1:7" x14ac:dyDescent="0.55000000000000004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152927.83165839902</v>
      </c>
      <c r="G403" s="168">
        <v>1</v>
      </c>
    </row>
    <row r="404" spans="1:7" s="168" customFormat="1" x14ac:dyDescent="0.55000000000000004">
      <c r="A404" s="168" t="s">
        <v>313</v>
      </c>
      <c r="B404" s="168" t="s">
        <v>23</v>
      </c>
      <c r="C404" s="168" t="s">
        <v>119</v>
      </c>
      <c r="D404" s="168">
        <f>År1</f>
        <v>2019</v>
      </c>
      <c r="E404" s="168">
        <f ca="1">HLOOKUP(D404,'Forbrug til andet'!$B$3:$D$5,3,FALSE)*IF(B404="Vestdanmark",SUMIFS(IF(D404=År1,'Resultater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s="168" customFormat="1" x14ac:dyDescent="0.55000000000000004">
      <c r="A405" s="168" t="s">
        <v>313</v>
      </c>
      <c r="B405" s="168" t="s">
        <v>23</v>
      </c>
      <c r="C405" s="168" t="s">
        <v>119</v>
      </c>
      <c r="D405" s="168">
        <f>År2</f>
        <v>2030</v>
      </c>
      <c r="E405" s="168">
        <f ca="1">HLOOKUP(D405,'Forbrug til andet'!$B$3:$D$5,3,FALSE)*IF(B405="Vestdanmark",SUMIFS(IF(D405=År1,'Resultater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1160357.7148958889</v>
      </c>
      <c r="G405" s="168">
        <v>1</v>
      </c>
    </row>
    <row r="406" spans="1:7" s="168" customFormat="1" x14ac:dyDescent="0.55000000000000004">
      <c r="A406" s="168" t="s">
        <v>313</v>
      </c>
      <c r="B406" s="168" t="s">
        <v>23</v>
      </c>
      <c r="C406" s="168" t="s">
        <v>119</v>
      </c>
      <c r="D406" s="168">
        <f>År3</f>
        <v>2050</v>
      </c>
      <c r="E406" s="168">
        <f ca="1">HLOOKUP(D406,'Forbrug til andet'!$B$3:$D$5,3,FALSE)*IF(B406="Vestdanmark",SUMIFS(IF(D406=År1,'Resultater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1160564.2461941026</v>
      </c>
      <c r="G406" s="168">
        <v>1</v>
      </c>
    </row>
    <row r="407" spans="1:7" s="168" customFormat="1" x14ac:dyDescent="0.55000000000000004">
      <c r="A407" s="168" t="s">
        <v>313</v>
      </c>
      <c r="B407" s="168" t="s">
        <v>24</v>
      </c>
      <c r="C407" s="168" t="s">
        <v>119</v>
      </c>
      <c r="D407" s="168">
        <f>År1</f>
        <v>2019</v>
      </c>
      <c r="E407" s="168">
        <f ca="1">HLOOKUP(D407,'Forbrug til andet'!$B$3:$D$5,3,FALSE)*IF(B407="Vestdanmark",SUMIFS(IF(D407=År1,'Resultater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s="168" customFormat="1" x14ac:dyDescent="0.55000000000000004">
      <c r="A408" s="168" t="s">
        <v>313</v>
      </c>
      <c r="B408" s="168" t="s">
        <v>24</v>
      </c>
      <c r="C408" s="168" t="s">
        <v>119</v>
      </c>
      <c r="D408" s="168">
        <f>År2</f>
        <v>2030</v>
      </c>
      <c r="E408" s="168">
        <f ca="1">HLOOKUP(D408,'Forbrug til andet'!$B$3:$D$5,3,FALSE)*IF(B408="Vestdanmark",SUMIFS(IF(D408=År1,'Resultater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339642.28510411107</v>
      </c>
      <c r="G408" s="168">
        <v>1</v>
      </c>
    </row>
    <row r="409" spans="1:7" s="168" customFormat="1" x14ac:dyDescent="0.55000000000000004">
      <c r="A409" s="168" t="s">
        <v>313</v>
      </c>
      <c r="B409" s="168" t="s">
        <v>24</v>
      </c>
      <c r="C409" s="168" t="s">
        <v>119</v>
      </c>
      <c r="D409" s="168">
        <f>År3</f>
        <v>2050</v>
      </c>
      <c r="E409" s="168">
        <f ca="1">HLOOKUP(D409,'Forbrug til andet'!$B$3:$D$5,3,FALSE)*IF(B409="Vestdanmark",SUMIFS(IF(D409=År1,'Resultater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339435.75380589743</v>
      </c>
      <c r="G409" s="168">
        <v>1</v>
      </c>
    </row>
    <row r="410" spans="1:7" x14ac:dyDescent="0.55000000000000004">
      <c r="A410" s="168" t="s">
        <v>120</v>
      </c>
      <c r="B410" s="168" t="s">
        <v>23</v>
      </c>
      <c r="C410" s="168" t="s">
        <v>310</v>
      </c>
      <c r="D410" s="168">
        <f t="shared" ref="D410:D417" si="31">År1</f>
        <v>2019</v>
      </c>
      <c r="E410" s="168">
        <f ca="1"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55000000000000004">
      <c r="A411" s="168" t="s">
        <v>120</v>
      </c>
      <c r="B411" s="168" t="s">
        <v>23</v>
      </c>
      <c r="C411" s="168" t="s">
        <v>311</v>
      </c>
      <c r="D411" s="168">
        <f t="shared" si="31"/>
        <v>2019</v>
      </c>
      <c r="E411" s="168">
        <f ca="1"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55000000000000004">
      <c r="A412" s="168" t="s">
        <v>120</v>
      </c>
      <c r="B412" s="168" t="s">
        <v>23</v>
      </c>
      <c r="C412" s="168" t="s">
        <v>310</v>
      </c>
      <c r="D412" s="168">
        <f>År2</f>
        <v>2030</v>
      </c>
      <c r="E412" s="168">
        <f ca="1"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390273.93535048008</v>
      </c>
      <c r="F412" s="168">
        <v>1</v>
      </c>
    </row>
    <row r="413" spans="1:7" x14ac:dyDescent="0.55000000000000004">
      <c r="A413" s="168" t="s">
        <v>120</v>
      </c>
      <c r="B413" s="168" t="s">
        <v>23</v>
      </c>
      <c r="C413" s="168" t="s">
        <v>311</v>
      </c>
      <c r="D413" s="168">
        <f>År2</f>
        <v>2030</v>
      </c>
      <c r="E413" s="168">
        <f ca="1"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97568.48383762002</v>
      </c>
      <c r="F413" s="168">
        <v>1</v>
      </c>
    </row>
    <row r="414" spans="1:7" x14ac:dyDescent="0.55000000000000004">
      <c r="A414" s="168" t="s">
        <v>120</v>
      </c>
      <c r="B414" s="168" t="s">
        <v>23</v>
      </c>
      <c r="C414" s="168" t="s">
        <v>310</v>
      </c>
      <c r="D414" s="168">
        <f>År3</f>
        <v>2050</v>
      </c>
      <c r="E414" s="168">
        <f ca="1"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389335.2076319058</v>
      </c>
      <c r="F414" s="168">
        <v>1</v>
      </c>
    </row>
    <row r="415" spans="1:7" x14ac:dyDescent="0.55000000000000004">
      <c r="A415" s="168" t="s">
        <v>120</v>
      </c>
      <c r="B415" s="168" t="s">
        <v>23</v>
      </c>
      <c r="C415" s="168" t="s">
        <v>311</v>
      </c>
      <c r="D415" s="168">
        <f>År3</f>
        <v>2050</v>
      </c>
      <c r="E415" s="168">
        <f ca="1"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97333.801907976449</v>
      </c>
      <c r="F415" s="168">
        <v>1</v>
      </c>
    </row>
    <row r="416" spans="1:7" x14ac:dyDescent="0.55000000000000004">
      <c r="A416" s="168" t="s">
        <v>120</v>
      </c>
      <c r="B416" s="168" t="s">
        <v>24</v>
      </c>
      <c r="C416" s="168" t="s">
        <v>310</v>
      </c>
      <c r="D416" s="168">
        <f t="shared" si="31"/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55000000000000004">
      <c r="A417" s="168" t="s">
        <v>120</v>
      </c>
      <c r="B417" s="168" t="s">
        <v>24</v>
      </c>
      <c r="C417" s="168" t="s">
        <v>311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55000000000000004">
      <c r="A418" s="168" t="s">
        <v>120</v>
      </c>
      <c r="B418" s="168" t="s">
        <v>24</v>
      </c>
      <c r="C418" s="168" t="s">
        <v>310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141726.06464951995</v>
      </c>
      <c r="F418" s="168">
        <v>1</v>
      </c>
    </row>
    <row r="419" spans="1:6" x14ac:dyDescent="0.55000000000000004">
      <c r="A419" s="168" t="s">
        <v>120</v>
      </c>
      <c r="B419" s="168" t="s">
        <v>24</v>
      </c>
      <c r="C419" s="168" t="s">
        <v>311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35431.516162379987</v>
      </c>
      <c r="F419" s="168">
        <v>1</v>
      </c>
    </row>
    <row r="420" spans="1:6" x14ac:dyDescent="0.55000000000000004">
      <c r="A420" s="168" t="s">
        <v>120</v>
      </c>
      <c r="B420" s="168" t="s">
        <v>24</v>
      </c>
      <c r="C420" s="168" t="s">
        <v>310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142664.79236809423</v>
      </c>
      <c r="F420" s="168">
        <v>1</v>
      </c>
    </row>
    <row r="421" spans="1:6" x14ac:dyDescent="0.55000000000000004">
      <c r="A421" s="168" t="s">
        <v>120</v>
      </c>
      <c r="B421" s="168" t="s">
        <v>24</v>
      </c>
      <c r="C421" s="168" t="s">
        <v>311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35666.198092023558</v>
      </c>
      <c r="F421" s="168">
        <v>1</v>
      </c>
    </row>
  </sheetData>
  <autoFilter ref="A1:G421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ca="1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ca="1" si="1"/>
        <v>2328677.081002241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1174869.4627337861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1916916.7022943597</v>
      </c>
      <c r="F14">
        <f>E14-D14</f>
        <v>742047.23956057359</v>
      </c>
      <c r="G14">
        <f t="shared" si="3"/>
        <v>742047.23956057359</v>
      </c>
      <c r="H14">
        <f t="shared" si="1"/>
        <v>561834.98794627911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1160357.7148958889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1043396.505617182</v>
      </c>
      <c r="G17">
        <f t="shared" ca="1" si="3"/>
        <v>1043396.505617182</v>
      </c>
      <c r="H17">
        <f t="shared" ca="1" si="1"/>
        <v>305407.17650096409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269039.87884355267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830874.86678983178</v>
      </c>
      <c r="F20">
        <f t="shared" si="2"/>
        <v>561834.98794627911</v>
      </c>
      <c r="G20">
        <f t="shared" si="3"/>
        <v>561834.98794627911</v>
      </c>
      <c r="H20">
        <f t="shared" si="1"/>
        <v>742047.23956057359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339642.28510411107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305407.17650096409</v>
      </c>
      <c r="G23">
        <f t="shared" ca="1" si="3"/>
        <v>305407.17650096409</v>
      </c>
      <c r="H23">
        <f t="shared" ca="1" si="1"/>
        <v>1043396.505617182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1172867.2179462293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1836479.2995293012</v>
      </c>
      <c r="F26">
        <f t="shared" si="2"/>
        <v>663612.08158307197</v>
      </c>
      <c r="G26">
        <f t="shared" si="3"/>
        <v>663612.08158307197</v>
      </c>
      <c r="H26">
        <f t="shared" si="1"/>
        <v>538152.10967350425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1160564.2461941026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2001119.0505128279</v>
      </c>
      <c r="F29">
        <f t="shared" ca="1" si="2"/>
        <v>840554.80431872536</v>
      </c>
      <c r="G29">
        <f t="shared" ca="1" si="3"/>
        <v>840554.80431872536</v>
      </c>
      <c r="H29">
        <f t="shared" ca="1" si="1"/>
        <v>245841.06787258096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271042.12363110931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809194.23330461362</v>
      </c>
      <c r="F32">
        <f t="shared" si="2"/>
        <v>538152.10967350425</v>
      </c>
      <c r="G32">
        <f t="shared" si="3"/>
        <v>538152.10967350425</v>
      </c>
      <c r="H32">
        <f t="shared" si="1"/>
        <v>663612.08158307197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339435.75380589743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585276.82167847839</v>
      </c>
      <c r="F35">
        <f t="shared" ca="1" si="2"/>
        <v>245841.06787258096</v>
      </c>
      <c r="G35">
        <f t="shared" ca="1" si="3"/>
        <v>245841.06787258096</v>
      </c>
      <c r="H35">
        <f t="shared" ca="1" si="1"/>
        <v>840554.80431872536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78" zoomScale="80" zoomScaleNormal="80" workbookViewId="0">
      <selection activeCell="H498" sqref="H498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7271.6553271470366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3798.6259171663623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551632.61779012682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597602.00260597083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-420246.69324787147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5290666613.2844982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5290666613.2844973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5290666613.2844973</v>
      </c>
      <c r="N440" s="168"/>
      <c r="O440" s="168"/>
    </row>
    <row r="441" spans="1:15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146913194.13793731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146913194.13793728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146913194.13793728</v>
      </c>
      <c r="M441" s="168"/>
      <c r="N441" s="168"/>
      <c r="O441" s="168"/>
    </row>
    <row r="442" spans="1:15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  <c r="M442" s="168"/>
      <c r="N442" s="168"/>
      <c r="O442" s="168"/>
    </row>
    <row r="443" spans="1:15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69873348.431457981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69873348.431457967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69873348.431457967</v>
      </c>
      <c r="M443" s="168"/>
      <c r="N443" s="168"/>
      <c r="O443" s="168"/>
    </row>
    <row r="444" spans="1:15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128101138.7910063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128101138.7910063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128101138.7910063</v>
      </c>
      <c r="M444" s="168"/>
      <c r="N444" s="168"/>
      <c r="O444" s="168"/>
    </row>
    <row r="445" spans="1:15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1498693742.6388359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1498693742.6388357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1498693742.6388357</v>
      </c>
      <c r="M445" s="168"/>
      <c r="N445" s="168"/>
      <c r="O445" s="168"/>
    </row>
    <row r="446" spans="1:15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215890730.41001761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215890730.41001758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215890730.41001758</v>
      </c>
      <c r="M446" s="168"/>
      <c r="N446" s="168"/>
      <c r="O446" s="168"/>
    </row>
    <row r="447" spans="1:15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  <c r="M447" s="168"/>
      <c r="N447" s="168"/>
      <c r="O447" s="168"/>
    </row>
    <row r="448" spans="1:15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  <c r="M448" s="168"/>
      <c r="N448" s="168"/>
      <c r="O448" s="168"/>
    </row>
    <row r="449" spans="1:15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2035285226.1060581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2035285226.1060579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2035285226.1060579</v>
      </c>
      <c r="M449" s="168"/>
      <c r="N449" s="168"/>
      <c r="O449" s="168"/>
    </row>
    <row r="450" spans="1:15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146017381.97855964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146017381.97855961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146017381.97855961</v>
      </c>
      <c r="M450" s="168"/>
      <c r="N450" s="168"/>
      <c r="O450" s="168"/>
    </row>
    <row r="451" spans="1:15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  <c r="M451" s="168"/>
      <c r="N451" s="168"/>
      <c r="O451" s="168"/>
    </row>
    <row r="452" spans="1:15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  <c r="M452" s="168"/>
      <c r="N452" s="168"/>
      <c r="O452" s="168"/>
    </row>
    <row r="453" spans="1:15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108393271.28469765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108393271.28469765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108393271.28469765</v>
      </c>
      <c r="M453" s="168"/>
      <c r="N453" s="168"/>
      <c r="O453" s="168"/>
    </row>
    <row r="454" spans="1:15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3588623510.4669328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3588623510.4669318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3588623510.4669318</v>
      </c>
      <c r="M454" s="168"/>
      <c r="N454" s="168"/>
      <c r="O454" s="168"/>
    </row>
    <row r="455" spans="1:15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8543101.6798546687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8507486.5991519224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8465090.4635093808</v>
      </c>
      <c r="L455" s="129"/>
      <c r="M455" s="123"/>
    </row>
    <row r="456" spans="1:15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271259.74236183573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270827.7836134762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270263.65983297006</v>
      </c>
      <c r="L456" s="124"/>
      <c r="M456" s="123"/>
    </row>
    <row r="457" spans="1:15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3864207.3728631018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3859706.2780138706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3856243.1993456278</v>
      </c>
      <c r="L457" s="124"/>
      <c r="M457" s="123"/>
    </row>
    <row r="458" spans="1:15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30413304.875726663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95875938.998603612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-32257.365042424757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-101689.21712719031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-97354.871796820575</v>
      </c>
      <c r="L459" s="124"/>
      <c r="M459" s="123"/>
    </row>
    <row r="460" spans="1:15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57342790.956111364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139131150.75867423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-119673.00061953654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-290363.30484303256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-284815.00806875952</v>
      </c>
      <c r="L461" s="124"/>
      <c r="M461" s="123"/>
    </row>
    <row r="462" spans="1:15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53759.86093242302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54644.856187822908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56431.73278225986</v>
      </c>
      <c r="L462" s="124"/>
      <c r="M462" s="123"/>
    </row>
    <row r="463" spans="1:15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40271680.293017551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79587774.553765386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83339331.830657274</v>
      </c>
      <c r="L463" s="124"/>
      <c r="M463" s="123"/>
    </row>
    <row r="464" spans="1:15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31487494.627501383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31478200.911940057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31466148.085110582</v>
      </c>
      <c r="L464" s="125"/>
      <c r="M464" s="123"/>
    </row>
    <row r="465" spans="1:14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313132.77855375624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311731.2069853631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309417.12444767234</v>
      </c>
      <c r="L465" s="124"/>
      <c r="M465" s="123"/>
    </row>
    <row r="466" spans="1:14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37347291.841013692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18513304.683122173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18741253.763228893</v>
      </c>
      <c r="L466" s="124"/>
      <c r="M466" s="123"/>
    </row>
    <row r="467" spans="1:14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73468664.440101922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53663046.353516184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53318329.420310877</v>
      </c>
      <c r="L467" s="124"/>
      <c r="M467" s="123"/>
    </row>
    <row r="468" spans="1:14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  <c r="L468" s="124"/>
      <c r="M468" s="123"/>
    </row>
    <row r="469" spans="1:14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  <c r="L469" s="124"/>
      <c r="M469" s="123"/>
    </row>
    <row r="470" spans="1:14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1991.3211030641837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1977.3250193561946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1970.3722276763394</v>
      </c>
      <c r="L470" s="124"/>
      <c r="M470" s="123"/>
    </row>
    <row r="471" spans="1:14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  <c r="L471" s="125"/>
      <c r="M471" s="123"/>
    </row>
    <row r="472" spans="1:14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48345002.496000007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48345002.496000007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48345002.496000007</v>
      </c>
      <c r="L472" s="124"/>
      <c r="M472" s="123"/>
    </row>
    <row r="473" spans="1:14" ht="14.7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20296537.965774857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20948706.0181107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21728483.45145556</v>
      </c>
      <c r="L473" s="139"/>
      <c r="M473" s="123"/>
    </row>
    <row r="474" spans="1:14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9570947.4163383078</v>
      </c>
      <c r="I474" s="282">
        <f ca="1">SUMIFS('Forbrug af biomasse'!$E$1:$E$431,'Forbrug af biomasse'!$A$1:$A$431,"Biogas",'Forbrug af biomasse'!$B$1:$B$431,$A$1,'Forbrug af biomasse'!$D$1:$D$431,I$2)*'[1]Processer - data'!I474</f>
        <v>20203693.34554347</v>
      </c>
      <c r="J474" s="283">
        <f ca="1">SUMIFS('Forbrug af biomasse'!$E$1:$E$431,'Forbrug af biomasse'!$A$1:$A$431,"Biogas",'Forbrug af biomasse'!$B$1:$B$431,$A$1,'Forbrug af biomasse'!$D$1:$D$431,J$2)*'[1]Processer - data'!J474</f>
        <v>19825143.262106888</v>
      </c>
    </row>
    <row r="475" spans="1:14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12.018877995102612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7.6696565625873339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6.8589659595524672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2.8290779018212735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5.7011254682299599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5.8945208280749375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3.146524797754445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3.2466189709661259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3.3717941796028947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33.750841721162331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15.12253914499083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12.182638971271162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9.4691817325671721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9.4026271924825835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9.3695650972414288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3.2459640737292776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3.2381565411899356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3.4974119949336582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3.4889996535356347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x14ac:dyDescent="0.55000000000000004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-227656.93883781345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-226522.43520428485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48833.459811992681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48590.103567824131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195333.83924797073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194360.41427129653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m3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-227198.04057661502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-227238.47940480526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m3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48735.024025627339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48743.69834015231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m3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194940.09610250936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194974.79336060924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85" zoomScale="80" zoomScaleNormal="80" workbookViewId="0">
      <selection activeCell="A497" sqref="A497:J500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1686.8174943707857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881.17331795488803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161253.53800096706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174691.33283438097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-121876.74474075671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649382479.82762504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649382479.82762516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649382479.82762504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18032293.716852441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18032293.716852445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18032293.716852441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8576334.816551771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8576334.816551771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8576334.816551771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15723280.49701158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15723280.497011581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15723280.49701158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183951386.51398861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183951386.51398864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183951386.51398861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26498675.522935595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26498675.522935599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26498675.522935595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249813239.78468746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249813239.78468749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249813239.78468746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17922340.706383828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17922340.706383832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17922340.706383828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13304314.266702106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13304314.266702108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13304314.266702106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440471759.93726146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440471759.93726152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440471759.93726146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3651898.7201453252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3687513.8008480752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3729909.9364906172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89924.65763816431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90356.61638652379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90920.740167029988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526738.87713689636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531239.97198612941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534703.0506543722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4565127.1242733356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13892146.969952501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13300015.728813034</v>
      </c>
    </row>
    <row r="459" spans="1:10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-4841.9260160802014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-14734.474200152699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-14106.440065864836</v>
      </c>
    </row>
    <row r="460" spans="1:10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4041695.3438886409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9888608.7742910944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9699656.0545453709</v>
      </c>
    </row>
    <row r="461" spans="1:10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-8434.9192170182378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-20637.28437769684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-20242.944678317715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4423.7890675769768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4586.3226097511979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4736.2945027640226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5153539.7069824543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10741653.287765445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11311743.210479997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1515105.3724986184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1524399.0880599462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1536451.9148894225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1852429.2214462431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1853830.793014637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1856144.8755523276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31847524.758986317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16029820.816877825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16350583.536771111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28680457.689898066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20817640.606483798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20861138.619689144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1698.0788969358161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1712.0749806438052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1719.0277723236602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12086250.624000002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12086250.624000002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16800254.634225141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17628378.214828786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18451940.166548576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2463073.3914116896</v>
      </c>
      <c r="I474" s="282">
        <f ca="1">SUMIFS('Forbrug af biomasse'!$E$1:$E$431,'Forbrug af biomasse'!$A$1:$A$431,"Biogas",'Forbrug af biomasse'!$B$1:$B$431,$A$1,'Forbrug af biomasse'!$D$1:$D$431,I$2)*'[1]Processer - data'!I474</f>
        <v>3475921.4954590979</v>
      </c>
      <c r="J474" s="283">
        <f ca="1">SUMIFS('Forbrug af biomasse'!$E$1:$E$431,'Forbrug af biomasse'!$A$1:$A$431,"Biogas",'Forbrug af biomasse'!$B$1:$B$431,$A$1,'Forbrug af biomasse'!$D$1:$D$431,J$2)*'[1]Processer - data'!J474</f>
        <v>3485399.0902783498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7.5725862730126234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5.8070176299626315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5.5622359865819373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1.1214882290282282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2.2734759288099871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2.3705452991476244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0.71503055390133141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0.74731515806140647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0.78090359520639019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9.8790337317585379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4.4264399554079725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3.563114455851434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8.0747487919351268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8.1413033320197155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8.1743654272608701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1.1787559262707212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1.1865634588100635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1.2700680050663404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1.2784803464643641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ht="14.7" thickBot="1" x14ac:dyDescent="0.6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-98676.394495519809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-99810.898129048423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21166.540188007319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21409.896432175865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84666.160752029275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85639.58572870346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m3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-66501.959423384935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-66461.520595194714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m3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14264.975974372666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14256.301659847693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m3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57059.903897490665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57025.206639390773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A497" sqref="A497:J500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12459060.510874873</v>
      </c>
      <c r="O3" s="98">
        <f ca="1">SUMIF($F$3:$F$509,$L$3,J$3:J$509)</f>
        <v>11512607.866840309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8958.472821517822</v>
      </c>
    </row>
    <row r="28" spans="1:10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4679.7992351212506</v>
      </c>
    </row>
    <row r="29" spans="1:10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55000000000000004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55000000000000004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55000000000000004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55000000000000004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55000000000000004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55000000000000004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55000000000000004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55000000000000004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55000000000000004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55000000000000004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55000000000000004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55000000000000004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55000000000000004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55000000000000004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55000000000000004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55000000000000004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55000000000000004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55000000000000004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55000000000000004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55000000000000004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55000000000000004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55000000000000004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55000000000000004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55000000000000004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55000000000000004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55000000000000004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55000000000000004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55000000000000004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55000000000000004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55000000000000004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55000000000000004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55000000000000004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55000000000000004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55000000000000004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55000000000000004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55000000000000004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55000000000000004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55000000000000004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55000000000000004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55000000000000004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55000000000000004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55000000000000004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55000000000000004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55000000000000004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55000000000000004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55000000000000004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55000000000000004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55000000000000004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55000000000000004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55000000000000004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55000000000000004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55000000000000004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55000000000000004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55000000000000004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55000000000000004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55000000000000004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55000000000000004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55000000000000004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55000000000000004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55000000000000004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55000000000000004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55000000000000004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55000000000000004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55000000000000004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55000000000000004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55000000000000004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55000000000000004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55000000000000004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55000000000000004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55000000000000004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55000000000000004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55000000000000004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55000000000000004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55000000000000004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55000000000000004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55000000000000004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55000000000000004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55000000000000004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55000000000000004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55000000000000004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55000000000000004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55000000000000004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55000000000000004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55000000000000004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55000000000000004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55000000000000004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55000000000000004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55000000000000004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55000000000000004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55000000000000004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55000000000000004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55000000000000004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55000000000000004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55000000000000004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55000000000000004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55000000000000004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55000000000000004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55000000000000004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55000000000000004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55000000000000004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55000000000000004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55000000000000004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55000000000000004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55000000000000004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55000000000000004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55000000000000004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55000000000000004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55000000000000004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55000000000000004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55000000000000004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55000000000000004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55000000000000004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55000000000000004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55000000000000004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55000000000000004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55000000000000004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55000000000000004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55000000000000004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55000000000000004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55000000000000004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55000000000000004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55000000000000004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55000000000000004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55000000000000004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55000000000000004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55000000000000004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55000000000000004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55000000000000004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55000000000000004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55000000000000004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55000000000000004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55000000000000004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55000000000000004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55000000000000004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55000000000000004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55000000000000004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55000000000000004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55000000000000004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55000000000000004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55000000000000004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55000000000000004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55000000000000004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55000000000000004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55000000000000004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55000000000000004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55000000000000004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55000000000000004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55000000000000004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55000000000000004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55000000000000004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55000000000000004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55000000000000004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55000000000000004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55000000000000004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55000000000000004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55000000000000004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55000000000000004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55000000000000004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55000000000000004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55000000000000004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55000000000000004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55000000000000004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55000000000000004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55000000000000004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55000000000000004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55000000000000004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55000000000000004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55000000000000004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55000000000000004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55000000000000004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55000000000000004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55000000000000004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55000000000000004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55000000000000004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55000000000000004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55000000000000004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55000000000000004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55000000000000004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55000000000000004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55000000000000004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55000000000000004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55000000000000004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55000000000000004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55000000000000004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55000000000000004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55000000000000004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55000000000000004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55000000000000004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55000000000000004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55000000000000004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55000000000000004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55000000000000004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55000000000000004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55000000000000004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55000000000000004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55000000000000004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55000000000000004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55000000000000004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55000000000000004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55000000000000004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55000000000000004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55000000000000004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55000000000000004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55000000000000004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55000000000000004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55000000000000004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55000000000000004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55000000000000004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55000000000000004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55000000000000004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55000000000000004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55000000000000004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55000000000000004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55000000000000004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55000000000000004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55000000000000004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55000000000000004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55000000000000004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55000000000000004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55000000000000004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55000000000000004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55000000000000004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55000000000000004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55000000000000004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55000000000000004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55000000000000004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55000000000000004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55000000000000004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55000000000000004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55000000000000004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55000000000000004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55000000000000004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55000000000000004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55000000000000004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55000000000000004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55000000000000004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55000000000000004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55000000000000004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55000000000000004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55000000000000004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55000000000000004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55000000000000004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55000000000000004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55000000000000004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55000000000000004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55000000000000004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55000000000000004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55000000000000004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55000000000000004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55000000000000004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55000000000000004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55000000000000004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55000000000000004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55000000000000004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55000000000000004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55000000000000004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55000000000000004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55000000000000004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55000000000000004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55000000000000004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55000000000000004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55000000000000004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55000000000000004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55000000000000004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55000000000000004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55000000000000004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55000000000000004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55000000000000004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55000000000000004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55000000000000004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55000000000000004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55000000000000004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55000000000000004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55000000000000004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55000000000000004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55000000000000004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55000000000000004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55000000000000004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55000000000000004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55000000000000004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55000000000000004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55000000000000004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55000000000000004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55000000000000004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55000000000000004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55000000000000004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55000000000000004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55000000000000004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55000000000000004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55000000000000004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55000000000000004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55000000000000004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55000000000000004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55000000000000004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55000000000000004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55000000000000004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55000000000000004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55000000000000004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55000000000000004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55000000000000004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55000000000000004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55000000000000004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55000000000000004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55000000000000004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55000000000000004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55000000000000004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55000000000000004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55000000000000004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55000000000000004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55000000000000004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55000000000000004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55000000000000004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55000000000000004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55000000000000004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55000000000000004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55000000000000004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55000000000000004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55000000000000004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55000000000000004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55000000000000004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55000000000000004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55000000000000004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55000000000000004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55000000000000004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55000000000000004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55000000000000004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55000000000000004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55000000000000004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55000000000000004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55000000000000004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55000000000000004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55000000000000004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55000000000000004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55000000000000004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55000000000000004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55000000000000004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55000000000000004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55000000000000004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55000000000000004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55000000000000004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55000000000000004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55000000000000004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55000000000000004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55000000000000004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55000000000000004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55000000000000004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55000000000000004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55000000000000004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55000000000000004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55000000000000004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712886.15579109383</v>
      </c>
    </row>
    <row r="424" spans="1:10" x14ac:dyDescent="0.55000000000000004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772293.33544035186</v>
      </c>
    </row>
    <row r="425" spans="1:10" s="168" customFormat="1" x14ac:dyDescent="0.55000000000000004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-542123.43798862817</v>
      </c>
    </row>
    <row r="426" spans="1:10" x14ac:dyDescent="0.55000000000000004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55000000000000004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55000000000000004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55000000000000004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55000000000000004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55000000000000004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55000000000000004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55000000000000004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55000000000000004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55000000000000004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55000000000000004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55000000000000004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55000000000000004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4.7" thickBot="1" x14ac:dyDescent="0.6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55000000000000004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55000000000000004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55000000000000004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55000000000000004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55000000000000004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55000000000000004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55000000000000004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55000000000000004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55000000000000004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55000000000000004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55000000000000004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'Resultater - Vestdanmark'!J451+'Resultater - Østdanmark'!J451</f>
        <v>0</v>
      </c>
    </row>
    <row r="452" spans="1:10" x14ac:dyDescent="0.55000000000000004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'Resultater - Vestdanmark'!J452+'Resultater - Østdanmark'!J452</f>
        <v>0</v>
      </c>
    </row>
    <row r="453" spans="1:10" x14ac:dyDescent="0.55000000000000004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55000000000000004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55000000000000004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55000000000000004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55000000000000004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55000000000000004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55000000000000004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55000000000000004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55000000000000004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55000000000000004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55000000000000004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55000000000000004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55000000000000004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55000000000000004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55000000000000004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55000000000000004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55000000000000004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55000000000000004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55000000000000004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55000000000000004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55000000000000004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55000000000000004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55000000000000004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55000000000000004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55000000000000004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55000000000000004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55000000000000004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55000000000000004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55000000000000004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13.476674192549964</v>
      </c>
      <c r="J481" s="287">
        <f>'Resultater - Vestdanmark'!J481+'Resultater - Østdanmark'!J481</f>
        <v>12.421201946134405</v>
      </c>
      <c r="L481" s="167" t="s">
        <v>215</v>
      </c>
      <c r="M481" s="165">
        <v>17963.28</v>
      </c>
    </row>
    <row r="482" spans="1:13" x14ac:dyDescent="0.55000000000000004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 t="s">
        <v>219</v>
      </c>
      <c r="M482" s="165">
        <v>14758.1</v>
      </c>
    </row>
    <row r="483" spans="1:13" x14ac:dyDescent="0.55000000000000004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 t="s">
        <v>216</v>
      </c>
      <c r="M483" s="165">
        <v>1988.19</v>
      </c>
    </row>
    <row r="484" spans="1:13" x14ac:dyDescent="0.55000000000000004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19.548979100398803</v>
      </c>
      <c r="J484" s="287">
        <f ca="1">'Resultater - Vestdanmark'!J484+'Resultater - Østdanmark'!J484</f>
        <v>15.745753427122596</v>
      </c>
      <c r="L484" s="167" t="s">
        <v>217</v>
      </c>
      <c r="M484" s="165">
        <v>8944.93</v>
      </c>
    </row>
    <row r="485" spans="1:13" x14ac:dyDescent="0.55000000000000004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55000000000000004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55000000000000004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4.4247199999999989</v>
      </c>
      <c r="J487" s="287">
        <f ca="1">'Resultater - Vestdanmark'!J487+'Resultater - Østdanmark'!J487</f>
        <v>4.4247199999999989</v>
      </c>
      <c r="L487" s="166"/>
      <c r="M487" s="165"/>
    </row>
    <row r="488" spans="1:13" s="168" customFormat="1" x14ac:dyDescent="0.55000000000000004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4.7674799999999991</v>
      </c>
      <c r="J488" s="287">
        <f ca="1">'Resultater - Vestdanmark'!J488+'Resultater - Østdanmark'!J488</f>
        <v>4.7674799999999991</v>
      </c>
      <c r="L488" s="166"/>
      <c r="M488" s="165"/>
    </row>
    <row r="489" spans="1:13" x14ac:dyDescent="0.55000000000000004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</row>
    <row r="490" spans="1:13" x14ac:dyDescent="0.55000000000000004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55000000000000004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55000000000000004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55000000000000004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55000000000000004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55000000000000004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-326333.33333333326</v>
      </c>
      <c r="J495" s="293">
        <f>'Resultater - Vestdanmark'!J495+'Resultater - Østdanmark'!J495</f>
        <v>-326333.33333333326</v>
      </c>
    </row>
    <row r="496" spans="1:13" x14ac:dyDescent="0.55000000000000004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70000</v>
      </c>
      <c r="J496" s="293">
        <f>'Resultater - Vestdanmark'!J496+'Resultater - Østdanmark'!J496</f>
        <v>70000</v>
      </c>
    </row>
    <row r="497" spans="1:10" ht="14.7" thickBot="1" x14ac:dyDescent="0.6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280000</v>
      </c>
      <c r="J497" s="296">
        <f>'Resultater - Vestdanmark'!J497+'Resultater - Østdanmark'!J497</f>
        <v>280000</v>
      </c>
    </row>
    <row r="498" spans="1:10" ht="14.7" thickBot="1" x14ac:dyDescent="0.6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m3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-293699.99999999994</v>
      </c>
      <c r="J498" s="296">
        <f ca="1">'Resultater - Vestdanmark'!J498+'Resultater - Østdanmark'!J498</f>
        <v>-293700</v>
      </c>
    </row>
    <row r="499" spans="1:10" ht="14.7" thickBot="1" x14ac:dyDescent="0.6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m3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63000.000000000007</v>
      </c>
      <c r="J499" s="296">
        <f ca="1">'Resultater - Vestdanmark'!J499+'Resultater - Østdanmark'!J499</f>
        <v>63000</v>
      </c>
    </row>
    <row r="500" spans="1:10" ht="14.7" thickBot="1" x14ac:dyDescent="0.6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m3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252000.00000000003</v>
      </c>
      <c r="J500" s="296">
        <f ca="1">'Resultater - Vestdanmark'!J500+'Resultater - Østdanmark'!J500</f>
        <v>252000</v>
      </c>
    </row>
    <row r="501" spans="1:10" x14ac:dyDescent="0.55000000000000004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55000000000000004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55000000000000004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55000000000000004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55000000000000004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55000000000000004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55000000000000004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55000000000000004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55000000000000004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55000000000000004">
      <c r="H510" s="97"/>
      <c r="I510" s="97"/>
      <c r="J510" s="97"/>
    </row>
    <row r="511" spans="1:10" x14ac:dyDescent="0.55000000000000004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P3" activePane="bottomRight" state="frozen"/>
      <selection pane="topRight" activeCell="F1" sqref="F1"/>
      <selection pane="bottomLeft" activeCell="A3" sqref="A3"/>
      <selection pane="bottomRight" activeCell="S9" sqref="S9"/>
    </sheetView>
  </sheetViews>
  <sheetFormatPr defaultColWidth="18" defaultRowHeight="14.4" x14ac:dyDescent="0.55000000000000004"/>
  <cols>
    <col min="1" max="2" width="18.15625" style="187" bestFit="1" customWidth="1"/>
    <col min="3" max="3" width="8.15625" style="187" bestFit="1" customWidth="1"/>
    <col min="4" max="4" width="7.83984375" style="187" customWidth="1"/>
    <col min="5" max="5" width="11.15625" style="187" bestFit="1" customWidth="1"/>
    <col min="6" max="6" width="14.26171875" style="187" bestFit="1" customWidth="1"/>
    <col min="7" max="7" width="10.68359375" style="187" bestFit="1" customWidth="1"/>
    <col min="8" max="8" width="11.68359375" style="187" bestFit="1" customWidth="1"/>
    <col min="9" max="9" width="9" style="187" bestFit="1" customWidth="1"/>
    <col min="10" max="11" width="9.578125" style="187" bestFit="1" customWidth="1"/>
    <col min="12" max="12" width="10.578125" style="187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55000000000000004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55000000000000004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forbrug'!G$2,'Forbrug af biomasse'!$B$2:$B$431,$E3)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forbrug'!I$2,'Forbrug af biomasse'!$B$2:$B$431,$E3)</f>
        <v>31522.55833067331</v>
      </c>
      <c r="J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forbrug'!J$2,'Forbrug af biomasse'!$B$2:$B$431,$E3)</f>
        <v>0</v>
      </c>
      <c r="K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forbrug'!K$2,'Forbrug af biomasse'!$B$2:$B$431,$E3)</f>
        <v>0</v>
      </c>
      <c r="L3" s="190">
        <f>IF(A3&lt;&gt;"Biogas",SUMIFS('Forbrug af biomasse'!$E$2:$E$431,'Forbrug af biomasse'!$C$2:$C$431,'Resultat-Produktion &amp; forbrug'!$A3,'Forbrug af biomasse'!$D$2:$D$431,'Resultat-Produktion &amp; forbrug'!$D3,'Forbrug af biomasse'!$A$2:$A$431,'Resultat-Produktion &amp; forbrug'!L$2,'Forbrug af biomasse'!$B$2:$B$431,$E3),F3)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forbrug'!G$2,'Forbrug af biomasse'!$B$2:$B$431,$E4)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forbrug'!I$2,'Forbrug af biomasse'!$B$2:$B$431,$E4)</f>
        <v>0</v>
      </c>
      <c r="J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forbrug'!J$2,'Forbrug af biomasse'!$B$2:$B$431,$E4)</f>
        <v>0</v>
      </c>
      <c r="K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forbrug'!K$2,'Forbrug af biomasse'!$B$2:$B$431,$E4)</f>
        <v>0</v>
      </c>
      <c r="L4" s="190">
        <f>IF(A4&lt;&gt;"Biogas",SUMIFS('Forbrug af biomasse'!$E$2:$E$431,'Forbrug af biomasse'!$C$2:$C$431,'Resultat-Produktion &amp; forbrug'!$A4,'Forbrug af biomasse'!$D$2:$D$431,'Resultat-Produktion &amp; forbrug'!$D4,'Forbrug af biomasse'!$A$2:$A$431,'Resultat-Produktion &amp; forbrug'!L$2,'Forbrug af biomasse'!$B$2:$B$431,$E4),F4)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55000000000000004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forbrug'!G$2,'Forbrug af biomasse'!$B$2:$B$431,$E5)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forbrug'!I$2,'Forbrug af biomasse'!$B$2:$B$431,$E5)</f>
        <v>0</v>
      </c>
      <c r="J5" s="190">
        <f ca="1">SUMIFS('Forbrug af biomasse'!$E$2:$E$431,'Forbrug af biomasse'!$C$2:$C$431,'Resultat-Produktion &amp; forbrug'!$A5,'Forbrug af biomasse'!$D$2:$D$431,'Resultat-Produktion &amp; forbrug'!$D5,'Forbrug af biomasse'!$A$2:$A$431,'Resultat-Produktion &amp; forbrug'!J$2,'Forbrug af biomasse'!$B$2:$B$431,$E5)</f>
        <v>393543.64426779439</v>
      </c>
      <c r="K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forbrug'!K$2,'Forbrug af biomasse'!$B$2:$B$431,$E5)</f>
        <v>0</v>
      </c>
      <c r="L5" s="190">
        <f ca="1">IF(A5&lt;&gt;"Biogas",SUMIFS('Forbrug af biomasse'!$E$2:$E$431,'Forbrug af biomasse'!$C$2:$C$431,'Resultat-Produktion &amp; forbrug'!$A5,'Forbrug af biomasse'!$D$2:$D$431,'Resultat-Produktion &amp; forbrug'!$D5,'Forbrug af biomasse'!$A$2:$A$431,'Resultat-Produktion &amp; forbrug'!L$2,'Forbrug af biomasse'!$B$2:$B$431,$E5),F5)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55000000000000004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forbrug'!G$2,'Forbrug af biomasse'!$B$2:$B$431,$E6)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forbrug'!I$2,'Forbrug af biomasse'!$B$2:$B$431,$E6)</f>
        <v>0</v>
      </c>
      <c r="J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forbrug'!J$2,'Forbrug af biomasse'!$B$2:$B$431,$E6)</f>
        <v>0</v>
      </c>
      <c r="K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forbrug'!K$2,'Forbrug af biomasse'!$B$2:$B$431,$E6)</f>
        <v>0</v>
      </c>
      <c r="L6" s="190">
        <f ca="1">IF(A6&lt;&gt;"Biogas",SUMIFS('Forbrug af biomasse'!$E$2:$E$431,'Forbrug af biomasse'!$C$2:$C$431,'Resultat-Produktion &amp; forbrug'!$A6,'Forbrug af biomasse'!$D$2:$D$431,'Resultat-Produktion &amp; forbrug'!$D6,'Forbrug af biomasse'!$A$2:$A$431,'Resultat-Produktion &amp; forbrug'!L$2,'Forbrug af biomasse'!$B$2:$B$431,$E6),F6)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55000000000000004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forbrug'!G$2,'Forbrug af biomasse'!$B$2:$B$431,$E7)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forbrug'!I$2,'Forbrug af biomasse'!$B$2:$B$431,$E7)</f>
        <v>0</v>
      </c>
      <c r="J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forbrug'!J$2,'Forbrug af biomasse'!$B$2:$B$431,$E7)</f>
        <v>0</v>
      </c>
      <c r="K7" s="190">
        <f ca="1">SUMIFS('Forbrug af biomasse'!$E$2:$E$431,'Forbrug af biomasse'!$C$2:$C$431,'Resultat-Produktion &amp; forbrug'!$A7,'Forbrug af biomasse'!$D$2:$D$431,'Resultat-Produktion &amp; forbrug'!$D7,'Forbrug af biomasse'!$A$2:$A$431,'Resultat-Produktion &amp; forbrug'!K$2,'Forbrug af biomasse'!$B$2:$B$431,$E7)</f>
        <v>7001629.6154696662</v>
      </c>
      <c r="L7" s="190">
        <f>IF(A7&lt;&gt;"Biogas",SUMIFS('Forbrug af biomasse'!$E$2:$E$431,'Forbrug af biomasse'!$C$2:$C$431,'Resultat-Produktion &amp; forbrug'!$A7,'Forbrug af biomasse'!$D$2:$D$431,'Resultat-Produktion &amp; forbrug'!$D7,'Forbrug af biomasse'!$A$2:$A$431,'Resultat-Produktion &amp; forbrug'!L$2,'Forbrug af biomasse'!$B$2:$B$431,$E7),F7)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55000000000000004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forbrug'!G$2,'Forbrug af biomasse'!$B$2:$B$431,$E8)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forbrug'!I$2,'Forbrug af biomasse'!$B$2:$B$431,$E8)</f>
        <v>0</v>
      </c>
      <c r="J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forbrug'!J$2,'Forbrug af biomasse'!$B$2:$B$431,$E8)</f>
        <v>0</v>
      </c>
      <c r="K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forbrug'!K$2,'Forbrug af biomasse'!$B$2:$B$431,$E8)</f>
        <v>0</v>
      </c>
      <c r="L8" s="190">
        <f>IF(A8&lt;&gt;"Biogas",SUMIFS('Forbrug af biomasse'!$E$2:$E$431,'Forbrug af biomasse'!$C$2:$C$431,'Resultat-Produktion &amp; forbrug'!$A8,'Forbrug af biomasse'!$D$2:$D$431,'Resultat-Produktion &amp; forbrug'!$D8,'Forbrug af biomasse'!$A$2:$A$431,'Resultat-Produktion &amp; forbrug'!L$2,'Forbrug af biomasse'!$B$2:$B$431,$E8),F8)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55000000000000004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forbrug'!G$2,'Forbrug af biomasse'!$B$2:$B$431,$E9)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forbrug'!I$2,'Forbrug af biomasse'!$B$2:$B$431,$E9)</f>
        <v>0</v>
      </c>
      <c r="J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forbrug'!J$2,'Forbrug af biomasse'!$B$2:$B$431,$E9)</f>
        <v>671194.67155029252</v>
      </c>
      <c r="K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forbrug'!K$2,'Forbrug af biomasse'!$B$2:$B$431,$E9)</f>
        <v>730307.97492940596</v>
      </c>
      <c r="L9" s="190">
        <f>IF(A9&lt;&gt;"Biogas",SUMIFS('Forbrug af biomasse'!$E$2:$E$431,'Forbrug af biomasse'!$C$2:$C$431,'Resultat-Produktion &amp; forbrug'!$A9,'Forbrug af biomasse'!$D$2:$D$431,'Resultat-Produktion &amp; forbrug'!$D9,'Forbrug af biomasse'!$A$2:$A$431,'Resultat-Produktion &amp; forbrug'!L$2,'Forbrug af biomasse'!$B$2:$B$431,$E9),F9)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55000000000000004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forbrug'!G$2,'Forbrug af biomasse'!$B$2:$B$431,$E10)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forbrug'!I$2,'Forbrug af biomasse'!$B$2:$B$431,$E10)</f>
        <v>0</v>
      </c>
      <c r="J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forbrug'!J$2,'Forbrug af biomasse'!$B$2:$B$431,$E10)</f>
        <v>0</v>
      </c>
      <c r="K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forbrug'!K$2,'Forbrug af biomasse'!$B$2:$B$431,$E10)</f>
        <v>0</v>
      </c>
      <c r="L10" s="190">
        <f>IF(A10&lt;&gt;"Biogas",SUMIFS('Forbrug af biomasse'!$E$2:$E$431,'Forbrug af biomasse'!$C$2:$C$431,'Resultat-Produktion &amp; forbrug'!$A10,'Forbrug af biomasse'!$D$2:$D$431,'Resultat-Produktion &amp; forbrug'!$D10,'Forbrug af biomasse'!$A$2:$A$431,'Resultat-Produktion &amp; forbrug'!L$2,'Forbrug af biomasse'!$B$2:$B$431,$E10),F10)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55000000000000004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forbrug'!G$2,'Forbrug af biomasse'!$B$2:$B$431,$E11)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forbrug'!I$2,'Forbrug af biomasse'!$B$2:$B$431,$E11)</f>
        <v>0</v>
      </c>
      <c r="J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forbrug'!J$2,'Forbrug af biomasse'!$B$2:$B$431,$E11)</f>
        <v>4103.8061780475591</v>
      </c>
      <c r="K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forbrug'!K$2,'Forbrug af biomasse'!$B$2:$B$431,$E11)</f>
        <v>4103.8061780475591</v>
      </c>
      <c r="L11" s="190">
        <f>IF(A11&lt;&gt;"Biogas",SUMIFS('Forbrug af biomasse'!$E$2:$E$431,'Forbrug af biomasse'!$C$2:$C$431,'Resultat-Produktion &amp; forbrug'!$A11,'Forbrug af biomasse'!$D$2:$D$431,'Resultat-Produktion &amp; forbrug'!$D11,'Forbrug af biomasse'!$A$2:$A$431,'Resultat-Produktion &amp; forbrug'!L$2,'Forbrug af biomasse'!$B$2:$B$431,$E11),F11)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55000000000000004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forbrug'!G$2,'Forbrug af biomasse'!$B$2:$B$431,$E12)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forbrug'!I$2,'Forbrug af biomasse'!$B$2:$B$431,$E12)</f>
        <v>34149.438191562753</v>
      </c>
      <c r="J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forbrug'!J$2,'Forbrug af biomasse'!$B$2:$B$431,$E12)</f>
        <v>0</v>
      </c>
      <c r="K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forbrug'!K$2,'Forbrug af biomasse'!$B$2:$B$431,$E12)</f>
        <v>0</v>
      </c>
      <c r="L12" s="190">
        <f>IF(A12&lt;&gt;"Biogas",SUMIFS('Forbrug af biomasse'!$E$2:$E$431,'Forbrug af biomasse'!$C$2:$C$431,'Resultat-Produktion &amp; forbrug'!$A12,'Forbrug af biomasse'!$D$2:$D$431,'Resultat-Produktion &amp; forbrug'!$D12,'Forbrug af biomasse'!$A$2:$A$431,'Resultat-Produktion &amp; forbrug'!L$2,'Forbrug af biomasse'!$B$2:$B$431,$E12),F12)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55000000000000004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forbrug'!G$2,'Forbrug af biomasse'!$B$2:$B$431,$E13)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forbrug'!I$2,'Forbrug af biomasse'!$B$2:$B$431,$E13)</f>
        <v>0</v>
      </c>
      <c r="J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forbrug'!J$2,'Forbrug af biomasse'!$B$2:$B$431,$E13)</f>
        <v>0</v>
      </c>
      <c r="K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forbrug'!K$2,'Forbrug af biomasse'!$B$2:$B$431,$E13)</f>
        <v>0</v>
      </c>
      <c r="L13" s="190">
        <f>IF(A13&lt;&gt;"Biogas",SUMIFS('Forbrug af biomasse'!$E$2:$E$431,'Forbrug af biomasse'!$C$2:$C$431,'Resultat-Produktion &amp; forbrug'!$A13,'Forbrug af biomasse'!$D$2:$D$431,'Resultat-Produktion &amp; forbrug'!$D13,'Forbrug af biomasse'!$A$2:$A$431,'Resultat-Produktion &amp; forbrug'!L$2,'Forbrug af biomasse'!$B$2:$B$431,$E13),F13)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55000000000000004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forbrug'!G$2,'Forbrug af biomasse'!$B$2:$B$431,$E14)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forbrug'!I$2,'Forbrug af biomasse'!$B$2:$B$431,$E14)</f>
        <v>249553.58678449702</v>
      </c>
      <c r="J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forbrug'!J$2,'Forbrug af biomasse'!$B$2:$B$431,$E14)</f>
        <v>0</v>
      </c>
      <c r="K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forbrug'!K$2,'Forbrug af biomasse'!$B$2:$B$431,$E14)</f>
        <v>0</v>
      </c>
      <c r="L14" s="190">
        <f>IF(A14&lt;&gt;"Biogas",SUMIFS('Forbrug af biomasse'!$E$2:$E$431,'Forbrug af biomasse'!$C$2:$C$431,'Resultat-Produktion &amp; forbrug'!$A14,'Forbrug af biomasse'!$D$2:$D$431,'Resultat-Produktion &amp; forbrug'!$D14,'Forbrug af biomasse'!$A$2:$A$431,'Resultat-Produktion &amp; forbrug'!L$2,'Forbrug af biomasse'!$B$2:$B$431,$E14),F14)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55000000000000004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forbrug'!G$2,'Forbrug af biomasse'!$B$2:$B$431,$E15)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forbrug'!I$2,'Forbrug af biomasse'!$B$2:$B$431,$E15)</f>
        <v>0</v>
      </c>
      <c r="J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forbrug'!J$2,'Forbrug af biomasse'!$B$2:$B$431,$E15)</f>
        <v>114193.60000000001</v>
      </c>
      <c r="K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forbrug'!K$2,'Forbrug af biomasse'!$B$2:$B$431,$E15)</f>
        <v>0</v>
      </c>
      <c r="L15" s="190">
        <f>IF(A15&lt;&gt;"Biogas",SUMIFS('Forbrug af biomasse'!$E$2:$E$431,'Forbrug af biomasse'!$C$2:$C$431,'Resultat-Produktion &amp; forbrug'!$A15,'Forbrug af biomasse'!$D$2:$D$431,'Resultat-Produktion &amp; forbrug'!$D15,'Forbrug af biomasse'!$A$2:$A$431,'Resultat-Produktion &amp; forbrug'!L$2,'Forbrug af biomasse'!$B$2:$B$431,$E15),F15)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55000000000000004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forbrug'!G$2,'Forbrug af biomasse'!$B$2:$B$431,$E16)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forbrug'!I$2,'Forbrug af biomasse'!$B$2:$B$431,$E16)</f>
        <v>0</v>
      </c>
      <c r="J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forbrug'!J$2,'Forbrug af biomasse'!$B$2:$B$431,$E16)</f>
        <v>75399.16825098735</v>
      </c>
      <c r="K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forbrug'!K$2,'Forbrug af biomasse'!$B$2:$B$431,$E16)</f>
        <v>0</v>
      </c>
      <c r="L16" s="190">
        <f>IF(A16&lt;&gt;"Biogas",SUMIFS('Forbrug af biomasse'!$E$2:$E$431,'Forbrug af biomasse'!$C$2:$C$431,'Resultat-Produktion &amp; forbrug'!$A16,'Forbrug af biomasse'!$D$2:$D$431,'Resultat-Produktion &amp; forbrug'!$D16,'Forbrug af biomasse'!$A$2:$A$431,'Resultat-Produktion &amp; forbrug'!L$2,'Forbrug af biomasse'!$B$2:$B$431,$E16),F16)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55000000000000004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forbrug'!G$2,'Forbrug af biomasse'!$B$2:$B$431,$E17)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forbrug'!I$2,'Forbrug af biomasse'!$B$2:$B$431,$E17)</f>
        <v>0</v>
      </c>
      <c r="J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forbrug'!J$2,'Forbrug af biomasse'!$B$2:$B$431,$E17)</f>
        <v>0</v>
      </c>
      <c r="K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forbrug'!K$2,'Forbrug af biomasse'!$B$2:$B$431,$E17)</f>
        <v>0</v>
      </c>
      <c r="L17" s="190">
        <f>IF(A17&lt;&gt;"Biogas",SUMIFS('Forbrug af biomasse'!$E$2:$E$431,'Forbrug af biomasse'!$C$2:$C$431,'Resultat-Produktion &amp; forbrug'!$A17,'Forbrug af biomasse'!$D$2:$D$431,'Resultat-Produktion &amp; forbrug'!$D17,'Forbrug af biomasse'!$A$2:$A$431,'Resultat-Produktion &amp; forbrug'!L$2,'Forbrug af biomasse'!$B$2:$B$431,$E17),F17)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55000000000000004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forbrug'!G$2,'Forbrug af biomasse'!$B$2:$B$431,$E18)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forbrug'!I$2,'Forbrug af biomasse'!$B$2:$B$431,$E18)</f>
        <v>261374.54615849949</v>
      </c>
      <c r="J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forbrug'!J$2,'Forbrug af biomasse'!$B$2:$B$431,$E18)</f>
        <v>0</v>
      </c>
      <c r="K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forbrug'!K$2,'Forbrug af biomasse'!$B$2:$B$431,$E18)</f>
        <v>0</v>
      </c>
      <c r="L18" s="190">
        <f>IF(A18&lt;&gt;"Biogas",SUMIFS('Forbrug af biomasse'!$E$2:$E$431,'Forbrug af biomasse'!$C$2:$C$431,'Resultat-Produktion &amp; forbrug'!$A18,'Forbrug af biomasse'!$D$2:$D$431,'Resultat-Produktion &amp; forbrug'!$D18,'Forbrug af biomasse'!$A$2:$A$431,'Resultat-Produktion &amp; forbrug'!L$2,'Forbrug af biomasse'!$B$2:$B$431,$E18),F18)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55000000000000004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forbrug'!G$2,'Forbrug af biomasse'!$B$2:$B$431,$E19)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forbrug'!I$2,'Forbrug af biomasse'!$B$2:$B$431,$E19)</f>
        <v>0</v>
      </c>
      <c r="J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forbrug'!J$2,'Forbrug af biomasse'!$B$2:$B$431,$E19)</f>
        <v>53194.904606816119</v>
      </c>
      <c r="K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forbrug'!K$2,'Forbrug af biomasse'!$B$2:$B$431,$E19)</f>
        <v>0</v>
      </c>
      <c r="L19" s="190">
        <f>IF(A19&lt;&gt;"Biogas",SUMIFS('Forbrug af biomasse'!$E$2:$E$431,'Forbrug af biomasse'!$C$2:$C$431,'Resultat-Produktion &amp; forbrug'!$A19,'Forbrug af biomasse'!$D$2:$D$431,'Resultat-Produktion &amp; forbrug'!$D19,'Forbrug af biomasse'!$A$2:$A$431,'Resultat-Produktion &amp; forbrug'!L$2,'Forbrug af biomasse'!$B$2:$B$431,$E19),F19)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55000000000000004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forbrug'!G$2,'Forbrug af biomasse'!$B$2:$B$431,$E20)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forbrug'!I$2,'Forbrug af biomasse'!$B$2:$B$431,$E20)</f>
        <v>0</v>
      </c>
      <c r="J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forbrug'!J$2,'Forbrug af biomasse'!$B$2:$B$431,$E20)</f>
        <v>42.099811904105366</v>
      </c>
      <c r="K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forbrug'!K$2,'Forbrug af biomasse'!$B$2:$B$431,$E20)</f>
        <v>0</v>
      </c>
      <c r="L20" s="190">
        <f>IF(A20&lt;&gt;"Biogas",SUMIFS('Forbrug af biomasse'!$E$2:$E$431,'Forbrug af biomasse'!$C$2:$C$431,'Resultat-Produktion &amp; forbrug'!$A20,'Forbrug af biomasse'!$D$2:$D$431,'Resultat-Produktion &amp; forbrug'!$D20,'Forbrug af biomasse'!$A$2:$A$431,'Resultat-Produktion &amp; forbrug'!L$2,'Forbrug af biomasse'!$B$2:$B$431,$E20),F20)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55000000000000004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forbrug'!G$2,'Forbrug af biomasse'!$B$2:$B$431,$E21)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forbrug'!I$2,'Forbrug af biomasse'!$B$2:$B$431,$E21)</f>
        <v>0</v>
      </c>
      <c r="J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forbrug'!J$2,'Forbrug af biomasse'!$B$2:$B$431,$E21)</f>
        <v>0</v>
      </c>
      <c r="K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forbrug'!K$2,'Forbrug af biomasse'!$B$2:$B$431,$E21)</f>
        <v>0</v>
      </c>
      <c r="L21" s="190">
        <f>IF(A21&lt;&gt;"Biogas",SUMIFS('Forbrug af biomasse'!$E$2:$E$431,'Forbrug af biomasse'!$C$2:$C$431,'Resultat-Produktion &amp; forbrug'!$A21,'Forbrug af biomasse'!$D$2:$D$431,'Resultat-Produktion &amp; forbrug'!$D21,'Forbrug af biomasse'!$A$2:$A$431,'Resultat-Produktion &amp; forbrug'!L$2,'Forbrug af biomasse'!$B$2:$B$431,$E21),F21)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55000000000000004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forbrug'!G$2,'Forbrug af biomasse'!$B$2:$B$431,$E22)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forbrug'!I$2,'Forbrug af biomasse'!$B$2:$B$431,$E22)</f>
        <v>0</v>
      </c>
      <c r="J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forbrug'!J$2,'Forbrug af biomasse'!$B$2:$B$431,$E22)</f>
        <v>716103.75203569303</v>
      </c>
      <c r="K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forbrug'!K$2,'Forbrug af biomasse'!$B$2:$B$431,$E22)</f>
        <v>0</v>
      </c>
      <c r="L22" s="190">
        <f>IF(A22&lt;&gt;"Biogas",SUMIFS('Forbrug af biomasse'!$E$2:$E$431,'Forbrug af biomasse'!$C$2:$C$431,'Resultat-Produktion &amp; forbrug'!$A22,'Forbrug af biomasse'!$D$2:$D$431,'Resultat-Produktion &amp; forbrug'!$D22,'Forbrug af biomasse'!$A$2:$A$431,'Resultat-Produktion &amp; forbrug'!L$2,'Forbrug af biomasse'!$B$2:$B$431,$E22),F22)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55000000000000004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forbrug'!G$2,'Forbrug af biomasse'!$B$2:$B$431,$E23)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forbrug'!I$2,'Forbrug af biomasse'!$B$2:$B$431,$E23)</f>
        <v>0</v>
      </c>
      <c r="J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forbrug'!J$2,'Forbrug af biomasse'!$B$2:$B$431,$E23)</f>
        <v>0</v>
      </c>
      <c r="K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forbrug'!K$2,'Forbrug af biomasse'!$B$2:$B$431,$E23)</f>
        <v>0</v>
      </c>
      <c r="L23" s="190">
        <f>IF(A23&lt;&gt;"Biogas",SUMIFS('Forbrug af biomasse'!$E$2:$E$431,'Forbrug af biomasse'!$C$2:$C$431,'Resultat-Produktion &amp; forbrug'!$A23,'Forbrug af biomasse'!$D$2:$D$431,'Resultat-Produktion &amp; forbrug'!$D23,'Forbrug af biomasse'!$A$2:$A$431,'Resultat-Produktion &amp; forbrug'!L$2,'Forbrug af biomasse'!$B$2:$B$431,$E23),F23)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55000000000000004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forbrug'!G$2,'Forbrug af biomasse'!$B$2:$B$431,$E24)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forbrug'!I$2,'Forbrug af biomasse'!$B$2:$B$431,$E24)</f>
        <v>119523.03367046962</v>
      </c>
      <c r="J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forbrug'!J$2,'Forbrug af biomasse'!$B$2:$B$431,$E24)</f>
        <v>0</v>
      </c>
      <c r="K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forbrug'!K$2,'Forbrug af biomasse'!$B$2:$B$431,$E24)</f>
        <v>0</v>
      </c>
      <c r="L24" s="190">
        <f>IF(A24&lt;&gt;"Biogas",SUMIFS('Forbrug af biomasse'!$E$2:$E$431,'Forbrug af biomasse'!$C$2:$C$431,'Resultat-Produktion &amp; forbrug'!$A24,'Forbrug af biomasse'!$D$2:$D$431,'Resultat-Produktion &amp; forbrug'!$D24,'Forbrug af biomasse'!$A$2:$A$431,'Resultat-Produktion &amp; forbrug'!L$2,'Forbrug af biomasse'!$B$2:$B$431,$E24),F24)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55000000000000004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forbrug'!G$2,'Forbrug af biomasse'!$B$2:$B$431,$E25)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forbrug'!I$2,'Forbrug af biomasse'!$B$2:$B$431,$E25)</f>
        <v>286329.90483694919</v>
      </c>
      <c r="J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forbrug'!J$2,'Forbrug af biomasse'!$B$2:$B$431,$E25)</f>
        <v>2843.3935258054057</v>
      </c>
      <c r="K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forbrug'!K$2,'Forbrug af biomasse'!$B$2:$B$431,$E25)</f>
        <v>0</v>
      </c>
      <c r="L25" s="190">
        <f>IF(A25&lt;&gt;"Biogas",SUMIFS('Forbrug af biomasse'!$E$2:$E$431,'Forbrug af biomasse'!$C$2:$C$431,'Resultat-Produktion &amp; forbrug'!$A25,'Forbrug af biomasse'!$D$2:$D$431,'Resultat-Produktion &amp; forbrug'!$D25,'Forbrug af biomasse'!$A$2:$A$431,'Resultat-Produktion &amp; forbrug'!L$2,'Forbrug af biomasse'!$B$2:$B$431,$E25),F25)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55000000000000004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forbrug'!G$2,'Forbrug af biomasse'!$B$2:$B$431,$E26)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forbrug'!I$2,'Forbrug af biomasse'!$B$2:$B$431,$E26)</f>
        <v>0</v>
      </c>
      <c r="J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forbrug'!J$2,'Forbrug af biomasse'!$B$2:$B$431,$E26)</f>
        <v>0</v>
      </c>
      <c r="K26" s="190">
        <f ca="1">SUMIFS('Forbrug af biomasse'!$E$2:$E$431,'Forbrug af biomasse'!$C$2:$C$431,'Resultat-Produktion &amp; forbrug'!$A26,'Forbrug af biomasse'!$D$2:$D$431,'Resultat-Produktion &amp; forbrug'!$D26,'Forbrug af biomasse'!$A$2:$A$431,'Resultat-Produktion &amp; forbrug'!K$2,'Forbrug af biomasse'!$B$2:$B$431,$E26)</f>
        <v>569996.93502990273</v>
      </c>
      <c r="L26" s="190">
        <f>IF(A26&lt;&gt;"Biogas",SUMIFS('Forbrug af biomasse'!$E$2:$E$431,'Forbrug af biomasse'!$C$2:$C$431,'Resultat-Produktion &amp; forbrug'!$A26,'Forbrug af biomasse'!$D$2:$D$431,'Resultat-Produktion &amp; forbrug'!$D26,'Forbrug af biomasse'!$A$2:$A$431,'Resultat-Produktion &amp; forbrug'!L$2,'Forbrug af biomasse'!$B$2:$B$431,$E26),F26)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55000000000000004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forbrug'!G$2,'Forbrug af biomasse'!$B$2:$B$431,$E27)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forbrug'!I$2,'Forbrug af biomasse'!$B$2:$B$431,$E27)</f>
        <v>0</v>
      </c>
      <c r="J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forbrug'!J$2,'Forbrug af biomasse'!$B$2:$B$431,$E27)</f>
        <v>4066864.6068164087</v>
      </c>
      <c r="K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forbrug'!K$2,'Forbrug af biomasse'!$B$2:$B$431,$E27)</f>
        <v>9058051.1739541572</v>
      </c>
      <c r="L27" s="190">
        <f>IF(A27&lt;&gt;"Biogas",SUMIFS('Forbrug af biomasse'!$E$2:$E$431,'Forbrug af biomasse'!$C$2:$C$431,'Resultat-Produktion &amp; forbrug'!$A27,'Forbrug af biomasse'!$D$2:$D$431,'Resultat-Produktion &amp; forbrug'!$D27,'Forbrug af biomasse'!$A$2:$A$431,'Resultat-Produktion &amp; forbrug'!L$2,'Forbrug af biomasse'!$B$2:$B$431,$E27),F27)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55000000000000004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forbrug'!G$2,'Forbrug af biomasse'!$B$2:$B$431,$E28)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forbrug'!I$2,'Forbrug af biomasse'!$B$2:$B$431,$E28)</f>
        <v>0</v>
      </c>
      <c r="J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forbrug'!J$2,'Forbrug af biomasse'!$B$2:$B$431,$E28)</f>
        <v>0</v>
      </c>
      <c r="K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forbrug'!K$2,'Forbrug af biomasse'!$B$2:$B$431,$E28)</f>
        <v>0</v>
      </c>
      <c r="L28" s="190">
        <f>IF(A28&lt;&gt;"Biogas",SUMIFS('Forbrug af biomasse'!$E$2:$E$431,'Forbrug af biomasse'!$C$2:$C$431,'Resultat-Produktion &amp; forbrug'!$A28,'Forbrug af biomasse'!$D$2:$D$431,'Resultat-Produktion &amp; forbrug'!$D28,'Forbrug af biomasse'!$A$2:$A$431,'Resultat-Produktion &amp; forbrug'!L$2,'Forbrug af biomasse'!$B$2:$B$431,$E28),F28)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55000000000000004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forbrug'!G$2,'Forbrug af biomasse'!$B$2:$B$431,$E29)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forbrug'!I$2,'Forbrug af biomasse'!$B$2:$B$431,$E29)</f>
        <v>0</v>
      </c>
      <c r="J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forbrug'!J$2,'Forbrug af biomasse'!$B$2:$B$431,$E29)</f>
        <v>314874.94627501385</v>
      </c>
      <c r="K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forbrug'!K$2,'Forbrug af biomasse'!$B$2:$B$431,$E29)</f>
        <v>0</v>
      </c>
      <c r="L29" s="190">
        <f>IF(A29&lt;&gt;"Biogas",SUMIFS('Forbrug af biomasse'!$E$2:$E$431,'Forbrug af biomasse'!$C$2:$C$431,'Resultat-Produktion &amp; forbrug'!$A29,'Forbrug af biomasse'!$D$2:$D$431,'Resultat-Produktion &amp; forbrug'!$D29,'Forbrug af biomasse'!$A$2:$A$431,'Resultat-Produktion &amp; forbrug'!L$2,'Forbrug af biomasse'!$B$2:$B$431,$E29),F29)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55000000000000004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forbrug'!G$2,'Forbrug af biomasse'!$B$2:$B$431,$E30)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forbrug'!I$2,'Forbrug af biomasse'!$B$2:$B$431,$E30)</f>
        <v>457077.09579476295</v>
      </c>
      <c r="J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forbrug'!J$2,'Forbrug af biomasse'!$B$2:$B$431,$E30)</f>
        <v>0</v>
      </c>
      <c r="K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forbrug'!K$2,'Forbrug af biomasse'!$B$2:$B$431,$E30)</f>
        <v>0</v>
      </c>
      <c r="L30" s="190">
        <f>IF(A30&lt;&gt;"Biogas",SUMIFS('Forbrug af biomasse'!$E$2:$E$431,'Forbrug af biomasse'!$C$2:$C$431,'Resultat-Produktion &amp; forbrug'!$A30,'Forbrug af biomasse'!$D$2:$D$431,'Resultat-Produktion &amp; forbrug'!$D30,'Forbrug af biomasse'!$A$2:$A$431,'Resultat-Produktion &amp; forbrug'!L$2,'Forbrug af biomasse'!$B$2:$B$431,$E30),F30)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55000000000000004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forbrug'!G$2,'Forbrug af biomasse'!$B$2:$B$431,$E31)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forbrug'!I$2,'Forbrug af biomasse'!$B$2:$B$431,$E31)</f>
        <v>0</v>
      </c>
      <c r="J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forbrug'!J$2,'Forbrug af biomasse'!$B$2:$B$431,$E31)</f>
        <v>0</v>
      </c>
      <c r="K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forbrug'!K$2,'Forbrug af biomasse'!$B$2:$B$431,$E31)</f>
        <v>0</v>
      </c>
      <c r="L31" s="190">
        <f>IF(A31&lt;&gt;"Biogas",SUMIFS('Forbrug af biomasse'!$E$2:$E$431,'Forbrug af biomasse'!$C$2:$C$431,'Resultat-Produktion &amp; forbrug'!$A31,'Forbrug af biomasse'!$D$2:$D$431,'Resultat-Produktion &amp; forbrug'!$D31,'Forbrug af biomasse'!$A$2:$A$431,'Resultat-Produktion &amp; forbrug'!L$2,'Forbrug af biomasse'!$B$2:$B$431,$E31),F31)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55000000000000004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forbrug'!G$2,'Forbrug af biomasse'!$B$2:$B$431,$E32)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forbrug'!I$2,'Forbrug af biomasse'!$B$2:$B$431,$E32)</f>
        <v>58080.313724265572</v>
      </c>
      <c r="J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forbrug'!J$2,'Forbrug af biomasse'!$B$2:$B$431,$E32)</f>
        <v>0</v>
      </c>
      <c r="K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forbrug'!K$2,'Forbrug af biomasse'!$B$2:$B$431,$E32)</f>
        <v>0</v>
      </c>
      <c r="L32" s="190">
        <f>IF(A32&lt;&gt;"Biogas",SUMIFS('Forbrug af biomasse'!$E$2:$E$431,'Forbrug af biomasse'!$C$2:$C$431,'Resultat-Produktion &amp; forbrug'!$A32,'Forbrug af biomasse'!$D$2:$D$431,'Resultat-Produktion &amp; forbrug'!$D32,'Forbrug af biomasse'!$A$2:$A$431,'Resultat-Produktion &amp; forbrug'!L$2,'Forbrug af biomasse'!$B$2:$B$431,$E32),F32)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55000000000000004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forbrug'!G$2,'Forbrug af biomasse'!$B$2:$B$431,$E33)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forbrug'!I$2,'Forbrug af biomasse'!$B$2:$B$431,$E33)</f>
        <v>0</v>
      </c>
      <c r="J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forbrug'!J$2,'Forbrug af biomasse'!$B$2:$B$431,$E33)</f>
        <v>0</v>
      </c>
      <c r="K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forbrug'!K$2,'Forbrug af biomasse'!$B$2:$B$431,$E33)</f>
        <v>0</v>
      </c>
      <c r="L33" s="190">
        <f>IF(A33&lt;&gt;"Biogas",SUMIFS('Forbrug af biomasse'!$E$2:$E$431,'Forbrug af biomasse'!$C$2:$C$431,'Resultat-Produktion &amp; forbrug'!$A33,'Forbrug af biomasse'!$D$2:$D$431,'Resultat-Produktion &amp; forbrug'!$D33,'Forbrug af biomasse'!$A$2:$A$431,'Resultat-Produktion &amp; forbrug'!L$2,'Forbrug af biomasse'!$B$2:$B$431,$E33),F33)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55000000000000004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forbrug'!G$2,'Forbrug af biomasse'!$B$2:$B$431,$E34)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forbrug'!I$2,'Forbrug af biomasse'!$B$2:$B$431,$E34)</f>
        <v>0</v>
      </c>
      <c r="J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forbrug'!J$2,'Forbrug af biomasse'!$B$2:$B$431,$E34)</f>
        <v>0</v>
      </c>
      <c r="K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forbrug'!K$2,'Forbrug af biomasse'!$B$2:$B$431,$E34)</f>
        <v>0</v>
      </c>
      <c r="L34" s="190">
        <f>IF(A34&lt;&gt;"Biogas",SUMIFS('Forbrug af biomasse'!$E$2:$E$431,'Forbrug af biomasse'!$C$2:$C$431,'Resultat-Produktion &amp; forbrug'!$A34,'Forbrug af biomasse'!$D$2:$D$431,'Resultat-Produktion &amp; forbrug'!$D34,'Forbrug af biomasse'!$A$2:$A$431,'Resultat-Produktion &amp; forbrug'!L$2,'Forbrug af biomasse'!$B$2:$B$431,$E34),F34)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55000000000000004">
      <c r="A35" s="189" t="s">
        <v>310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forbrug'!G$2,'Forbrug af biomasse'!$B$2:$B$431,$E35)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forbrug'!I$2,'Forbrug af biomasse'!$B$2:$B$431,$E35)</f>
        <v>0</v>
      </c>
      <c r="J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forbrug'!J$2,'Forbrug af biomasse'!$B$2:$B$431,$E35)</f>
        <v>0</v>
      </c>
      <c r="K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forbrug'!K$2,'Forbrug af biomasse'!$B$2:$B$431,$E35)</f>
        <v>0</v>
      </c>
      <c r="L35" s="190">
        <f ca="1">IF(A35&lt;&gt;"Biogas",SUMIFS('Forbrug af biomasse'!$E$2:$E$431,'Forbrug af biomasse'!$C$2:$C$431,'Resultat-Produktion &amp; forbrug'!$A35,'Forbrug af biomasse'!$D$2:$D$431,'Resultat-Produktion &amp; forbrug'!$D35,'Forbrug af biomasse'!$A$2:$A$431,'Resultat-Produktion &amp; forbrug'!L$2,'Forbrug af biomasse'!$B$2:$B$431,$E35),F35)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55000000000000004">
      <c r="A36" s="189" t="s">
        <v>311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forbrug'!G$2,'Forbrug af biomasse'!$B$2:$B$431,$E36)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forbrug'!I$2,'Forbrug af biomasse'!$B$2:$B$431,$E36)</f>
        <v>0</v>
      </c>
      <c r="J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forbrug'!J$2,'Forbrug af biomasse'!$B$2:$B$431,$E36)</f>
        <v>0</v>
      </c>
      <c r="K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forbrug'!K$2,'Forbrug af biomasse'!$B$2:$B$431,$E36)</f>
        <v>0</v>
      </c>
      <c r="L36" s="190">
        <f ca="1">IF(A36&lt;&gt;"Biogas",SUMIFS('Forbrug af biomasse'!$E$2:$E$431,'Forbrug af biomasse'!$C$2:$C$431,'Resultat-Produktion &amp; forbrug'!$A36,'Forbrug af biomasse'!$D$2:$D$431,'Resultat-Produktion &amp; forbrug'!$D36,'Forbrug af biomasse'!$A$2:$A$431,'Resultat-Produktion &amp; forbrug'!L$2,'Forbrug af biomasse'!$B$2:$B$431,$E36),F36)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55000000000000004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forbrug'!G$2,'Forbrug af biomasse'!$B$2:$B$431,$E37)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forbrug'!I$2,'Forbrug af biomasse'!$B$2:$B$431,$E37)</f>
        <v>0</v>
      </c>
      <c r="J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forbrug'!J$2,'Forbrug af biomasse'!$B$2:$B$431,$E37)</f>
        <v>0</v>
      </c>
      <c r="K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forbrug'!K$2,'Forbrug af biomasse'!$B$2:$B$431,$E37)</f>
        <v>0</v>
      </c>
      <c r="L37" s="190">
        <f>IF(A37&lt;&gt;"Biogas",SUMIFS('Forbrug af biomasse'!$E$2:$E$431,'Forbrug af biomasse'!$C$2:$C$431,'Resultat-Produktion &amp; forbrug'!$A37,'Forbrug af biomasse'!$D$2:$D$431,'Resultat-Produktion &amp; forbrug'!$D37,'Forbrug af biomasse'!$A$2:$A$431,'Resultat-Produktion &amp; forbrug'!L$2,'Forbrug af biomasse'!$B$2:$B$431,$E37),F37)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55000000000000004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forbrug'!G$2,'Forbrug af biomasse'!$B$2:$B$431,$E38)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forbrug'!I$2,'Forbrug af biomasse'!$B$2:$B$431,$E38)</f>
        <v>0</v>
      </c>
      <c r="J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forbrug'!J$2,'Forbrug af biomasse'!$B$2:$B$431,$E38)</f>
        <v>0</v>
      </c>
      <c r="K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forbrug'!K$2,'Forbrug af biomasse'!$B$2:$B$431,$E38)</f>
        <v>0</v>
      </c>
      <c r="L38" s="190">
        <f>IF(A38&lt;&gt;"Biogas",SUMIFS('Forbrug af biomasse'!$E$2:$E$431,'Forbrug af biomasse'!$C$2:$C$431,'Resultat-Produktion &amp; forbrug'!$A38,'Forbrug af biomasse'!$D$2:$D$431,'Resultat-Produktion &amp; forbrug'!$D38,'Forbrug af biomasse'!$A$2:$A$431,'Resultat-Produktion &amp; forbrug'!L$2,'Forbrug af biomasse'!$B$2:$B$431,$E38),F38)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55000000000000004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forbrug'!G$2,'Forbrug af biomasse'!$B$2:$B$431,$E39)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forbrug'!I$2,'Forbrug af biomasse'!$B$2:$B$431,$E39)</f>
        <v>0</v>
      </c>
      <c r="J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forbrug'!J$2,'Forbrug af biomasse'!$B$2:$B$431,$E39)</f>
        <v>0</v>
      </c>
      <c r="K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forbrug'!K$2,'Forbrug af biomasse'!$B$2:$B$431,$E39)</f>
        <v>0</v>
      </c>
      <c r="L39" s="190">
        <f>IF(A39&lt;&gt;"Biogas",SUMIFS('Forbrug af biomasse'!$E$2:$E$431,'Forbrug af biomasse'!$C$2:$C$431,'Resultat-Produktion &amp; forbrug'!$A39,'Forbrug af biomasse'!$D$2:$D$431,'Resultat-Produktion &amp; forbrug'!$D39,'Forbrug af biomasse'!$A$2:$A$431,'Resultat-Produktion &amp; forbrug'!L$2,'Forbrug af biomasse'!$B$2:$B$431,$E39),F39)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55000000000000004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forbrug'!G$2,'Forbrug af biomasse'!$B$2:$B$431,$E40)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forbrug'!I$2,'Forbrug af biomasse'!$B$2:$B$431,$E40)</f>
        <v>0</v>
      </c>
      <c r="J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forbrug'!J$2,'Forbrug af biomasse'!$B$2:$B$431,$E40)</f>
        <v>0</v>
      </c>
      <c r="K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forbrug'!K$2,'Forbrug af biomasse'!$B$2:$B$431,$E40)</f>
        <v>0</v>
      </c>
      <c r="L40" s="190">
        <f>IF(A40&lt;&gt;"Biogas",SUMIFS('Forbrug af biomasse'!$E$2:$E$431,'Forbrug af biomasse'!$C$2:$C$431,'Resultat-Produktion &amp; forbrug'!$A40,'Forbrug af biomasse'!$D$2:$D$431,'Resultat-Produktion &amp; forbrug'!$D40,'Forbrug af biomasse'!$A$2:$A$431,'Resultat-Produktion &amp; forbrug'!L$2,'Forbrug af biomasse'!$B$2:$B$431,$E40),F40)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55000000000000004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forbrug'!G$2,'Forbrug af biomasse'!$B$2:$B$431,$E41)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forbrug'!I$2,'Forbrug af biomasse'!$B$2:$B$431,$E41)</f>
        <v>0</v>
      </c>
      <c r="J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forbrug'!J$2,'Forbrug af biomasse'!$B$2:$B$431,$E41)</f>
        <v>4141.9679702877811</v>
      </c>
      <c r="K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forbrug'!K$2,'Forbrug af biomasse'!$B$2:$B$431,$E41)</f>
        <v>0</v>
      </c>
      <c r="L41" s="190">
        <f>IF(A41&lt;&gt;"Biogas",SUMIFS('Forbrug af biomasse'!$E$2:$E$431,'Forbrug af biomasse'!$C$2:$C$431,'Resultat-Produktion &amp; forbrug'!$A41,'Forbrug af biomasse'!$D$2:$D$431,'Resultat-Produktion &amp; forbrug'!$D41,'Forbrug af biomasse'!$A$2:$A$431,'Resultat-Produktion &amp; forbrug'!L$2,'Forbrug af biomasse'!$B$2:$B$431,$E41),F41)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55000000000000004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forbrug'!G$2,'Forbrug af biomasse'!$B$2:$B$431,$E42)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forbrug'!I$2,'Forbrug af biomasse'!$B$2:$B$431,$E42)</f>
        <v>0</v>
      </c>
      <c r="J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forbrug'!J$2,'Forbrug af biomasse'!$B$2:$B$431,$E42)</f>
        <v>0</v>
      </c>
      <c r="K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forbrug'!K$2,'Forbrug af biomasse'!$B$2:$B$431,$E42)</f>
        <v>0</v>
      </c>
      <c r="L42" s="190">
        <f>IF(A42&lt;&gt;"Biogas",SUMIFS('Forbrug af biomasse'!$E$2:$E$431,'Forbrug af biomasse'!$C$2:$C$431,'Resultat-Produktion &amp; forbrug'!$A42,'Forbrug af biomasse'!$D$2:$D$431,'Resultat-Produktion &amp; forbrug'!$D42,'Forbrug af biomasse'!$A$2:$A$431,'Resultat-Produktion &amp; forbrug'!L$2,'Forbrug af biomasse'!$B$2:$B$431,$E42),F42)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55000000000000004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forbrug'!G$2,'Forbrug af biomasse'!$B$2:$B$431,$E43)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forbrug'!I$2,'Forbrug af biomasse'!$B$2:$B$431,$E43)</f>
        <v>0</v>
      </c>
      <c r="J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forbrug'!J$2,'Forbrug af biomasse'!$B$2:$B$431,$E43)</f>
        <v>0</v>
      </c>
      <c r="K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forbrug'!K$2,'Forbrug af biomasse'!$B$2:$B$431,$E43)</f>
        <v>0</v>
      </c>
      <c r="L43" s="190">
        <f>IF(A43&lt;&gt;"Biogas",SUMIFS('Forbrug af biomasse'!$E$2:$E$431,'Forbrug af biomasse'!$C$2:$C$431,'Resultat-Produktion &amp; forbrug'!$A43,'Forbrug af biomasse'!$D$2:$D$431,'Resultat-Produktion &amp; forbrug'!$D43,'Forbrug af biomasse'!$A$2:$A$431,'Resultat-Produktion &amp; forbrug'!L$2,'Forbrug af biomasse'!$B$2:$B$431,$E43),F43)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55000000000000004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forbrug'!G$2,'Forbrug af biomasse'!$B$2:$B$431,$E44)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forbrug'!I$2,'Forbrug af biomasse'!$B$2:$B$431,$E44)</f>
        <v>0</v>
      </c>
      <c r="J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forbrug'!J$2,'Forbrug af biomasse'!$B$2:$B$431,$E44)</f>
        <v>1460182.5874658169</v>
      </c>
      <c r="K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forbrug'!K$2,'Forbrug af biomasse'!$B$2:$B$431,$E44)</f>
        <v>0</v>
      </c>
      <c r="L44" s="190">
        <f>IF(A44&lt;&gt;"Biogas",SUMIFS('Forbrug af biomasse'!$E$2:$E$431,'Forbrug af biomasse'!$C$2:$C$431,'Resultat-Produktion &amp; forbrug'!$A44,'Forbrug af biomasse'!$D$2:$D$431,'Resultat-Produktion &amp; forbrug'!$D44,'Forbrug af biomasse'!$A$2:$A$431,'Resultat-Produktion &amp; forbrug'!L$2,'Forbrug af biomasse'!$B$2:$B$431,$E44),F44)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55000000000000004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forbrug'!G$2,'Forbrug af biomasse'!$B$2:$B$431,$E45)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forbrug'!I$2,'Forbrug af biomasse'!$B$2:$B$431,$E45)</f>
        <v>0</v>
      </c>
      <c r="J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forbrug'!J$2,'Forbrug af biomasse'!$B$2:$B$431,$E45)</f>
        <v>2534442.072977222</v>
      </c>
      <c r="K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forbrug'!K$2,'Forbrug af biomasse'!$B$2:$B$431,$E45)</f>
        <v>12818096.433914844</v>
      </c>
      <c r="L45" s="190">
        <f>IF(A45&lt;&gt;"Biogas",SUMIFS('Forbrug af biomasse'!$E$2:$E$431,'Forbrug af biomasse'!$C$2:$C$431,'Resultat-Produktion &amp; forbrug'!$A45,'Forbrug af biomasse'!$D$2:$D$431,'Resultat-Produktion &amp; forbrug'!$D45,'Forbrug af biomasse'!$A$2:$A$431,'Resultat-Produktion &amp; forbrug'!L$2,'Forbrug af biomasse'!$B$2:$B$431,$E45),F45)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55000000000000004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forbrug'!G$2,'Forbrug af biomasse'!$B$2:$B$431,$E46)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forbrug'!I$2,'Forbrug af biomasse'!$B$2:$B$431,$E46)</f>
        <v>117920.63695532705</v>
      </c>
      <c r="J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forbrug'!J$2,'Forbrug af biomasse'!$B$2:$B$431,$E46)</f>
        <v>0</v>
      </c>
      <c r="K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forbrug'!K$2,'Forbrug af biomasse'!$B$2:$B$431,$E46)</f>
        <v>0</v>
      </c>
      <c r="L46" s="190">
        <f>IF(A46&lt;&gt;"Biogas",SUMIFS('Forbrug af biomasse'!$E$2:$E$431,'Forbrug af biomasse'!$C$2:$C$431,'Resultat-Produktion &amp; forbrug'!$A46,'Forbrug af biomasse'!$D$2:$D$431,'Resultat-Produktion &amp; forbrug'!$D46,'Forbrug af biomasse'!$A$2:$A$431,'Resultat-Produktion &amp; forbrug'!L$2,'Forbrug af biomasse'!$B$2:$B$431,$E46),F46)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55000000000000004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forbrug'!G$2,'Forbrug af biomasse'!$B$2:$B$431,$E47)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forbrug'!I$2,'Forbrug af biomasse'!$B$2:$B$431,$E47)</f>
        <v>0</v>
      </c>
      <c r="J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forbrug'!J$2,'Forbrug af biomasse'!$B$2:$B$431,$E47)</f>
        <v>0</v>
      </c>
      <c r="K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forbrug'!K$2,'Forbrug af biomasse'!$B$2:$B$431,$E47)</f>
        <v>0</v>
      </c>
      <c r="L47" s="190">
        <f>IF(A47&lt;&gt;"Biogas",SUMIFS('Forbrug af biomasse'!$E$2:$E$431,'Forbrug af biomasse'!$C$2:$C$431,'Resultat-Produktion &amp; forbrug'!$A47,'Forbrug af biomasse'!$D$2:$D$431,'Resultat-Produktion &amp; forbrug'!$D47,'Forbrug af biomasse'!$A$2:$A$431,'Resultat-Produktion &amp; forbrug'!L$2,'Forbrug af biomasse'!$B$2:$B$431,$E47),F47)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55000000000000004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forbrug'!G$2,'Forbrug af biomasse'!$B$2:$B$431,$E48)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forbrug'!I$2,'Forbrug af biomasse'!$B$2:$B$431,$E48)</f>
        <v>0</v>
      </c>
      <c r="J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forbrug'!J$2,'Forbrug af biomasse'!$B$2:$B$431,$E48)</f>
        <v>0</v>
      </c>
      <c r="K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forbrug'!K$2,'Forbrug af biomasse'!$B$2:$B$431,$E48)</f>
        <v>0</v>
      </c>
      <c r="L48" s="190">
        <f>IF(A48&lt;&gt;"Biogas",SUMIFS('Forbrug af biomasse'!$E$2:$E$431,'Forbrug af biomasse'!$C$2:$C$431,'Resultat-Produktion &amp; forbrug'!$A48,'Forbrug af biomasse'!$D$2:$D$431,'Resultat-Produktion &amp; forbrug'!$D48,'Forbrug af biomasse'!$A$2:$A$431,'Resultat-Produktion &amp; forbrug'!L$2,'Forbrug af biomasse'!$B$2:$B$431,$E48),F48)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55000000000000004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forbrug'!G$2,'Forbrug af biomasse'!$B$2:$B$431,$E49)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forbrug'!I$2,'Forbrug af biomasse'!$B$2:$B$431,$E49)</f>
        <v>0</v>
      </c>
      <c r="J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forbrug'!J$2,'Forbrug af biomasse'!$B$2:$B$431,$E49)</f>
        <v>0</v>
      </c>
      <c r="K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forbrug'!K$2,'Forbrug af biomasse'!$B$2:$B$431,$E49)</f>
        <v>0</v>
      </c>
      <c r="L49" s="190">
        <f ca="1">IF(A49&lt;&gt;"Biogas",SUMIFS('Forbrug af biomasse'!$E$2:$E$431,'Forbrug af biomasse'!$C$2:$C$431,'Resultat-Produktion &amp; forbrug'!$A49,'Forbrug af biomasse'!$D$2:$D$431,'Resultat-Produktion &amp; forbrug'!$D49,'Forbrug af biomasse'!$A$2:$A$431,'Resultat-Produktion &amp; forbrug'!L$2,'Forbrug af biomasse'!$B$2:$B$431,$E49),F49)</f>
        <v>2328677.081002241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55000000000000004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forbrug'!G$2,'Forbrug af biomasse'!$B$2:$B$431,$E50)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forbrug'!I$2,'Forbrug af biomasse'!$B$2:$B$431,$E50)</f>
        <v>0</v>
      </c>
      <c r="J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forbrug'!J$2,'Forbrug af biomasse'!$B$2:$B$431,$E50)</f>
        <v>0</v>
      </c>
      <c r="K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forbrug'!K$2,'Forbrug af biomasse'!$B$2:$B$431,$E50)</f>
        <v>0</v>
      </c>
      <c r="L50" s="190">
        <f>IF(A50&lt;&gt;"Biogas",SUMIFS('Forbrug af biomasse'!$E$2:$E$431,'Forbrug af biomasse'!$C$2:$C$431,'Resultat-Produktion &amp; forbrug'!$A50,'Forbrug af biomasse'!$D$2:$D$431,'Resultat-Produktion &amp; forbrug'!$D50,'Forbrug af biomasse'!$A$2:$A$431,'Resultat-Produktion &amp; forbrug'!L$2,'Forbrug af biomasse'!$B$2:$B$431,$E50),F50)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55000000000000004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forbrug'!G$2,'Forbrug af biomasse'!$B$2:$B$431,$E51)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forbrug'!I$2,'Forbrug af biomasse'!$B$2:$B$431,$E51)</f>
        <v>32579.784552999867</v>
      </c>
      <c r="J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forbrug'!J$2,'Forbrug af biomasse'!$B$2:$B$431,$E51)</f>
        <v>0</v>
      </c>
      <c r="K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forbrug'!K$2,'Forbrug af biomasse'!$B$2:$B$431,$E51)</f>
        <v>0</v>
      </c>
      <c r="L51" s="190">
        <f>IF(A51&lt;&gt;"Biogas",SUMIFS('Forbrug af biomasse'!$E$2:$E$431,'Forbrug af biomasse'!$C$2:$C$431,'Resultat-Produktion &amp; forbrug'!$A51,'Forbrug af biomasse'!$D$2:$D$431,'Resultat-Produktion &amp; forbrug'!$D51,'Forbrug af biomasse'!$A$2:$A$431,'Resultat-Produktion &amp; forbrug'!L$2,'Forbrug af biomasse'!$B$2:$B$431,$E51),F51)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55000000000000004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forbrug'!G$2,'Forbrug af biomasse'!$B$2:$B$431,$E52)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forbrug'!I$2,'Forbrug af biomasse'!$B$2:$B$431,$E52)</f>
        <v>0</v>
      </c>
      <c r="J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forbrug'!J$2,'Forbrug af biomasse'!$B$2:$B$431,$E52)</f>
        <v>0</v>
      </c>
      <c r="K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forbrug'!K$2,'Forbrug af biomasse'!$B$2:$B$431,$E52)</f>
        <v>0</v>
      </c>
      <c r="L52" s="190">
        <f>IF(A52&lt;&gt;"Biogas",SUMIFS('Forbrug af biomasse'!$E$2:$E$431,'Forbrug af biomasse'!$C$2:$C$431,'Resultat-Produktion &amp; forbrug'!$A52,'Forbrug af biomasse'!$D$2:$D$431,'Resultat-Produktion &amp; forbrug'!$D52,'Forbrug af biomasse'!$A$2:$A$431,'Resultat-Produktion &amp; forbrug'!L$2,'Forbrug af biomasse'!$B$2:$B$431,$E52),F52)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55000000000000004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forbrug'!G$2,'Forbrug af biomasse'!$B$2:$B$431,$E53)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forbrug'!I$2,'Forbrug af biomasse'!$B$2:$B$431,$E53)</f>
        <v>0</v>
      </c>
      <c r="J53" s="190">
        <f ca="1">SUMIFS('Forbrug af biomasse'!$E$2:$E$431,'Forbrug af biomasse'!$C$2:$C$431,'Resultat-Produktion &amp; forbrug'!$A53,'Forbrug af biomasse'!$D$2:$D$431,'Resultat-Produktion &amp; forbrug'!$D53,'Forbrug af biomasse'!$A$2:$A$431,'Resultat-Produktion &amp; forbrug'!J$2,'Forbrug af biomasse'!$B$2:$B$431,$E53)</f>
        <v>195082.24112879002</v>
      </c>
      <c r="K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forbrug'!K$2,'Forbrug af biomasse'!$B$2:$B$431,$E53)</f>
        <v>0</v>
      </c>
      <c r="L53" s="190">
        <f ca="1">IF(A53&lt;&gt;"Biogas",SUMIFS('Forbrug af biomasse'!$E$2:$E$431,'Forbrug af biomasse'!$C$2:$C$431,'Resultat-Produktion &amp; forbrug'!$A53,'Forbrug af biomasse'!$D$2:$D$431,'Resultat-Produktion &amp; forbrug'!$D53,'Forbrug af biomasse'!$A$2:$A$431,'Resultat-Produktion &amp; forbrug'!L$2,'Forbrug af biomasse'!$B$2:$B$431,$E53),F53)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55000000000000004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forbrug'!G$2,'Forbrug af biomasse'!$B$2:$B$431,$E54)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forbrug'!I$2,'Forbrug af biomasse'!$B$2:$B$431,$E54)</f>
        <v>0</v>
      </c>
      <c r="J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forbrug'!J$2,'Forbrug af biomasse'!$B$2:$B$431,$E54)</f>
        <v>0</v>
      </c>
      <c r="K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forbrug'!K$2,'Forbrug af biomasse'!$B$2:$B$431,$E54)</f>
        <v>0</v>
      </c>
      <c r="L54" s="190">
        <f ca="1">IF(A54&lt;&gt;"Biogas",SUMIFS('Forbrug af biomasse'!$E$2:$E$431,'Forbrug af biomasse'!$C$2:$C$431,'Resultat-Produktion &amp; forbrug'!$A54,'Forbrug af biomasse'!$D$2:$D$431,'Resultat-Produktion &amp; forbrug'!$D54,'Forbrug af biomasse'!$A$2:$A$431,'Resultat-Produktion &amp; forbrug'!L$2,'Forbrug af biomasse'!$B$2:$B$431,$E54),F54)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55000000000000004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forbrug'!G$2,'Forbrug af biomasse'!$B$2:$B$431,$E55)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forbrug'!I$2,'Forbrug af biomasse'!$B$2:$B$431,$E55)</f>
        <v>0</v>
      </c>
      <c r="J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forbrug'!J$2,'Forbrug af biomasse'!$B$2:$B$431,$E55)</f>
        <v>0</v>
      </c>
      <c r="K55" s="190">
        <f ca="1">SUMIFS('Forbrug af biomasse'!$E$2:$E$431,'Forbrug af biomasse'!$C$2:$C$431,'Resultat-Produktion &amp; forbrug'!$A55,'Forbrug af biomasse'!$D$2:$D$431,'Resultat-Produktion &amp; forbrug'!$D55,'Forbrug af biomasse'!$A$2:$A$431,'Resultat-Produktion &amp; forbrug'!K$2,'Forbrug af biomasse'!$B$2:$B$431,$E55)</f>
        <v>17711161.810424652</v>
      </c>
      <c r="L55" s="190">
        <f>IF(A55&lt;&gt;"Biogas",SUMIFS('Forbrug af biomasse'!$E$2:$E$431,'Forbrug af biomasse'!$C$2:$C$431,'Resultat-Produktion &amp; forbrug'!$A55,'Forbrug af biomasse'!$D$2:$D$431,'Resultat-Produktion &amp; forbrug'!$D55,'Forbrug af biomasse'!$A$2:$A$431,'Resultat-Produktion &amp; forbrug'!L$2,'Forbrug af biomasse'!$B$2:$B$431,$E55),F55)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55000000000000004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forbrug'!G$2,'Forbrug af biomasse'!$B$2:$B$431,$E56)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forbrug'!I$2,'Forbrug af biomasse'!$B$2:$B$431,$E56)</f>
        <v>0</v>
      </c>
      <c r="J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forbrug'!J$2,'Forbrug af biomasse'!$B$2:$B$431,$E56)</f>
        <v>0</v>
      </c>
      <c r="K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forbrug'!K$2,'Forbrug af biomasse'!$B$2:$B$431,$E56)</f>
        <v>0</v>
      </c>
      <c r="L56" s="190">
        <f>IF(A56&lt;&gt;"Biogas",SUMIFS('Forbrug af biomasse'!$E$2:$E$431,'Forbrug af biomasse'!$C$2:$C$431,'Resultat-Produktion &amp; forbrug'!$A56,'Forbrug af biomasse'!$D$2:$D$431,'Resultat-Produktion &amp; forbrug'!$D56,'Forbrug af biomasse'!$A$2:$A$431,'Resultat-Produktion &amp; forbrug'!L$2,'Forbrug af biomasse'!$B$2:$B$431,$E56),F56)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55000000000000004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forbrug'!G$2,'Forbrug af biomasse'!$B$2:$B$431,$E57)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forbrug'!I$2,'Forbrug af biomasse'!$B$2:$B$431,$E57)</f>
        <v>0</v>
      </c>
      <c r="J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forbrug'!J$2,'Forbrug af biomasse'!$B$2:$B$431,$E57)</f>
        <v>1326462.9092294232</v>
      </c>
      <c r="K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forbrug'!K$2,'Forbrug af biomasse'!$B$2:$B$431,$E57)</f>
        <v>502160.95849399589</v>
      </c>
      <c r="L57" s="190">
        <f>IF(A57&lt;&gt;"Biogas",SUMIFS('Forbrug af biomasse'!$E$2:$E$431,'Forbrug af biomasse'!$C$2:$C$431,'Resultat-Produktion &amp; forbrug'!$A57,'Forbrug af biomasse'!$D$2:$D$431,'Resultat-Produktion &amp; forbrug'!$D57,'Forbrug af biomasse'!$A$2:$A$431,'Resultat-Produktion &amp; forbrug'!L$2,'Forbrug af biomasse'!$B$2:$B$431,$E57),F57)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55000000000000004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forbrug'!G$2,'Forbrug af biomasse'!$B$2:$B$431,$E58)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forbrug'!I$2,'Forbrug af biomasse'!$B$2:$B$431,$E58)</f>
        <v>0</v>
      </c>
      <c r="J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forbrug'!J$2,'Forbrug af biomasse'!$B$2:$B$431,$E58)</f>
        <v>0</v>
      </c>
      <c r="K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forbrug'!K$2,'Forbrug af biomasse'!$B$2:$B$431,$E58)</f>
        <v>0</v>
      </c>
      <c r="L58" s="190">
        <f>IF(A58&lt;&gt;"Biogas",SUMIFS('Forbrug af biomasse'!$E$2:$E$431,'Forbrug af biomasse'!$C$2:$C$431,'Resultat-Produktion &amp; forbrug'!$A58,'Forbrug af biomasse'!$D$2:$D$431,'Resultat-Produktion &amp; forbrug'!$D58,'Forbrug af biomasse'!$A$2:$A$431,'Resultat-Produktion &amp; forbrug'!L$2,'Forbrug af biomasse'!$B$2:$B$431,$E58),F58)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55000000000000004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forbrug'!G$2,'Forbrug af biomasse'!$B$2:$B$431,$E59)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forbrug'!I$2,'Forbrug af biomasse'!$B$2:$B$431,$E59)</f>
        <v>0</v>
      </c>
      <c r="J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forbrug'!J$2,'Forbrug af biomasse'!$B$2:$B$431,$E59)</f>
        <v>4171.3630677727415</v>
      </c>
      <c r="K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forbrug'!K$2,'Forbrug af biomasse'!$B$2:$B$431,$E59)</f>
        <v>4171.3630677727415</v>
      </c>
      <c r="L59" s="190">
        <f>IF(A59&lt;&gt;"Biogas",SUMIFS('Forbrug af biomasse'!$E$2:$E$431,'Forbrug af biomasse'!$C$2:$C$431,'Resultat-Produktion &amp; forbrug'!$A59,'Forbrug af biomasse'!$D$2:$D$431,'Resultat-Produktion &amp; forbrug'!$D59,'Forbrug af biomasse'!$A$2:$A$431,'Resultat-Produktion &amp; forbrug'!L$2,'Forbrug af biomasse'!$B$2:$B$431,$E59),F59)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55000000000000004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forbrug'!G$2,'Forbrug af biomasse'!$B$2:$B$431,$E60)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forbrug'!I$2,'Forbrug af biomasse'!$B$2:$B$431,$E60)</f>
        <v>35294.766599083188</v>
      </c>
      <c r="J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forbrug'!J$2,'Forbrug af biomasse'!$B$2:$B$431,$E60)</f>
        <v>0</v>
      </c>
      <c r="K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forbrug'!K$2,'Forbrug af biomasse'!$B$2:$B$431,$E60)</f>
        <v>0</v>
      </c>
      <c r="L60" s="190">
        <f>IF(A60&lt;&gt;"Biogas",SUMIFS('Forbrug af biomasse'!$E$2:$E$431,'Forbrug af biomasse'!$C$2:$C$431,'Resultat-Produktion &amp; forbrug'!$A60,'Forbrug af biomasse'!$D$2:$D$431,'Resultat-Produktion &amp; forbrug'!$D60,'Forbrug af biomasse'!$A$2:$A$431,'Resultat-Produktion &amp; forbrug'!L$2,'Forbrug af biomasse'!$B$2:$B$431,$E60),F60)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55000000000000004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forbrug'!G$2,'Forbrug af biomasse'!$B$2:$B$431,$E61)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forbrug'!I$2,'Forbrug af biomasse'!$B$2:$B$431,$E61)</f>
        <v>0</v>
      </c>
      <c r="J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forbrug'!J$2,'Forbrug af biomasse'!$B$2:$B$431,$E61)</f>
        <v>0</v>
      </c>
      <c r="K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forbrug'!K$2,'Forbrug af biomasse'!$B$2:$B$431,$E61)</f>
        <v>0</v>
      </c>
      <c r="L61" s="190">
        <f>IF(A61&lt;&gt;"Biogas",SUMIFS('Forbrug af biomasse'!$E$2:$E$431,'Forbrug af biomasse'!$C$2:$C$431,'Resultat-Produktion &amp; forbrug'!$A61,'Forbrug af biomasse'!$D$2:$D$431,'Resultat-Produktion &amp; forbrug'!$D61,'Forbrug af biomasse'!$A$2:$A$431,'Resultat-Produktion &amp; forbrug'!L$2,'Forbrug af biomasse'!$B$2:$B$431,$E61),F61)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55000000000000004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forbrug'!G$2,'Forbrug af biomasse'!$B$2:$B$431,$E62)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forbrug'!I$2,'Forbrug af biomasse'!$B$2:$B$431,$E62)</f>
        <v>257923.29437791562</v>
      </c>
      <c r="J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forbrug'!J$2,'Forbrug af biomasse'!$B$2:$B$431,$E62)</f>
        <v>0</v>
      </c>
      <c r="K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forbrug'!K$2,'Forbrug af biomasse'!$B$2:$B$431,$E62)</f>
        <v>0</v>
      </c>
      <c r="L62" s="190">
        <f>IF(A62&lt;&gt;"Biogas",SUMIFS('Forbrug af biomasse'!$E$2:$E$431,'Forbrug af biomasse'!$C$2:$C$431,'Resultat-Produktion &amp; forbrug'!$A62,'Forbrug af biomasse'!$D$2:$D$431,'Resultat-Produktion &amp; forbrug'!$D62,'Forbrug af biomasse'!$A$2:$A$431,'Resultat-Produktion &amp; forbrug'!L$2,'Forbrug af biomasse'!$B$2:$B$431,$E62),F62)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55000000000000004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forbrug'!G$2,'Forbrug af biomasse'!$B$2:$B$431,$E63)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forbrug'!I$2,'Forbrug af biomasse'!$B$2:$B$431,$E63)</f>
        <v>0</v>
      </c>
      <c r="J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forbrug'!J$2,'Forbrug af biomasse'!$B$2:$B$431,$E63)</f>
        <v>114193.60000000001</v>
      </c>
      <c r="K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forbrug'!K$2,'Forbrug af biomasse'!$B$2:$B$431,$E63)</f>
        <v>0</v>
      </c>
      <c r="L63" s="190">
        <f>IF(A63&lt;&gt;"Biogas",SUMIFS('Forbrug af biomasse'!$E$2:$E$431,'Forbrug af biomasse'!$C$2:$C$431,'Resultat-Produktion &amp; forbrug'!$A63,'Forbrug af biomasse'!$D$2:$D$431,'Resultat-Produktion &amp; forbrug'!$D63,'Forbrug af biomasse'!$A$2:$A$431,'Resultat-Produktion &amp; forbrug'!L$2,'Forbrug af biomasse'!$B$2:$B$431,$E63),F63)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55000000000000004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forbrug'!G$2,'Forbrug af biomasse'!$B$2:$B$431,$E64)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forbrug'!I$2,'Forbrug af biomasse'!$B$2:$B$431,$E64)</f>
        <v>0</v>
      </c>
      <c r="J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forbrug'!J$2,'Forbrug af biomasse'!$B$2:$B$431,$E64)</f>
        <v>75311.342010026739</v>
      </c>
      <c r="K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forbrug'!K$2,'Forbrug af biomasse'!$B$2:$B$431,$E64)</f>
        <v>0</v>
      </c>
      <c r="L64" s="190">
        <f>IF(A64&lt;&gt;"Biogas",SUMIFS('Forbrug af biomasse'!$E$2:$E$431,'Forbrug af biomasse'!$C$2:$C$431,'Resultat-Produktion &amp; forbrug'!$A64,'Forbrug af biomasse'!$D$2:$D$431,'Resultat-Produktion &amp; forbrug'!$D64,'Forbrug af biomasse'!$A$2:$A$431,'Resultat-Produktion &amp; forbrug'!L$2,'Forbrug af biomasse'!$B$2:$B$431,$E64),F64)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55000000000000004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forbrug'!G$2,'Forbrug af biomasse'!$B$2:$B$431,$E65)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forbrug'!I$2,'Forbrug af biomasse'!$B$2:$B$431,$E65)</f>
        <v>0</v>
      </c>
      <c r="J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forbrug'!J$2,'Forbrug af biomasse'!$B$2:$B$431,$E65)</f>
        <v>0</v>
      </c>
      <c r="K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forbrug'!K$2,'Forbrug af biomasse'!$B$2:$B$431,$E65)</f>
        <v>0</v>
      </c>
      <c r="L65" s="190">
        <f>IF(A65&lt;&gt;"Biogas",SUMIFS('Forbrug af biomasse'!$E$2:$E$431,'Forbrug af biomasse'!$C$2:$C$431,'Resultat-Produktion &amp; forbrug'!$A65,'Forbrug af biomasse'!$D$2:$D$431,'Resultat-Produktion &amp; forbrug'!$D65,'Forbrug af biomasse'!$A$2:$A$431,'Resultat-Produktion &amp; forbrug'!L$2,'Forbrug af biomasse'!$B$2:$B$431,$E65),F65)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55000000000000004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forbrug'!G$2,'Forbrug af biomasse'!$B$2:$B$431,$E66)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forbrug'!I$2,'Forbrug af biomasse'!$B$2:$B$431,$E66)</f>
        <v>270140.71358529059</v>
      </c>
      <c r="J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forbrug'!J$2,'Forbrug af biomasse'!$B$2:$B$431,$E66)</f>
        <v>0</v>
      </c>
      <c r="K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forbrug'!K$2,'Forbrug af biomasse'!$B$2:$B$431,$E66)</f>
        <v>0</v>
      </c>
      <c r="L66" s="190">
        <f>IF(A66&lt;&gt;"Biogas",SUMIFS('Forbrug af biomasse'!$E$2:$E$431,'Forbrug af biomasse'!$C$2:$C$431,'Resultat-Produktion &amp; forbrug'!$A66,'Forbrug af biomasse'!$D$2:$D$431,'Resultat-Produktion &amp; forbrug'!$D66,'Forbrug af biomasse'!$A$2:$A$431,'Resultat-Produktion &amp; forbrug'!L$2,'Forbrug af biomasse'!$B$2:$B$431,$E66),F66)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55000000000000004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forbrug'!G$2,'Forbrug af biomasse'!$B$2:$B$431,$E67)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forbrug'!I$2,'Forbrug af biomasse'!$B$2:$B$431,$E67)</f>
        <v>0</v>
      </c>
      <c r="J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forbrug'!J$2,'Forbrug af biomasse'!$B$2:$B$431,$E67)</f>
        <v>52973.141962340742</v>
      </c>
      <c r="K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forbrug'!K$2,'Forbrug af biomasse'!$B$2:$B$431,$E67)</f>
        <v>0</v>
      </c>
      <c r="L67" s="190">
        <f>IF(A67&lt;&gt;"Biogas",SUMIFS('Forbrug af biomasse'!$E$2:$E$431,'Forbrug af biomasse'!$C$2:$C$431,'Resultat-Produktion &amp; forbrug'!$A67,'Forbrug af biomasse'!$D$2:$D$431,'Resultat-Produktion &amp; forbrug'!$D67,'Forbrug af biomasse'!$A$2:$A$431,'Resultat-Produktion &amp; forbrug'!L$2,'Forbrug af biomasse'!$B$2:$B$431,$E67),F67)</f>
        <v>742047.23956057359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348810.42722851911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795020.38152291439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7.9750753314968881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7.6696565625873339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675767.32429447724</v>
      </c>
      <c r="W67" s="187">
        <f>J67*IFERROR(VLOOKUP(A67,[1]Tørstofindhold!A$2:B$24,2,FALSE),0)</f>
        <v>45027.170667989631</v>
      </c>
      <c r="X67" s="188">
        <f t="shared" si="12"/>
        <v>630740.15362648759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forbrug'!G$2,'Forbrug af biomasse'!$B$2:$B$431,$E68)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forbrug'!I$2,'Forbrug af biomasse'!$B$2:$B$431,$E68)</f>
        <v>0</v>
      </c>
      <c r="J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forbrug'!J$2,'Forbrug af biomasse'!$B$2:$B$431,$E68)</f>
        <v>41.80391161429587</v>
      </c>
      <c r="K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forbrug'!K$2,'Forbrug af biomasse'!$B$2:$B$431,$E68)</f>
        <v>0</v>
      </c>
      <c r="L68" s="190">
        <f>IF(A68&lt;&gt;"Biogas",SUMIFS('Forbrug af biomasse'!$E$2:$E$431,'Forbrug af biomasse'!$C$2:$C$431,'Resultat-Produktion &amp; forbrug'!$A68,'Forbrug af biomasse'!$D$2:$D$431,'Resultat-Produktion &amp; forbrug'!$D68,'Forbrug af biomasse'!$A$2:$A$431,'Resultat-Produktion &amp; forbrug'!L$2,'Forbrug af biomasse'!$B$2:$B$431,$E68),F68)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55000000000000004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forbrug'!G$2,'Forbrug af biomasse'!$B$2:$B$431,$E69)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forbrug'!I$2,'Forbrug af biomasse'!$B$2:$B$431,$E69)</f>
        <v>0</v>
      </c>
      <c r="J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forbrug'!J$2,'Forbrug af biomasse'!$B$2:$B$431,$E69)</f>
        <v>0</v>
      </c>
      <c r="K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forbrug'!K$2,'Forbrug af biomasse'!$B$2:$B$431,$E69)</f>
        <v>0</v>
      </c>
      <c r="L69" s="190">
        <f>IF(A69&lt;&gt;"Biogas",SUMIFS('Forbrug af biomasse'!$E$2:$E$431,'Forbrug af biomasse'!$C$2:$C$431,'Resultat-Produktion &amp; forbrug'!$A69,'Forbrug af biomasse'!$D$2:$D$431,'Resultat-Produktion &amp; forbrug'!$D69,'Forbrug af biomasse'!$A$2:$A$431,'Resultat-Produktion &amp; forbrug'!L$2,'Forbrug af biomasse'!$B$2:$B$431,$E69),F69)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55000000000000004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forbrug'!G$2,'Forbrug af biomasse'!$B$2:$B$431,$E70)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forbrug'!I$2,'Forbrug af biomasse'!$B$2:$B$431,$E70)</f>
        <v>0</v>
      </c>
      <c r="J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forbrug'!J$2,'Forbrug af biomasse'!$B$2:$B$431,$E70)</f>
        <v>523057.13098607323</v>
      </c>
      <c r="K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forbrug'!K$2,'Forbrug af biomasse'!$B$2:$B$431,$E70)</f>
        <v>0</v>
      </c>
      <c r="L70" s="190">
        <f>IF(A70&lt;&gt;"Biogas",SUMIFS('Forbrug af biomasse'!$E$2:$E$431,'Forbrug af biomasse'!$C$2:$C$431,'Resultat-Produktion &amp; forbrug'!$A70,'Forbrug af biomasse'!$D$2:$D$431,'Resultat-Produktion &amp; forbrug'!$D70,'Forbrug af biomasse'!$A$2:$A$431,'Resultat-Produktion &amp; forbrug'!L$2,'Forbrug af biomasse'!$B$2:$B$431,$E70),F70)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55000000000000004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forbrug'!G$2,'Forbrug af biomasse'!$B$2:$B$431,$E71)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forbrug'!I$2,'Forbrug af biomasse'!$B$2:$B$431,$E71)</f>
        <v>0</v>
      </c>
      <c r="J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forbrug'!J$2,'Forbrug af biomasse'!$B$2:$B$431,$E71)</f>
        <v>0</v>
      </c>
      <c r="K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forbrug'!K$2,'Forbrug af biomasse'!$B$2:$B$431,$E71)</f>
        <v>0</v>
      </c>
      <c r="L71" s="190">
        <f>IF(A71&lt;&gt;"Biogas",SUMIFS('Forbrug af biomasse'!$E$2:$E$431,'Forbrug af biomasse'!$C$2:$C$431,'Resultat-Produktion &amp; forbrug'!$A71,'Forbrug af biomasse'!$D$2:$D$431,'Resultat-Produktion &amp; forbrug'!$D71,'Forbrug af biomasse'!$A$2:$A$431,'Resultat-Produktion &amp; forbrug'!L$2,'Forbrug af biomasse'!$B$2:$B$431,$E71),F71)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55000000000000004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forbrug'!G$2,'Forbrug af biomasse'!$B$2:$B$431,$E72)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forbrug'!I$2,'Forbrug af biomasse'!$B$2:$B$431,$E72)</f>
        <v>123531.68309679118</v>
      </c>
      <c r="J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forbrug'!J$2,'Forbrug af biomasse'!$B$2:$B$431,$E72)</f>
        <v>0</v>
      </c>
      <c r="K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forbrug'!K$2,'Forbrug af biomasse'!$B$2:$B$431,$E72)</f>
        <v>0</v>
      </c>
      <c r="L72" s="190">
        <f>IF(A72&lt;&gt;"Biogas",SUMIFS('Forbrug af biomasse'!$E$2:$E$431,'Forbrug af biomasse'!$C$2:$C$431,'Resultat-Produktion &amp; forbrug'!$A72,'Forbrug af biomasse'!$D$2:$D$431,'Resultat-Produktion &amp; forbrug'!$D72,'Forbrug af biomasse'!$A$2:$A$431,'Resultat-Produktion &amp; forbrug'!L$2,'Forbrug af biomasse'!$B$2:$B$431,$E72),F72)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55000000000000004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forbrug'!G$2,'Forbrug af biomasse'!$B$2:$B$431,$E73)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forbrug'!I$2,'Forbrug af biomasse'!$B$2:$B$431,$E73)</f>
        <v>295933.04302308214</v>
      </c>
      <c r="J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forbrug'!J$2,'Forbrug af biomasse'!$B$2:$B$431,$E73)</f>
        <v>2838.8656563257464</v>
      </c>
      <c r="K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forbrug'!K$2,'Forbrug af biomasse'!$B$2:$B$431,$E73)</f>
        <v>0</v>
      </c>
      <c r="L73" s="190">
        <f>IF(A73&lt;&gt;"Biogas",SUMIFS('Forbrug af biomasse'!$E$2:$E$431,'Forbrug af biomasse'!$C$2:$C$431,'Resultat-Produktion &amp; forbrug'!$A73,'Forbrug af biomasse'!$D$2:$D$431,'Resultat-Produktion &amp; forbrug'!$D73,'Forbrug af biomasse'!$A$2:$A$431,'Resultat-Produktion &amp; forbrug'!L$2,'Forbrug af biomasse'!$B$2:$B$431,$E73),F73)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55000000000000004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forbrug'!G$2,'Forbrug af biomasse'!$B$2:$B$431,$E74)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forbrug'!I$2,'Forbrug af biomasse'!$B$2:$B$431,$E74)</f>
        <v>0</v>
      </c>
      <c r="J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forbrug'!J$2,'Forbrug af biomasse'!$B$2:$B$431,$E74)</f>
        <v>0</v>
      </c>
      <c r="K74" s="190">
        <f ca="1">SUMIFS('Forbrug af biomasse'!$E$2:$E$431,'Forbrug af biomasse'!$C$2:$C$431,'Resultat-Produktion &amp; forbrug'!$A74,'Forbrug af biomasse'!$D$2:$D$431,'Resultat-Produktion &amp; forbrug'!$D74,'Forbrug af biomasse'!$A$2:$A$431,'Resultat-Produktion &amp; forbrug'!K$2,'Forbrug af biomasse'!$B$2:$B$431,$E74)</f>
        <v>571108.87935312989</v>
      </c>
      <c r="L74" s="190">
        <f>IF(A74&lt;&gt;"Biogas",SUMIFS('Forbrug af biomasse'!$E$2:$E$431,'Forbrug af biomasse'!$C$2:$C$431,'Resultat-Produktion &amp; forbrug'!$A74,'Forbrug af biomasse'!$D$2:$D$431,'Resultat-Produktion &amp; forbrug'!$D74,'Forbrug af biomasse'!$A$2:$A$431,'Resultat-Produktion &amp; forbrug'!L$2,'Forbrug af biomasse'!$B$2:$B$431,$E74),F74)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55000000000000004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forbrug'!G$2,'Forbrug af biomasse'!$B$2:$B$431,$E75)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forbrug'!I$2,'Forbrug af biomasse'!$B$2:$B$431,$E75)</f>
        <v>0</v>
      </c>
      <c r="J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forbrug'!J$2,'Forbrug af biomasse'!$B$2:$B$431,$E75)</f>
        <v>9867457.5006151944</v>
      </c>
      <c r="K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forbrug'!K$2,'Forbrug af biomasse'!$B$2:$B$431,$E75)</f>
        <v>3116039.2107205875</v>
      </c>
      <c r="L75" s="190">
        <f>IF(A75&lt;&gt;"Biogas",SUMIFS('Forbrug af biomasse'!$E$2:$E$431,'Forbrug af biomasse'!$C$2:$C$431,'Resultat-Produktion &amp; forbrug'!$A75,'Forbrug af biomasse'!$D$2:$D$431,'Resultat-Produktion &amp; forbrug'!$D75,'Forbrug af biomasse'!$A$2:$A$431,'Resultat-Produktion &amp; forbrug'!L$2,'Forbrug af biomasse'!$B$2:$B$431,$E75),F75)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55000000000000004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forbrug'!G$2,'Forbrug af biomasse'!$B$2:$B$431,$E76)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forbrug'!I$2,'Forbrug af biomasse'!$B$2:$B$431,$E76)</f>
        <v>0</v>
      </c>
      <c r="J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forbrug'!J$2,'Forbrug af biomasse'!$B$2:$B$431,$E76)</f>
        <v>0</v>
      </c>
      <c r="K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forbrug'!K$2,'Forbrug af biomasse'!$B$2:$B$431,$E76)</f>
        <v>0</v>
      </c>
      <c r="L76" s="190">
        <f>IF(A76&lt;&gt;"Biogas",SUMIFS('Forbrug af biomasse'!$E$2:$E$431,'Forbrug af biomasse'!$C$2:$C$431,'Resultat-Produktion &amp; forbrug'!$A76,'Forbrug af biomasse'!$D$2:$D$431,'Resultat-Produktion &amp; forbrug'!$D76,'Forbrug af biomasse'!$A$2:$A$431,'Resultat-Produktion &amp; forbrug'!L$2,'Forbrug af biomasse'!$B$2:$B$431,$E76),F76)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55000000000000004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forbrug'!G$2,'Forbrug af biomasse'!$B$2:$B$431,$E77)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forbrug'!I$2,'Forbrug af biomasse'!$B$2:$B$431,$E77)</f>
        <v>0</v>
      </c>
      <c r="J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forbrug'!J$2,'Forbrug af biomasse'!$B$2:$B$431,$E77)</f>
        <v>314782.00911940058</v>
      </c>
      <c r="K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forbrug'!K$2,'Forbrug af biomasse'!$B$2:$B$431,$E77)</f>
        <v>0</v>
      </c>
      <c r="L77" s="190">
        <f>IF(A77&lt;&gt;"Biogas",SUMIFS('Forbrug af biomasse'!$E$2:$E$431,'Forbrug af biomasse'!$C$2:$C$431,'Resultat-Produktion &amp; forbrug'!$A77,'Forbrug af biomasse'!$D$2:$D$431,'Resultat-Produktion &amp; forbrug'!$D77,'Forbrug af biomasse'!$A$2:$A$431,'Resultat-Produktion &amp; forbrug'!L$2,'Forbrug af biomasse'!$B$2:$B$431,$E77),F77)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55000000000000004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forbrug'!G$2,'Forbrug af biomasse'!$B$2:$B$431,$E78)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forbrug'!I$2,'Forbrug af biomasse'!$B$2:$B$431,$E78)</f>
        <v>472406.87601849809</v>
      </c>
      <c r="J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forbrug'!J$2,'Forbrug af biomasse'!$B$2:$B$431,$E78)</f>
        <v>0</v>
      </c>
      <c r="K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forbrug'!K$2,'Forbrug af biomasse'!$B$2:$B$431,$E78)</f>
        <v>0</v>
      </c>
      <c r="L78" s="190">
        <f>IF(A78&lt;&gt;"Biogas",SUMIFS('Forbrug af biomasse'!$E$2:$E$431,'Forbrug af biomasse'!$C$2:$C$431,'Resultat-Produktion &amp; forbrug'!$A78,'Forbrug af biomasse'!$D$2:$D$431,'Resultat-Produktion &amp; forbrug'!$D78,'Forbrug af biomasse'!$A$2:$A$431,'Resultat-Produktion &amp; forbrug'!L$2,'Forbrug af biomasse'!$B$2:$B$431,$E78),F78)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55000000000000004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forbrug'!G$2,'Forbrug af biomasse'!$B$2:$B$431,$E79)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forbrug'!I$2,'Forbrug af biomasse'!$B$2:$B$431,$E79)</f>
        <v>0</v>
      </c>
      <c r="J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forbrug'!J$2,'Forbrug af biomasse'!$B$2:$B$431,$E79)</f>
        <v>0</v>
      </c>
      <c r="K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forbrug'!K$2,'Forbrug af biomasse'!$B$2:$B$431,$E79)</f>
        <v>0</v>
      </c>
      <c r="L79" s="190">
        <f>IF(A79&lt;&gt;"Biogas",SUMIFS('Forbrug af biomasse'!$E$2:$E$431,'Forbrug af biomasse'!$C$2:$C$431,'Resultat-Produktion &amp; forbrug'!$A79,'Forbrug af biomasse'!$D$2:$D$431,'Resultat-Produktion &amp; forbrug'!$D79,'Forbrug af biomasse'!$A$2:$A$431,'Resultat-Produktion &amp; forbrug'!L$2,'Forbrug af biomasse'!$B$2:$B$431,$E79),F79)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55000000000000004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forbrug'!G$2,'Forbrug af biomasse'!$B$2:$B$431,$E80)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forbrug'!I$2,'Forbrug af biomasse'!$B$2:$B$431,$E80)</f>
        <v>60028.253038902265</v>
      </c>
      <c r="J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forbrug'!J$2,'Forbrug af biomasse'!$B$2:$B$431,$E80)</f>
        <v>0</v>
      </c>
      <c r="K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forbrug'!K$2,'Forbrug af biomasse'!$B$2:$B$431,$E80)</f>
        <v>0</v>
      </c>
      <c r="L80" s="190">
        <f>IF(A80&lt;&gt;"Biogas",SUMIFS('Forbrug af biomasse'!$E$2:$E$431,'Forbrug af biomasse'!$C$2:$C$431,'Resultat-Produktion &amp; forbrug'!$A80,'Forbrug af biomasse'!$D$2:$D$431,'Resultat-Produktion &amp; forbrug'!$D80,'Forbrug af biomasse'!$A$2:$A$431,'Resultat-Produktion &amp; forbrug'!L$2,'Forbrug af biomasse'!$B$2:$B$431,$E80),F80)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55000000000000004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forbrug'!G$2,'Forbrug af biomasse'!$B$2:$B$431,$E81)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forbrug'!I$2,'Forbrug af biomasse'!$B$2:$B$431,$E81)</f>
        <v>0</v>
      </c>
      <c r="J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forbrug'!J$2,'Forbrug af biomasse'!$B$2:$B$431,$E81)</f>
        <v>0</v>
      </c>
      <c r="K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forbrug'!K$2,'Forbrug af biomasse'!$B$2:$B$431,$E81)</f>
        <v>0</v>
      </c>
      <c r="L81" s="190">
        <f>IF(A81&lt;&gt;"Biogas",SUMIFS('Forbrug af biomasse'!$E$2:$E$431,'Forbrug af biomasse'!$C$2:$C$431,'Resultat-Produktion &amp; forbrug'!$A81,'Forbrug af biomasse'!$D$2:$D$431,'Resultat-Produktion &amp; forbrug'!$D81,'Forbrug af biomasse'!$A$2:$A$431,'Resultat-Produktion &amp; forbrug'!L$2,'Forbrug af biomasse'!$B$2:$B$431,$E81),F81)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55000000000000004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forbrug'!G$2,'Forbrug af biomasse'!$B$2:$B$431,$E82)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forbrug'!I$2,'Forbrug af biomasse'!$B$2:$B$431,$E82)</f>
        <v>0</v>
      </c>
      <c r="J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forbrug'!J$2,'Forbrug af biomasse'!$B$2:$B$431,$E82)</f>
        <v>0</v>
      </c>
      <c r="K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forbrug'!K$2,'Forbrug af biomasse'!$B$2:$B$431,$E82)</f>
        <v>0</v>
      </c>
      <c r="L82" s="190">
        <f>IF(A82&lt;&gt;"Biogas",SUMIFS('Forbrug af biomasse'!$E$2:$E$431,'Forbrug af biomasse'!$C$2:$C$431,'Resultat-Produktion &amp; forbrug'!$A82,'Forbrug af biomasse'!$D$2:$D$431,'Resultat-Produktion &amp; forbrug'!$D82,'Forbrug af biomasse'!$A$2:$A$431,'Resultat-Produktion &amp; forbrug'!L$2,'Forbrug af biomasse'!$B$2:$B$431,$E82),F82)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55000000000000004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390273.93535048008</v>
      </c>
      <c r="G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forbrug'!G$2,'Forbrug af biomasse'!$B$2:$B$431,$E83)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forbrug'!I$2,'Forbrug af biomasse'!$B$2:$B$431,$E83)</f>
        <v>0</v>
      </c>
      <c r="J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forbrug'!J$2,'Forbrug af biomasse'!$B$2:$B$431,$E83)</f>
        <v>0</v>
      </c>
      <c r="K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forbrug'!K$2,'Forbrug af biomasse'!$B$2:$B$431,$E83)</f>
        <v>0</v>
      </c>
      <c r="L83" s="190">
        <f ca="1">IF(A83&lt;&gt;"Biogas",SUMIFS('Forbrug af biomasse'!$E$2:$E$431,'Forbrug af biomasse'!$C$2:$C$431,'Resultat-Produktion &amp; forbrug'!$A83,'Forbrug af biomasse'!$D$2:$D$431,'Resultat-Produktion &amp; forbrug'!$D83,'Forbrug af biomasse'!$A$2:$A$431,'Resultat-Produktion &amp; forbrug'!L$2,'Forbrug af biomasse'!$B$2:$B$431,$E83),F83)</f>
        <v>390273.93535048008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390273.93535048008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3.4974119949336582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3.4974119949336582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55000000000000004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97568.48383762002</v>
      </c>
      <c r="G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forbrug'!G$2,'Forbrug af biomasse'!$B$2:$B$431,$E84)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forbrug'!I$2,'Forbrug af biomasse'!$B$2:$B$431,$E84)</f>
        <v>0</v>
      </c>
      <c r="J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forbrug'!J$2,'Forbrug af biomasse'!$B$2:$B$431,$E84)</f>
        <v>0</v>
      </c>
      <c r="K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forbrug'!K$2,'Forbrug af biomasse'!$B$2:$B$431,$E84)</f>
        <v>0</v>
      </c>
      <c r="L84" s="190">
        <f ca="1">IF(A84&lt;&gt;"Biogas",SUMIFS('Forbrug af biomasse'!$E$2:$E$431,'Forbrug af biomasse'!$C$2:$C$431,'Resultat-Produktion &amp; forbrug'!$A84,'Forbrug af biomasse'!$D$2:$D$431,'Resultat-Produktion &amp; forbrug'!$D84,'Forbrug af biomasse'!$A$2:$A$431,'Resultat-Produktion &amp; forbrug'!L$2,'Forbrug af biomasse'!$B$2:$B$431,$E84),F84)</f>
        <v>97568.48383762002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97568.48383762002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3.2459640737292776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3.2459640737292776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55000000000000004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forbrug'!G$2,'Forbrug af biomasse'!$B$2:$B$431,$E85)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forbrug'!I$2,'Forbrug af biomasse'!$B$2:$B$431,$E85)</f>
        <v>0</v>
      </c>
      <c r="J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forbrug'!J$2,'Forbrug af biomasse'!$B$2:$B$431,$E85)</f>
        <v>0</v>
      </c>
      <c r="K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forbrug'!K$2,'Forbrug af biomasse'!$B$2:$B$431,$E85)</f>
        <v>0</v>
      </c>
      <c r="L85" s="190">
        <f>IF(A85&lt;&gt;"Biogas",SUMIFS('Forbrug af biomasse'!$E$2:$E$431,'Forbrug af biomasse'!$C$2:$C$431,'Resultat-Produktion &amp; forbrug'!$A85,'Forbrug af biomasse'!$D$2:$D$431,'Resultat-Produktion &amp; forbrug'!$D85,'Forbrug af biomasse'!$A$2:$A$431,'Resultat-Produktion &amp; forbrug'!L$2,'Forbrug af biomasse'!$B$2:$B$431,$E85),F85)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55000000000000004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forbrug'!G$2,'Forbrug af biomasse'!$B$2:$B$431,$E86)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forbrug'!I$2,'Forbrug af biomasse'!$B$2:$B$431,$E86)</f>
        <v>0</v>
      </c>
      <c r="J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forbrug'!J$2,'Forbrug af biomasse'!$B$2:$B$431,$E86)</f>
        <v>0</v>
      </c>
      <c r="K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forbrug'!K$2,'Forbrug af biomasse'!$B$2:$B$431,$E86)</f>
        <v>0</v>
      </c>
      <c r="L86" s="190">
        <f>IF(A86&lt;&gt;"Biogas",SUMIFS('Forbrug af biomasse'!$E$2:$E$431,'Forbrug af biomasse'!$C$2:$C$431,'Resultat-Produktion &amp; forbrug'!$A86,'Forbrug af biomasse'!$D$2:$D$431,'Resultat-Produktion &amp; forbrug'!$D86,'Forbrug af biomasse'!$A$2:$A$431,'Resultat-Produktion &amp; forbrug'!L$2,'Forbrug af biomasse'!$B$2:$B$431,$E86),F86)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55000000000000004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forbrug'!G$2,'Forbrug af biomasse'!$B$2:$B$431,$E87)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forbrug'!I$2,'Forbrug af biomasse'!$B$2:$B$431,$E87)</f>
        <v>0</v>
      </c>
      <c r="J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forbrug'!J$2,'Forbrug af biomasse'!$B$2:$B$431,$E87)</f>
        <v>0</v>
      </c>
      <c r="K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forbrug'!K$2,'Forbrug af biomasse'!$B$2:$B$431,$E87)</f>
        <v>0</v>
      </c>
      <c r="L87" s="190">
        <f>IF(A87&lt;&gt;"Biogas",SUMIFS('Forbrug af biomasse'!$E$2:$E$431,'Forbrug af biomasse'!$C$2:$C$431,'Resultat-Produktion &amp; forbrug'!$A87,'Forbrug af biomasse'!$D$2:$D$431,'Resultat-Produktion &amp; forbrug'!$D87,'Forbrug af biomasse'!$A$2:$A$431,'Resultat-Produktion &amp; forbrug'!L$2,'Forbrug af biomasse'!$B$2:$B$431,$E87),F87)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55000000000000004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forbrug'!G$2,'Forbrug af biomasse'!$B$2:$B$431,$E88)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forbrug'!I$2,'Forbrug af biomasse'!$B$2:$B$431,$E88)</f>
        <v>0</v>
      </c>
      <c r="J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forbrug'!J$2,'Forbrug af biomasse'!$B$2:$B$431,$E88)</f>
        <v>0</v>
      </c>
      <c r="K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forbrug'!K$2,'Forbrug af biomasse'!$B$2:$B$431,$E88)</f>
        <v>0</v>
      </c>
      <c r="L88" s="190">
        <f>IF(A88&lt;&gt;"Biogas",SUMIFS('Forbrug af biomasse'!$E$2:$E$431,'Forbrug af biomasse'!$C$2:$C$431,'Resultat-Produktion &amp; forbrug'!$A88,'Forbrug af biomasse'!$D$2:$D$431,'Resultat-Produktion &amp; forbrug'!$D88,'Forbrug af biomasse'!$A$2:$A$431,'Resultat-Produktion &amp; forbrug'!L$2,'Forbrug af biomasse'!$B$2:$B$431,$E88),F88)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55000000000000004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forbrug'!G$2,'Forbrug af biomasse'!$B$2:$B$431,$E89)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forbrug'!I$2,'Forbrug af biomasse'!$B$2:$B$431,$E89)</f>
        <v>0</v>
      </c>
      <c r="J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forbrug'!J$2,'Forbrug af biomasse'!$B$2:$B$431,$E89)</f>
        <v>4123.4286638275544</v>
      </c>
      <c r="K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forbrug'!K$2,'Forbrug af biomasse'!$B$2:$B$431,$E89)</f>
        <v>0</v>
      </c>
      <c r="L89" s="190">
        <f>IF(A89&lt;&gt;"Biogas",SUMIFS('Forbrug af biomasse'!$E$2:$E$431,'Forbrug af biomasse'!$C$2:$C$431,'Resultat-Produktion &amp; forbrug'!$A89,'Forbrug af biomasse'!$D$2:$D$431,'Resultat-Produktion &amp; forbrug'!$D89,'Forbrug af biomasse'!$A$2:$A$431,'Resultat-Produktion &amp; forbrug'!L$2,'Forbrug af biomasse'!$B$2:$B$431,$E89),F89)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55000000000000004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forbrug'!G$2,'Forbrug af biomasse'!$B$2:$B$431,$E90)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forbrug'!I$2,'Forbrug af biomasse'!$B$2:$B$431,$E90)</f>
        <v>0</v>
      </c>
      <c r="J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forbrug'!J$2,'Forbrug af biomasse'!$B$2:$B$431,$E90)</f>
        <v>0</v>
      </c>
      <c r="K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forbrug'!K$2,'Forbrug af biomasse'!$B$2:$B$431,$E90)</f>
        <v>0</v>
      </c>
      <c r="L90" s="190">
        <f>IF(A90&lt;&gt;"Biogas",SUMIFS('Forbrug af biomasse'!$E$2:$E$431,'Forbrug af biomasse'!$C$2:$C$431,'Resultat-Produktion &amp; forbrug'!$A90,'Forbrug af biomasse'!$D$2:$D$431,'Resultat-Produktion &amp; forbrug'!$D90,'Forbrug af biomasse'!$A$2:$A$431,'Resultat-Produktion &amp; forbrug'!L$2,'Forbrug af biomasse'!$B$2:$B$431,$E90),F90)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55000000000000004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forbrug'!G$2,'Forbrug af biomasse'!$B$2:$B$431,$E91)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forbrug'!I$2,'Forbrug af biomasse'!$B$2:$B$431,$E91)</f>
        <v>0</v>
      </c>
      <c r="J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forbrug'!J$2,'Forbrug af biomasse'!$B$2:$B$431,$E91)</f>
        <v>0</v>
      </c>
      <c r="K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forbrug'!K$2,'Forbrug af biomasse'!$B$2:$B$431,$E91)</f>
        <v>0</v>
      </c>
      <c r="L91" s="190">
        <f>IF(A91&lt;&gt;"Biogas",SUMIFS('Forbrug af biomasse'!$E$2:$E$431,'Forbrug af biomasse'!$C$2:$C$431,'Resultat-Produktion &amp; forbrug'!$A91,'Forbrug af biomasse'!$D$2:$D$431,'Resultat-Produktion &amp; forbrug'!$D91,'Forbrug af biomasse'!$A$2:$A$431,'Resultat-Produktion &amp; forbrug'!L$2,'Forbrug af biomasse'!$B$2:$B$431,$E91),F91)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55000000000000004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forbrug'!G$2,'Forbrug af biomasse'!$B$2:$B$431,$E92)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forbrug'!I$2,'Forbrug af biomasse'!$B$2:$B$431,$E92)</f>
        <v>0</v>
      </c>
      <c r="J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forbrug'!J$2,'Forbrug af biomasse'!$B$2:$B$431,$E92)</f>
        <v>1507101.1523820646</v>
      </c>
      <c r="K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forbrug'!K$2,'Forbrug af biomasse'!$B$2:$B$431,$E92)</f>
        <v>0</v>
      </c>
      <c r="L92" s="190">
        <f>IF(A92&lt;&gt;"Biogas",SUMIFS('Forbrug af biomasse'!$E$2:$E$431,'Forbrug af biomasse'!$C$2:$C$431,'Resultat-Produktion &amp; forbrug'!$A92,'Forbrug af biomasse'!$D$2:$D$431,'Resultat-Produktion &amp; forbrug'!$D92,'Forbrug af biomasse'!$A$2:$A$431,'Resultat-Produktion &amp; forbrug'!L$2,'Forbrug af biomasse'!$B$2:$B$431,$E92),F92)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55000000000000004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forbrug'!G$2,'Forbrug af biomasse'!$B$2:$B$431,$E93)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forbrug'!I$2,'Forbrug af biomasse'!$B$2:$B$431,$E93)</f>
        <v>0</v>
      </c>
      <c r="J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forbrug'!J$2,'Forbrug af biomasse'!$B$2:$B$431,$E93)</f>
        <v>7989661.5832169671</v>
      </c>
      <c r="K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forbrug'!K$2,'Forbrug af biomasse'!$B$2:$B$431,$E93)</f>
        <v>7085171.5926641021</v>
      </c>
      <c r="L93" s="190">
        <f>IF(A93&lt;&gt;"Biogas",SUMIFS('Forbrug af biomasse'!$E$2:$E$431,'Forbrug af biomasse'!$C$2:$C$431,'Resultat-Produktion &amp; forbrug'!$A93,'Forbrug af biomasse'!$D$2:$D$431,'Resultat-Produktion &amp; forbrug'!$D93,'Forbrug af biomasse'!$A$2:$A$431,'Resultat-Produktion &amp; forbrug'!L$2,'Forbrug af biomasse'!$B$2:$B$431,$E93),F93)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55000000000000004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forbrug'!G$2,'Forbrug af biomasse'!$B$2:$B$431,$E94)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forbrug'!I$2,'Forbrug af biomasse'!$B$2:$B$431,$E94)</f>
        <v>121875.54404868034</v>
      </c>
      <c r="J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forbrug'!J$2,'Forbrug af biomasse'!$B$2:$B$431,$E94)</f>
        <v>0</v>
      </c>
      <c r="K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forbrug'!K$2,'Forbrug af biomasse'!$B$2:$B$431,$E94)</f>
        <v>0</v>
      </c>
      <c r="L94" s="190">
        <f>IF(A94&lt;&gt;"Biogas",SUMIFS('Forbrug af biomasse'!$E$2:$E$431,'Forbrug af biomasse'!$C$2:$C$431,'Resultat-Produktion &amp; forbrug'!$A94,'Forbrug af biomasse'!$D$2:$D$431,'Resultat-Produktion &amp; forbrug'!$D94,'Forbrug af biomasse'!$A$2:$A$431,'Resultat-Produktion &amp; forbrug'!L$2,'Forbrug af biomasse'!$B$2:$B$431,$E94),F94)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55000000000000004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forbrug'!G$2,'Forbrug af biomasse'!$B$2:$B$431,$E95)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forbrug'!I$2,'Forbrug af biomasse'!$B$2:$B$431,$E95)</f>
        <v>0</v>
      </c>
      <c r="J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forbrug'!J$2,'Forbrug af biomasse'!$B$2:$B$431,$E95)</f>
        <v>0</v>
      </c>
      <c r="K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forbrug'!K$2,'Forbrug af biomasse'!$B$2:$B$431,$E95)</f>
        <v>0</v>
      </c>
      <c r="L95" s="190">
        <f>IF(A95&lt;&gt;"Biogas",SUMIFS('Forbrug af biomasse'!$E$2:$E$431,'Forbrug af biomasse'!$C$2:$C$431,'Resultat-Produktion &amp; forbrug'!$A95,'Forbrug af biomasse'!$D$2:$D$431,'Resultat-Produktion &amp; forbrug'!$D95,'Forbrug af biomasse'!$A$2:$A$431,'Resultat-Produktion &amp; forbrug'!L$2,'Forbrug af biomasse'!$B$2:$B$431,$E95),F95)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55000000000000004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forbrug'!G$2,'Forbrug af biomasse'!$B$2:$B$431,$E96)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forbrug'!I$2,'Forbrug af biomasse'!$B$2:$B$431,$E96)</f>
        <v>0</v>
      </c>
      <c r="J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forbrug'!J$2,'Forbrug af biomasse'!$B$2:$B$431,$E96)</f>
        <v>0</v>
      </c>
      <c r="K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forbrug'!K$2,'Forbrug af biomasse'!$B$2:$B$431,$E96)</f>
        <v>0</v>
      </c>
      <c r="L96" s="190">
        <f>IF(A96&lt;&gt;"Biogas",SUMIFS('Forbrug af biomasse'!$E$2:$E$431,'Forbrug af biomasse'!$C$2:$C$431,'Resultat-Produktion &amp; forbrug'!$A96,'Forbrug af biomasse'!$D$2:$D$431,'Resultat-Produktion &amp; forbrug'!$D96,'Forbrug af biomasse'!$A$2:$A$431,'Resultat-Produktion &amp; forbrug'!L$2,'Forbrug af biomasse'!$B$2:$B$431,$E96),F96)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55000000000000004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forbrug'!G$2,'Forbrug af biomasse'!$B$2:$B$431,$E97)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forbrug'!I$2,'Forbrug af biomasse'!$B$2:$B$431,$E97)</f>
        <v>0</v>
      </c>
      <c r="J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forbrug'!J$2,'Forbrug af biomasse'!$B$2:$B$431,$E97)</f>
        <v>0</v>
      </c>
      <c r="K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forbrug'!K$2,'Forbrug af biomasse'!$B$2:$B$431,$E97)</f>
        <v>0</v>
      </c>
      <c r="L97" s="190">
        <f ca="1">IF(A97&lt;&gt;"Biogas",SUMIFS('Forbrug af biomasse'!$E$2:$E$431,'Forbrug af biomasse'!$C$2:$C$431,'Resultat-Produktion &amp; forbrug'!$A97,'Forbrug af biomasse'!$D$2:$D$431,'Resultat-Produktion &amp; forbrug'!$D97,'Forbrug af biomasse'!$A$2:$A$431,'Resultat-Produktion &amp; forbrug'!L$2,'Forbrug af biomasse'!$B$2:$B$431,$E97),F97)</f>
        <v>1043396.505617182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1160357.7148958889</v>
      </c>
      <c r="N97" s="199">
        <f t="shared" ca="1" si="23"/>
        <v>0</v>
      </c>
      <c r="O97" s="190">
        <f t="shared" ca="1" si="20"/>
        <v>0</v>
      </c>
      <c r="P97" s="200">
        <f t="shared" ca="1" si="24"/>
        <v>1043396.505617182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15.12253914499083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15.12253914499083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516046.52173649793</v>
      </c>
      <c r="W97" s="187">
        <f>J97*IFERROR(VLOOKUP(A97,[1]Tørstofindhold!A$2:B$24,2,FALSE),0)</f>
        <v>0</v>
      </c>
      <c r="X97" s="188">
        <f t="shared" ca="1" si="26"/>
        <v>516046.52173649793</v>
      </c>
      <c r="Y97" s="168">
        <f t="shared" ca="1" si="21"/>
        <v>0</v>
      </c>
      <c r="Z97" s="103">
        <f t="shared" ca="1" si="22"/>
        <v>0</v>
      </c>
    </row>
    <row r="98" spans="1:26" x14ac:dyDescent="0.55000000000000004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forbrug'!G$2,'Forbrug af biomasse'!$B$2:$B$431,$E98)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forbrug'!I$2,'Forbrug af biomasse'!$B$2:$B$431,$E98)</f>
        <v>0</v>
      </c>
      <c r="J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forbrug'!J$2,'Forbrug af biomasse'!$B$2:$B$431,$E98)</f>
        <v>0</v>
      </c>
      <c r="K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forbrug'!K$2,'Forbrug af biomasse'!$B$2:$B$431,$E98)</f>
        <v>0</v>
      </c>
      <c r="L98" s="190">
        <f>IF(A98&lt;&gt;"Biogas",SUMIFS('Forbrug af biomasse'!$E$2:$E$431,'Forbrug af biomasse'!$C$2:$C$431,'Resultat-Produktion &amp; forbrug'!$A98,'Forbrug af biomasse'!$D$2:$D$431,'Resultat-Produktion &amp; forbrug'!$D98,'Forbrug af biomasse'!$A$2:$A$431,'Resultat-Produktion &amp; forbrug'!L$2,'Forbrug af biomasse'!$B$2:$B$431,$E98),F98)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55000000000000004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forbrug'!G$2,'Forbrug af biomasse'!$B$2:$B$431,$E99)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forbrug'!I$2,'Forbrug af biomasse'!$B$2:$B$431,$E99)</f>
        <v>33849.968886444818</v>
      </c>
      <c r="J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forbrug'!J$2,'Forbrug af biomasse'!$B$2:$B$431,$E99)</f>
        <v>0</v>
      </c>
      <c r="K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forbrug'!K$2,'Forbrug af biomasse'!$B$2:$B$431,$E99)</f>
        <v>0</v>
      </c>
      <c r="L99" s="190">
        <f>IF(A99&lt;&gt;"Biogas",SUMIFS('Forbrug af biomasse'!$E$2:$E$431,'Forbrug af biomasse'!$C$2:$C$431,'Resultat-Produktion &amp; forbrug'!$A99,'Forbrug af biomasse'!$D$2:$D$431,'Resultat-Produktion &amp; forbrug'!$D99,'Forbrug af biomasse'!$A$2:$A$431,'Resultat-Produktion &amp; forbrug'!L$2,'Forbrug af biomasse'!$B$2:$B$431,$E99),F99)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55000000000000004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forbrug'!G$2,'Forbrug af biomasse'!$B$2:$B$431,$E100)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forbrug'!I$2,'Forbrug af biomasse'!$B$2:$B$431,$E100)</f>
        <v>0</v>
      </c>
      <c r="J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forbrug'!J$2,'Forbrug af biomasse'!$B$2:$B$431,$E100)</f>
        <v>0</v>
      </c>
      <c r="K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forbrug'!K$2,'Forbrug af biomasse'!$B$2:$B$431,$E100)</f>
        <v>0</v>
      </c>
      <c r="L100" s="190">
        <f>IF(A100&lt;&gt;"Biogas",SUMIFS('Forbrug af biomasse'!$E$2:$E$431,'Forbrug af biomasse'!$C$2:$C$431,'Resultat-Produktion &amp; forbrug'!$A100,'Forbrug af biomasse'!$D$2:$D$431,'Resultat-Produktion &amp; forbrug'!$D100,'Forbrug af biomasse'!$A$2:$A$431,'Resultat-Produktion &amp; forbrug'!L$2,'Forbrug af biomasse'!$B$2:$B$431,$E100),F100)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55000000000000004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forbrug'!G$2,'Forbrug af biomasse'!$B$2:$B$431,$E101)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forbrug'!I$2,'Forbrug af biomasse'!$B$2:$B$431,$E101)</f>
        <v>0</v>
      </c>
      <c r="J101" s="190">
        <f ca="1">SUMIFS('Forbrug af biomasse'!$E$2:$E$431,'Forbrug af biomasse'!$C$2:$C$431,'Resultat-Produktion &amp; forbrug'!$A101,'Forbrug af biomasse'!$D$2:$D$431,'Resultat-Produktion &amp; forbrug'!$D101,'Forbrug af biomasse'!$A$2:$A$431,'Resultat-Produktion &amp; forbrug'!J$2,'Forbrug af biomasse'!$B$2:$B$431,$E101)</f>
        <v>197484.23354298095</v>
      </c>
      <c r="K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forbrug'!K$2,'Forbrug af biomasse'!$B$2:$B$431,$E101)</f>
        <v>0</v>
      </c>
      <c r="L101" s="190">
        <f ca="1">IF(A101&lt;&gt;"Biogas",SUMIFS('Forbrug af biomasse'!$E$2:$E$431,'Forbrug af biomasse'!$C$2:$C$431,'Resultat-Produktion &amp; forbrug'!$A101,'Forbrug af biomasse'!$D$2:$D$431,'Resultat-Produktion &amp; forbrug'!$D101,'Forbrug af biomasse'!$A$2:$A$431,'Resultat-Produktion &amp; forbrug'!L$2,'Forbrug af biomasse'!$B$2:$B$431,$E101),F101)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55000000000000004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forbrug'!G$2,'Forbrug af biomasse'!$B$2:$B$431,$E102)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forbrug'!I$2,'Forbrug af biomasse'!$B$2:$B$431,$E102)</f>
        <v>0</v>
      </c>
      <c r="J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forbrug'!J$2,'Forbrug af biomasse'!$B$2:$B$431,$E102)</f>
        <v>0</v>
      </c>
      <c r="K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forbrug'!K$2,'Forbrug af biomasse'!$B$2:$B$431,$E102)</f>
        <v>0</v>
      </c>
      <c r="L102" s="190">
        <f ca="1">IF(A102&lt;&gt;"Biogas",SUMIFS('Forbrug af biomasse'!$E$2:$E$431,'Forbrug af biomasse'!$C$2:$C$431,'Resultat-Produktion &amp; forbrug'!$A102,'Forbrug af biomasse'!$D$2:$D$431,'Resultat-Produktion &amp; forbrug'!$D102,'Forbrug af biomasse'!$A$2:$A$431,'Resultat-Produktion &amp; forbrug'!L$2,'Forbrug af biomasse'!$B$2:$B$431,$E102),F102)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55000000000000004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forbrug'!G$2,'Forbrug af biomasse'!$B$2:$B$431,$E103)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forbrug'!I$2,'Forbrug af biomasse'!$B$2:$B$431,$E103)</f>
        <v>0</v>
      </c>
      <c r="J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forbrug'!J$2,'Forbrug af biomasse'!$B$2:$B$431,$E103)</f>
        <v>0</v>
      </c>
      <c r="K103" s="190">
        <f ca="1">SUMIFS('Forbrug af biomasse'!$E$2:$E$431,'Forbrug af biomasse'!$C$2:$C$431,'Resultat-Produktion &amp; forbrug'!$A103,'Forbrug af biomasse'!$D$2:$D$431,'Resultat-Produktion &amp; forbrug'!$D103,'Forbrug af biomasse'!$A$2:$A$431,'Resultat-Produktion &amp; forbrug'!K$2,'Forbrug af biomasse'!$B$2:$B$431,$E103)</f>
        <v>17222550.97014698</v>
      </c>
      <c r="L103" s="190">
        <f>IF(A103&lt;&gt;"Biogas",SUMIFS('Forbrug af biomasse'!$E$2:$E$431,'Forbrug af biomasse'!$C$2:$C$431,'Resultat-Produktion &amp; forbrug'!$A103,'Forbrug af biomasse'!$D$2:$D$431,'Resultat-Produktion &amp; forbrug'!$D103,'Forbrug af biomasse'!$A$2:$A$431,'Resultat-Produktion &amp; forbrug'!L$2,'Forbrug af biomasse'!$B$2:$B$431,$E103),F103)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55000000000000004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forbrug'!G$2,'Forbrug af biomasse'!$B$2:$B$431,$E104)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forbrug'!I$2,'Forbrug af biomasse'!$B$2:$B$431,$E104)</f>
        <v>0</v>
      </c>
      <c r="J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forbrug'!J$2,'Forbrug af biomasse'!$B$2:$B$431,$E104)</f>
        <v>0</v>
      </c>
      <c r="K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forbrug'!K$2,'Forbrug af biomasse'!$B$2:$B$431,$E104)</f>
        <v>0</v>
      </c>
      <c r="L104" s="190">
        <f>IF(A104&lt;&gt;"Biogas",SUMIFS('Forbrug af biomasse'!$E$2:$E$431,'Forbrug af biomasse'!$C$2:$C$431,'Resultat-Produktion &amp; forbrug'!$A104,'Forbrug af biomasse'!$D$2:$D$431,'Resultat-Produktion &amp; forbrug'!$D104,'Forbrug af biomasse'!$A$2:$A$431,'Resultat-Produktion &amp; forbrug'!L$2,'Forbrug af biomasse'!$B$2:$B$431,$E104),F104)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55000000000000004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forbrug'!G$2,'Forbrug af biomasse'!$B$2:$B$431,$E105)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forbrug'!I$2,'Forbrug af biomasse'!$B$2:$B$431,$E105)</f>
        <v>0</v>
      </c>
      <c r="J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forbrug'!J$2,'Forbrug af biomasse'!$B$2:$B$431,$E105)</f>
        <v>1388988.8638442878</v>
      </c>
      <c r="K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forbrug'!K$2,'Forbrug af biomasse'!$B$2:$B$431,$E105)</f>
        <v>525831.49845533748</v>
      </c>
      <c r="L105" s="190">
        <f>IF(A105&lt;&gt;"Biogas",SUMIFS('Forbrug af biomasse'!$E$2:$E$431,'Forbrug af biomasse'!$C$2:$C$431,'Resultat-Produktion &amp; forbrug'!$A105,'Forbrug af biomasse'!$D$2:$D$431,'Resultat-Produktion &amp; forbrug'!$D105,'Forbrug af biomasse'!$A$2:$A$431,'Resultat-Produktion &amp; forbrug'!L$2,'Forbrug af biomasse'!$B$2:$B$431,$E105),F105)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55000000000000004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forbrug'!G$2,'Forbrug af biomasse'!$B$2:$B$431,$E106)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forbrug'!I$2,'Forbrug af biomasse'!$B$2:$B$431,$E106)</f>
        <v>0</v>
      </c>
      <c r="J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forbrug'!J$2,'Forbrug af biomasse'!$B$2:$B$431,$E106)</f>
        <v>0</v>
      </c>
      <c r="K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forbrug'!K$2,'Forbrug af biomasse'!$B$2:$B$431,$E106)</f>
        <v>0</v>
      </c>
      <c r="L106" s="190">
        <f>IF(A106&lt;&gt;"Biogas",SUMIFS('Forbrug af biomasse'!$E$2:$E$431,'Forbrug af biomasse'!$C$2:$C$431,'Resultat-Produktion &amp; forbrug'!$A106,'Forbrug af biomasse'!$D$2:$D$431,'Resultat-Produktion &amp; forbrug'!$D106,'Forbrug af biomasse'!$A$2:$A$431,'Resultat-Produktion &amp; forbrug'!L$2,'Forbrug af biomasse'!$B$2:$B$431,$E106),F106)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55000000000000004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forbrug'!G$2,'Forbrug af biomasse'!$B$2:$B$431,$E107)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forbrug'!I$2,'Forbrug af biomasse'!$B$2:$B$431,$E107)</f>
        <v>0</v>
      </c>
      <c r="J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forbrug'!J$2,'Forbrug af biomasse'!$B$2:$B$431,$E107)</f>
        <v>4307.7658612412106</v>
      </c>
      <c r="K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forbrug'!K$2,'Forbrug af biomasse'!$B$2:$B$431,$E107)</f>
        <v>4307.7658612412106</v>
      </c>
      <c r="L107" s="190">
        <f>IF(A107&lt;&gt;"Biogas",SUMIFS('Forbrug af biomasse'!$E$2:$E$431,'Forbrug af biomasse'!$C$2:$C$431,'Resultat-Produktion &amp; forbrug'!$A107,'Forbrug af biomasse'!$D$2:$D$431,'Resultat-Produktion &amp; forbrug'!$D107,'Forbrug af biomasse'!$A$2:$A$431,'Resultat-Produktion &amp; forbrug'!L$2,'Forbrug af biomasse'!$B$2:$B$431,$E107),F107)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55000000000000004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forbrug'!G$2,'Forbrug af biomasse'!$B$2:$B$431,$E108)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forbrug'!I$2,'Forbrug af biomasse'!$B$2:$B$431,$E108)</f>
        <v>36670.799626981883</v>
      </c>
      <c r="J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forbrug'!J$2,'Forbrug af biomasse'!$B$2:$B$431,$E108)</f>
        <v>0</v>
      </c>
      <c r="K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forbrug'!K$2,'Forbrug af biomasse'!$B$2:$B$431,$E108)</f>
        <v>0</v>
      </c>
      <c r="L108" s="190">
        <f>IF(A108&lt;&gt;"Biogas",SUMIFS('Forbrug af biomasse'!$E$2:$E$431,'Forbrug af biomasse'!$C$2:$C$431,'Resultat-Produktion &amp; forbrug'!$A108,'Forbrug af biomasse'!$D$2:$D$431,'Resultat-Produktion &amp; forbrug'!$D108,'Forbrug af biomasse'!$A$2:$A$431,'Resultat-Produktion &amp; forbrug'!L$2,'Forbrug af biomasse'!$B$2:$B$431,$E108),F108)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55000000000000004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forbrug'!G$2,'Forbrug af biomasse'!$B$2:$B$431,$E109)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forbrug'!I$2,'Forbrug af biomasse'!$B$2:$B$431,$E109)</f>
        <v>0</v>
      </c>
      <c r="J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forbrug'!J$2,'Forbrug af biomasse'!$B$2:$B$431,$E109)</f>
        <v>0</v>
      </c>
      <c r="K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forbrug'!K$2,'Forbrug af biomasse'!$B$2:$B$431,$E109)</f>
        <v>0</v>
      </c>
      <c r="L109" s="190">
        <f>IF(A109&lt;&gt;"Biogas",SUMIFS('Forbrug af biomasse'!$E$2:$E$431,'Forbrug af biomasse'!$C$2:$C$431,'Resultat-Produktion &amp; forbrug'!$A109,'Forbrug af biomasse'!$D$2:$D$431,'Resultat-Produktion &amp; forbrug'!$D109,'Forbrug af biomasse'!$A$2:$A$431,'Resultat-Produktion &amp; forbrug'!L$2,'Forbrug af biomasse'!$B$2:$B$431,$E109),F109)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55000000000000004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forbrug'!G$2,'Forbrug af biomasse'!$B$2:$B$431,$E110)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forbrug'!I$2,'Forbrug af biomasse'!$B$2:$B$431,$E110)</f>
        <v>267978.92035102146</v>
      </c>
      <c r="J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forbrug'!J$2,'Forbrug af biomasse'!$B$2:$B$431,$E110)</f>
        <v>0</v>
      </c>
      <c r="K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forbrug'!K$2,'Forbrug af biomasse'!$B$2:$B$431,$E110)</f>
        <v>0</v>
      </c>
      <c r="L110" s="190">
        <f>IF(A110&lt;&gt;"Biogas",SUMIFS('Forbrug af biomasse'!$E$2:$E$431,'Forbrug af biomasse'!$C$2:$C$431,'Resultat-Produktion &amp; forbrug'!$A110,'Forbrug af biomasse'!$D$2:$D$431,'Resultat-Produktion &amp; forbrug'!$D110,'Forbrug af biomasse'!$A$2:$A$431,'Resultat-Produktion &amp; forbrug'!L$2,'Forbrug af biomasse'!$B$2:$B$431,$E110),F110)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55000000000000004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forbrug'!G$2,'Forbrug af biomasse'!$B$2:$B$431,$E111)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forbrug'!I$2,'Forbrug af biomasse'!$B$2:$B$431,$E111)</f>
        <v>0</v>
      </c>
      <c r="J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forbrug'!J$2,'Forbrug af biomasse'!$B$2:$B$431,$E111)</f>
        <v>114193.60000000001</v>
      </c>
      <c r="K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forbrug'!K$2,'Forbrug af biomasse'!$B$2:$B$431,$E111)</f>
        <v>0</v>
      </c>
      <c r="L111" s="190">
        <f>IF(A111&lt;&gt;"Biogas",SUMIFS('Forbrug af biomasse'!$E$2:$E$431,'Forbrug af biomasse'!$C$2:$C$431,'Resultat-Produktion &amp; forbrug'!$A111,'Forbrug af biomasse'!$D$2:$D$431,'Resultat-Produktion &amp; forbrug'!$D111,'Forbrug af biomasse'!$A$2:$A$431,'Resultat-Produktion &amp; forbrug'!L$2,'Forbrug af biomasse'!$B$2:$B$431,$E111),F111)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55000000000000004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forbrug'!G$2,'Forbrug af biomasse'!$B$2:$B$431,$E112)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forbrug'!I$2,'Forbrug af biomasse'!$B$2:$B$431,$E112)</f>
        <v>0</v>
      </c>
      <c r="J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forbrug'!J$2,'Forbrug af biomasse'!$B$2:$B$431,$E112)</f>
        <v>75243.769743329321</v>
      </c>
      <c r="K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forbrug'!K$2,'Forbrug af biomasse'!$B$2:$B$431,$E112)</f>
        <v>0</v>
      </c>
      <c r="L112" s="190">
        <f>IF(A112&lt;&gt;"Biogas",SUMIFS('Forbrug af biomasse'!$E$2:$E$431,'Forbrug af biomasse'!$C$2:$C$431,'Resultat-Produktion &amp; forbrug'!$A112,'Forbrug af biomasse'!$D$2:$D$431,'Resultat-Produktion &amp; forbrug'!$D112,'Forbrug af biomasse'!$A$2:$A$431,'Resultat-Produktion &amp; forbrug'!L$2,'Forbrug af biomasse'!$B$2:$B$431,$E112),F112)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55000000000000004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forbrug'!G$2,'Forbrug af biomasse'!$B$2:$B$431,$E113)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forbrug'!I$2,'Forbrug af biomasse'!$B$2:$B$431,$E113)</f>
        <v>0</v>
      </c>
      <c r="J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forbrug'!J$2,'Forbrug af biomasse'!$B$2:$B$431,$E113)</f>
        <v>0</v>
      </c>
      <c r="K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forbrug'!K$2,'Forbrug af biomasse'!$B$2:$B$431,$E113)</f>
        <v>0</v>
      </c>
      <c r="L113" s="190">
        <f>IF(A113&lt;&gt;"Biogas",SUMIFS('Forbrug af biomasse'!$E$2:$E$431,'Forbrug af biomasse'!$C$2:$C$431,'Resultat-Produktion &amp; forbrug'!$A113,'Forbrug af biomasse'!$D$2:$D$431,'Resultat-Produktion &amp; forbrug'!$D113,'Forbrug af biomasse'!$A$2:$A$431,'Resultat-Produktion &amp; forbrug'!L$2,'Forbrug af biomasse'!$B$2:$B$431,$E113),F113)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55000000000000004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forbrug'!G$2,'Forbrug af biomasse'!$B$2:$B$431,$E114)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forbrug'!I$2,'Forbrug af biomasse'!$B$2:$B$431,$E114)</f>
        <v>280672.65868343826</v>
      </c>
      <c r="J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forbrug'!J$2,'Forbrug af biomasse'!$B$2:$B$431,$E114)</f>
        <v>0</v>
      </c>
      <c r="K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forbrug'!K$2,'Forbrug af biomasse'!$B$2:$B$431,$E114)</f>
        <v>0</v>
      </c>
      <c r="L114" s="190">
        <f>IF(A114&lt;&gt;"Biogas",SUMIFS('Forbrug af biomasse'!$E$2:$E$431,'Forbrug af biomasse'!$C$2:$C$431,'Resultat-Produktion &amp; forbrug'!$A114,'Forbrug af biomasse'!$D$2:$D$431,'Resultat-Produktion &amp; forbrug'!$D114,'Forbrug af biomasse'!$A$2:$A$431,'Resultat-Produktion &amp; forbrug'!L$2,'Forbrug af biomasse'!$B$2:$B$431,$E114),F114)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55000000000000004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forbrug'!G$2,'Forbrug af biomasse'!$B$2:$B$431,$E115)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forbrug'!I$2,'Forbrug af biomasse'!$B$2:$B$431,$E115)</f>
        <v>0</v>
      </c>
      <c r="J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forbrug'!J$2,'Forbrug af biomasse'!$B$2:$B$431,$E115)</f>
        <v>52709.156061702248</v>
      </c>
      <c r="K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forbrug'!K$2,'Forbrug af biomasse'!$B$2:$B$431,$E115)</f>
        <v>0</v>
      </c>
      <c r="L115" s="190">
        <f>IF(A115&lt;&gt;"Biogas",SUMIFS('Forbrug af biomasse'!$E$2:$E$431,'Forbrug af biomasse'!$C$2:$C$431,'Resultat-Produktion &amp; forbrug'!$A115,'Forbrug af biomasse'!$D$2:$D$431,'Resultat-Produktion &amp; forbrug'!$D115,'Forbrug af biomasse'!$A$2:$A$431,'Resultat-Produktion &amp; forbrug'!L$2,'Forbrug af biomasse'!$B$2:$B$431,$E115),F115)</f>
        <v>663612.08158307197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347072.16834160092</v>
      </c>
      <c r="N115" s="199">
        <f t="shared" si="23"/>
        <v>0</v>
      </c>
      <c r="O115" s="190">
        <f t="shared" si="20"/>
        <v>0</v>
      </c>
      <c r="P115" s="200">
        <f t="shared" si="24"/>
        <v>716321.23764477426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7.1628627071924544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6.8589659595524672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608873.0519980581</v>
      </c>
      <c r="W115" s="187">
        <f>J115*IFERROR(VLOOKUP(A115,[1]Tørstofindhold!A$2:B$24,2,FALSE),0)</f>
        <v>44802.782652446913</v>
      </c>
      <c r="X115" s="188">
        <f t="shared" si="26"/>
        <v>564070.26934561122</v>
      </c>
      <c r="Y115" s="168">
        <f t="shared" si="21"/>
        <v>0</v>
      </c>
      <c r="Z115" s="103">
        <f t="shared" si="22"/>
        <v>0</v>
      </c>
    </row>
    <row r="116" spans="1:26" x14ac:dyDescent="0.55000000000000004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forbrug'!G$2,'Forbrug af biomasse'!$B$2:$B$431,$E116)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forbrug'!I$2,'Forbrug af biomasse'!$B$2:$B$431,$E116)</f>
        <v>0</v>
      </c>
      <c r="J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forbrug'!J$2,'Forbrug af biomasse'!$B$2:$B$431,$E116)</f>
        <v>41.656918132692169</v>
      </c>
      <c r="K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forbrug'!K$2,'Forbrug af biomasse'!$B$2:$B$431,$E116)</f>
        <v>0</v>
      </c>
      <c r="L116" s="190">
        <f>IF(A116&lt;&gt;"Biogas",SUMIFS('Forbrug af biomasse'!$E$2:$E$431,'Forbrug af biomasse'!$C$2:$C$431,'Resultat-Produktion &amp; forbrug'!$A116,'Forbrug af biomasse'!$D$2:$D$431,'Resultat-Produktion &amp; forbrug'!$D116,'Forbrug af biomasse'!$A$2:$A$431,'Resultat-Produktion &amp; forbrug'!L$2,'Forbrug af biomasse'!$B$2:$B$431,$E116),F116)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55000000000000004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forbrug'!G$2,'Forbrug af biomasse'!$B$2:$B$431,$E117)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forbrug'!I$2,'Forbrug af biomasse'!$B$2:$B$431,$E117)</f>
        <v>0</v>
      </c>
      <c r="J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forbrug'!J$2,'Forbrug af biomasse'!$B$2:$B$431,$E117)</f>
        <v>0</v>
      </c>
      <c r="K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forbrug'!K$2,'Forbrug af biomasse'!$B$2:$B$431,$E117)</f>
        <v>0</v>
      </c>
      <c r="L117" s="190">
        <f>IF(A117&lt;&gt;"Biogas",SUMIFS('Forbrug af biomasse'!$E$2:$E$431,'Forbrug af biomasse'!$C$2:$C$431,'Resultat-Produktion &amp; forbrug'!$A117,'Forbrug af biomasse'!$D$2:$D$431,'Resultat-Produktion &amp; forbrug'!$D117,'Forbrug af biomasse'!$A$2:$A$431,'Resultat-Produktion &amp; forbrug'!L$2,'Forbrug af biomasse'!$B$2:$B$431,$E117),F117)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55000000000000004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forbrug'!G$2,'Forbrug af biomasse'!$B$2:$B$431,$E118)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forbrug'!I$2,'Forbrug af biomasse'!$B$2:$B$431,$E118)</f>
        <v>0</v>
      </c>
      <c r="J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forbrug'!J$2,'Forbrug af biomasse'!$B$2:$B$431,$E118)</f>
        <v>519697.15308066551</v>
      </c>
      <c r="K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forbrug'!K$2,'Forbrug af biomasse'!$B$2:$B$431,$E118)</f>
        <v>0</v>
      </c>
      <c r="L118" s="190">
        <f>IF(A118&lt;&gt;"Biogas",SUMIFS('Forbrug af biomasse'!$E$2:$E$431,'Forbrug af biomasse'!$C$2:$C$431,'Resultat-Produktion &amp; forbrug'!$A118,'Forbrug af biomasse'!$D$2:$D$431,'Resultat-Produktion &amp; forbrug'!$D118,'Forbrug af biomasse'!$A$2:$A$431,'Resultat-Produktion &amp; forbrug'!L$2,'Forbrug af biomasse'!$B$2:$B$431,$E118),F118)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55000000000000004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forbrug'!G$2,'Forbrug af biomasse'!$B$2:$B$431,$E119)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forbrug'!I$2,'Forbrug af biomasse'!$B$2:$B$431,$E119)</f>
        <v>0</v>
      </c>
      <c r="J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forbrug'!J$2,'Forbrug af biomasse'!$B$2:$B$431,$E119)</f>
        <v>0</v>
      </c>
      <c r="K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forbrug'!K$2,'Forbrug af biomasse'!$B$2:$B$431,$E119)</f>
        <v>0</v>
      </c>
      <c r="L119" s="190">
        <f>IF(A119&lt;&gt;"Biogas",SUMIFS('Forbrug af biomasse'!$E$2:$E$431,'Forbrug af biomasse'!$C$2:$C$431,'Resultat-Produktion &amp; forbrug'!$A119,'Forbrug af biomasse'!$D$2:$D$431,'Resultat-Produktion &amp; forbrug'!$D119,'Forbrug af biomasse'!$A$2:$A$431,'Resultat-Produktion &amp; forbrug'!L$2,'Forbrug af biomasse'!$B$2:$B$431,$E119),F119)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55000000000000004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forbrug'!G$2,'Forbrug af biomasse'!$B$2:$B$431,$E120)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forbrug'!I$2,'Forbrug af biomasse'!$B$2:$B$431,$E120)</f>
        <v>128347.79869443661</v>
      </c>
      <c r="J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forbrug'!J$2,'Forbrug af biomasse'!$B$2:$B$431,$E120)</f>
        <v>0</v>
      </c>
      <c r="K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forbrug'!K$2,'Forbrug af biomasse'!$B$2:$B$431,$E120)</f>
        <v>0</v>
      </c>
      <c r="L120" s="190">
        <f>IF(A120&lt;&gt;"Biogas",SUMIFS('Forbrug af biomasse'!$E$2:$E$431,'Forbrug af biomasse'!$C$2:$C$431,'Resultat-Produktion &amp; forbrug'!$A120,'Forbrug af biomasse'!$D$2:$D$431,'Resultat-Produktion &amp; forbrug'!$D120,'Forbrug af biomasse'!$A$2:$A$431,'Resultat-Produktion &amp; forbrug'!L$2,'Forbrug af biomasse'!$B$2:$B$431,$E120),F120)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55000000000000004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forbrug'!G$2,'Forbrug af biomasse'!$B$2:$B$431,$E121)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forbrug'!I$2,'Forbrug af biomasse'!$B$2:$B$431,$E121)</f>
        <v>307470.55071854044</v>
      </c>
      <c r="J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forbrug'!J$2,'Forbrug af biomasse'!$B$2:$B$431,$E121)</f>
        <v>2832.9524091506291</v>
      </c>
      <c r="K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forbrug'!K$2,'Forbrug af biomasse'!$B$2:$B$431,$E121)</f>
        <v>0</v>
      </c>
      <c r="L121" s="190">
        <f>IF(A121&lt;&gt;"Biogas",SUMIFS('Forbrug af biomasse'!$E$2:$E$431,'Forbrug af biomasse'!$C$2:$C$431,'Resultat-Produktion &amp; forbrug'!$A121,'Forbrug af biomasse'!$D$2:$D$431,'Resultat-Produktion &amp; forbrug'!$D121,'Forbrug af biomasse'!$A$2:$A$431,'Resultat-Produktion &amp; forbrug'!L$2,'Forbrug af biomasse'!$B$2:$B$431,$E121),F121)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55000000000000004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forbrug'!G$2,'Forbrug af biomasse'!$B$2:$B$431,$E122)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forbrug'!I$2,'Forbrug af biomasse'!$B$2:$B$431,$E122)</f>
        <v>0</v>
      </c>
      <c r="J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forbrug'!J$2,'Forbrug af biomasse'!$B$2:$B$431,$E122)</f>
        <v>0</v>
      </c>
      <c r="K122" s="190">
        <f ca="1">SUMIFS('Forbrug af biomasse'!$E$2:$E$431,'Forbrug af biomasse'!$C$2:$C$431,'Resultat-Produktion &amp; forbrug'!$A122,'Forbrug af biomasse'!$D$2:$D$431,'Resultat-Produktion &amp; forbrug'!$D122,'Forbrug af biomasse'!$A$2:$A$431,'Resultat-Produktion &amp; forbrug'!K$2,'Forbrug af biomasse'!$B$2:$B$431,$E122)</f>
        <v>549824.31220967998</v>
      </c>
      <c r="L122" s="190">
        <f>IF(A122&lt;&gt;"Biogas",SUMIFS('Forbrug af biomasse'!$E$2:$E$431,'Forbrug af biomasse'!$C$2:$C$431,'Resultat-Produktion &amp; forbrug'!$A122,'Forbrug af biomasse'!$D$2:$D$431,'Resultat-Produktion &amp; forbrug'!$D122,'Forbrug af biomasse'!$A$2:$A$431,'Resultat-Produktion &amp; forbrug'!L$2,'Forbrug af biomasse'!$B$2:$B$431,$E122),F122)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55000000000000004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forbrug'!G$2,'Forbrug af biomasse'!$B$2:$B$431,$E123)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forbrug'!I$2,'Forbrug af biomasse'!$B$2:$B$431,$E123)</f>
        <v>0</v>
      </c>
      <c r="J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forbrug'!J$2,'Forbrug af biomasse'!$B$2:$B$431,$E123)</f>
        <v>9678908.9419378657</v>
      </c>
      <c r="K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forbrug'!K$2,'Forbrug af biomasse'!$B$2:$B$431,$E123)</f>
        <v>3056497.5606119577</v>
      </c>
      <c r="L123" s="190">
        <f>IF(A123&lt;&gt;"Biogas",SUMIFS('Forbrug af biomasse'!$E$2:$E$431,'Forbrug af biomasse'!$C$2:$C$431,'Resultat-Produktion &amp; forbrug'!$A123,'Forbrug af biomasse'!$D$2:$D$431,'Resultat-Produktion &amp; forbrug'!$D123,'Forbrug af biomasse'!$A$2:$A$431,'Resultat-Produktion &amp; forbrug'!L$2,'Forbrug af biomasse'!$B$2:$B$431,$E123),F123)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55000000000000004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forbrug'!G$2,'Forbrug af biomasse'!$B$2:$B$431,$E124)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forbrug'!I$2,'Forbrug af biomasse'!$B$2:$B$431,$E124)</f>
        <v>0</v>
      </c>
      <c r="J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forbrug'!J$2,'Forbrug af biomasse'!$B$2:$B$431,$E124)</f>
        <v>0</v>
      </c>
      <c r="K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forbrug'!K$2,'Forbrug af biomasse'!$B$2:$B$431,$E124)</f>
        <v>0</v>
      </c>
      <c r="L124" s="190">
        <f>IF(A124&lt;&gt;"Biogas",SUMIFS('Forbrug af biomasse'!$E$2:$E$431,'Forbrug af biomasse'!$C$2:$C$431,'Resultat-Produktion &amp; forbrug'!$A124,'Forbrug af biomasse'!$D$2:$D$431,'Resultat-Produktion &amp; forbrug'!$D124,'Forbrug af biomasse'!$A$2:$A$431,'Resultat-Produktion &amp; forbrug'!L$2,'Forbrug af biomasse'!$B$2:$B$431,$E124),F124)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55000000000000004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forbrug'!G$2,'Forbrug af biomasse'!$B$2:$B$431,$E125)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forbrug'!I$2,'Forbrug af biomasse'!$B$2:$B$431,$E125)</f>
        <v>0</v>
      </c>
      <c r="J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forbrug'!J$2,'Forbrug af biomasse'!$B$2:$B$431,$E125)</f>
        <v>314661.48085110582</v>
      </c>
      <c r="K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forbrug'!K$2,'Forbrug af biomasse'!$B$2:$B$431,$E125)</f>
        <v>0</v>
      </c>
      <c r="L125" s="190">
        <f>IF(A125&lt;&gt;"Biogas",SUMIFS('Forbrug af biomasse'!$E$2:$E$431,'Forbrug af biomasse'!$C$2:$C$431,'Resultat-Produktion &amp; forbrug'!$A125,'Forbrug af biomasse'!$D$2:$D$431,'Resultat-Produktion &amp; forbrug'!$D125,'Forbrug af biomasse'!$A$2:$A$431,'Resultat-Produktion &amp; forbrug'!L$2,'Forbrug af biomasse'!$B$2:$B$431,$E125),F125)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55000000000000004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forbrug'!G$2,'Forbrug af biomasse'!$B$2:$B$431,$E126)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forbrug'!I$2,'Forbrug af biomasse'!$B$2:$B$431,$E126)</f>
        <v>490824.54885344987</v>
      </c>
      <c r="J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forbrug'!J$2,'Forbrug af biomasse'!$B$2:$B$431,$E126)</f>
        <v>0</v>
      </c>
      <c r="K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forbrug'!K$2,'Forbrug af biomasse'!$B$2:$B$431,$E126)</f>
        <v>0</v>
      </c>
      <c r="L126" s="190">
        <f>IF(A126&lt;&gt;"Biogas",SUMIFS('Forbrug af biomasse'!$E$2:$E$431,'Forbrug af biomasse'!$C$2:$C$431,'Resultat-Produktion &amp; forbrug'!$A126,'Forbrug af biomasse'!$D$2:$D$431,'Resultat-Produktion &amp; forbrug'!$D126,'Forbrug af biomasse'!$A$2:$A$431,'Resultat-Produktion &amp; forbrug'!L$2,'Forbrug af biomasse'!$B$2:$B$431,$E126),F126)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55000000000000004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forbrug'!G$2,'Forbrug af biomasse'!$B$2:$B$431,$E127)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forbrug'!I$2,'Forbrug af biomasse'!$B$2:$B$431,$E127)</f>
        <v>0</v>
      </c>
      <c r="J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forbrug'!J$2,'Forbrug af biomasse'!$B$2:$B$431,$E127)</f>
        <v>0</v>
      </c>
      <c r="K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forbrug'!K$2,'Forbrug af biomasse'!$B$2:$B$431,$E127)</f>
        <v>0</v>
      </c>
      <c r="L127" s="190">
        <f>IF(A127&lt;&gt;"Biogas",SUMIFS('Forbrug af biomasse'!$E$2:$E$431,'Forbrug af biomasse'!$C$2:$C$431,'Resultat-Produktion &amp; forbrug'!$A127,'Forbrug af biomasse'!$D$2:$D$431,'Resultat-Produktion &amp; forbrug'!$D127,'Forbrug af biomasse'!$A$2:$A$431,'Resultat-Produktion &amp; forbrug'!L$2,'Forbrug af biomasse'!$B$2:$B$431,$E127),F127)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55000000000000004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forbrug'!G$2,'Forbrug af biomasse'!$B$2:$B$431,$E128)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forbrug'!I$2,'Forbrug af biomasse'!$B$2:$B$431,$E128)</f>
        <v>62368.567673274578</v>
      </c>
      <c r="J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forbrug'!J$2,'Forbrug af biomasse'!$B$2:$B$431,$E128)</f>
        <v>0</v>
      </c>
      <c r="K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forbrug'!K$2,'Forbrug af biomasse'!$B$2:$B$431,$E128)</f>
        <v>0</v>
      </c>
      <c r="L128" s="190">
        <f>IF(A128&lt;&gt;"Biogas",SUMIFS('Forbrug af biomasse'!$E$2:$E$431,'Forbrug af biomasse'!$C$2:$C$431,'Resultat-Produktion &amp; forbrug'!$A128,'Forbrug af biomasse'!$D$2:$D$431,'Resultat-Produktion &amp; forbrug'!$D128,'Forbrug af biomasse'!$A$2:$A$431,'Resultat-Produktion &amp; forbrug'!L$2,'Forbrug af biomasse'!$B$2:$B$431,$E128),F128)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55000000000000004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forbrug'!G$2,'Forbrug af biomasse'!$B$2:$B$431,$E129)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forbrug'!I$2,'Forbrug af biomasse'!$B$2:$B$431,$E129)</f>
        <v>0</v>
      </c>
      <c r="J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forbrug'!J$2,'Forbrug af biomasse'!$B$2:$B$431,$E129)</f>
        <v>0</v>
      </c>
      <c r="K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forbrug'!K$2,'Forbrug af biomasse'!$B$2:$B$431,$E129)</f>
        <v>0</v>
      </c>
      <c r="L129" s="190">
        <f>IF(A129&lt;&gt;"Biogas",SUMIFS('Forbrug af biomasse'!$E$2:$E$431,'Forbrug af biomasse'!$C$2:$C$431,'Resultat-Produktion &amp; forbrug'!$A129,'Forbrug af biomasse'!$D$2:$D$431,'Resultat-Produktion &amp; forbrug'!$D129,'Forbrug af biomasse'!$A$2:$A$431,'Resultat-Produktion &amp; forbrug'!L$2,'Forbrug af biomasse'!$B$2:$B$431,$E129),F129)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55000000000000004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forbrug'!G$2,'Forbrug af biomasse'!$B$2:$B$431,$E130)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forbrug'!I$2,'Forbrug af biomasse'!$B$2:$B$431,$E130)</f>
        <v>0</v>
      </c>
      <c r="J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forbrug'!J$2,'Forbrug af biomasse'!$B$2:$B$431,$E130)</f>
        <v>0</v>
      </c>
      <c r="K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forbrug'!K$2,'Forbrug af biomasse'!$B$2:$B$431,$E130)</f>
        <v>0</v>
      </c>
      <c r="L130" s="190">
        <f>IF(A130&lt;&gt;"Biogas",SUMIFS('Forbrug af biomasse'!$E$2:$E$431,'Forbrug af biomasse'!$C$2:$C$431,'Resultat-Produktion &amp; forbrug'!$A130,'Forbrug af biomasse'!$D$2:$D$431,'Resultat-Produktion &amp; forbrug'!$D130,'Forbrug af biomasse'!$A$2:$A$431,'Resultat-Produktion &amp; forbrug'!L$2,'Forbrug af biomasse'!$B$2:$B$431,$E130),F130)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55000000000000004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389335.2076319058</v>
      </c>
      <c r="G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forbrug'!G$2,'Forbrug af biomasse'!$B$2:$B$431,$E131)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forbrug'!I$2,'Forbrug af biomasse'!$B$2:$B$431,$E131)</f>
        <v>0</v>
      </c>
      <c r="J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forbrug'!J$2,'Forbrug af biomasse'!$B$2:$B$431,$E131)</f>
        <v>0</v>
      </c>
      <c r="K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forbrug'!K$2,'Forbrug af biomasse'!$B$2:$B$431,$E131)</f>
        <v>0</v>
      </c>
      <c r="L131" s="190">
        <f ca="1">IF(A131&lt;&gt;"Biogas",SUMIFS('Forbrug af biomasse'!$E$2:$E$431,'Forbrug af biomasse'!$C$2:$C$431,'Resultat-Produktion &amp; forbrug'!$A131,'Forbrug af biomasse'!$D$2:$D$431,'Resultat-Produktion &amp; forbrug'!$D131,'Forbrug af biomasse'!$A$2:$A$431,'Resultat-Produktion &amp; forbrug'!L$2,'Forbrug af biomasse'!$B$2:$B$431,$E131),F131)</f>
        <v>389335.2076319058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389335.2076319058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3.4889996535356347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3.4889996535356347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55000000000000004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97333.801907976449</v>
      </c>
      <c r="G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forbrug'!G$2,'Forbrug af biomasse'!$B$2:$B$431,$E132)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forbrug'!I$2,'Forbrug af biomasse'!$B$2:$B$431,$E132)</f>
        <v>0</v>
      </c>
      <c r="J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forbrug'!J$2,'Forbrug af biomasse'!$B$2:$B$431,$E132)</f>
        <v>0</v>
      </c>
      <c r="K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forbrug'!K$2,'Forbrug af biomasse'!$B$2:$B$431,$E132)</f>
        <v>0</v>
      </c>
      <c r="L132" s="190">
        <f ca="1">IF(A132&lt;&gt;"Biogas",SUMIFS('Forbrug af biomasse'!$E$2:$E$431,'Forbrug af biomasse'!$C$2:$C$431,'Resultat-Produktion &amp; forbrug'!$A132,'Forbrug af biomasse'!$D$2:$D$431,'Resultat-Produktion &amp; forbrug'!$D132,'Forbrug af biomasse'!$A$2:$A$431,'Resultat-Produktion &amp; forbrug'!L$2,'Forbrug af biomasse'!$B$2:$B$431,$E132),F132)</f>
        <v>97333.801907976449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97333.801907976449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3.2381565411899356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3.2381565411899356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55000000000000004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forbrug'!G$2,'Forbrug af biomasse'!$B$2:$B$431,$E133)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forbrug'!I$2,'Forbrug af biomasse'!$B$2:$B$431,$E133)</f>
        <v>0</v>
      </c>
      <c r="J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forbrug'!J$2,'Forbrug af biomasse'!$B$2:$B$431,$E133)</f>
        <v>0</v>
      </c>
      <c r="K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forbrug'!K$2,'Forbrug af biomasse'!$B$2:$B$431,$E133)</f>
        <v>0</v>
      </c>
      <c r="L133" s="190">
        <f>IF(A133&lt;&gt;"Biogas",SUMIFS('Forbrug af biomasse'!$E$2:$E$431,'Forbrug af biomasse'!$C$2:$C$431,'Resultat-Produktion &amp; forbrug'!$A133,'Forbrug af biomasse'!$D$2:$D$431,'Resultat-Produktion &amp; forbrug'!$D133,'Forbrug af biomasse'!$A$2:$A$431,'Resultat-Produktion &amp; forbrug'!L$2,'Forbrug af biomasse'!$B$2:$B$431,$E133),F133)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55000000000000004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forbrug'!G$2,'Forbrug af biomasse'!$B$2:$B$431,$E134)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forbrug'!I$2,'Forbrug af biomasse'!$B$2:$B$431,$E134)</f>
        <v>0</v>
      </c>
      <c r="J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forbrug'!J$2,'Forbrug af biomasse'!$B$2:$B$431,$E134)</f>
        <v>0</v>
      </c>
      <c r="K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forbrug'!K$2,'Forbrug af biomasse'!$B$2:$B$431,$E134)</f>
        <v>0</v>
      </c>
      <c r="L134" s="190">
        <f>IF(A134&lt;&gt;"Biogas",SUMIFS('Forbrug af biomasse'!$E$2:$E$431,'Forbrug af biomasse'!$C$2:$C$431,'Resultat-Produktion &amp; forbrug'!$A134,'Forbrug af biomasse'!$D$2:$D$431,'Resultat-Produktion &amp; forbrug'!$D134,'Forbrug af biomasse'!$A$2:$A$431,'Resultat-Produktion &amp; forbrug'!L$2,'Forbrug af biomasse'!$B$2:$B$431,$E134),F134)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55000000000000004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forbrug'!G$2,'Forbrug af biomasse'!$B$2:$B$431,$E135)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forbrug'!I$2,'Forbrug af biomasse'!$B$2:$B$431,$E135)</f>
        <v>0</v>
      </c>
      <c r="J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forbrug'!J$2,'Forbrug af biomasse'!$B$2:$B$431,$E135)</f>
        <v>0</v>
      </c>
      <c r="K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forbrug'!K$2,'Forbrug af biomasse'!$B$2:$B$431,$E135)</f>
        <v>0</v>
      </c>
      <c r="L135" s="190">
        <f>IF(A135&lt;&gt;"Biogas",SUMIFS('Forbrug af biomasse'!$E$2:$E$431,'Forbrug af biomasse'!$C$2:$C$431,'Resultat-Produktion &amp; forbrug'!$A135,'Forbrug af biomasse'!$D$2:$D$431,'Resultat-Produktion &amp; forbrug'!$D135,'Forbrug af biomasse'!$A$2:$A$431,'Resultat-Produktion &amp; forbrug'!L$2,'Forbrug af biomasse'!$B$2:$B$431,$E135),F135)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55000000000000004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forbrug'!G$2,'Forbrug af biomasse'!$B$2:$B$431,$E136)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forbrug'!I$2,'Forbrug af biomasse'!$B$2:$B$431,$E136)</f>
        <v>0</v>
      </c>
      <c r="J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forbrug'!J$2,'Forbrug af biomasse'!$B$2:$B$431,$E136)</f>
        <v>0</v>
      </c>
      <c r="K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forbrug'!K$2,'Forbrug af biomasse'!$B$2:$B$431,$E136)</f>
        <v>0</v>
      </c>
      <c r="L136" s="190">
        <f>IF(A136&lt;&gt;"Biogas",SUMIFS('Forbrug af biomasse'!$E$2:$E$431,'Forbrug af biomasse'!$C$2:$C$431,'Resultat-Produktion &amp; forbrug'!$A136,'Forbrug af biomasse'!$D$2:$D$431,'Resultat-Produktion &amp; forbrug'!$D136,'Forbrug af biomasse'!$A$2:$A$431,'Resultat-Produktion &amp; forbrug'!L$2,'Forbrug af biomasse'!$B$2:$B$431,$E136),F136)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55000000000000004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forbrug'!G$2,'Forbrug af biomasse'!$B$2:$B$431,$E137)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forbrug'!I$2,'Forbrug af biomasse'!$B$2:$B$431,$E137)</f>
        <v>0</v>
      </c>
      <c r="J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forbrug'!J$2,'Forbrug af biomasse'!$B$2:$B$431,$E137)</f>
        <v>4092.8191064506923</v>
      </c>
      <c r="K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forbrug'!K$2,'Forbrug af biomasse'!$B$2:$B$431,$E137)</f>
        <v>0</v>
      </c>
      <c r="L137" s="190">
        <f>IF(A137&lt;&gt;"Biogas",SUMIFS('Forbrug af biomasse'!$E$2:$E$431,'Forbrug af biomasse'!$C$2:$C$431,'Resultat-Produktion &amp; forbrug'!$A137,'Forbrug af biomasse'!$D$2:$D$431,'Resultat-Produktion &amp; forbrug'!$D137,'Forbrug af biomasse'!$A$2:$A$431,'Resultat-Produktion &amp; forbrug'!L$2,'Forbrug af biomasse'!$B$2:$B$431,$E137),F137)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55000000000000004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forbrug'!G$2,'Forbrug af biomasse'!$B$2:$B$431,$E138)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forbrug'!I$2,'Forbrug af biomasse'!$B$2:$B$431,$E138)</f>
        <v>0</v>
      </c>
      <c r="J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forbrug'!J$2,'Forbrug af biomasse'!$B$2:$B$431,$E138)</f>
        <v>0</v>
      </c>
      <c r="K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forbrug'!K$2,'Forbrug af biomasse'!$B$2:$B$431,$E138)</f>
        <v>0</v>
      </c>
      <c r="L138" s="190">
        <f>IF(A138&lt;&gt;"Biogas",SUMIFS('Forbrug af biomasse'!$E$2:$E$431,'Forbrug af biomasse'!$C$2:$C$431,'Resultat-Produktion &amp; forbrug'!$A138,'Forbrug af biomasse'!$D$2:$D$431,'Resultat-Produktion &amp; forbrug'!$D138,'Forbrug af biomasse'!$A$2:$A$431,'Resultat-Produktion &amp; forbrug'!L$2,'Forbrug af biomasse'!$B$2:$B$431,$E138),F138)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55000000000000004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forbrug'!G$2,'Forbrug af biomasse'!$B$2:$B$431,$E139)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forbrug'!I$2,'Forbrug af biomasse'!$B$2:$B$431,$E139)</f>
        <v>0</v>
      </c>
      <c r="J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forbrug'!J$2,'Forbrug af biomasse'!$B$2:$B$431,$E139)</f>
        <v>0</v>
      </c>
      <c r="K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forbrug'!K$2,'Forbrug af biomasse'!$B$2:$B$431,$E139)</f>
        <v>0</v>
      </c>
      <c r="L139" s="190">
        <f>IF(A139&lt;&gt;"Biogas",SUMIFS('Forbrug af biomasse'!$E$2:$E$431,'Forbrug af biomasse'!$C$2:$C$431,'Resultat-Produktion &amp; forbrug'!$A139,'Forbrug af biomasse'!$D$2:$D$431,'Resultat-Produktion &amp; forbrug'!$D139,'Forbrug af biomasse'!$A$2:$A$431,'Resultat-Produktion &amp; forbrug'!L$2,'Forbrug af biomasse'!$B$2:$B$431,$E139),F139)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55000000000000004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forbrug'!G$2,'Forbrug af biomasse'!$B$2:$B$431,$E140)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forbrug'!I$2,'Forbrug af biomasse'!$B$2:$B$431,$E140)</f>
        <v>0</v>
      </c>
      <c r="J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forbrug'!J$2,'Forbrug af biomasse'!$B$2:$B$431,$E140)</f>
        <v>1563200.2483061554</v>
      </c>
      <c r="K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forbrug'!K$2,'Forbrug af biomasse'!$B$2:$B$431,$E140)</f>
        <v>0</v>
      </c>
      <c r="L140" s="190">
        <f>IF(A140&lt;&gt;"Biogas",SUMIFS('Forbrug af biomasse'!$E$2:$E$431,'Forbrug af biomasse'!$C$2:$C$431,'Resultat-Produktion &amp; forbrug'!$A140,'Forbrug af biomasse'!$D$2:$D$431,'Resultat-Produktion &amp; forbrug'!$D140,'Forbrug af biomasse'!$A$2:$A$431,'Resultat-Produktion &amp; forbrug'!L$2,'Forbrug af biomasse'!$B$2:$B$431,$E140),F140)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55000000000000004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forbrug'!G$2,'Forbrug af biomasse'!$B$2:$B$431,$E141)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forbrug'!I$2,'Forbrug af biomasse'!$B$2:$B$431,$E141)</f>
        <v>0</v>
      </c>
      <c r="J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forbrug'!J$2,'Forbrug af biomasse'!$B$2:$B$431,$E141)</f>
        <v>7649114.6368171675</v>
      </c>
      <c r="K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forbrug'!K$2,'Forbrug af biomasse'!$B$2:$B$431,$E141)</f>
        <v>6783177.1307623936</v>
      </c>
      <c r="L141" s="190">
        <f>IF(A141&lt;&gt;"Biogas",SUMIFS('Forbrug af biomasse'!$E$2:$E$431,'Forbrug af biomasse'!$C$2:$C$431,'Resultat-Produktion &amp; forbrug'!$A141,'Forbrug af biomasse'!$D$2:$D$431,'Resultat-Produktion &amp; forbrug'!$D141,'Forbrug af biomasse'!$A$2:$A$431,'Resultat-Produktion &amp; forbrug'!L$2,'Forbrug af biomasse'!$B$2:$B$431,$E141),F141)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55000000000000004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forbrug'!G$2,'Forbrug af biomasse'!$B$2:$B$431,$E142)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forbrug'!I$2,'Forbrug af biomasse'!$B$2:$B$431,$E142)</f>
        <v>126627.09194270898</v>
      </c>
      <c r="J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forbrug'!J$2,'Forbrug af biomasse'!$B$2:$B$431,$E142)</f>
        <v>0</v>
      </c>
      <c r="K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forbrug'!K$2,'Forbrug af biomasse'!$B$2:$B$431,$E142)</f>
        <v>0</v>
      </c>
      <c r="L142" s="190">
        <f>IF(A142&lt;&gt;"Biogas",SUMIFS('Forbrug af biomasse'!$E$2:$E$431,'Forbrug af biomasse'!$C$2:$C$431,'Resultat-Produktion &amp; forbrug'!$A142,'Forbrug af biomasse'!$D$2:$D$431,'Resultat-Produktion &amp; forbrug'!$D142,'Forbrug af biomasse'!$A$2:$A$431,'Resultat-Produktion &amp; forbrug'!L$2,'Forbrug af biomasse'!$B$2:$B$431,$E142),F142)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55000000000000004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forbrug'!G$2,'Forbrug af biomasse'!$B$2:$B$431,$E143)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forbrug'!I$2,'Forbrug af biomasse'!$B$2:$B$431,$E143)</f>
        <v>0</v>
      </c>
      <c r="J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forbrug'!J$2,'Forbrug af biomasse'!$B$2:$B$431,$E143)</f>
        <v>0</v>
      </c>
      <c r="K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forbrug'!K$2,'Forbrug af biomasse'!$B$2:$B$431,$E143)</f>
        <v>0</v>
      </c>
      <c r="L143" s="190">
        <f>IF(A143&lt;&gt;"Biogas",SUMIFS('Forbrug af biomasse'!$E$2:$E$431,'Forbrug af biomasse'!$C$2:$C$431,'Resultat-Produktion &amp; forbrug'!$A143,'Forbrug af biomasse'!$D$2:$D$431,'Resultat-Produktion &amp; forbrug'!$D143,'Forbrug af biomasse'!$A$2:$A$431,'Resultat-Produktion &amp; forbrug'!L$2,'Forbrug af biomasse'!$B$2:$B$431,$E143),F143)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55000000000000004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forbrug'!G$2,'Forbrug af biomasse'!$B$2:$B$431,$E144)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forbrug'!I$2,'Forbrug af biomasse'!$B$2:$B$431,$E144)</f>
        <v>0</v>
      </c>
      <c r="J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forbrug'!J$2,'Forbrug af biomasse'!$B$2:$B$431,$E144)</f>
        <v>0</v>
      </c>
      <c r="K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forbrug'!K$2,'Forbrug af biomasse'!$B$2:$B$431,$E144)</f>
        <v>0</v>
      </c>
      <c r="L144" s="190">
        <f>IF(A144&lt;&gt;"Biogas",SUMIFS('Forbrug af biomasse'!$E$2:$E$431,'Forbrug af biomasse'!$C$2:$C$431,'Resultat-Produktion &amp; forbrug'!$A144,'Forbrug af biomasse'!$D$2:$D$431,'Resultat-Produktion &amp; forbrug'!$D144,'Forbrug af biomasse'!$A$2:$A$431,'Resultat-Produktion &amp; forbrug'!L$2,'Forbrug af biomasse'!$B$2:$B$431,$E144),F144)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55000000000000004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2001119.0505128279</v>
      </c>
      <c r="G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forbrug'!G$2,'Forbrug af biomasse'!$B$2:$B$431,$E145)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forbrug'!I$2,'Forbrug af biomasse'!$B$2:$B$431,$E145)</f>
        <v>0</v>
      </c>
      <c r="J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forbrug'!J$2,'Forbrug af biomasse'!$B$2:$B$431,$E145)</f>
        <v>0</v>
      </c>
      <c r="K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forbrug'!K$2,'Forbrug af biomasse'!$B$2:$B$431,$E145)</f>
        <v>0</v>
      </c>
      <c r="L145" s="190">
        <f ca="1">IF(A145&lt;&gt;"Biogas",SUMIFS('Forbrug af biomasse'!$E$2:$E$431,'Forbrug af biomasse'!$C$2:$C$431,'Resultat-Produktion &amp; forbrug'!$A145,'Forbrug af biomasse'!$D$2:$D$431,'Resultat-Produktion &amp; forbrug'!$D145,'Forbrug af biomasse'!$A$2:$A$431,'Resultat-Produktion &amp; forbrug'!L$2,'Forbrug af biomasse'!$B$2:$B$431,$E145),F145)</f>
        <v>840554.80431872536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1160564.2461941026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840554.80431872536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12.182638971271162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12.182638971271162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415724.39696930291</v>
      </c>
      <c r="W145" s="187">
        <f>J145*IFERROR(VLOOKUP(A145,[1]Tørstofindhold!A$2:B$24,2,FALSE),0)</f>
        <v>0</v>
      </c>
      <c r="X145" s="188">
        <f t="shared" ca="1" si="26"/>
        <v>415724.39696930291</v>
      </c>
      <c r="Y145" s="168">
        <f t="shared" ca="1" si="43"/>
        <v>0</v>
      </c>
      <c r="Z145" s="103">
        <f t="shared" ca="1" si="44"/>
        <v>0</v>
      </c>
    </row>
    <row r="146" spans="1:26" x14ac:dyDescent="0.55000000000000004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551632.61779012682</v>
      </c>
      <c r="G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forbrug'!G$2,'Forbrug af biomasse'!$B$2:$B$431,$E146)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forbrug'!I$2,'Forbrug af biomasse'!$B$2:$B$431,$E146)</f>
        <v>0</v>
      </c>
      <c r="J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forbrug'!J$2,'Forbrug af biomasse'!$B$2:$B$431,$E146)</f>
        <v>0</v>
      </c>
      <c r="K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forbrug'!K$2,'Forbrug af biomasse'!$B$2:$B$431,$E146)</f>
        <v>0</v>
      </c>
      <c r="L146" s="190">
        <f>IF(A146&lt;&gt;"Biogas",SUMIFS('Forbrug af biomasse'!$E$2:$E$431,'Forbrug af biomasse'!$C$2:$C$431,'Resultat-Produktion &amp; forbrug'!$A146,'Forbrug af biomasse'!$D$2:$D$431,'Resultat-Produktion &amp; forbrug'!$D146,'Forbrug af biomasse'!$A$2:$A$431,'Resultat-Produktion &amp; forbrug'!L$2,'Forbrug af biomasse'!$B$2:$B$431,$E146),F146)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551632.61779012682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55000000000000004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forbrug'!G$2,'Forbrug af biomasse'!$B$2:$B$431,$E147)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forbrug'!I$2,'Forbrug af biomasse'!$B$2:$B$431,$E147)</f>
        <v>26880.542267330831</v>
      </c>
      <c r="J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forbrug'!J$2,'Forbrug af biomasse'!$B$2:$B$431,$E147)</f>
        <v>0</v>
      </c>
      <c r="K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forbrug'!K$2,'Forbrug af biomasse'!$B$2:$B$431,$E147)</f>
        <v>0</v>
      </c>
      <c r="L147" s="190">
        <f>IF(A147&lt;&gt;"Biogas",SUMIFS('Forbrug af biomasse'!$E$2:$E$431,'Forbrug af biomasse'!$C$2:$C$431,'Resultat-Produktion &amp; forbrug'!$A147,'Forbrug af biomasse'!$D$2:$D$431,'Resultat-Produktion &amp; forbrug'!$D147,'Forbrug af biomasse'!$A$2:$A$431,'Resultat-Produktion &amp; forbrug'!L$2,'Forbrug af biomasse'!$B$2:$B$431,$E147),F147)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55000000000000004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forbrug'!G$2,'Forbrug af biomasse'!$B$2:$B$431,$E148)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forbrug'!I$2,'Forbrug af biomasse'!$B$2:$B$431,$E148)</f>
        <v>0</v>
      </c>
      <c r="J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forbrug'!J$2,'Forbrug af biomasse'!$B$2:$B$431,$E148)</f>
        <v>0</v>
      </c>
      <c r="K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forbrug'!K$2,'Forbrug af biomasse'!$B$2:$B$431,$E148)</f>
        <v>0</v>
      </c>
      <c r="L148" s="190">
        <f>IF(A148&lt;&gt;"Biogas",SUMIFS('Forbrug af biomasse'!$E$2:$E$431,'Forbrug af biomasse'!$C$2:$C$431,'Resultat-Produktion &amp; forbrug'!$A148,'Forbrug af biomasse'!$D$2:$D$431,'Resultat-Produktion &amp; forbrug'!$D148,'Forbrug af biomasse'!$A$2:$A$431,'Resultat-Produktion &amp; forbrug'!L$2,'Forbrug af biomasse'!$B$2:$B$431,$E148),F148)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55000000000000004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forbrug'!G$2,'Forbrug af biomasse'!$B$2:$B$431,$E149)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forbrug'!I$2,'Forbrug af biomasse'!$B$2:$B$431,$E149)</f>
        <v>0</v>
      </c>
      <c r="J149" s="190">
        <f ca="1">SUMIFS('Forbrug af biomasse'!$E$2:$E$431,'Forbrug af biomasse'!$C$2:$C$431,'Resultat-Produktion &amp; forbrug'!$A149,'Forbrug af biomasse'!$D$2:$D$431,'Resultat-Produktion &amp; forbrug'!$D149,'Forbrug af biomasse'!$A$2:$A$431,'Resultat-Produktion &amp; forbrug'!J$2,'Forbrug af biomasse'!$B$2:$B$431,$E149)</f>
        <v>335590.35573220561</v>
      </c>
      <c r="K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forbrug'!K$2,'Forbrug af biomasse'!$B$2:$B$431,$E149)</f>
        <v>0</v>
      </c>
      <c r="L149" s="190">
        <f ca="1">IF(A149&lt;&gt;"Biogas",SUMIFS('Forbrug af biomasse'!$E$2:$E$431,'Forbrug af biomasse'!$C$2:$C$431,'Resultat-Produktion &amp; forbrug'!$A149,'Forbrug af biomasse'!$D$2:$D$431,'Resultat-Produktion &amp; forbrug'!$D149,'Forbrug af biomasse'!$A$2:$A$431,'Resultat-Produktion &amp; forbrug'!L$2,'Forbrug af biomasse'!$B$2:$B$431,$E149),F149)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55000000000000004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forbrug'!G$2,'Forbrug af biomasse'!$B$2:$B$431,$E150)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forbrug'!I$2,'Forbrug af biomasse'!$B$2:$B$431,$E150)</f>
        <v>0</v>
      </c>
      <c r="J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forbrug'!J$2,'Forbrug af biomasse'!$B$2:$B$431,$E150)</f>
        <v>0</v>
      </c>
      <c r="K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forbrug'!K$2,'Forbrug af biomasse'!$B$2:$B$431,$E150)</f>
        <v>0</v>
      </c>
      <c r="L150" s="190">
        <f ca="1">IF(A150&lt;&gt;"Biogas",SUMIFS('Forbrug af biomasse'!$E$2:$E$431,'Forbrug af biomasse'!$C$2:$C$431,'Resultat-Produktion &amp; forbrug'!$A150,'Forbrug af biomasse'!$D$2:$D$431,'Resultat-Produktion &amp; forbrug'!$D150,'Forbrug af biomasse'!$A$2:$A$431,'Resultat-Produktion &amp; forbrug'!L$2,'Forbrug af biomasse'!$B$2:$B$431,$E150),F150)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55000000000000004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forbrug'!G$2,'Forbrug af biomasse'!$B$2:$B$431,$E151)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forbrug'!I$2,'Forbrug af biomasse'!$B$2:$B$431,$E151)</f>
        <v>0</v>
      </c>
      <c r="J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forbrug'!J$2,'Forbrug af biomasse'!$B$2:$B$431,$E151)</f>
        <v>0</v>
      </c>
      <c r="K151" s="190">
        <f ca="1">SUMIFS('Forbrug af biomasse'!$E$2:$E$431,'Forbrug af biomasse'!$C$2:$C$431,'Resultat-Produktion &amp; forbrug'!$A151,'Forbrug af biomasse'!$D$2:$D$431,'Resultat-Produktion &amp; forbrug'!$D151,'Forbrug af biomasse'!$A$2:$A$431,'Resultat-Produktion &amp; forbrug'!K$2,'Forbrug af biomasse'!$B$2:$B$431,$E151)</f>
        <v>1801862.1200388186</v>
      </c>
      <c r="L151" s="190">
        <f>IF(A151&lt;&gt;"Biogas",SUMIFS('Forbrug af biomasse'!$E$2:$E$431,'Forbrug af biomasse'!$C$2:$C$431,'Resultat-Produktion &amp; forbrug'!$A151,'Forbrug af biomasse'!$D$2:$D$431,'Resultat-Produktion &amp; forbrug'!$D151,'Forbrug af biomasse'!$A$2:$A$431,'Resultat-Produktion &amp; forbrug'!L$2,'Forbrug af biomasse'!$B$2:$B$431,$E151),F151)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55000000000000004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forbrug'!G$2,'Forbrug af biomasse'!$B$2:$B$431,$E152)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forbrug'!I$2,'Forbrug af biomasse'!$B$2:$B$431,$E152)</f>
        <v>0</v>
      </c>
      <c r="J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forbrug'!J$2,'Forbrug af biomasse'!$B$2:$B$431,$E152)</f>
        <v>0</v>
      </c>
      <c r="K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forbrug'!K$2,'Forbrug af biomasse'!$B$2:$B$431,$E152)</f>
        <v>0</v>
      </c>
      <c r="L152" s="190">
        <f>IF(A152&lt;&gt;"Biogas",SUMIFS('Forbrug af biomasse'!$E$2:$E$431,'Forbrug af biomasse'!$C$2:$C$431,'Resultat-Produktion &amp; forbrug'!$A152,'Forbrug af biomasse'!$D$2:$D$431,'Resultat-Produktion &amp; forbrug'!$D152,'Forbrug af biomasse'!$A$2:$A$431,'Resultat-Produktion &amp; forbrug'!L$2,'Forbrug af biomasse'!$B$2:$B$431,$E152),F152)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55000000000000004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forbrug'!G$2,'Forbrug af biomasse'!$B$2:$B$431,$E153)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forbrug'!I$2,'Forbrug af biomasse'!$B$2:$B$431,$E153)</f>
        <v>0</v>
      </c>
      <c r="J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forbrug'!J$2,'Forbrug af biomasse'!$B$2:$B$431,$E153)</f>
        <v>85892.328449707566</v>
      </c>
      <c r="K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forbrug'!K$2,'Forbrug af biomasse'!$B$2:$B$431,$E153)</f>
        <v>93457.017927737121</v>
      </c>
      <c r="L153" s="190">
        <f>IF(A153&lt;&gt;"Biogas",SUMIFS('Forbrug af biomasse'!$E$2:$E$431,'Forbrug af biomasse'!$C$2:$C$431,'Resultat-Produktion &amp; forbrug'!$A153,'Forbrug af biomasse'!$D$2:$D$431,'Resultat-Produktion &amp; forbrug'!$D153,'Forbrug af biomasse'!$A$2:$A$431,'Resultat-Produktion &amp; forbrug'!L$2,'Forbrug af biomasse'!$B$2:$B$431,$E153),F153)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55000000000000004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forbrug'!G$2,'Forbrug af biomasse'!$B$2:$B$431,$E154)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forbrug'!I$2,'Forbrug af biomasse'!$B$2:$B$431,$E154)</f>
        <v>0</v>
      </c>
      <c r="J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forbrug'!J$2,'Forbrug af biomasse'!$B$2:$B$431,$E154)</f>
        <v>0</v>
      </c>
      <c r="K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forbrug'!K$2,'Forbrug af biomasse'!$B$2:$B$431,$E154)</f>
        <v>0</v>
      </c>
      <c r="L154" s="190">
        <f>IF(A154&lt;&gt;"Biogas",SUMIFS('Forbrug af biomasse'!$E$2:$E$431,'Forbrug af biomasse'!$C$2:$C$431,'Resultat-Produktion &amp; forbrug'!$A154,'Forbrug af biomasse'!$D$2:$D$431,'Resultat-Produktion &amp; forbrug'!$D154,'Forbrug af biomasse'!$A$2:$A$431,'Resultat-Produktion &amp; forbrug'!L$2,'Forbrug af biomasse'!$B$2:$B$431,$E154),F154)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55000000000000004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forbrug'!G$2,'Forbrug af biomasse'!$B$2:$B$431,$E155)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forbrug'!I$2,'Forbrug af biomasse'!$B$2:$B$431,$E155)</f>
        <v>0</v>
      </c>
      <c r="J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forbrug'!J$2,'Forbrug af biomasse'!$B$2:$B$431,$E155)</f>
        <v>337.693821952441</v>
      </c>
      <c r="K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forbrug'!K$2,'Forbrug af biomasse'!$B$2:$B$431,$E155)</f>
        <v>337.693821952441</v>
      </c>
      <c r="L155" s="190">
        <f>IF(A155&lt;&gt;"Biogas",SUMIFS('Forbrug af biomasse'!$E$2:$E$431,'Forbrug af biomasse'!$C$2:$C$431,'Resultat-Produktion &amp; forbrug'!$A155,'Forbrug af biomasse'!$D$2:$D$431,'Resultat-Produktion &amp; forbrug'!$D155,'Forbrug af biomasse'!$A$2:$A$431,'Resultat-Produktion &amp; forbrug'!L$2,'Forbrug af biomasse'!$B$2:$B$431,$E155),F155)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55000000000000004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forbrug'!G$2,'Forbrug af biomasse'!$B$2:$B$431,$E156)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forbrug'!I$2,'Forbrug af biomasse'!$B$2:$B$431,$E156)</f>
        <v>29120.587456275069</v>
      </c>
      <c r="J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forbrug'!J$2,'Forbrug af biomasse'!$B$2:$B$431,$E156)</f>
        <v>0</v>
      </c>
      <c r="K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forbrug'!K$2,'Forbrug af biomasse'!$B$2:$B$431,$E156)</f>
        <v>0</v>
      </c>
      <c r="L156" s="190">
        <f>IF(A156&lt;&gt;"Biogas",SUMIFS('Forbrug af biomasse'!$E$2:$E$431,'Forbrug af biomasse'!$C$2:$C$431,'Resultat-Produktion &amp; forbrug'!$A156,'Forbrug af biomasse'!$D$2:$D$431,'Resultat-Produktion &amp; forbrug'!$D156,'Forbrug af biomasse'!$A$2:$A$431,'Resultat-Produktion &amp; forbrug'!L$2,'Forbrug af biomasse'!$B$2:$B$431,$E156),F156)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55000000000000004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forbrug'!G$2,'Forbrug af biomasse'!$B$2:$B$431,$E157)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forbrug'!I$2,'Forbrug af biomasse'!$B$2:$B$431,$E157)</f>
        <v>0</v>
      </c>
      <c r="J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forbrug'!J$2,'Forbrug af biomasse'!$B$2:$B$431,$E157)</f>
        <v>0</v>
      </c>
      <c r="K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forbrug'!K$2,'Forbrug af biomasse'!$B$2:$B$431,$E157)</f>
        <v>0</v>
      </c>
      <c r="L157" s="190">
        <f>IF(A157&lt;&gt;"Biogas",SUMIFS('Forbrug af biomasse'!$E$2:$E$431,'Forbrug af biomasse'!$C$2:$C$431,'Resultat-Produktion &amp; forbrug'!$A157,'Forbrug af biomasse'!$D$2:$D$431,'Resultat-Produktion &amp; forbrug'!$D157,'Forbrug af biomasse'!$A$2:$A$431,'Resultat-Produktion &amp; forbrug'!L$2,'Forbrug af biomasse'!$B$2:$B$431,$E157),F157)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55000000000000004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forbrug'!G$2,'Forbrug af biomasse'!$B$2:$B$431,$E158)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forbrug'!I$2,'Forbrug af biomasse'!$B$2:$B$431,$E158)</f>
        <v>212804.29294970242</v>
      </c>
      <c r="J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forbrug'!J$2,'Forbrug af biomasse'!$B$2:$B$431,$E158)</f>
        <v>0</v>
      </c>
      <c r="K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forbrug'!K$2,'Forbrug af biomasse'!$B$2:$B$431,$E158)</f>
        <v>0</v>
      </c>
      <c r="L158" s="190">
        <f>IF(A158&lt;&gt;"Biogas",SUMIFS('Forbrug af biomasse'!$E$2:$E$431,'Forbrug af biomasse'!$C$2:$C$431,'Resultat-Produktion &amp; forbrug'!$A158,'Forbrug af biomasse'!$D$2:$D$431,'Resultat-Produktion &amp; forbrug'!$D158,'Forbrug af biomasse'!$A$2:$A$431,'Resultat-Produktion &amp; forbrug'!L$2,'Forbrug af biomasse'!$B$2:$B$431,$E158),F158)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55000000000000004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forbrug'!G$2,'Forbrug af biomasse'!$B$2:$B$431,$E159)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forbrug'!I$2,'Forbrug af biomasse'!$B$2:$B$431,$E159)</f>
        <v>0</v>
      </c>
      <c r="J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forbrug'!J$2,'Forbrug af biomasse'!$B$2:$B$431,$E159)</f>
        <v>28548.400000000001</v>
      </c>
      <c r="K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forbrug'!K$2,'Forbrug af biomasse'!$B$2:$B$431,$E159)</f>
        <v>0</v>
      </c>
      <c r="L159" s="190">
        <f>IF(A159&lt;&gt;"Biogas",SUMIFS('Forbrug af biomasse'!$E$2:$E$431,'Forbrug af biomasse'!$C$2:$C$431,'Resultat-Produktion &amp; forbrug'!$A159,'Forbrug af biomasse'!$D$2:$D$431,'Resultat-Produktion &amp; forbrug'!$D159,'Forbrug af biomasse'!$A$2:$A$431,'Resultat-Produktion &amp; forbrug'!L$2,'Forbrug af biomasse'!$B$2:$B$431,$E159),F159)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55000000000000004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forbrug'!G$2,'Forbrug af biomasse'!$B$2:$B$431,$E160)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forbrug'!I$2,'Forbrug af biomasse'!$B$2:$B$431,$E160)</f>
        <v>0</v>
      </c>
      <c r="J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forbrug'!J$2,'Forbrug af biomasse'!$B$2:$B$431,$E160)</f>
        <v>10277.831749012612</v>
      </c>
      <c r="K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forbrug'!K$2,'Forbrug af biomasse'!$B$2:$B$431,$E160)</f>
        <v>0</v>
      </c>
      <c r="L160" s="190">
        <f>IF(A160&lt;&gt;"Biogas",SUMIFS('Forbrug af biomasse'!$E$2:$E$431,'Forbrug af biomasse'!$C$2:$C$431,'Resultat-Produktion &amp; forbrug'!$A160,'Forbrug af biomasse'!$D$2:$D$431,'Resultat-Produktion &amp; forbrug'!$D160,'Forbrug af biomasse'!$A$2:$A$431,'Resultat-Produktion &amp; forbrug'!L$2,'Forbrug af biomasse'!$B$2:$B$431,$E160),F160)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55000000000000004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forbrug'!G$2,'Forbrug af biomasse'!$B$2:$B$431,$E161)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forbrug'!I$2,'Forbrug af biomasse'!$B$2:$B$431,$E161)</f>
        <v>0</v>
      </c>
      <c r="J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forbrug'!J$2,'Forbrug af biomasse'!$B$2:$B$431,$E161)</f>
        <v>0</v>
      </c>
      <c r="K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forbrug'!K$2,'Forbrug af biomasse'!$B$2:$B$431,$E161)</f>
        <v>0</v>
      </c>
      <c r="L161" s="190">
        <f>IF(A161&lt;&gt;"Biogas",SUMIFS('Forbrug af biomasse'!$E$2:$E$431,'Forbrug af biomasse'!$C$2:$C$431,'Resultat-Produktion &amp; forbrug'!$A161,'Forbrug af biomasse'!$D$2:$D$431,'Resultat-Produktion &amp; forbrug'!$D161,'Forbrug af biomasse'!$A$2:$A$431,'Resultat-Produktion &amp; forbrug'!L$2,'Forbrug af biomasse'!$B$2:$B$431,$E161),F161)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55000000000000004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forbrug'!G$2,'Forbrug af biomasse'!$B$2:$B$431,$E162)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forbrug'!I$2,'Forbrug af biomasse'!$B$2:$B$431,$E162)</f>
        <v>222884.49629995148</v>
      </c>
      <c r="J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forbrug'!J$2,'Forbrug af biomasse'!$B$2:$B$431,$E162)</f>
        <v>0</v>
      </c>
      <c r="K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forbrug'!K$2,'Forbrug af biomasse'!$B$2:$B$431,$E162)</f>
        <v>0</v>
      </c>
      <c r="L162" s="190">
        <f>IF(A162&lt;&gt;"Biogas",SUMIFS('Forbrug af biomasse'!$E$2:$E$431,'Forbrug af biomasse'!$C$2:$C$431,'Resultat-Produktion &amp; forbrug'!$A162,'Forbrug af biomasse'!$D$2:$D$431,'Resultat-Produktion &amp; forbrug'!$D162,'Forbrug af biomasse'!$A$2:$A$431,'Resultat-Produktion &amp; forbrug'!L$2,'Forbrug af biomasse'!$B$2:$B$431,$E162),F162)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55000000000000004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forbrug'!G$2,'Forbrug af biomasse'!$B$2:$B$431,$E163)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forbrug'!I$2,'Forbrug af biomasse'!$B$2:$B$431,$E163)</f>
        <v>0</v>
      </c>
      <c r="J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forbrug'!J$2,'Forbrug af biomasse'!$B$2:$B$431,$E163)</f>
        <v>22739.095393183845</v>
      </c>
      <c r="K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forbrug'!K$2,'Forbrug af biomasse'!$B$2:$B$431,$E163)</f>
        <v>0</v>
      </c>
      <c r="L163" s="190">
        <f>IF(A163&lt;&gt;"Biogas",SUMIFS('Forbrug af biomasse'!$E$2:$E$431,'Forbrug af biomasse'!$C$2:$C$431,'Resultat-Produktion &amp; forbrug'!$A163,'Forbrug af biomasse'!$D$2:$D$431,'Resultat-Produktion &amp; forbrug'!$D163,'Forbrug af biomasse'!$A$2:$A$431,'Resultat-Produktion &amp; forbrug'!L$2,'Forbrug af biomasse'!$B$2:$B$431,$E163),F163)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55000000000000004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forbrug'!G$2,'Forbrug af biomasse'!$B$2:$B$431,$E164)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forbrug'!I$2,'Forbrug af biomasse'!$B$2:$B$431,$E164)</f>
        <v>0</v>
      </c>
      <c r="J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forbrug'!J$2,'Forbrug af biomasse'!$B$2:$B$431,$E164)</f>
        <v>35.900188095894634</v>
      </c>
      <c r="K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forbrug'!K$2,'Forbrug af biomasse'!$B$2:$B$431,$E164)</f>
        <v>0</v>
      </c>
      <c r="L164" s="190">
        <f>IF(A164&lt;&gt;"Biogas",SUMIFS('Forbrug af biomasse'!$E$2:$E$431,'Forbrug af biomasse'!$C$2:$C$431,'Resultat-Produktion &amp; forbrug'!$A164,'Forbrug af biomasse'!$D$2:$D$431,'Resultat-Produktion &amp; forbrug'!$D164,'Forbrug af biomasse'!$A$2:$A$431,'Resultat-Produktion &amp; forbrug'!L$2,'Forbrug af biomasse'!$B$2:$B$431,$E164),F164)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55000000000000004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forbrug'!G$2,'Forbrug af biomasse'!$B$2:$B$431,$E165)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forbrug'!I$2,'Forbrug af biomasse'!$B$2:$B$431,$E165)</f>
        <v>0</v>
      </c>
      <c r="J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forbrug'!J$2,'Forbrug af biomasse'!$B$2:$B$431,$E165)</f>
        <v>0</v>
      </c>
      <c r="K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forbrug'!K$2,'Forbrug af biomasse'!$B$2:$B$431,$E165)</f>
        <v>0</v>
      </c>
      <c r="L165" s="190">
        <f>IF(A165&lt;&gt;"Biogas",SUMIFS('Forbrug af biomasse'!$E$2:$E$431,'Forbrug af biomasse'!$C$2:$C$431,'Resultat-Produktion &amp; forbrug'!$A165,'Forbrug af biomasse'!$D$2:$D$431,'Resultat-Produktion &amp; forbrug'!$D165,'Forbrug af biomasse'!$A$2:$A$431,'Resultat-Produktion &amp; forbrug'!L$2,'Forbrug af biomasse'!$B$2:$B$431,$E165),F165)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55000000000000004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forbrug'!G$2,'Forbrug af biomasse'!$B$2:$B$431,$E166)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forbrug'!I$2,'Forbrug af biomasse'!$B$2:$B$431,$E166)</f>
        <v>0</v>
      </c>
      <c r="J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forbrug'!J$2,'Forbrug af biomasse'!$B$2:$B$431,$E166)</f>
        <v>279550.24796430691</v>
      </c>
      <c r="K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forbrug'!K$2,'Forbrug af biomasse'!$B$2:$B$431,$E166)</f>
        <v>0</v>
      </c>
      <c r="L166" s="190">
        <f>IF(A166&lt;&gt;"Biogas",SUMIFS('Forbrug af biomasse'!$E$2:$E$431,'Forbrug af biomasse'!$C$2:$C$431,'Resultat-Produktion &amp; forbrug'!$A166,'Forbrug af biomasse'!$D$2:$D$431,'Resultat-Produktion &amp; forbrug'!$D166,'Forbrug af biomasse'!$A$2:$A$431,'Resultat-Produktion &amp; forbrug'!L$2,'Forbrug af biomasse'!$B$2:$B$431,$E166),F166)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55000000000000004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forbrug'!G$2,'Forbrug af biomasse'!$B$2:$B$431,$E167)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forbrug'!I$2,'Forbrug af biomasse'!$B$2:$B$431,$E167)</f>
        <v>0</v>
      </c>
      <c r="J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forbrug'!J$2,'Forbrug af biomasse'!$B$2:$B$431,$E167)</f>
        <v>0</v>
      </c>
      <c r="K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forbrug'!K$2,'Forbrug af biomasse'!$B$2:$B$431,$E167)</f>
        <v>0</v>
      </c>
      <c r="L167" s="190">
        <f>IF(A167&lt;&gt;"Biogas",SUMIFS('Forbrug af biomasse'!$E$2:$E$431,'Forbrug af biomasse'!$C$2:$C$431,'Resultat-Produktion &amp; forbrug'!$A167,'Forbrug af biomasse'!$D$2:$D$431,'Resultat-Produktion &amp; forbrug'!$D167,'Forbrug af biomasse'!$A$2:$A$431,'Resultat-Produktion &amp; forbrug'!L$2,'Forbrug af biomasse'!$B$2:$B$431,$E167),F167)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55000000000000004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forbrug'!G$2,'Forbrug af biomasse'!$B$2:$B$431,$E168)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forbrug'!I$2,'Forbrug af biomasse'!$B$2:$B$431,$E168)</f>
        <v>101922.05609696274</v>
      </c>
      <c r="J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forbrug'!J$2,'Forbrug af biomasse'!$B$2:$B$431,$E168)</f>
        <v>0</v>
      </c>
      <c r="K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forbrug'!K$2,'Forbrug af biomasse'!$B$2:$B$431,$E168)</f>
        <v>0</v>
      </c>
      <c r="L168" s="190">
        <f>IF(A168&lt;&gt;"Biogas",SUMIFS('Forbrug af biomasse'!$E$2:$E$431,'Forbrug af biomasse'!$C$2:$C$431,'Resultat-Produktion &amp; forbrug'!$A168,'Forbrug af biomasse'!$D$2:$D$431,'Resultat-Produktion &amp; forbrug'!$D168,'Forbrug af biomasse'!$A$2:$A$431,'Resultat-Produktion &amp; forbrug'!L$2,'Forbrug af biomasse'!$B$2:$B$431,$E168),F168)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55000000000000004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forbrug'!G$2,'Forbrug af biomasse'!$B$2:$B$431,$E169)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forbrug'!I$2,'Forbrug af biomasse'!$B$2:$B$431,$E169)</f>
        <v>244164.92559492172</v>
      </c>
      <c r="J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forbrug'!J$2,'Forbrug af biomasse'!$B$2:$B$431,$E169)</f>
        <v>942.6064741945944</v>
      </c>
      <c r="K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forbrug'!K$2,'Forbrug af biomasse'!$B$2:$B$431,$E169)</f>
        <v>0</v>
      </c>
      <c r="L169" s="190">
        <f>IF(A169&lt;&gt;"Biogas",SUMIFS('Forbrug af biomasse'!$E$2:$E$431,'Forbrug af biomasse'!$C$2:$C$431,'Resultat-Produktion &amp; forbrug'!$A169,'Forbrug af biomasse'!$D$2:$D$431,'Resultat-Produktion &amp; forbrug'!$D169,'Forbrug af biomasse'!$A$2:$A$431,'Resultat-Produktion &amp; forbrug'!L$2,'Forbrug af biomasse'!$B$2:$B$431,$E169),F169)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55000000000000004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forbrug'!G$2,'Forbrug af biomasse'!$B$2:$B$431,$E170)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forbrug'!I$2,'Forbrug af biomasse'!$B$2:$B$431,$E170)</f>
        <v>0</v>
      </c>
      <c r="J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forbrug'!J$2,'Forbrug af biomasse'!$B$2:$B$431,$E170)</f>
        <v>0</v>
      </c>
      <c r="K170" s="190">
        <f ca="1">SUMIFS('Forbrug af biomasse'!$E$2:$E$431,'Forbrug af biomasse'!$C$2:$C$431,'Resultat-Produktion &amp; forbrug'!$A170,'Forbrug af biomasse'!$D$2:$D$431,'Resultat-Produktion &amp; forbrug'!$D170,'Forbrug af biomasse'!$A$2:$A$431,'Resultat-Produktion &amp; forbrug'!K$2,'Forbrug af biomasse'!$B$2:$B$431,$E170)</f>
        <v>374820.3560243976</v>
      </c>
      <c r="L170" s="190">
        <f>IF(A170&lt;&gt;"Biogas",SUMIFS('Forbrug af biomasse'!$E$2:$E$431,'Forbrug af biomasse'!$C$2:$C$431,'Resultat-Produktion &amp; forbrug'!$A170,'Forbrug af biomasse'!$D$2:$D$431,'Resultat-Produktion &amp; forbrug'!$D170,'Forbrug af biomasse'!$A$2:$A$431,'Resultat-Produktion &amp; forbrug'!L$2,'Forbrug af biomasse'!$B$2:$B$431,$E170),F170)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55000000000000004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forbrug'!G$2,'Forbrug af biomasse'!$B$2:$B$431,$E171)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forbrug'!I$2,'Forbrug af biomasse'!$B$2:$B$431,$E171)</f>
        <v>0</v>
      </c>
      <c r="J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forbrug'!J$2,'Forbrug af biomasse'!$B$2:$B$431,$E171)</f>
        <v>286645.05985025823</v>
      </c>
      <c r="K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forbrug'!K$2,'Forbrug af biomasse'!$B$2:$B$431,$E171)</f>
        <v>638439.1593791761</v>
      </c>
      <c r="L171" s="190">
        <f>IF(A171&lt;&gt;"Biogas",SUMIFS('Forbrug af biomasse'!$E$2:$E$431,'Forbrug af biomasse'!$C$2:$C$431,'Resultat-Produktion &amp; forbrug'!$A171,'Forbrug af biomasse'!$D$2:$D$431,'Resultat-Produktion &amp; forbrug'!$D171,'Forbrug af biomasse'!$A$2:$A$431,'Resultat-Produktion &amp; forbrug'!L$2,'Forbrug af biomasse'!$B$2:$B$431,$E171),F171)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55000000000000004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forbrug'!G$2,'Forbrug af biomasse'!$B$2:$B$431,$E172)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forbrug'!I$2,'Forbrug af biomasse'!$B$2:$B$431,$E172)</f>
        <v>0</v>
      </c>
      <c r="J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forbrug'!J$2,'Forbrug af biomasse'!$B$2:$B$431,$E172)</f>
        <v>0</v>
      </c>
      <c r="K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forbrug'!K$2,'Forbrug af biomasse'!$B$2:$B$431,$E172)</f>
        <v>0</v>
      </c>
      <c r="L172" s="190">
        <f>IF(A172&lt;&gt;"Biogas",SUMIFS('Forbrug af biomasse'!$E$2:$E$431,'Forbrug af biomasse'!$C$2:$C$431,'Resultat-Produktion &amp; forbrug'!$A172,'Forbrug af biomasse'!$D$2:$D$431,'Resultat-Produktion &amp; forbrug'!$D172,'Forbrug af biomasse'!$A$2:$A$431,'Resultat-Produktion &amp; forbrug'!L$2,'Forbrug af biomasse'!$B$2:$B$431,$E172),F172)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55000000000000004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forbrug'!G$2,'Forbrug af biomasse'!$B$2:$B$431,$E173)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forbrug'!I$2,'Forbrug af biomasse'!$B$2:$B$431,$E173)</f>
        <v>0</v>
      </c>
      <c r="J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forbrug'!J$2,'Forbrug af biomasse'!$B$2:$B$431,$E173)</f>
        <v>15151.053724986185</v>
      </c>
      <c r="K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forbrug'!K$2,'Forbrug af biomasse'!$B$2:$B$431,$E173)</f>
        <v>0</v>
      </c>
      <c r="L173" s="190">
        <f>IF(A173&lt;&gt;"Biogas",SUMIFS('Forbrug af biomasse'!$E$2:$E$431,'Forbrug af biomasse'!$C$2:$C$431,'Resultat-Produktion &amp; forbrug'!$A173,'Forbrug af biomasse'!$D$2:$D$431,'Resultat-Produktion &amp; forbrug'!$D173,'Forbrug af biomasse'!$A$2:$A$431,'Resultat-Produktion &amp; forbrug'!L$2,'Forbrug af biomasse'!$B$2:$B$431,$E173),F173)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55000000000000004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forbrug'!G$2,'Forbrug af biomasse'!$B$2:$B$431,$E174)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forbrug'!I$2,'Forbrug af biomasse'!$B$2:$B$431,$E174)</f>
        <v>389767.86287629709</v>
      </c>
      <c r="J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forbrug'!J$2,'Forbrug af biomasse'!$B$2:$B$431,$E174)</f>
        <v>0</v>
      </c>
      <c r="K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forbrug'!K$2,'Forbrug af biomasse'!$B$2:$B$431,$E174)</f>
        <v>0</v>
      </c>
      <c r="L174" s="190">
        <f>IF(A174&lt;&gt;"Biogas",SUMIFS('Forbrug af biomasse'!$E$2:$E$431,'Forbrug af biomasse'!$C$2:$C$431,'Resultat-Produktion &amp; forbrug'!$A174,'Forbrug af biomasse'!$D$2:$D$431,'Resultat-Produktion &amp; forbrug'!$D174,'Forbrug af biomasse'!$A$2:$A$431,'Resultat-Produktion &amp; forbrug'!L$2,'Forbrug af biomasse'!$B$2:$B$431,$E174),F174)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55000000000000004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forbrug'!G$2,'Forbrug af biomasse'!$B$2:$B$431,$E175)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forbrug'!I$2,'Forbrug af biomasse'!$B$2:$B$431,$E175)</f>
        <v>0</v>
      </c>
      <c r="J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forbrug'!J$2,'Forbrug af biomasse'!$B$2:$B$431,$E175)</f>
        <v>0</v>
      </c>
      <c r="K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forbrug'!K$2,'Forbrug af biomasse'!$B$2:$B$431,$E175)</f>
        <v>0</v>
      </c>
      <c r="L175" s="190">
        <f>IF(A175&lt;&gt;"Biogas",SUMIFS('Forbrug af biomasse'!$E$2:$E$431,'Forbrug af biomasse'!$C$2:$C$431,'Resultat-Produktion &amp; forbrug'!$A175,'Forbrug af biomasse'!$D$2:$D$431,'Resultat-Produktion &amp; forbrug'!$D175,'Forbrug af biomasse'!$A$2:$A$431,'Resultat-Produktion &amp; forbrug'!L$2,'Forbrug af biomasse'!$B$2:$B$431,$E175),F175)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55000000000000004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forbrug'!G$2,'Forbrug af biomasse'!$B$2:$B$431,$E176)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forbrug'!I$2,'Forbrug af biomasse'!$B$2:$B$431,$E176)</f>
        <v>49527.399127557059</v>
      </c>
      <c r="J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forbrug'!J$2,'Forbrug af biomasse'!$B$2:$B$431,$E176)</f>
        <v>0</v>
      </c>
      <c r="K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forbrug'!K$2,'Forbrug af biomasse'!$B$2:$B$431,$E176)</f>
        <v>0</v>
      </c>
      <c r="L176" s="190">
        <f>IF(A176&lt;&gt;"Biogas",SUMIFS('Forbrug af biomasse'!$E$2:$E$431,'Forbrug af biomasse'!$C$2:$C$431,'Resultat-Produktion &amp; forbrug'!$A176,'Forbrug af biomasse'!$D$2:$D$431,'Resultat-Produktion &amp; forbrug'!$D176,'Forbrug af biomasse'!$A$2:$A$431,'Resultat-Produktion &amp; forbrug'!L$2,'Forbrug af biomasse'!$B$2:$B$431,$E176),F176)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55000000000000004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forbrug'!G$2,'Forbrug af biomasse'!$B$2:$B$431,$E177)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forbrug'!I$2,'Forbrug af biomasse'!$B$2:$B$431,$E177)</f>
        <v>0</v>
      </c>
      <c r="J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forbrug'!J$2,'Forbrug af biomasse'!$B$2:$B$431,$E177)</f>
        <v>0</v>
      </c>
      <c r="K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forbrug'!K$2,'Forbrug af biomasse'!$B$2:$B$431,$E177)</f>
        <v>0</v>
      </c>
      <c r="L177" s="190">
        <f>IF(A177&lt;&gt;"Biogas",SUMIFS('Forbrug af biomasse'!$E$2:$E$431,'Forbrug af biomasse'!$C$2:$C$431,'Resultat-Produktion &amp; forbrug'!$A177,'Forbrug af biomasse'!$D$2:$D$431,'Resultat-Produktion &amp; forbrug'!$D177,'Forbrug af biomasse'!$A$2:$A$431,'Resultat-Produktion &amp; forbrug'!L$2,'Forbrug af biomasse'!$B$2:$B$431,$E177),F177)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55000000000000004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forbrug'!G$2,'Forbrug af biomasse'!$B$2:$B$431,$E178)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forbrug'!I$2,'Forbrug af biomasse'!$B$2:$B$431,$E178)</f>
        <v>0</v>
      </c>
      <c r="J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forbrug'!J$2,'Forbrug af biomasse'!$B$2:$B$431,$E178)</f>
        <v>0</v>
      </c>
      <c r="K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forbrug'!K$2,'Forbrug af biomasse'!$B$2:$B$431,$E178)</f>
        <v>0</v>
      </c>
      <c r="L178" s="190">
        <f>IF(A178&lt;&gt;"Biogas",SUMIFS('Forbrug af biomasse'!$E$2:$E$431,'Forbrug af biomasse'!$C$2:$C$431,'Resultat-Produktion &amp; forbrug'!$A178,'Forbrug af biomasse'!$D$2:$D$431,'Resultat-Produktion &amp; forbrug'!$D178,'Forbrug af biomasse'!$A$2:$A$431,'Resultat-Produktion &amp; forbrug'!L$2,'Forbrug af biomasse'!$B$2:$B$431,$E178),F178)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55000000000000004">
      <c r="A179" s="189" t="s">
        <v>310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forbrug'!G$2,'Forbrug af biomasse'!$B$2:$B$431,$E179)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forbrug'!I$2,'Forbrug af biomasse'!$B$2:$B$431,$E179)</f>
        <v>0</v>
      </c>
      <c r="J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forbrug'!J$2,'Forbrug af biomasse'!$B$2:$B$431,$E179)</f>
        <v>0</v>
      </c>
      <c r="K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forbrug'!K$2,'Forbrug af biomasse'!$B$2:$B$431,$E179)</f>
        <v>0</v>
      </c>
      <c r="L179" s="190">
        <f ca="1">IF(A179&lt;&gt;"Biogas",SUMIFS('Forbrug af biomasse'!$E$2:$E$431,'Forbrug af biomasse'!$C$2:$C$431,'Resultat-Produktion &amp; forbrug'!$A179,'Forbrug af biomasse'!$D$2:$D$431,'Resultat-Produktion &amp; forbrug'!$D179,'Forbrug af biomasse'!$A$2:$A$431,'Resultat-Produktion &amp; forbrug'!L$2,'Forbrug af biomasse'!$B$2:$B$431,$E179),F179)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55000000000000004">
      <c r="A180" s="189" t="s">
        <v>311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forbrug'!G$2,'Forbrug af biomasse'!$B$2:$B$431,$E180)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forbrug'!I$2,'Forbrug af biomasse'!$B$2:$B$431,$E180)</f>
        <v>0</v>
      </c>
      <c r="J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forbrug'!J$2,'Forbrug af biomasse'!$B$2:$B$431,$E180)</f>
        <v>0</v>
      </c>
      <c r="K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forbrug'!K$2,'Forbrug af biomasse'!$B$2:$B$431,$E180)</f>
        <v>0</v>
      </c>
      <c r="L180" s="190">
        <f ca="1">IF(A180&lt;&gt;"Biogas",SUMIFS('Forbrug af biomasse'!$E$2:$E$431,'Forbrug af biomasse'!$C$2:$C$431,'Resultat-Produktion &amp; forbrug'!$A180,'Forbrug af biomasse'!$D$2:$D$431,'Resultat-Produktion &amp; forbrug'!$D180,'Forbrug af biomasse'!$A$2:$A$431,'Resultat-Produktion &amp; forbrug'!L$2,'Forbrug af biomasse'!$B$2:$B$431,$E180),F180)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55000000000000004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forbrug'!G$2,'Forbrug af biomasse'!$B$2:$B$431,$E181)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forbrug'!I$2,'Forbrug af biomasse'!$B$2:$B$431,$E181)</f>
        <v>0</v>
      </c>
      <c r="J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forbrug'!J$2,'Forbrug af biomasse'!$B$2:$B$431,$E181)</f>
        <v>0</v>
      </c>
      <c r="K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forbrug'!K$2,'Forbrug af biomasse'!$B$2:$B$431,$E181)</f>
        <v>0</v>
      </c>
      <c r="L181" s="190">
        <f>IF(A181&lt;&gt;"Biogas",SUMIFS('Forbrug af biomasse'!$E$2:$E$431,'Forbrug af biomasse'!$C$2:$C$431,'Resultat-Produktion &amp; forbrug'!$A181,'Forbrug af biomasse'!$D$2:$D$431,'Resultat-Produktion &amp; forbrug'!$D181,'Forbrug af biomasse'!$A$2:$A$431,'Resultat-Produktion &amp; forbrug'!L$2,'Forbrug af biomasse'!$B$2:$B$431,$E181),F181)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55000000000000004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forbrug'!G$2,'Forbrug af biomasse'!$B$2:$B$431,$E182)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forbrug'!I$2,'Forbrug af biomasse'!$B$2:$B$431,$E182)</f>
        <v>0</v>
      </c>
      <c r="J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forbrug'!J$2,'Forbrug af biomasse'!$B$2:$B$431,$E182)</f>
        <v>0</v>
      </c>
      <c r="K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forbrug'!K$2,'Forbrug af biomasse'!$B$2:$B$431,$E182)</f>
        <v>0</v>
      </c>
      <c r="L182" s="190">
        <f>IF(A182&lt;&gt;"Biogas",SUMIFS('Forbrug af biomasse'!$E$2:$E$431,'Forbrug af biomasse'!$C$2:$C$431,'Resultat-Produktion &amp; forbrug'!$A182,'Forbrug af biomasse'!$D$2:$D$431,'Resultat-Produktion &amp; forbrug'!$D182,'Forbrug af biomasse'!$A$2:$A$431,'Resultat-Produktion &amp; forbrug'!L$2,'Forbrug af biomasse'!$B$2:$B$431,$E182),F182)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55000000000000004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forbrug'!G$2,'Forbrug af biomasse'!$B$2:$B$431,$E183)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forbrug'!I$2,'Forbrug af biomasse'!$B$2:$B$431,$E183)</f>
        <v>0</v>
      </c>
      <c r="J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forbrug'!J$2,'Forbrug af biomasse'!$B$2:$B$431,$E183)</f>
        <v>0</v>
      </c>
      <c r="K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forbrug'!K$2,'Forbrug af biomasse'!$B$2:$B$431,$E183)</f>
        <v>0</v>
      </c>
      <c r="L183" s="190">
        <f>IF(A183&lt;&gt;"Biogas",SUMIFS('Forbrug af biomasse'!$E$2:$E$431,'Forbrug af biomasse'!$C$2:$C$431,'Resultat-Produktion &amp; forbrug'!$A183,'Forbrug af biomasse'!$D$2:$D$431,'Resultat-Produktion &amp; forbrug'!$D183,'Forbrug af biomasse'!$A$2:$A$431,'Resultat-Produktion &amp; forbrug'!L$2,'Forbrug af biomasse'!$B$2:$B$431,$E183),F183)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55000000000000004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forbrug'!G$2,'Forbrug af biomasse'!$B$2:$B$431,$E184)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forbrug'!I$2,'Forbrug af biomasse'!$B$2:$B$431,$E184)</f>
        <v>0</v>
      </c>
      <c r="J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forbrug'!J$2,'Forbrug af biomasse'!$B$2:$B$431,$E184)</f>
        <v>0</v>
      </c>
      <c r="K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forbrug'!K$2,'Forbrug af biomasse'!$B$2:$B$431,$E184)</f>
        <v>0</v>
      </c>
      <c r="L184" s="190">
        <f>IF(A184&lt;&gt;"Biogas",SUMIFS('Forbrug af biomasse'!$E$2:$E$431,'Forbrug af biomasse'!$C$2:$C$431,'Resultat-Produktion &amp; forbrug'!$A184,'Forbrug af biomasse'!$D$2:$D$431,'Resultat-Produktion &amp; forbrug'!$D184,'Forbrug af biomasse'!$A$2:$A$431,'Resultat-Produktion &amp; forbrug'!L$2,'Forbrug af biomasse'!$B$2:$B$431,$E184),F184)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55000000000000004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forbrug'!G$2,'Forbrug af biomasse'!$B$2:$B$431,$E185)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forbrug'!I$2,'Forbrug af biomasse'!$B$2:$B$431,$E185)</f>
        <v>0</v>
      </c>
      <c r="J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forbrug'!J$2,'Forbrug af biomasse'!$B$2:$B$431,$E185)</f>
        <v>24503.032029712213</v>
      </c>
      <c r="K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forbrug'!K$2,'Forbrug af biomasse'!$B$2:$B$431,$E185)</f>
        <v>0</v>
      </c>
      <c r="L185" s="190">
        <f>IF(A185&lt;&gt;"Biogas",SUMIFS('Forbrug af biomasse'!$E$2:$E$431,'Forbrug af biomasse'!$C$2:$C$431,'Resultat-Produktion &amp; forbrug'!$A185,'Forbrug af biomasse'!$D$2:$D$431,'Resultat-Produktion &amp; forbrug'!$D185,'Forbrug af biomasse'!$A$2:$A$431,'Resultat-Produktion &amp; forbrug'!L$2,'Forbrug af biomasse'!$B$2:$B$431,$E185),F185)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55000000000000004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forbrug'!G$2,'Forbrug af biomasse'!$B$2:$B$431,$E186)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forbrug'!I$2,'Forbrug af biomasse'!$B$2:$B$431,$E186)</f>
        <v>0</v>
      </c>
      <c r="J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forbrug'!J$2,'Forbrug af biomasse'!$B$2:$B$431,$E186)</f>
        <v>0</v>
      </c>
      <c r="K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forbrug'!K$2,'Forbrug af biomasse'!$B$2:$B$431,$E186)</f>
        <v>0</v>
      </c>
      <c r="L186" s="190">
        <f>IF(A186&lt;&gt;"Biogas",SUMIFS('Forbrug af biomasse'!$E$2:$E$431,'Forbrug af biomasse'!$C$2:$C$431,'Resultat-Produktion &amp; forbrug'!$A186,'Forbrug af biomasse'!$D$2:$D$431,'Resultat-Produktion &amp; forbrug'!$D186,'Forbrug af biomasse'!$A$2:$A$431,'Resultat-Produktion &amp; forbrug'!L$2,'Forbrug af biomasse'!$B$2:$B$431,$E186),F186)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55000000000000004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forbrug'!G$2,'Forbrug af biomasse'!$B$2:$B$431,$E187)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forbrug'!I$2,'Forbrug af biomasse'!$B$2:$B$431,$E187)</f>
        <v>0</v>
      </c>
      <c r="J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forbrug'!J$2,'Forbrug af biomasse'!$B$2:$B$431,$E187)</f>
        <v>0</v>
      </c>
      <c r="K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forbrug'!K$2,'Forbrug af biomasse'!$B$2:$B$431,$E187)</f>
        <v>0</v>
      </c>
      <c r="L187" s="190">
        <f>IF(A187&lt;&gt;"Biogas",SUMIFS('Forbrug af biomasse'!$E$2:$E$431,'Forbrug af biomasse'!$C$2:$C$431,'Resultat-Produktion &amp; forbrug'!$A187,'Forbrug af biomasse'!$D$2:$D$431,'Resultat-Produktion &amp; forbrug'!$D187,'Forbrug af biomasse'!$A$2:$A$431,'Resultat-Produktion &amp; forbrug'!L$2,'Forbrug af biomasse'!$B$2:$B$431,$E187),F187)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55000000000000004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forbrug'!G$2,'Forbrug af biomasse'!$B$2:$B$431,$E188)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forbrug'!I$2,'Forbrug af biomasse'!$B$2:$B$431,$E188)</f>
        <v>0</v>
      </c>
      <c r="J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forbrug'!J$2,'Forbrug af biomasse'!$B$2:$B$431,$E188)</f>
        <v>1208651.4125341829</v>
      </c>
      <c r="K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forbrug'!K$2,'Forbrug af biomasse'!$B$2:$B$431,$E188)</f>
        <v>0</v>
      </c>
      <c r="L188" s="190">
        <f>IF(A188&lt;&gt;"Biogas",SUMIFS('Forbrug af biomasse'!$E$2:$E$431,'Forbrug af biomasse'!$C$2:$C$431,'Resultat-Produktion &amp; forbrug'!$A188,'Forbrug af biomasse'!$D$2:$D$431,'Resultat-Produktion &amp; forbrug'!$D188,'Forbrug af biomasse'!$A$2:$A$431,'Resultat-Produktion &amp; forbrug'!L$2,'Forbrug af biomasse'!$B$2:$B$431,$E188),F188)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55000000000000004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forbrug'!G$2,'Forbrug af biomasse'!$B$2:$B$431,$E189)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forbrug'!I$2,'Forbrug af biomasse'!$B$2:$B$431,$E189)</f>
        <v>0</v>
      </c>
      <c r="J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forbrug'!J$2,'Forbrug af biomasse'!$B$2:$B$431,$E189)</f>
        <v>380427.26035611134</v>
      </c>
      <c r="K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forbrug'!K$2,'Forbrug af biomasse'!$B$2:$B$431,$E189)</f>
        <v>1924034.2327518209</v>
      </c>
      <c r="L189" s="190">
        <f>IF(A189&lt;&gt;"Biogas",SUMIFS('Forbrug af biomasse'!$E$2:$E$431,'Forbrug af biomasse'!$C$2:$C$431,'Resultat-Produktion &amp; forbrug'!$A189,'Forbrug af biomasse'!$D$2:$D$431,'Resultat-Produktion &amp; forbrug'!$D189,'Forbrug af biomasse'!$A$2:$A$431,'Resultat-Produktion &amp; forbrug'!L$2,'Forbrug af biomasse'!$B$2:$B$431,$E189),F189)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55000000000000004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forbrug'!G$2,'Forbrug af biomasse'!$B$2:$B$431,$E190)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forbrug'!I$2,'Forbrug af biomasse'!$B$2:$B$431,$E190)</f>
        <v>100555.62853170674</v>
      </c>
      <c r="J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forbrug'!J$2,'Forbrug af biomasse'!$B$2:$B$431,$E190)</f>
        <v>0</v>
      </c>
      <c r="K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forbrug'!K$2,'Forbrug af biomasse'!$B$2:$B$431,$E190)</f>
        <v>0</v>
      </c>
      <c r="L190" s="190">
        <f>IF(A190&lt;&gt;"Biogas",SUMIFS('Forbrug af biomasse'!$E$2:$E$431,'Forbrug af biomasse'!$C$2:$C$431,'Resultat-Produktion &amp; forbrug'!$A190,'Forbrug af biomasse'!$D$2:$D$431,'Resultat-Produktion &amp; forbrug'!$D190,'Forbrug af biomasse'!$A$2:$A$431,'Resultat-Produktion &amp; forbrug'!L$2,'Forbrug af biomasse'!$B$2:$B$431,$E190),F190)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55000000000000004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forbrug'!G$2,'Forbrug af biomasse'!$B$2:$B$431,$E191)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forbrug'!I$2,'Forbrug af biomasse'!$B$2:$B$431,$E191)</f>
        <v>0</v>
      </c>
      <c r="J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forbrug'!J$2,'Forbrug af biomasse'!$B$2:$B$431,$E191)</f>
        <v>0</v>
      </c>
      <c r="K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forbrug'!K$2,'Forbrug af biomasse'!$B$2:$B$431,$E191)</f>
        <v>0</v>
      </c>
      <c r="L191" s="190">
        <f>IF(A191&lt;&gt;"Biogas",SUMIFS('Forbrug af biomasse'!$E$2:$E$431,'Forbrug af biomasse'!$C$2:$C$431,'Resultat-Produktion &amp; forbrug'!$A191,'Forbrug af biomasse'!$D$2:$D$431,'Resultat-Produktion &amp; forbrug'!$D191,'Forbrug af biomasse'!$A$2:$A$431,'Resultat-Produktion &amp; forbrug'!L$2,'Forbrug af biomasse'!$B$2:$B$431,$E191),F191)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55000000000000004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forbrug'!G$2,'Forbrug af biomasse'!$B$2:$B$431,$E192)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forbrug'!I$2,'Forbrug af biomasse'!$B$2:$B$431,$E192)</f>
        <v>0</v>
      </c>
      <c r="J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forbrug'!J$2,'Forbrug af biomasse'!$B$2:$B$431,$E192)</f>
        <v>0</v>
      </c>
      <c r="K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forbrug'!K$2,'Forbrug af biomasse'!$B$2:$B$431,$E192)</f>
        <v>0</v>
      </c>
      <c r="L192" s="190">
        <f>IF(A192&lt;&gt;"Biogas",SUMIFS('Forbrug af biomasse'!$E$2:$E$431,'Forbrug af biomasse'!$C$2:$C$431,'Resultat-Produktion &amp; forbrug'!$A192,'Forbrug af biomasse'!$D$2:$D$431,'Resultat-Produktion &amp; forbrug'!$D192,'Forbrug af biomasse'!$A$2:$A$431,'Resultat-Produktion &amp; forbrug'!L$2,'Forbrug af biomasse'!$B$2:$B$431,$E192),F192)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55000000000000004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forbrug'!G$2,'Forbrug af biomasse'!$B$2:$B$431,$E193)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forbrug'!I$2,'Forbrug af biomasse'!$B$2:$B$431,$E193)</f>
        <v>0</v>
      </c>
      <c r="J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forbrug'!J$2,'Forbrug af biomasse'!$B$2:$B$431,$E193)</f>
        <v>0</v>
      </c>
      <c r="K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forbrug'!K$2,'Forbrug af biomasse'!$B$2:$B$431,$E193)</f>
        <v>0</v>
      </c>
      <c r="L193" s="190">
        <f ca="1">IF(A193&lt;&gt;"Biogas",SUMIFS('Forbrug af biomasse'!$E$2:$E$431,'Forbrug af biomasse'!$C$2:$C$431,'Resultat-Produktion &amp; forbrug'!$A193,'Forbrug af biomasse'!$D$2:$D$431,'Resultat-Produktion &amp; forbrug'!$D193,'Forbrug af biomasse'!$A$2:$A$431,'Resultat-Produktion &amp; forbrug'!L$2,'Forbrug af biomasse'!$B$2:$B$431,$E193),F193)</f>
        <v>681614.98381741357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55000000000000004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forbrug'!G$2,'Forbrug af biomasse'!$B$2:$B$431,$E194)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forbrug'!I$2,'Forbrug af biomasse'!$B$2:$B$431,$E194)</f>
        <v>0</v>
      </c>
      <c r="J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forbrug'!J$2,'Forbrug af biomasse'!$B$2:$B$431,$E194)</f>
        <v>0</v>
      </c>
      <c r="K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forbrug'!K$2,'Forbrug af biomasse'!$B$2:$B$431,$E194)</f>
        <v>0</v>
      </c>
      <c r="L194" s="190">
        <f>IF(A194&lt;&gt;"Biogas",SUMIFS('Forbrug af biomasse'!$E$2:$E$431,'Forbrug af biomasse'!$C$2:$C$431,'Resultat-Produktion &amp; forbrug'!$A194,'Forbrug af biomasse'!$D$2:$D$431,'Resultat-Produktion &amp; forbrug'!$D194,'Forbrug af biomasse'!$A$2:$A$431,'Resultat-Produktion &amp; forbrug'!L$2,'Forbrug af biomasse'!$B$2:$B$431,$E194),F194)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55000000000000004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forbrug'!G$2,'Forbrug af biomasse'!$B$2:$B$431,$E195)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forbrug'!I$2,'Forbrug af biomasse'!$B$2:$B$431,$E195)</f>
        <v>28209.340124628539</v>
      </c>
      <c r="J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forbrug'!J$2,'Forbrug af biomasse'!$B$2:$B$431,$E195)</f>
        <v>0</v>
      </c>
      <c r="K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forbrug'!K$2,'Forbrug af biomasse'!$B$2:$B$431,$E195)</f>
        <v>0</v>
      </c>
      <c r="L195" s="190">
        <f>IF(A195&lt;&gt;"Biogas",SUMIFS('Forbrug af biomasse'!$E$2:$E$431,'Forbrug af biomasse'!$C$2:$C$431,'Resultat-Produktion &amp; forbrug'!$A195,'Forbrug af biomasse'!$D$2:$D$431,'Resultat-Produktion &amp; forbrug'!$D195,'Forbrug af biomasse'!$A$2:$A$431,'Resultat-Produktion &amp; forbrug'!L$2,'Forbrug af biomasse'!$B$2:$B$431,$E195),F195)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forbrug'!G$2,'Forbrug af biomasse'!$B$2:$B$431,$E196)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forbrug'!I$2,'Forbrug af biomasse'!$B$2:$B$431,$E196)</f>
        <v>0</v>
      </c>
      <c r="J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forbrug'!J$2,'Forbrug af biomasse'!$B$2:$B$431,$E196)</f>
        <v>0</v>
      </c>
      <c r="K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forbrug'!K$2,'Forbrug af biomasse'!$B$2:$B$431,$E196)</f>
        <v>0</v>
      </c>
      <c r="L196" s="190">
        <f>IF(A196&lt;&gt;"Biogas",SUMIFS('Forbrug af biomasse'!$E$2:$E$431,'Forbrug af biomasse'!$C$2:$C$431,'Resultat-Produktion &amp; forbrug'!$A196,'Forbrug af biomasse'!$D$2:$D$431,'Resultat-Produktion &amp; forbrug'!$D196,'Forbrug af biomasse'!$A$2:$A$431,'Resultat-Produktion &amp; forbrug'!L$2,'Forbrug af biomasse'!$B$2:$B$431,$E196),F196)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55000000000000004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forbrug'!G$2,'Forbrug af biomasse'!$B$2:$B$431,$E197)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forbrug'!I$2,'Forbrug af biomasse'!$B$2:$B$431,$E197)</f>
        <v>0</v>
      </c>
      <c r="J197" s="190">
        <f ca="1">SUMIFS('Forbrug af biomasse'!$E$2:$E$431,'Forbrug af biomasse'!$C$2:$C$431,'Resultat-Produktion &amp; forbrug'!$A197,'Forbrug af biomasse'!$D$2:$D$431,'Resultat-Produktion &amp; forbrug'!$D197,'Forbrug af biomasse'!$A$2:$A$431,'Resultat-Produktion &amp; forbrug'!J$2,'Forbrug af biomasse'!$B$2:$B$431,$E197)</f>
        <v>168912.75887120995</v>
      </c>
      <c r="K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forbrug'!K$2,'Forbrug af biomasse'!$B$2:$B$431,$E197)</f>
        <v>0</v>
      </c>
      <c r="L197" s="190">
        <f ca="1">IF(A197&lt;&gt;"Biogas",SUMIFS('Forbrug af biomasse'!$E$2:$E$431,'Forbrug af biomasse'!$C$2:$C$431,'Resultat-Produktion &amp; forbrug'!$A197,'Forbrug af biomasse'!$D$2:$D$431,'Resultat-Produktion &amp; forbrug'!$D197,'Forbrug af biomasse'!$A$2:$A$431,'Resultat-Produktion &amp; forbrug'!L$2,'Forbrug af biomasse'!$B$2:$B$431,$E197),F197)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55000000000000004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forbrug'!G$2,'Forbrug af biomasse'!$B$2:$B$431,$E198)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forbrug'!I$2,'Forbrug af biomasse'!$B$2:$B$431,$E198)</f>
        <v>0</v>
      </c>
      <c r="J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forbrug'!J$2,'Forbrug af biomasse'!$B$2:$B$431,$E198)</f>
        <v>0</v>
      </c>
      <c r="K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forbrug'!K$2,'Forbrug af biomasse'!$B$2:$B$431,$E198)</f>
        <v>0</v>
      </c>
      <c r="L198" s="190">
        <f ca="1">IF(A198&lt;&gt;"Biogas",SUMIFS('Forbrug af biomasse'!$E$2:$E$431,'Forbrug af biomasse'!$C$2:$C$431,'Resultat-Produktion &amp; forbrug'!$A198,'Forbrug af biomasse'!$D$2:$D$431,'Resultat-Produktion &amp; forbrug'!$D198,'Forbrug af biomasse'!$A$2:$A$431,'Resultat-Produktion &amp; forbrug'!L$2,'Forbrug af biomasse'!$B$2:$B$431,$E198),F198)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55000000000000004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forbrug'!G$2,'Forbrug af biomasse'!$B$2:$B$431,$E199)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forbrug'!I$2,'Forbrug af biomasse'!$B$2:$B$431,$E199)</f>
        <v>0</v>
      </c>
      <c r="J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forbrug'!J$2,'Forbrug af biomasse'!$B$2:$B$431,$E199)</f>
        <v>0</v>
      </c>
      <c r="K199" s="190">
        <f ca="1">SUMIFS('Forbrug af biomasse'!$E$2:$E$431,'Forbrug af biomasse'!$C$2:$C$431,'Resultat-Produktion &amp; forbrug'!$A199,'Forbrug af biomasse'!$D$2:$D$431,'Resultat-Produktion &amp; forbrug'!$D199,'Forbrug af biomasse'!$A$2:$A$431,'Resultat-Produktion &amp; forbrug'!K$2,'Forbrug af biomasse'!$B$2:$B$431,$E199)</f>
        <v>3047096.7359039234</v>
      </c>
      <c r="L199" s="190">
        <f>IF(A199&lt;&gt;"Biogas",SUMIFS('Forbrug af biomasse'!$E$2:$E$431,'Forbrug af biomasse'!$C$2:$C$431,'Resultat-Produktion &amp; forbrug'!$A199,'Forbrug af biomasse'!$D$2:$D$431,'Resultat-Produktion &amp; forbrug'!$D199,'Forbrug af biomasse'!$A$2:$A$431,'Resultat-Produktion &amp; forbrug'!L$2,'Forbrug af biomasse'!$B$2:$B$431,$E199),F199)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55000000000000004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forbrug'!G$2,'Forbrug af biomasse'!$B$2:$B$431,$E200)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forbrug'!I$2,'Forbrug af biomasse'!$B$2:$B$431,$E200)</f>
        <v>0</v>
      </c>
      <c r="J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forbrug'!J$2,'Forbrug af biomasse'!$B$2:$B$431,$E200)</f>
        <v>0</v>
      </c>
      <c r="K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forbrug'!K$2,'Forbrug af biomasse'!$B$2:$B$431,$E200)</f>
        <v>0</v>
      </c>
      <c r="L200" s="190">
        <f>IF(A200&lt;&gt;"Biogas",SUMIFS('Forbrug af biomasse'!$E$2:$E$431,'Forbrug af biomasse'!$C$2:$C$431,'Resultat-Produktion &amp; forbrug'!$A200,'Forbrug af biomasse'!$D$2:$D$431,'Resultat-Produktion &amp; forbrug'!$D200,'Forbrug af biomasse'!$A$2:$A$431,'Resultat-Produktion &amp; forbrug'!L$2,'Forbrug af biomasse'!$B$2:$B$431,$E200),F200)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55000000000000004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forbrug'!G$2,'Forbrug af biomasse'!$B$2:$B$431,$E201)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forbrug'!I$2,'Forbrug af biomasse'!$B$2:$B$431,$E201)</f>
        <v>0</v>
      </c>
      <c r="J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forbrug'!J$2,'Forbrug af biomasse'!$B$2:$B$431,$E201)</f>
        <v>179027.55479609076</v>
      </c>
      <c r="K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forbrug'!K$2,'Forbrug af biomasse'!$B$2:$B$431,$E201)</f>
        <v>67774.717172805787</v>
      </c>
      <c r="L201" s="190">
        <f>IF(A201&lt;&gt;"Biogas",SUMIFS('Forbrug af biomasse'!$E$2:$E$431,'Forbrug af biomasse'!$C$2:$C$431,'Resultat-Produktion &amp; forbrug'!$A201,'Forbrug af biomasse'!$D$2:$D$431,'Resultat-Produktion &amp; forbrug'!$D201,'Forbrug af biomasse'!$A$2:$A$431,'Resultat-Produktion &amp; forbrug'!L$2,'Forbrug af biomasse'!$B$2:$B$431,$E201),F201)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55000000000000004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forbrug'!G$2,'Forbrug af biomasse'!$B$2:$B$431,$E202)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forbrug'!I$2,'Forbrug af biomasse'!$B$2:$B$431,$E202)</f>
        <v>0</v>
      </c>
      <c r="J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forbrug'!J$2,'Forbrug af biomasse'!$B$2:$B$431,$E202)</f>
        <v>0</v>
      </c>
      <c r="K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forbrug'!K$2,'Forbrug af biomasse'!$B$2:$B$431,$E202)</f>
        <v>0</v>
      </c>
      <c r="L202" s="190">
        <f>IF(A202&lt;&gt;"Biogas",SUMIFS('Forbrug af biomasse'!$E$2:$E$431,'Forbrug af biomasse'!$C$2:$C$431,'Resultat-Produktion &amp; forbrug'!$A202,'Forbrug af biomasse'!$D$2:$D$431,'Resultat-Produktion &amp; forbrug'!$D202,'Forbrug af biomasse'!$A$2:$A$431,'Resultat-Produktion &amp; forbrug'!L$2,'Forbrug af biomasse'!$B$2:$B$431,$E202),F202)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55000000000000004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forbrug'!G$2,'Forbrug af biomasse'!$B$2:$B$431,$E203)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forbrug'!I$2,'Forbrug af biomasse'!$B$2:$B$431,$E203)</f>
        <v>0</v>
      </c>
      <c r="J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forbrug'!J$2,'Forbrug af biomasse'!$B$2:$B$431,$E203)</f>
        <v>350.10096257642732</v>
      </c>
      <c r="K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forbrug'!K$2,'Forbrug af biomasse'!$B$2:$B$431,$E203)</f>
        <v>350.10096257642732</v>
      </c>
      <c r="L203" s="190">
        <f>IF(A203&lt;&gt;"Biogas",SUMIFS('Forbrug af biomasse'!$E$2:$E$431,'Forbrug af biomasse'!$C$2:$C$431,'Resultat-Produktion &amp; forbrug'!$A203,'Forbrug af biomasse'!$D$2:$D$431,'Resultat-Produktion &amp; forbrug'!$D203,'Forbrug af biomasse'!$A$2:$A$431,'Resultat-Produktion &amp; forbrug'!L$2,'Forbrug af biomasse'!$B$2:$B$431,$E203),F203)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55000000000000004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forbrug'!G$2,'Forbrug af biomasse'!$B$2:$B$431,$E204)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forbrug'!I$2,'Forbrug af biomasse'!$B$2:$B$431,$E204)</f>
        <v>30560.118468347584</v>
      </c>
      <c r="J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forbrug'!J$2,'Forbrug af biomasse'!$B$2:$B$431,$E204)</f>
        <v>0</v>
      </c>
      <c r="K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forbrug'!K$2,'Forbrug af biomasse'!$B$2:$B$431,$E204)</f>
        <v>0</v>
      </c>
      <c r="L204" s="190">
        <f>IF(A204&lt;&gt;"Biogas",SUMIFS('Forbrug af biomasse'!$E$2:$E$431,'Forbrug af biomasse'!$C$2:$C$431,'Resultat-Produktion &amp; forbrug'!$A204,'Forbrug af biomasse'!$D$2:$D$431,'Resultat-Produktion &amp; forbrug'!$D204,'Forbrug af biomasse'!$A$2:$A$431,'Resultat-Produktion &amp; forbrug'!L$2,'Forbrug af biomasse'!$B$2:$B$431,$E204),F204)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55000000000000004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forbrug'!G$2,'Forbrug af biomasse'!$B$2:$B$431,$E205)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forbrug'!I$2,'Forbrug af biomasse'!$B$2:$B$431,$E205)</f>
        <v>0</v>
      </c>
      <c r="J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forbrug'!J$2,'Forbrug af biomasse'!$B$2:$B$431,$E205)</f>
        <v>0</v>
      </c>
      <c r="K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forbrug'!K$2,'Forbrug af biomasse'!$B$2:$B$431,$E205)</f>
        <v>0</v>
      </c>
      <c r="L205" s="190">
        <f>IF(A205&lt;&gt;"Biogas",SUMIFS('Forbrug af biomasse'!$E$2:$E$431,'Forbrug af biomasse'!$C$2:$C$431,'Resultat-Produktion &amp; forbrug'!$A205,'Forbrug af biomasse'!$D$2:$D$431,'Resultat-Produktion &amp; forbrug'!$D205,'Forbrug af biomasse'!$A$2:$A$431,'Resultat-Produktion &amp; forbrug'!L$2,'Forbrug af biomasse'!$B$2:$B$431,$E205),F205)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55000000000000004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forbrug'!G$2,'Forbrug af biomasse'!$B$2:$B$431,$E206)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forbrug'!I$2,'Forbrug af biomasse'!$B$2:$B$431,$E206)</f>
        <v>223323.94265330929</v>
      </c>
      <c r="J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forbrug'!J$2,'Forbrug af biomasse'!$B$2:$B$431,$E206)</f>
        <v>0</v>
      </c>
      <c r="K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forbrug'!K$2,'Forbrug af biomasse'!$B$2:$B$431,$E206)</f>
        <v>0</v>
      </c>
      <c r="L206" s="190">
        <f>IF(A206&lt;&gt;"Biogas",SUMIFS('Forbrug af biomasse'!$E$2:$E$431,'Forbrug af biomasse'!$C$2:$C$431,'Resultat-Produktion &amp; forbrug'!$A206,'Forbrug af biomasse'!$D$2:$D$431,'Resultat-Produktion &amp; forbrug'!$D206,'Forbrug af biomasse'!$A$2:$A$431,'Resultat-Produktion &amp; forbrug'!L$2,'Forbrug af biomasse'!$B$2:$B$431,$E206),F206)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55000000000000004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forbrug'!G$2,'Forbrug af biomasse'!$B$2:$B$431,$E207)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forbrug'!I$2,'Forbrug af biomasse'!$B$2:$B$431,$E207)</f>
        <v>0</v>
      </c>
      <c r="J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forbrug'!J$2,'Forbrug af biomasse'!$B$2:$B$431,$E207)</f>
        <v>28548.400000000001</v>
      </c>
      <c r="K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forbrug'!K$2,'Forbrug af biomasse'!$B$2:$B$431,$E207)</f>
        <v>0</v>
      </c>
      <c r="L207" s="190">
        <f>IF(A207&lt;&gt;"Biogas",SUMIFS('Forbrug af biomasse'!$E$2:$E$431,'Forbrug af biomasse'!$C$2:$C$431,'Resultat-Produktion &amp; forbrug'!$A207,'Forbrug af biomasse'!$D$2:$D$431,'Resultat-Produktion &amp; forbrug'!$D207,'Forbrug af biomasse'!$A$2:$A$431,'Resultat-Produktion &amp; forbrug'!L$2,'Forbrug af biomasse'!$B$2:$B$431,$E207),F207)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55000000000000004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forbrug'!G$2,'Forbrug af biomasse'!$B$2:$B$431,$E208)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forbrug'!I$2,'Forbrug af biomasse'!$B$2:$B$431,$E208)</f>
        <v>0</v>
      </c>
      <c r="J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forbrug'!J$2,'Forbrug af biomasse'!$B$2:$B$431,$E208)</f>
        <v>10365.657989973257</v>
      </c>
      <c r="K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forbrug'!K$2,'Forbrug af biomasse'!$B$2:$B$431,$E208)</f>
        <v>0</v>
      </c>
      <c r="L208" s="190">
        <f>IF(A208&lt;&gt;"Biogas",SUMIFS('Forbrug af biomasse'!$E$2:$E$431,'Forbrug af biomasse'!$C$2:$C$431,'Resultat-Produktion &amp; forbrug'!$A208,'Forbrug af biomasse'!$D$2:$D$431,'Resultat-Produktion &amp; forbrug'!$D208,'Forbrug af biomasse'!$A$2:$A$431,'Resultat-Produktion &amp; forbrug'!L$2,'Forbrug af biomasse'!$B$2:$B$431,$E208),F208)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55000000000000004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forbrug'!G$2,'Forbrug af biomasse'!$B$2:$B$431,$E209)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forbrug'!I$2,'Forbrug af biomasse'!$B$2:$B$431,$E209)</f>
        <v>0</v>
      </c>
      <c r="J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forbrug'!J$2,'Forbrug af biomasse'!$B$2:$B$431,$E209)</f>
        <v>0</v>
      </c>
      <c r="K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forbrug'!K$2,'Forbrug af biomasse'!$B$2:$B$431,$E209)</f>
        <v>0</v>
      </c>
      <c r="L209" s="190">
        <f>IF(A209&lt;&gt;"Biogas",SUMIFS('Forbrug af biomasse'!$E$2:$E$431,'Forbrug af biomasse'!$C$2:$C$431,'Resultat-Produktion &amp; forbrug'!$A209,'Forbrug af biomasse'!$D$2:$D$431,'Resultat-Produktion &amp; forbrug'!$D209,'Forbrug af biomasse'!$A$2:$A$431,'Resultat-Produktion &amp; forbrug'!L$2,'Forbrug af biomasse'!$B$2:$B$431,$E209),F209)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55000000000000004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forbrug'!G$2,'Forbrug af biomasse'!$B$2:$B$431,$E210)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forbrug'!I$2,'Forbrug af biomasse'!$B$2:$B$431,$E210)</f>
        <v>233902.44520004498</v>
      </c>
      <c r="J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forbrug'!J$2,'Forbrug af biomasse'!$B$2:$B$431,$E210)</f>
        <v>0</v>
      </c>
      <c r="K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forbrug'!K$2,'Forbrug af biomasse'!$B$2:$B$431,$E210)</f>
        <v>0</v>
      </c>
      <c r="L210" s="190">
        <f>IF(A210&lt;&gt;"Biogas",SUMIFS('Forbrug af biomasse'!$E$2:$E$431,'Forbrug af biomasse'!$C$2:$C$431,'Resultat-Produktion &amp; forbrug'!$A210,'Forbrug af biomasse'!$D$2:$D$431,'Resultat-Produktion &amp; forbrug'!$D210,'Forbrug af biomasse'!$A$2:$A$431,'Resultat-Produktion &amp; forbrug'!L$2,'Forbrug af biomasse'!$B$2:$B$431,$E210),F210)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55000000000000004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forbrug'!G$2,'Forbrug af biomasse'!$B$2:$B$431,$E211)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forbrug'!I$2,'Forbrug af biomasse'!$B$2:$B$431,$E211)</f>
        <v>0</v>
      </c>
      <c r="J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forbrug'!J$2,'Forbrug af biomasse'!$B$2:$B$431,$E211)</f>
        <v>22960.858037659247</v>
      </c>
      <c r="K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forbrug'!K$2,'Forbrug af biomasse'!$B$2:$B$431,$E211)</f>
        <v>0</v>
      </c>
      <c r="L211" s="190">
        <f>IF(A211&lt;&gt;"Biogas",SUMIFS('Forbrug af biomasse'!$E$2:$E$431,'Forbrug af biomasse'!$C$2:$C$431,'Resultat-Produktion &amp; forbrug'!$A211,'Forbrug af biomasse'!$D$2:$D$431,'Resultat-Produktion &amp; forbrug'!$D211,'Forbrug af biomasse'!$A$2:$A$431,'Resultat-Produktion &amp; forbrug'!L$2,'Forbrug af biomasse'!$B$2:$B$431,$E211),F211)</f>
        <v>561834.98794627911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151189.57277148083</v>
      </c>
      <c r="N211" s="199">
        <f t="shared" si="48"/>
        <v>0</v>
      </c>
      <c r="O211" s="190">
        <f t="shared" si="59"/>
        <v>0</v>
      </c>
      <c r="P211" s="200">
        <f t="shared" si="49"/>
        <v>584795.84598393831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5.9393993754130774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5.8070176299626315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497076.46908634756</v>
      </c>
      <c r="W211" s="187">
        <f>J211*IFERROR(VLOOKUP(A211,[1]Tørstofindhold!A$2:B$24,2,FALSE),0)</f>
        <v>19516.72933201036</v>
      </c>
      <c r="X211" s="188">
        <f t="shared" si="51"/>
        <v>477559.73975433718</v>
      </c>
      <c r="Y211" s="168">
        <f t="shared" si="60"/>
        <v>0</v>
      </c>
      <c r="Z211" s="103">
        <f t="shared" si="61"/>
        <v>0</v>
      </c>
    </row>
    <row r="212" spans="1:26" x14ac:dyDescent="0.55000000000000004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forbrug'!G$2,'Forbrug af biomasse'!$B$2:$B$431,$E212)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forbrug'!I$2,'Forbrug af biomasse'!$B$2:$B$431,$E212)</f>
        <v>0</v>
      </c>
      <c r="J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forbrug'!J$2,'Forbrug af biomasse'!$B$2:$B$431,$E212)</f>
        <v>36.19608838570413</v>
      </c>
      <c r="K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forbrug'!K$2,'Forbrug af biomasse'!$B$2:$B$431,$E212)</f>
        <v>0</v>
      </c>
      <c r="L212" s="190">
        <f>IF(A212&lt;&gt;"Biogas",SUMIFS('Forbrug af biomasse'!$E$2:$E$431,'Forbrug af biomasse'!$C$2:$C$431,'Resultat-Produktion &amp; forbrug'!$A212,'Forbrug af biomasse'!$D$2:$D$431,'Resultat-Produktion &amp; forbrug'!$D212,'Forbrug af biomasse'!$A$2:$A$431,'Resultat-Produktion &amp; forbrug'!L$2,'Forbrug af biomasse'!$B$2:$B$431,$E212),F212)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55000000000000004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forbrug'!G$2,'Forbrug af biomasse'!$B$2:$B$431,$E213)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forbrug'!I$2,'Forbrug af biomasse'!$B$2:$B$431,$E213)</f>
        <v>0</v>
      </c>
      <c r="J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forbrug'!J$2,'Forbrug af biomasse'!$B$2:$B$431,$E213)</f>
        <v>0</v>
      </c>
      <c r="K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forbrug'!K$2,'Forbrug af biomasse'!$B$2:$B$431,$E213)</f>
        <v>0</v>
      </c>
      <c r="L213" s="190">
        <f>IF(A213&lt;&gt;"Biogas",SUMIFS('Forbrug af biomasse'!$E$2:$E$431,'Forbrug af biomasse'!$C$2:$C$431,'Resultat-Produktion &amp; forbrug'!$A213,'Forbrug af biomasse'!$D$2:$D$431,'Resultat-Produktion &amp; forbrug'!$D213,'Forbrug af biomasse'!$A$2:$A$431,'Resultat-Produktion &amp; forbrug'!L$2,'Forbrug af biomasse'!$B$2:$B$431,$E213),F213)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55000000000000004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forbrug'!G$2,'Forbrug af biomasse'!$B$2:$B$431,$E214)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forbrug'!I$2,'Forbrug af biomasse'!$B$2:$B$431,$E214)</f>
        <v>0</v>
      </c>
      <c r="J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forbrug'!J$2,'Forbrug af biomasse'!$B$2:$B$431,$E214)</f>
        <v>202910.8690139266</v>
      </c>
      <c r="K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forbrug'!K$2,'Forbrug af biomasse'!$B$2:$B$431,$E214)</f>
        <v>0</v>
      </c>
      <c r="L214" s="190">
        <f>IF(A214&lt;&gt;"Biogas",SUMIFS('Forbrug af biomasse'!$E$2:$E$431,'Forbrug af biomasse'!$C$2:$C$431,'Resultat-Produktion &amp; forbrug'!$A214,'Forbrug af biomasse'!$D$2:$D$431,'Resultat-Produktion &amp; forbrug'!$D214,'Forbrug af biomasse'!$A$2:$A$431,'Resultat-Produktion &amp; forbrug'!L$2,'Forbrug af biomasse'!$B$2:$B$431,$E214),F214)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55000000000000004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forbrug'!G$2,'Forbrug af biomasse'!$B$2:$B$431,$E215)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forbrug'!I$2,'Forbrug af biomasse'!$B$2:$B$431,$E215)</f>
        <v>0</v>
      </c>
      <c r="J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forbrug'!J$2,'Forbrug af biomasse'!$B$2:$B$431,$E215)</f>
        <v>0</v>
      </c>
      <c r="K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forbrug'!K$2,'Forbrug af biomasse'!$B$2:$B$431,$E215)</f>
        <v>0</v>
      </c>
      <c r="L215" s="190">
        <f>IF(A215&lt;&gt;"Biogas",SUMIFS('Forbrug af biomasse'!$E$2:$E$431,'Forbrug af biomasse'!$C$2:$C$431,'Resultat-Produktion &amp; forbrug'!$A215,'Forbrug af biomasse'!$D$2:$D$431,'Resultat-Produktion &amp; forbrug'!$D215,'Forbrug af biomasse'!$A$2:$A$431,'Resultat-Produktion &amp; forbrug'!L$2,'Forbrug af biomasse'!$B$2:$B$431,$E215),F215)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55000000000000004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forbrug'!G$2,'Forbrug af biomasse'!$B$2:$B$431,$E216)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forbrug'!I$2,'Forbrug af biomasse'!$B$2:$B$431,$E216)</f>
        <v>106960.41463921656</v>
      </c>
      <c r="J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forbrug'!J$2,'Forbrug af biomasse'!$B$2:$B$431,$E216)</f>
        <v>0</v>
      </c>
      <c r="K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forbrug'!K$2,'Forbrug af biomasse'!$B$2:$B$431,$E216)</f>
        <v>0</v>
      </c>
      <c r="L216" s="190">
        <f>IF(A216&lt;&gt;"Biogas",SUMIFS('Forbrug af biomasse'!$E$2:$E$431,'Forbrug af biomasse'!$C$2:$C$431,'Resultat-Produktion &amp; forbrug'!$A216,'Forbrug af biomasse'!$D$2:$D$431,'Resultat-Produktion &amp; forbrug'!$D216,'Forbrug af biomasse'!$A$2:$A$431,'Resultat-Produktion &amp; forbrug'!L$2,'Forbrug af biomasse'!$B$2:$B$431,$E216),F216)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55000000000000004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forbrug'!G$2,'Forbrug af biomasse'!$B$2:$B$431,$E217)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forbrug'!I$2,'Forbrug af biomasse'!$B$2:$B$431,$E217)</f>
        <v>256234.83946537593</v>
      </c>
      <c r="J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forbrug'!J$2,'Forbrug af biomasse'!$B$2:$B$431,$E217)</f>
        <v>947.1343436742535</v>
      </c>
      <c r="K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forbrug'!K$2,'Forbrug af biomasse'!$B$2:$B$431,$E217)</f>
        <v>0</v>
      </c>
      <c r="L217" s="190">
        <f>IF(A217&lt;&gt;"Biogas",SUMIFS('Forbrug af biomasse'!$E$2:$E$431,'Forbrug af biomasse'!$C$2:$C$431,'Resultat-Produktion &amp; forbrug'!$A217,'Forbrug af biomasse'!$D$2:$D$431,'Resultat-Produktion &amp; forbrug'!$D217,'Forbrug af biomasse'!$A$2:$A$431,'Resultat-Produktion &amp; forbrug'!L$2,'Forbrug af biomasse'!$B$2:$B$431,$E217),F217)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55000000000000004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forbrug'!G$2,'Forbrug af biomasse'!$B$2:$B$431,$E218)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forbrug'!I$2,'Forbrug af biomasse'!$B$2:$B$431,$E218)</f>
        <v>0</v>
      </c>
      <c r="J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forbrug'!J$2,'Forbrug af biomasse'!$B$2:$B$431,$E218)</f>
        <v>0</v>
      </c>
      <c r="K218" s="190">
        <f ca="1">SUMIFS('Forbrug af biomasse'!$E$2:$E$431,'Forbrug af biomasse'!$C$2:$C$431,'Resultat-Produktion &amp; forbrug'!$A218,'Forbrug af biomasse'!$D$2:$D$431,'Resultat-Produktion &amp; forbrug'!$D218,'Forbrug af biomasse'!$A$2:$A$431,'Resultat-Produktion &amp; forbrug'!K$2,'Forbrug af biomasse'!$B$2:$B$431,$E218)</f>
        <v>364918.6036041156</v>
      </c>
      <c r="L218" s="190">
        <f>IF(A218&lt;&gt;"Biogas",SUMIFS('Forbrug af biomasse'!$E$2:$E$431,'Forbrug af biomasse'!$C$2:$C$431,'Resultat-Produktion &amp; forbrug'!$A218,'Forbrug af biomasse'!$D$2:$D$431,'Resultat-Produktion &amp; forbrug'!$D218,'Forbrug af biomasse'!$A$2:$A$431,'Resultat-Produktion &amp; forbrug'!L$2,'Forbrug af biomasse'!$B$2:$B$431,$E218),F218)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55000000000000004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forbrug'!G$2,'Forbrug af biomasse'!$B$2:$B$431,$E219)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forbrug'!I$2,'Forbrug af biomasse'!$B$2:$B$431,$E219)</f>
        <v>0</v>
      </c>
      <c r="J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forbrug'!J$2,'Forbrug af biomasse'!$B$2:$B$431,$E219)</f>
        <v>701319.77122631879</v>
      </c>
      <c r="K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forbrug'!K$2,'Forbrug af biomasse'!$B$2:$B$431,$E219)</f>
        <v>221469.40143989015</v>
      </c>
      <c r="L219" s="190">
        <f>IF(A219&lt;&gt;"Biogas",SUMIFS('Forbrug af biomasse'!$E$2:$E$431,'Forbrug af biomasse'!$C$2:$C$431,'Resultat-Produktion &amp; forbrug'!$A219,'Forbrug af biomasse'!$D$2:$D$431,'Resultat-Produktion &amp; forbrug'!$D219,'Forbrug af biomasse'!$A$2:$A$431,'Resultat-Produktion &amp; forbrug'!L$2,'Forbrug af biomasse'!$B$2:$B$431,$E219),F219)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55000000000000004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forbrug'!G$2,'Forbrug af biomasse'!$B$2:$B$431,$E220)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forbrug'!I$2,'Forbrug af biomasse'!$B$2:$B$431,$E220)</f>
        <v>0</v>
      </c>
      <c r="J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forbrug'!J$2,'Forbrug af biomasse'!$B$2:$B$431,$E220)</f>
        <v>0</v>
      </c>
      <c r="K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forbrug'!K$2,'Forbrug af biomasse'!$B$2:$B$431,$E220)</f>
        <v>0</v>
      </c>
      <c r="L220" s="190">
        <f>IF(A220&lt;&gt;"Biogas",SUMIFS('Forbrug af biomasse'!$E$2:$E$431,'Forbrug af biomasse'!$C$2:$C$431,'Resultat-Produktion &amp; forbrug'!$A220,'Forbrug af biomasse'!$D$2:$D$431,'Resultat-Produktion &amp; forbrug'!$D220,'Forbrug af biomasse'!$A$2:$A$431,'Resultat-Produktion &amp; forbrug'!L$2,'Forbrug af biomasse'!$B$2:$B$431,$E220),F220)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55000000000000004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forbrug'!G$2,'Forbrug af biomasse'!$B$2:$B$431,$E221)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forbrug'!I$2,'Forbrug af biomasse'!$B$2:$B$431,$E221)</f>
        <v>0</v>
      </c>
      <c r="J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forbrug'!J$2,'Forbrug af biomasse'!$B$2:$B$431,$E221)</f>
        <v>15243.990880599462</v>
      </c>
      <c r="K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forbrug'!K$2,'Forbrug af biomasse'!$B$2:$B$431,$E221)</f>
        <v>0</v>
      </c>
      <c r="L221" s="190">
        <f>IF(A221&lt;&gt;"Biogas",SUMIFS('Forbrug af biomasse'!$E$2:$E$431,'Forbrug af biomasse'!$C$2:$C$431,'Resultat-Produktion &amp; forbrug'!$A221,'Forbrug af biomasse'!$D$2:$D$431,'Resultat-Produktion &amp; forbrug'!$D221,'Forbrug af biomasse'!$A$2:$A$431,'Resultat-Produktion &amp; forbrug'!L$2,'Forbrug af biomasse'!$B$2:$B$431,$E221),F221)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55000000000000004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forbrug'!G$2,'Forbrug af biomasse'!$B$2:$B$431,$E222)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forbrug'!I$2,'Forbrug af biomasse'!$B$2:$B$431,$E222)</f>
        <v>409035.43180711387</v>
      </c>
      <c r="J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forbrug'!J$2,'Forbrug af biomasse'!$B$2:$B$431,$E222)</f>
        <v>0</v>
      </c>
      <c r="K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forbrug'!K$2,'Forbrug af biomasse'!$B$2:$B$431,$E222)</f>
        <v>0</v>
      </c>
      <c r="L222" s="190">
        <f>IF(A222&lt;&gt;"Biogas",SUMIFS('Forbrug af biomasse'!$E$2:$E$431,'Forbrug af biomasse'!$C$2:$C$431,'Resultat-Produktion &amp; forbrug'!$A222,'Forbrug af biomasse'!$D$2:$D$431,'Resultat-Produktion &amp; forbrug'!$D222,'Forbrug af biomasse'!$A$2:$A$431,'Resultat-Produktion &amp; forbrug'!L$2,'Forbrug af biomasse'!$B$2:$B$431,$E222),F222)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55000000000000004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forbrug'!G$2,'Forbrug af biomasse'!$B$2:$B$431,$E223)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forbrug'!I$2,'Forbrug af biomasse'!$B$2:$B$431,$E223)</f>
        <v>0</v>
      </c>
      <c r="J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forbrug'!J$2,'Forbrug af biomasse'!$B$2:$B$431,$E223)</f>
        <v>0</v>
      </c>
      <c r="K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forbrug'!K$2,'Forbrug af biomasse'!$B$2:$B$431,$E223)</f>
        <v>0</v>
      </c>
      <c r="L223" s="190">
        <f>IF(A223&lt;&gt;"Biogas",SUMIFS('Forbrug af biomasse'!$E$2:$E$431,'Forbrug af biomasse'!$C$2:$C$431,'Resultat-Produktion &amp; forbrug'!$A223,'Forbrug af biomasse'!$D$2:$D$431,'Resultat-Produktion &amp; forbrug'!$D223,'Forbrug af biomasse'!$A$2:$A$431,'Resultat-Produktion &amp; forbrug'!L$2,'Forbrug af biomasse'!$B$2:$B$431,$E223),F223)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55000000000000004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forbrug'!G$2,'Forbrug af biomasse'!$B$2:$B$431,$E224)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forbrug'!I$2,'Forbrug af biomasse'!$B$2:$B$431,$E224)</f>
        <v>51975.70917962808</v>
      </c>
      <c r="J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forbrug'!J$2,'Forbrug af biomasse'!$B$2:$B$431,$E224)</f>
        <v>0</v>
      </c>
      <c r="K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forbrug'!K$2,'Forbrug af biomasse'!$B$2:$B$431,$E224)</f>
        <v>0</v>
      </c>
      <c r="L224" s="190">
        <f>IF(A224&lt;&gt;"Biogas",SUMIFS('Forbrug af biomasse'!$E$2:$E$431,'Forbrug af biomasse'!$C$2:$C$431,'Resultat-Produktion &amp; forbrug'!$A224,'Forbrug af biomasse'!$D$2:$D$431,'Resultat-Produktion &amp; forbrug'!$D224,'Forbrug af biomasse'!$A$2:$A$431,'Resultat-Produktion &amp; forbrug'!L$2,'Forbrug af biomasse'!$B$2:$B$431,$E224),F224)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55000000000000004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forbrug'!G$2,'Forbrug af biomasse'!$B$2:$B$431,$E225)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forbrug'!I$2,'Forbrug af biomasse'!$B$2:$B$431,$E225)</f>
        <v>0</v>
      </c>
      <c r="J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forbrug'!J$2,'Forbrug af biomasse'!$B$2:$B$431,$E225)</f>
        <v>0</v>
      </c>
      <c r="K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forbrug'!K$2,'Forbrug af biomasse'!$B$2:$B$431,$E225)</f>
        <v>0</v>
      </c>
      <c r="L225" s="190">
        <f>IF(A225&lt;&gt;"Biogas",SUMIFS('Forbrug af biomasse'!$E$2:$E$431,'Forbrug af biomasse'!$C$2:$C$431,'Resultat-Produktion &amp; forbrug'!$A225,'Forbrug af biomasse'!$D$2:$D$431,'Resultat-Produktion &amp; forbrug'!$D225,'Forbrug af biomasse'!$A$2:$A$431,'Resultat-Produktion &amp; forbrug'!L$2,'Forbrug af biomasse'!$B$2:$B$431,$E225),F225)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55000000000000004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forbrug'!G$2,'Forbrug af biomasse'!$B$2:$B$431,$E226)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forbrug'!I$2,'Forbrug af biomasse'!$B$2:$B$431,$E226)</f>
        <v>0</v>
      </c>
      <c r="J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forbrug'!J$2,'Forbrug af biomasse'!$B$2:$B$431,$E226)</f>
        <v>0</v>
      </c>
      <c r="K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forbrug'!K$2,'Forbrug af biomasse'!$B$2:$B$431,$E226)</f>
        <v>0</v>
      </c>
      <c r="L226" s="190">
        <f>IF(A226&lt;&gt;"Biogas",SUMIFS('Forbrug af biomasse'!$E$2:$E$431,'Forbrug af biomasse'!$C$2:$C$431,'Resultat-Produktion &amp; forbrug'!$A226,'Forbrug af biomasse'!$D$2:$D$431,'Resultat-Produktion &amp; forbrug'!$D226,'Forbrug af biomasse'!$A$2:$A$431,'Resultat-Produktion &amp; forbrug'!L$2,'Forbrug af biomasse'!$B$2:$B$431,$E226),F226)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55000000000000004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141726.06464951995</v>
      </c>
      <c r="G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forbrug'!G$2,'Forbrug af biomasse'!$B$2:$B$431,$E227)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forbrug'!I$2,'Forbrug af biomasse'!$B$2:$B$431,$E227)</f>
        <v>0</v>
      </c>
      <c r="J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forbrug'!J$2,'Forbrug af biomasse'!$B$2:$B$431,$E227)</f>
        <v>0</v>
      </c>
      <c r="K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forbrug'!K$2,'Forbrug af biomasse'!$B$2:$B$431,$E227)</f>
        <v>0</v>
      </c>
      <c r="L227" s="190">
        <f ca="1">IF(A227&lt;&gt;"Biogas",SUMIFS('Forbrug af biomasse'!$E$2:$E$431,'Forbrug af biomasse'!$C$2:$C$431,'Resultat-Produktion &amp; forbrug'!$A227,'Forbrug af biomasse'!$D$2:$D$431,'Resultat-Produktion &amp; forbrug'!$D227,'Forbrug af biomasse'!$A$2:$A$431,'Resultat-Produktion &amp; forbrug'!L$2,'Forbrug af biomasse'!$B$2:$B$431,$E227),F227)</f>
        <v>141726.06464951995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141726.06464951995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1.2700680050663404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1.2700680050663404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55000000000000004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35431.516162379987</v>
      </c>
      <c r="G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forbrug'!G$2,'Forbrug af biomasse'!$B$2:$B$431,$E228)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forbrug'!I$2,'Forbrug af biomasse'!$B$2:$B$431,$E228)</f>
        <v>0</v>
      </c>
      <c r="J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forbrug'!J$2,'Forbrug af biomasse'!$B$2:$B$431,$E228)</f>
        <v>0</v>
      </c>
      <c r="K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forbrug'!K$2,'Forbrug af biomasse'!$B$2:$B$431,$E228)</f>
        <v>0</v>
      </c>
      <c r="L228" s="190">
        <f ca="1">IF(A228&lt;&gt;"Biogas",SUMIFS('Forbrug af biomasse'!$E$2:$E$431,'Forbrug af biomasse'!$C$2:$C$431,'Resultat-Produktion &amp; forbrug'!$A228,'Forbrug af biomasse'!$D$2:$D$431,'Resultat-Produktion &amp; forbrug'!$D228,'Forbrug af biomasse'!$A$2:$A$431,'Resultat-Produktion &amp; forbrug'!L$2,'Forbrug af biomasse'!$B$2:$B$431,$E228),F228)</f>
        <v>35431.516162379987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35431.516162379987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1.1787559262707212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1.1787559262707212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55000000000000004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forbrug'!G$2,'Forbrug af biomasse'!$B$2:$B$431,$E229)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forbrug'!I$2,'Forbrug af biomasse'!$B$2:$B$431,$E229)</f>
        <v>0</v>
      </c>
      <c r="J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forbrug'!J$2,'Forbrug af biomasse'!$B$2:$B$431,$E229)</f>
        <v>0</v>
      </c>
      <c r="K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forbrug'!K$2,'Forbrug af biomasse'!$B$2:$B$431,$E229)</f>
        <v>0</v>
      </c>
      <c r="L229" s="190">
        <f>IF(A229&lt;&gt;"Biogas",SUMIFS('Forbrug af biomasse'!$E$2:$E$431,'Forbrug af biomasse'!$C$2:$C$431,'Resultat-Produktion &amp; forbrug'!$A229,'Forbrug af biomasse'!$D$2:$D$431,'Resultat-Produktion &amp; forbrug'!$D229,'Forbrug af biomasse'!$A$2:$A$431,'Resultat-Produktion &amp; forbrug'!L$2,'Forbrug af biomasse'!$B$2:$B$431,$E229),F229)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55000000000000004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forbrug'!G$2,'Forbrug af biomasse'!$B$2:$B$431,$E230)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forbrug'!I$2,'Forbrug af biomasse'!$B$2:$B$431,$E230)</f>
        <v>0</v>
      </c>
      <c r="J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forbrug'!J$2,'Forbrug af biomasse'!$B$2:$B$431,$E230)</f>
        <v>0</v>
      </c>
      <c r="K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forbrug'!K$2,'Forbrug af biomasse'!$B$2:$B$431,$E230)</f>
        <v>0</v>
      </c>
      <c r="L230" s="190">
        <f>IF(A230&lt;&gt;"Biogas",SUMIFS('Forbrug af biomasse'!$E$2:$E$431,'Forbrug af biomasse'!$C$2:$C$431,'Resultat-Produktion &amp; forbrug'!$A230,'Forbrug af biomasse'!$D$2:$D$431,'Resultat-Produktion &amp; forbrug'!$D230,'Forbrug af biomasse'!$A$2:$A$431,'Resultat-Produktion &amp; forbrug'!L$2,'Forbrug af biomasse'!$B$2:$B$431,$E230),F230)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55000000000000004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forbrug'!G$2,'Forbrug af biomasse'!$B$2:$B$431,$E231)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forbrug'!I$2,'Forbrug af biomasse'!$B$2:$B$431,$E231)</f>
        <v>0</v>
      </c>
      <c r="J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forbrug'!J$2,'Forbrug af biomasse'!$B$2:$B$431,$E231)</f>
        <v>0</v>
      </c>
      <c r="K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forbrug'!K$2,'Forbrug af biomasse'!$B$2:$B$431,$E231)</f>
        <v>0</v>
      </c>
      <c r="L231" s="190">
        <f>IF(A231&lt;&gt;"Biogas",SUMIFS('Forbrug af biomasse'!$E$2:$E$431,'Forbrug af biomasse'!$C$2:$C$431,'Resultat-Produktion &amp; forbrug'!$A231,'Forbrug af biomasse'!$D$2:$D$431,'Resultat-Produktion &amp; forbrug'!$D231,'Forbrug af biomasse'!$A$2:$A$431,'Resultat-Produktion &amp; forbrug'!L$2,'Forbrug af biomasse'!$B$2:$B$431,$E231),F231)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55000000000000004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forbrug'!G$2,'Forbrug af biomasse'!$B$2:$B$431,$E232)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forbrug'!I$2,'Forbrug af biomasse'!$B$2:$B$431,$E232)</f>
        <v>0</v>
      </c>
      <c r="J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forbrug'!J$2,'Forbrug af biomasse'!$B$2:$B$431,$E232)</f>
        <v>0</v>
      </c>
      <c r="K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forbrug'!K$2,'Forbrug af biomasse'!$B$2:$B$431,$E232)</f>
        <v>0</v>
      </c>
      <c r="L232" s="190">
        <f>IF(A232&lt;&gt;"Biogas",SUMIFS('Forbrug af biomasse'!$E$2:$E$431,'Forbrug af biomasse'!$C$2:$C$431,'Resultat-Produktion &amp; forbrug'!$A232,'Forbrug af biomasse'!$D$2:$D$431,'Resultat-Produktion &amp; forbrug'!$D232,'Forbrug af biomasse'!$A$2:$A$431,'Resultat-Produktion &amp; forbrug'!L$2,'Forbrug af biomasse'!$B$2:$B$431,$E232),F232)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55000000000000004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forbrug'!G$2,'Forbrug af biomasse'!$B$2:$B$431,$E233)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forbrug'!I$2,'Forbrug af biomasse'!$B$2:$B$431,$E233)</f>
        <v>0</v>
      </c>
      <c r="J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forbrug'!J$2,'Forbrug af biomasse'!$B$2:$B$431,$E233)</f>
        <v>24521.571336172448</v>
      </c>
      <c r="K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forbrug'!K$2,'Forbrug af biomasse'!$B$2:$B$431,$E233)</f>
        <v>0</v>
      </c>
      <c r="L233" s="190">
        <f>IF(A233&lt;&gt;"Biogas",SUMIFS('Forbrug af biomasse'!$E$2:$E$431,'Forbrug af biomasse'!$C$2:$C$431,'Resultat-Produktion &amp; forbrug'!$A233,'Forbrug af biomasse'!$D$2:$D$431,'Resultat-Produktion &amp; forbrug'!$D233,'Forbrug af biomasse'!$A$2:$A$431,'Resultat-Produktion &amp; forbrug'!L$2,'Forbrug af biomasse'!$B$2:$B$431,$E233),F233)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55000000000000004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forbrug'!G$2,'Forbrug af biomasse'!$B$2:$B$431,$E234)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forbrug'!I$2,'Forbrug af biomasse'!$B$2:$B$431,$E234)</f>
        <v>0</v>
      </c>
      <c r="J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forbrug'!J$2,'Forbrug af biomasse'!$B$2:$B$431,$E234)</f>
        <v>0</v>
      </c>
      <c r="K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forbrug'!K$2,'Forbrug af biomasse'!$B$2:$B$431,$E234)</f>
        <v>0</v>
      </c>
      <c r="L234" s="190">
        <f>IF(A234&lt;&gt;"Biogas",SUMIFS('Forbrug af biomasse'!$E$2:$E$431,'Forbrug af biomasse'!$C$2:$C$431,'Resultat-Produktion &amp; forbrug'!$A234,'Forbrug af biomasse'!$D$2:$D$431,'Resultat-Produktion &amp; forbrug'!$D234,'Forbrug af biomasse'!$A$2:$A$431,'Resultat-Produktion &amp; forbrug'!L$2,'Forbrug af biomasse'!$B$2:$B$431,$E234),F234)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55000000000000004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forbrug'!G$2,'Forbrug af biomasse'!$B$2:$B$431,$E235)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forbrug'!I$2,'Forbrug af biomasse'!$B$2:$B$431,$E235)</f>
        <v>0</v>
      </c>
      <c r="J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forbrug'!J$2,'Forbrug af biomasse'!$B$2:$B$431,$E235)</f>
        <v>0</v>
      </c>
      <c r="K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forbrug'!K$2,'Forbrug af biomasse'!$B$2:$B$431,$E235)</f>
        <v>0</v>
      </c>
      <c r="L235" s="190">
        <f>IF(A235&lt;&gt;"Biogas",SUMIFS('Forbrug af biomasse'!$E$2:$E$431,'Forbrug af biomasse'!$C$2:$C$431,'Resultat-Produktion &amp; forbrug'!$A235,'Forbrug af biomasse'!$D$2:$D$431,'Resultat-Produktion &amp; forbrug'!$D235,'Forbrug af biomasse'!$A$2:$A$431,'Resultat-Produktion &amp; forbrug'!L$2,'Forbrug af biomasse'!$B$2:$B$431,$E235),F235)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55000000000000004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forbrug'!G$2,'Forbrug af biomasse'!$B$2:$B$431,$E236)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forbrug'!I$2,'Forbrug af biomasse'!$B$2:$B$431,$E236)</f>
        <v>0</v>
      </c>
      <c r="J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forbrug'!J$2,'Forbrug af biomasse'!$B$2:$B$431,$E236)</f>
        <v>1268228.6485488336</v>
      </c>
      <c r="K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forbrug'!K$2,'Forbrug af biomasse'!$B$2:$B$431,$E236)</f>
        <v>0</v>
      </c>
      <c r="L236" s="190">
        <f>IF(A236&lt;&gt;"Biogas",SUMIFS('Forbrug af biomasse'!$E$2:$E$431,'Forbrug af biomasse'!$C$2:$C$431,'Resultat-Produktion &amp; forbrug'!$A236,'Forbrug af biomasse'!$D$2:$D$431,'Resultat-Produktion &amp; forbrug'!$D236,'Forbrug af biomasse'!$A$2:$A$431,'Resultat-Produktion &amp; forbrug'!L$2,'Forbrug af biomasse'!$B$2:$B$431,$E236),F236)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55000000000000004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forbrug'!G$2,'Forbrug af biomasse'!$B$2:$B$431,$E237)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forbrug'!I$2,'Forbrug af biomasse'!$B$2:$B$431,$E237)</f>
        <v>0</v>
      </c>
      <c r="J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forbrug'!J$2,'Forbrug af biomasse'!$B$2:$B$431,$E237)</f>
        <v>1157678.9141627084</v>
      </c>
      <c r="K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forbrug'!K$2,'Forbrug af biomasse'!$B$2:$B$431,$E237)</f>
        <v>1026620.9238801375</v>
      </c>
      <c r="L237" s="190">
        <f>IF(A237&lt;&gt;"Biogas",SUMIFS('Forbrug af biomasse'!$E$2:$E$431,'Forbrug af biomasse'!$C$2:$C$431,'Resultat-Produktion &amp; forbrug'!$A237,'Forbrug af biomasse'!$D$2:$D$431,'Resultat-Produktion &amp; forbrug'!$D237,'Forbrug af biomasse'!$A$2:$A$431,'Resultat-Produktion &amp; forbrug'!L$2,'Forbrug af biomasse'!$B$2:$B$431,$E237),F237)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55000000000000004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forbrug'!G$2,'Forbrug af biomasse'!$B$2:$B$431,$E238)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forbrug'!I$2,'Forbrug af biomasse'!$B$2:$B$431,$E238)</f>
        <v>105526.43984954793</v>
      </c>
      <c r="J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forbrug'!J$2,'Forbrug af biomasse'!$B$2:$B$431,$E238)</f>
        <v>0</v>
      </c>
      <c r="K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forbrug'!K$2,'Forbrug af biomasse'!$B$2:$B$431,$E238)</f>
        <v>0</v>
      </c>
      <c r="L238" s="190">
        <f>IF(A238&lt;&gt;"Biogas",SUMIFS('Forbrug af biomasse'!$E$2:$E$431,'Forbrug af biomasse'!$C$2:$C$431,'Resultat-Produktion &amp; forbrug'!$A238,'Forbrug af biomasse'!$D$2:$D$431,'Resultat-Produktion &amp; forbrug'!$D238,'Forbrug af biomasse'!$A$2:$A$431,'Resultat-Produktion &amp; forbrug'!L$2,'Forbrug af biomasse'!$B$2:$B$431,$E238),F238)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55000000000000004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forbrug'!G$2,'Forbrug af biomasse'!$B$2:$B$431,$E239)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forbrug'!I$2,'Forbrug af biomasse'!$B$2:$B$431,$E239)</f>
        <v>0</v>
      </c>
      <c r="J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forbrug'!J$2,'Forbrug af biomasse'!$B$2:$B$431,$E239)</f>
        <v>0</v>
      </c>
      <c r="K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forbrug'!K$2,'Forbrug af biomasse'!$B$2:$B$431,$E239)</f>
        <v>0</v>
      </c>
      <c r="L239" s="190">
        <f>IF(A239&lt;&gt;"Biogas",SUMIFS('Forbrug af biomasse'!$E$2:$E$431,'Forbrug af biomasse'!$C$2:$C$431,'Resultat-Produktion &amp; forbrug'!$A239,'Forbrug af biomasse'!$D$2:$D$431,'Resultat-Produktion &amp; forbrug'!$D239,'Forbrug af biomasse'!$A$2:$A$431,'Resultat-Produktion &amp; forbrug'!L$2,'Forbrug af biomasse'!$B$2:$B$431,$E239),F239)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55000000000000004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forbrug'!G$2,'Forbrug af biomasse'!$B$2:$B$431,$E240)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forbrug'!I$2,'Forbrug af biomasse'!$B$2:$B$431,$E240)</f>
        <v>0</v>
      </c>
      <c r="J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forbrug'!J$2,'Forbrug af biomasse'!$B$2:$B$431,$E240)</f>
        <v>0</v>
      </c>
      <c r="K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forbrug'!K$2,'Forbrug af biomasse'!$B$2:$B$431,$E240)</f>
        <v>0</v>
      </c>
      <c r="L240" s="190">
        <f>IF(A240&lt;&gt;"Biogas",SUMIFS('Forbrug af biomasse'!$E$2:$E$431,'Forbrug af biomasse'!$C$2:$C$431,'Resultat-Produktion &amp; forbrug'!$A240,'Forbrug af biomasse'!$D$2:$D$431,'Resultat-Produktion &amp; forbrug'!$D240,'Forbrug af biomasse'!$A$2:$A$431,'Resultat-Produktion &amp; forbrug'!L$2,'Forbrug af biomasse'!$B$2:$B$431,$E240),F240)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55000000000000004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forbrug'!G$2,'Forbrug af biomasse'!$B$2:$B$431,$E241)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forbrug'!I$2,'Forbrug af biomasse'!$B$2:$B$431,$E241)</f>
        <v>0</v>
      </c>
      <c r="J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forbrug'!J$2,'Forbrug af biomasse'!$B$2:$B$431,$E241)</f>
        <v>0</v>
      </c>
      <c r="K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forbrug'!K$2,'Forbrug af biomasse'!$B$2:$B$431,$E241)</f>
        <v>0</v>
      </c>
      <c r="L241" s="190">
        <f ca="1">IF(A241&lt;&gt;"Biogas",SUMIFS('Forbrug af biomasse'!$E$2:$E$431,'Forbrug af biomasse'!$C$2:$C$431,'Resultat-Produktion &amp; forbrug'!$A241,'Forbrug af biomasse'!$D$2:$D$431,'Resultat-Produktion &amp; forbrug'!$D241,'Forbrug af biomasse'!$A$2:$A$431,'Resultat-Produktion &amp; forbrug'!L$2,'Forbrug af biomasse'!$B$2:$B$431,$E241),F241)</f>
        <v>305407.17650096409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339642.28510411107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305407.17650096409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4.4264399554079725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4.4264399554079725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151049.29937776848</v>
      </c>
      <c r="W241" s="187">
        <f>J241*IFERROR(VLOOKUP(A241,[1]Tørstofindhold!A$2:B$24,2,FALSE),0)</f>
        <v>0</v>
      </c>
      <c r="X241" s="188">
        <f t="shared" ca="1" si="65"/>
        <v>151049.29937776848</v>
      </c>
      <c r="Y241" s="168">
        <f t="shared" ca="1" si="60"/>
        <v>0</v>
      </c>
      <c r="Z241" s="103">
        <f t="shared" ca="1" si="61"/>
        <v>0</v>
      </c>
    </row>
    <row r="242" spans="1:26" x14ac:dyDescent="0.55000000000000004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forbrug'!G$2,'Forbrug af biomasse'!$B$2:$B$431,$E242)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forbrug'!I$2,'Forbrug af biomasse'!$B$2:$B$431,$E242)</f>
        <v>0</v>
      </c>
      <c r="J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forbrug'!J$2,'Forbrug af biomasse'!$B$2:$B$431,$E242)</f>
        <v>0</v>
      </c>
      <c r="K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forbrug'!K$2,'Forbrug af biomasse'!$B$2:$B$431,$E242)</f>
        <v>0</v>
      </c>
      <c r="L242" s="190">
        <f>IF(A242&lt;&gt;"Biogas",SUMIFS('Forbrug af biomasse'!$E$2:$E$431,'Forbrug af biomasse'!$C$2:$C$431,'Resultat-Produktion &amp; forbrug'!$A242,'Forbrug af biomasse'!$D$2:$D$431,'Resultat-Produktion &amp; forbrug'!$D242,'Forbrug af biomasse'!$A$2:$A$431,'Resultat-Produktion &amp; forbrug'!L$2,'Forbrug af biomasse'!$B$2:$B$431,$E242),F242)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55000000000000004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forbrug'!G$2,'Forbrug af biomasse'!$B$2:$B$431,$E243)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forbrug'!I$2,'Forbrug af biomasse'!$B$2:$B$431,$E243)</f>
        <v>29532.002020101954</v>
      </c>
      <c r="J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forbrug'!J$2,'Forbrug af biomasse'!$B$2:$B$431,$E243)</f>
        <v>0</v>
      </c>
      <c r="K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forbrug'!K$2,'Forbrug af biomasse'!$B$2:$B$431,$E243)</f>
        <v>0</v>
      </c>
      <c r="L243" s="190">
        <f>IF(A243&lt;&gt;"Biogas",SUMIFS('Forbrug af biomasse'!$E$2:$E$431,'Forbrug af biomasse'!$C$2:$C$431,'Resultat-Produktion &amp; forbrug'!$A243,'Forbrug af biomasse'!$D$2:$D$431,'Resultat-Produktion &amp; forbrug'!$D243,'Forbrug af biomasse'!$A$2:$A$431,'Resultat-Produktion &amp; forbrug'!L$2,'Forbrug af biomasse'!$B$2:$B$431,$E243),F243)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55000000000000004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forbrug'!G$2,'Forbrug af biomasse'!$B$2:$B$431,$E244)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forbrug'!I$2,'Forbrug af biomasse'!$B$2:$B$431,$E244)</f>
        <v>0</v>
      </c>
      <c r="J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forbrug'!J$2,'Forbrug af biomasse'!$B$2:$B$431,$E244)</f>
        <v>0</v>
      </c>
      <c r="K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forbrug'!K$2,'Forbrug af biomasse'!$B$2:$B$431,$E244)</f>
        <v>0</v>
      </c>
      <c r="L244" s="190">
        <f>IF(A244&lt;&gt;"Biogas",SUMIFS('Forbrug af biomasse'!$E$2:$E$431,'Forbrug af biomasse'!$C$2:$C$431,'Resultat-Produktion &amp; forbrug'!$A244,'Forbrug af biomasse'!$D$2:$D$431,'Resultat-Produktion &amp; forbrug'!$D244,'Forbrug af biomasse'!$A$2:$A$431,'Resultat-Produktion &amp; forbrug'!L$2,'Forbrug af biomasse'!$B$2:$B$431,$E244),F244)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55000000000000004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forbrug'!G$2,'Forbrug af biomasse'!$B$2:$B$431,$E245)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forbrug'!I$2,'Forbrug af biomasse'!$B$2:$B$431,$E245)</f>
        <v>0</v>
      </c>
      <c r="J245" s="190">
        <f ca="1">SUMIFS('Forbrug af biomasse'!$E$2:$E$431,'Forbrug af biomasse'!$C$2:$C$431,'Resultat-Produktion &amp; forbrug'!$A245,'Forbrug af biomasse'!$D$2:$D$431,'Resultat-Produktion &amp; forbrug'!$D245,'Forbrug af biomasse'!$A$2:$A$431,'Resultat-Produktion &amp; forbrug'!J$2,'Forbrug af biomasse'!$B$2:$B$431,$E245)</f>
        <v>172292.76645701908</v>
      </c>
      <c r="K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forbrug'!K$2,'Forbrug af biomasse'!$B$2:$B$431,$E245)</f>
        <v>0</v>
      </c>
      <c r="L245" s="190">
        <f ca="1">IF(A245&lt;&gt;"Biogas",SUMIFS('Forbrug af biomasse'!$E$2:$E$431,'Forbrug af biomasse'!$C$2:$C$431,'Resultat-Produktion &amp; forbrug'!$A245,'Forbrug af biomasse'!$D$2:$D$431,'Resultat-Produktion &amp; forbrug'!$D245,'Forbrug af biomasse'!$A$2:$A$431,'Resultat-Produktion &amp; forbrug'!L$2,'Forbrug af biomasse'!$B$2:$B$431,$E245),F245)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55000000000000004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forbrug'!G$2,'Forbrug af biomasse'!$B$2:$B$431,$E246)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forbrug'!I$2,'Forbrug af biomasse'!$B$2:$B$431,$E246)</f>
        <v>0</v>
      </c>
      <c r="J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forbrug'!J$2,'Forbrug af biomasse'!$B$2:$B$431,$E246)</f>
        <v>0</v>
      </c>
      <c r="K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forbrug'!K$2,'Forbrug af biomasse'!$B$2:$B$431,$E246)</f>
        <v>0</v>
      </c>
      <c r="L246" s="190">
        <f ca="1">IF(A246&lt;&gt;"Biogas",SUMIFS('Forbrug af biomasse'!$E$2:$E$431,'Forbrug af biomasse'!$C$2:$C$431,'Resultat-Produktion &amp; forbrug'!$A246,'Forbrug af biomasse'!$D$2:$D$431,'Resultat-Produktion &amp; forbrug'!$D246,'Forbrug af biomasse'!$A$2:$A$431,'Resultat-Produktion &amp; forbrug'!L$2,'Forbrug af biomasse'!$B$2:$B$431,$E246),F246)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55000000000000004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forbrug'!G$2,'Forbrug af biomasse'!$B$2:$B$431,$E247)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forbrug'!I$2,'Forbrug af biomasse'!$B$2:$B$431,$E247)</f>
        <v>0</v>
      </c>
      <c r="J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forbrug'!J$2,'Forbrug af biomasse'!$B$2:$B$431,$E247)</f>
        <v>0</v>
      </c>
      <c r="K247" s="190">
        <f ca="1">SUMIFS('Forbrug af biomasse'!$E$2:$E$431,'Forbrug af biomasse'!$C$2:$C$431,'Resultat-Produktion &amp; forbrug'!$A247,'Forbrug af biomasse'!$D$2:$D$431,'Resultat-Produktion &amp; forbrug'!$D247,'Forbrug af biomasse'!$A$2:$A$431,'Resultat-Produktion &amp; forbrug'!K$2,'Forbrug af biomasse'!$B$2:$B$431,$E247)</f>
        <v>3027845.1302976091</v>
      </c>
      <c r="L247" s="190">
        <f>IF(A247&lt;&gt;"Biogas",SUMIFS('Forbrug af biomasse'!$E$2:$E$431,'Forbrug af biomasse'!$C$2:$C$431,'Resultat-Produktion &amp; forbrug'!$A247,'Forbrug af biomasse'!$D$2:$D$431,'Resultat-Produktion &amp; forbrug'!$D247,'Forbrug af biomasse'!$A$2:$A$431,'Resultat-Produktion &amp; forbrug'!L$2,'Forbrug af biomasse'!$B$2:$B$431,$E247),F247)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55000000000000004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forbrug'!G$2,'Forbrug af biomasse'!$B$2:$B$431,$E248)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forbrug'!I$2,'Forbrug af biomasse'!$B$2:$B$431,$E248)</f>
        <v>0</v>
      </c>
      <c r="J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forbrug'!J$2,'Forbrug af biomasse'!$B$2:$B$431,$E248)</f>
        <v>0</v>
      </c>
      <c r="K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forbrug'!K$2,'Forbrug af biomasse'!$B$2:$B$431,$E248)</f>
        <v>0</v>
      </c>
      <c r="L248" s="190">
        <f>IF(A248&lt;&gt;"Biogas",SUMIFS('Forbrug af biomasse'!$E$2:$E$431,'Forbrug af biomasse'!$C$2:$C$431,'Resultat-Produktion &amp; forbrug'!$A248,'Forbrug af biomasse'!$D$2:$D$431,'Resultat-Produktion &amp; forbrug'!$D248,'Forbrug af biomasse'!$A$2:$A$431,'Resultat-Produktion &amp; forbrug'!L$2,'Forbrug af biomasse'!$B$2:$B$431,$E248),F248)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55000000000000004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forbrug'!G$2,'Forbrug af biomasse'!$B$2:$B$431,$E249)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forbrug'!I$2,'Forbrug af biomasse'!$B$2:$B$431,$E249)</f>
        <v>0</v>
      </c>
      <c r="J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forbrug'!J$2,'Forbrug af biomasse'!$B$2:$B$431,$E249)</f>
        <v>188529.05350799995</v>
      </c>
      <c r="K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forbrug'!K$2,'Forbrug af biomasse'!$B$2:$B$431,$E249)</f>
        <v>71371.713113742837</v>
      </c>
      <c r="L249" s="190">
        <f>IF(A249&lt;&gt;"Biogas",SUMIFS('Forbrug af biomasse'!$E$2:$E$431,'Forbrug af biomasse'!$C$2:$C$431,'Resultat-Produktion &amp; forbrug'!$A249,'Forbrug af biomasse'!$D$2:$D$431,'Resultat-Produktion &amp; forbrug'!$D249,'Forbrug af biomasse'!$A$2:$A$431,'Resultat-Produktion &amp; forbrug'!L$2,'Forbrug af biomasse'!$B$2:$B$431,$E249),F249)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55000000000000004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forbrug'!G$2,'Forbrug af biomasse'!$B$2:$B$431,$E250)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forbrug'!I$2,'Forbrug af biomasse'!$B$2:$B$431,$E250)</f>
        <v>0</v>
      </c>
      <c r="J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forbrug'!J$2,'Forbrug af biomasse'!$B$2:$B$431,$E250)</f>
        <v>0</v>
      </c>
      <c r="K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forbrug'!K$2,'Forbrug af biomasse'!$B$2:$B$431,$E250)</f>
        <v>0</v>
      </c>
      <c r="L250" s="190">
        <f>IF(A250&lt;&gt;"Biogas",SUMIFS('Forbrug af biomasse'!$E$2:$E$431,'Forbrug af biomasse'!$C$2:$C$431,'Resultat-Produktion &amp; forbrug'!$A250,'Forbrug af biomasse'!$D$2:$D$431,'Resultat-Produktion &amp; forbrug'!$D250,'Forbrug af biomasse'!$A$2:$A$431,'Resultat-Produktion &amp; forbrug'!L$2,'Forbrug af biomasse'!$B$2:$B$431,$E250),F250)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55000000000000004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forbrug'!G$2,'Forbrug af biomasse'!$B$2:$B$431,$E251)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forbrug'!I$2,'Forbrug af biomasse'!$B$2:$B$431,$E251)</f>
        <v>0</v>
      </c>
      <c r="J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forbrug'!J$2,'Forbrug af biomasse'!$B$2:$B$431,$E251)</f>
        <v>361.54919868427658</v>
      </c>
      <c r="K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forbrug'!K$2,'Forbrug af biomasse'!$B$2:$B$431,$E251)</f>
        <v>361.54919868427658</v>
      </c>
      <c r="L251" s="190">
        <f>IF(A251&lt;&gt;"Biogas",SUMIFS('Forbrug af biomasse'!$E$2:$E$431,'Forbrug af biomasse'!$C$2:$C$431,'Resultat-Produktion &amp; forbrug'!$A251,'Forbrug af biomasse'!$D$2:$D$431,'Resultat-Produktion &amp; forbrug'!$D251,'Forbrug af biomasse'!$A$2:$A$431,'Resultat-Produktion &amp; forbrug'!L$2,'Forbrug af biomasse'!$B$2:$B$431,$E251),F251)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55000000000000004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forbrug'!G$2,'Forbrug af biomasse'!$B$2:$B$431,$E252)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forbrug'!I$2,'Forbrug af biomasse'!$B$2:$B$431,$E252)</f>
        <v>31993.002188443785</v>
      </c>
      <c r="J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forbrug'!J$2,'Forbrug af biomasse'!$B$2:$B$431,$E252)</f>
        <v>0</v>
      </c>
      <c r="K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forbrug'!K$2,'Forbrug af biomasse'!$B$2:$B$431,$E252)</f>
        <v>0</v>
      </c>
      <c r="L252" s="190">
        <f>IF(A252&lt;&gt;"Biogas",SUMIFS('Forbrug af biomasse'!$E$2:$E$431,'Forbrug af biomasse'!$C$2:$C$431,'Resultat-Produktion &amp; forbrug'!$A252,'Forbrug af biomasse'!$D$2:$D$431,'Resultat-Produktion &amp; forbrug'!$D252,'Forbrug af biomasse'!$A$2:$A$431,'Resultat-Produktion &amp; forbrug'!L$2,'Forbrug af biomasse'!$B$2:$B$431,$E252),F252)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55000000000000004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forbrug'!G$2,'Forbrug af biomasse'!$B$2:$B$431,$E253)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forbrug'!I$2,'Forbrug af biomasse'!$B$2:$B$431,$E253)</f>
        <v>0</v>
      </c>
      <c r="J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forbrug'!J$2,'Forbrug af biomasse'!$B$2:$B$431,$E253)</f>
        <v>0</v>
      </c>
      <c r="K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forbrug'!K$2,'Forbrug af biomasse'!$B$2:$B$431,$E253)</f>
        <v>0</v>
      </c>
      <c r="L253" s="190">
        <f>IF(A253&lt;&gt;"Biogas",SUMIFS('Forbrug af biomasse'!$E$2:$E$431,'Forbrug af biomasse'!$C$2:$C$431,'Resultat-Produktion &amp; forbrug'!$A253,'Forbrug af biomasse'!$D$2:$D$431,'Resultat-Produktion &amp; forbrug'!$D253,'Forbrug af biomasse'!$A$2:$A$431,'Resultat-Produktion &amp; forbrug'!L$2,'Forbrug af biomasse'!$B$2:$B$431,$E253),F253)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55000000000000004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forbrug'!G$2,'Forbrug af biomasse'!$B$2:$B$431,$E254)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forbrug'!I$2,'Forbrug af biomasse'!$B$2:$B$431,$E254)</f>
        <v>233795.01599247381</v>
      </c>
      <c r="J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forbrug'!J$2,'Forbrug af biomasse'!$B$2:$B$431,$E254)</f>
        <v>0</v>
      </c>
      <c r="K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forbrug'!K$2,'Forbrug af biomasse'!$B$2:$B$431,$E254)</f>
        <v>0</v>
      </c>
      <c r="L254" s="190">
        <f>IF(A254&lt;&gt;"Biogas",SUMIFS('Forbrug af biomasse'!$E$2:$E$431,'Forbrug af biomasse'!$C$2:$C$431,'Resultat-Produktion &amp; forbrug'!$A254,'Forbrug af biomasse'!$D$2:$D$431,'Resultat-Produktion &amp; forbrug'!$D254,'Forbrug af biomasse'!$A$2:$A$431,'Resultat-Produktion &amp; forbrug'!L$2,'Forbrug af biomasse'!$B$2:$B$431,$E254),F254)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55000000000000004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forbrug'!G$2,'Forbrug af biomasse'!$B$2:$B$431,$E255)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forbrug'!I$2,'Forbrug af biomasse'!$B$2:$B$431,$E255)</f>
        <v>0</v>
      </c>
      <c r="J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forbrug'!J$2,'Forbrug af biomasse'!$B$2:$B$431,$E255)</f>
        <v>28548.400000000001</v>
      </c>
      <c r="K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forbrug'!K$2,'Forbrug af biomasse'!$B$2:$B$431,$E255)</f>
        <v>0</v>
      </c>
      <c r="L255" s="190">
        <f>IF(A255&lt;&gt;"Biogas",SUMIFS('Forbrug af biomasse'!$E$2:$E$431,'Forbrug af biomasse'!$C$2:$C$431,'Resultat-Produktion &amp; forbrug'!$A255,'Forbrug af biomasse'!$D$2:$D$431,'Resultat-Produktion &amp; forbrug'!$D255,'Forbrug af biomasse'!$A$2:$A$431,'Resultat-Produktion &amp; forbrug'!L$2,'Forbrug af biomasse'!$B$2:$B$431,$E255),F255)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55000000000000004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forbrug'!G$2,'Forbrug af biomasse'!$B$2:$B$431,$E256)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forbrug'!I$2,'Forbrug af biomasse'!$B$2:$B$431,$E256)</f>
        <v>0</v>
      </c>
      <c r="J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forbrug'!J$2,'Forbrug af biomasse'!$B$2:$B$431,$E256)</f>
        <v>10433.230256670677</v>
      </c>
      <c r="K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forbrug'!K$2,'Forbrug af biomasse'!$B$2:$B$431,$E256)</f>
        <v>0</v>
      </c>
      <c r="L256" s="190">
        <f>IF(A256&lt;&gt;"Biogas",SUMIFS('Forbrug af biomasse'!$E$2:$E$431,'Forbrug af biomasse'!$C$2:$C$431,'Resultat-Produktion &amp; forbrug'!$A256,'Forbrug af biomasse'!$D$2:$D$431,'Resultat-Produktion &amp; forbrug'!$D256,'Forbrug af biomasse'!$A$2:$A$431,'Resultat-Produktion &amp; forbrug'!L$2,'Forbrug af biomasse'!$B$2:$B$431,$E256),F256)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55000000000000004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forbrug'!G$2,'Forbrug af biomasse'!$B$2:$B$431,$E257)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forbrug'!I$2,'Forbrug af biomasse'!$B$2:$B$431,$E257)</f>
        <v>0</v>
      </c>
      <c r="J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forbrug'!J$2,'Forbrug af biomasse'!$B$2:$B$431,$E257)</f>
        <v>0</v>
      </c>
      <c r="K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forbrug'!K$2,'Forbrug af biomasse'!$B$2:$B$431,$E257)</f>
        <v>0</v>
      </c>
      <c r="L257" s="190">
        <f>IF(A257&lt;&gt;"Biogas",SUMIFS('Forbrug af biomasse'!$E$2:$E$431,'Forbrug af biomasse'!$C$2:$C$431,'Resultat-Produktion &amp; forbrug'!$A257,'Forbrug af biomasse'!$D$2:$D$431,'Resultat-Produktion &amp; forbrug'!$D257,'Forbrug af biomasse'!$A$2:$A$431,'Resultat-Produktion &amp; forbrug'!L$2,'Forbrug af biomasse'!$B$2:$B$431,$E257),F257)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55000000000000004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forbrug'!G$2,'Forbrug af biomasse'!$B$2:$B$431,$E258)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forbrug'!I$2,'Forbrug af biomasse'!$B$2:$B$431,$E258)</f>
        <v>244869.51675001203</v>
      </c>
      <c r="J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forbrug'!J$2,'Forbrug af biomasse'!$B$2:$B$431,$E258)</f>
        <v>0</v>
      </c>
      <c r="K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forbrug'!K$2,'Forbrug af biomasse'!$B$2:$B$431,$E258)</f>
        <v>0</v>
      </c>
      <c r="L258" s="190">
        <f>IF(A258&lt;&gt;"Biogas",SUMIFS('Forbrug af biomasse'!$E$2:$E$431,'Forbrug af biomasse'!$C$2:$C$431,'Resultat-Produktion &amp; forbrug'!$A258,'Forbrug af biomasse'!$D$2:$D$431,'Resultat-Produktion &amp; forbrug'!$D258,'Forbrug af biomasse'!$A$2:$A$431,'Resultat-Produktion &amp; forbrug'!L$2,'Forbrug af biomasse'!$B$2:$B$431,$E258),F258)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55000000000000004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forbrug'!G$2,'Forbrug af biomasse'!$B$2:$B$431,$E259)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forbrug'!I$2,'Forbrug af biomasse'!$B$2:$B$431,$E259)</f>
        <v>0</v>
      </c>
      <c r="J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forbrug'!J$2,'Forbrug af biomasse'!$B$2:$B$431,$E259)</f>
        <v>23224.843938297741</v>
      </c>
      <c r="K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forbrug'!K$2,'Forbrug af biomasse'!$B$2:$B$431,$E259)</f>
        <v>0</v>
      </c>
      <c r="L259" s="190">
        <f>IF(A259&lt;&gt;"Biogas",SUMIFS('Forbrug af biomasse'!$E$2:$E$431,'Forbrug af biomasse'!$C$2:$C$431,'Resultat-Produktion &amp; forbrug'!$A259,'Forbrug af biomasse'!$D$2:$D$431,'Resultat-Produktion &amp; forbrug'!$D259,'Forbrug af biomasse'!$A$2:$A$431,'Resultat-Produktion &amp; forbrug'!L$2,'Forbrug af biomasse'!$B$2:$B$431,$E259),F259)</f>
        <v>538152.10967350425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152927.83165839902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561376.95361180196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5.6961397533019502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5.5622359865819373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477170.41057003167</v>
      </c>
      <c r="W259" s="187">
        <f>J259*IFERROR(VLOOKUP(A259,[1]Tørstofindhold!A$2:B$24,2,FALSE),0)</f>
        <v>19741.117347553081</v>
      </c>
      <c r="X259" s="188">
        <f t="shared" si="65"/>
        <v>457429.29322247859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forbrug'!G$2,'Forbrug af biomasse'!$B$2:$B$431,$E260)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forbrug'!I$2,'Forbrug af biomasse'!$B$2:$B$431,$E260)</f>
        <v>0</v>
      </c>
      <c r="J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forbrug'!J$2,'Forbrug af biomasse'!$B$2:$B$431,$E260)</f>
        <v>36.343081867307831</v>
      </c>
      <c r="K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forbrug'!K$2,'Forbrug af biomasse'!$B$2:$B$431,$E260)</f>
        <v>0</v>
      </c>
      <c r="L260" s="190">
        <f>IF(A260&lt;&gt;"Biogas",SUMIFS('Forbrug af biomasse'!$E$2:$E$431,'Forbrug af biomasse'!$C$2:$C$431,'Resultat-Produktion &amp; forbrug'!$A260,'Forbrug af biomasse'!$D$2:$D$431,'Resultat-Produktion &amp; forbrug'!$D260,'Forbrug af biomasse'!$A$2:$A$431,'Resultat-Produktion &amp; forbrug'!L$2,'Forbrug af biomasse'!$B$2:$B$431,$E260),F260)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55000000000000004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forbrug'!G$2,'Forbrug af biomasse'!$B$2:$B$431,$E261)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forbrug'!I$2,'Forbrug af biomasse'!$B$2:$B$431,$E261)</f>
        <v>0</v>
      </c>
      <c r="J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forbrug'!J$2,'Forbrug af biomasse'!$B$2:$B$431,$E261)</f>
        <v>0</v>
      </c>
      <c r="K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forbrug'!K$2,'Forbrug af biomasse'!$B$2:$B$431,$E261)</f>
        <v>0</v>
      </c>
      <c r="L261" s="190">
        <f>IF(A261&lt;&gt;"Biogas",SUMIFS('Forbrug af biomasse'!$E$2:$E$431,'Forbrug af biomasse'!$C$2:$C$431,'Resultat-Produktion &amp; forbrug'!$A261,'Forbrug af biomasse'!$D$2:$D$431,'Resultat-Produktion &amp; forbrug'!$D261,'Forbrug af biomasse'!$A$2:$A$431,'Resultat-Produktion &amp; forbrug'!L$2,'Forbrug af biomasse'!$B$2:$B$431,$E261),F261)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55000000000000004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forbrug'!G$2,'Forbrug af biomasse'!$B$2:$B$431,$E262)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forbrug'!I$2,'Forbrug af biomasse'!$B$2:$B$431,$E262)</f>
        <v>0</v>
      </c>
      <c r="J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forbrug'!J$2,'Forbrug af biomasse'!$B$2:$B$431,$E262)</f>
        <v>203334.8469193347</v>
      </c>
      <c r="K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forbrug'!K$2,'Forbrug af biomasse'!$B$2:$B$431,$E262)</f>
        <v>0</v>
      </c>
      <c r="L262" s="190">
        <f>IF(A262&lt;&gt;"Biogas",SUMIFS('Forbrug af biomasse'!$E$2:$E$431,'Forbrug af biomasse'!$C$2:$C$431,'Resultat-Produktion &amp; forbrug'!$A262,'Forbrug af biomasse'!$D$2:$D$431,'Resultat-Produktion &amp; forbrug'!$D262,'Forbrug af biomasse'!$A$2:$A$431,'Resultat-Produktion &amp; forbrug'!L$2,'Forbrug af biomasse'!$B$2:$B$431,$E262),F262)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55000000000000004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forbrug'!G$2,'Forbrug af biomasse'!$B$2:$B$431,$E263)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forbrug'!I$2,'Forbrug af biomasse'!$B$2:$B$431,$E263)</f>
        <v>0</v>
      </c>
      <c r="J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forbrug'!J$2,'Forbrug af biomasse'!$B$2:$B$431,$E263)</f>
        <v>0</v>
      </c>
      <c r="K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forbrug'!K$2,'Forbrug af biomasse'!$B$2:$B$431,$E263)</f>
        <v>0</v>
      </c>
      <c r="L263" s="190">
        <f>IF(A263&lt;&gt;"Biogas",SUMIFS('Forbrug af biomasse'!$E$2:$E$431,'Forbrug af biomasse'!$C$2:$C$431,'Resultat-Produktion &amp; forbrug'!$A263,'Forbrug af biomasse'!$D$2:$D$431,'Resultat-Produktion &amp; forbrug'!$D263,'Forbrug af biomasse'!$A$2:$A$431,'Resultat-Produktion &amp; forbrug'!L$2,'Forbrug af biomasse'!$B$2:$B$431,$E263),F263)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55000000000000004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forbrug'!G$2,'Forbrug af biomasse'!$B$2:$B$431,$E264)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forbrug'!I$2,'Forbrug af biomasse'!$B$2:$B$431,$E264)</f>
        <v>111975.50765955324</v>
      </c>
      <c r="J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forbrug'!J$2,'Forbrug af biomasse'!$B$2:$B$431,$E264)</f>
        <v>0</v>
      </c>
      <c r="K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forbrug'!K$2,'Forbrug af biomasse'!$B$2:$B$431,$E264)</f>
        <v>0</v>
      </c>
      <c r="L264" s="190">
        <f>IF(A264&lt;&gt;"Biogas",SUMIFS('Forbrug af biomasse'!$E$2:$E$431,'Forbrug af biomasse'!$C$2:$C$431,'Resultat-Produktion &amp; forbrug'!$A264,'Forbrug af biomasse'!$D$2:$D$431,'Resultat-Produktion &amp; forbrug'!$D264,'Forbrug af biomasse'!$A$2:$A$431,'Resultat-Produktion &amp; forbrug'!L$2,'Forbrug af biomasse'!$B$2:$B$431,$E264),F264)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55000000000000004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forbrug'!G$2,'Forbrug af biomasse'!$B$2:$B$431,$E265)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forbrug'!I$2,'Forbrug af biomasse'!$B$2:$B$431,$E265)</f>
        <v>268249.01834925939</v>
      </c>
      <c r="J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forbrug'!J$2,'Forbrug af biomasse'!$B$2:$B$431,$E265)</f>
        <v>953.04759084937086</v>
      </c>
      <c r="K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forbrug'!K$2,'Forbrug af biomasse'!$B$2:$B$431,$E265)</f>
        <v>0</v>
      </c>
      <c r="L265" s="190">
        <f>IF(A265&lt;&gt;"Biogas",SUMIFS('Forbrug af biomasse'!$E$2:$E$431,'Forbrug af biomasse'!$C$2:$C$431,'Resultat-Produktion &amp; forbrug'!$A265,'Forbrug af biomasse'!$D$2:$D$431,'Resultat-Produktion &amp; forbrug'!$D265,'Forbrug af biomasse'!$A$2:$A$431,'Resultat-Produktion &amp; forbrug'!L$2,'Forbrug af biomasse'!$B$2:$B$431,$E265),F265)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55000000000000004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forbrug'!G$2,'Forbrug af biomasse'!$B$2:$B$431,$E266)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forbrug'!I$2,'Forbrug af biomasse'!$B$2:$B$431,$E266)</f>
        <v>0</v>
      </c>
      <c r="J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forbrug'!J$2,'Forbrug af biomasse'!$B$2:$B$431,$E266)</f>
        <v>0</v>
      </c>
      <c r="K266" s="190">
        <f ca="1">SUMIFS('Forbrug af biomasse'!$E$2:$E$431,'Forbrug af biomasse'!$C$2:$C$431,'Resultat-Produktion &amp; forbrug'!$A266,'Forbrug af biomasse'!$D$2:$D$431,'Resultat-Produktion &amp; forbrug'!$D266,'Forbrug af biomasse'!$A$2:$A$431,'Resultat-Produktion &amp; forbrug'!K$2,'Forbrug af biomasse'!$B$2:$B$431,$E266)</f>
        <v>354148.81875125773</v>
      </c>
      <c r="L266" s="190">
        <f>IF(A266&lt;&gt;"Biogas",SUMIFS('Forbrug af biomasse'!$E$2:$E$431,'Forbrug af biomasse'!$C$2:$C$431,'Resultat-Produktion &amp; forbrug'!$A266,'Forbrug af biomasse'!$D$2:$D$431,'Resultat-Produktion &amp; forbrug'!$D266,'Forbrug af biomasse'!$A$2:$A$431,'Resultat-Produktion &amp; forbrug'!L$2,'Forbrug af biomasse'!$B$2:$B$431,$E266),F266)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55000000000000004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forbrug'!G$2,'Forbrug af biomasse'!$B$2:$B$431,$E267)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forbrug'!I$2,'Forbrug af biomasse'!$B$2:$B$431,$E267)</f>
        <v>0</v>
      </c>
      <c r="J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forbrug'!J$2,'Forbrug af biomasse'!$B$2:$B$431,$E267)</f>
        <v>687918.86911669304</v>
      </c>
      <c r="K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forbrug'!K$2,'Forbrug af biomasse'!$B$2:$B$431,$E267)</f>
        <v>217237.5376157978</v>
      </c>
      <c r="L267" s="190">
        <f>IF(A267&lt;&gt;"Biogas",SUMIFS('Forbrug af biomasse'!$E$2:$E$431,'Forbrug af biomasse'!$C$2:$C$431,'Resultat-Produktion &amp; forbrug'!$A267,'Forbrug af biomasse'!$D$2:$D$431,'Resultat-Produktion &amp; forbrug'!$D267,'Forbrug af biomasse'!$A$2:$A$431,'Resultat-Produktion &amp; forbrug'!L$2,'Forbrug af biomasse'!$B$2:$B$431,$E267),F267)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55000000000000004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forbrug'!G$2,'Forbrug af biomasse'!$B$2:$B$431,$E268)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forbrug'!I$2,'Forbrug af biomasse'!$B$2:$B$431,$E268)</f>
        <v>0</v>
      </c>
      <c r="J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forbrug'!J$2,'Forbrug af biomasse'!$B$2:$B$431,$E268)</f>
        <v>0</v>
      </c>
      <c r="K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forbrug'!K$2,'Forbrug af biomasse'!$B$2:$B$431,$E268)</f>
        <v>0</v>
      </c>
      <c r="L268" s="190">
        <f>IF(A268&lt;&gt;"Biogas",SUMIFS('Forbrug af biomasse'!$E$2:$E$431,'Forbrug af biomasse'!$C$2:$C$431,'Resultat-Produktion &amp; forbrug'!$A268,'Forbrug af biomasse'!$D$2:$D$431,'Resultat-Produktion &amp; forbrug'!$D268,'Forbrug af biomasse'!$A$2:$A$431,'Resultat-Produktion &amp; forbrug'!L$2,'Forbrug af biomasse'!$B$2:$B$431,$E268),F268)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55000000000000004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forbrug'!G$2,'Forbrug af biomasse'!$B$2:$B$431,$E269)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forbrug'!I$2,'Forbrug af biomasse'!$B$2:$B$431,$E269)</f>
        <v>0</v>
      </c>
      <c r="J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forbrug'!J$2,'Forbrug af biomasse'!$B$2:$B$431,$E269)</f>
        <v>15364.519148894226</v>
      </c>
      <c r="K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forbrug'!K$2,'Forbrug af biomasse'!$B$2:$B$431,$E269)</f>
        <v>0</v>
      </c>
      <c r="L269" s="190">
        <f>IF(A269&lt;&gt;"Biogas",SUMIFS('Forbrug af biomasse'!$E$2:$E$431,'Forbrug af biomasse'!$C$2:$C$431,'Resultat-Produktion &amp; forbrug'!$A269,'Forbrug af biomasse'!$D$2:$D$431,'Resultat-Produktion &amp; forbrug'!$D269,'Forbrug af biomasse'!$A$2:$A$431,'Resultat-Produktion &amp; forbrug'!L$2,'Forbrug af biomasse'!$B$2:$B$431,$E269),F269)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55000000000000004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forbrug'!G$2,'Forbrug af biomasse'!$B$2:$B$431,$E270)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forbrug'!I$2,'Forbrug af biomasse'!$B$2:$B$431,$E270)</f>
        <v>428214.02929147833</v>
      </c>
      <c r="J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forbrug'!J$2,'Forbrug af biomasse'!$B$2:$B$431,$E270)</f>
        <v>0</v>
      </c>
      <c r="K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forbrug'!K$2,'Forbrug af biomasse'!$B$2:$B$431,$E270)</f>
        <v>0</v>
      </c>
      <c r="L270" s="190">
        <f>IF(A270&lt;&gt;"Biogas",SUMIFS('Forbrug af biomasse'!$E$2:$E$431,'Forbrug af biomasse'!$C$2:$C$431,'Resultat-Produktion &amp; forbrug'!$A270,'Forbrug af biomasse'!$D$2:$D$431,'Resultat-Produktion &amp; forbrug'!$D270,'Forbrug af biomasse'!$A$2:$A$431,'Resultat-Produktion &amp; forbrug'!L$2,'Forbrug af biomasse'!$B$2:$B$431,$E270),F270)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55000000000000004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forbrug'!G$2,'Forbrug af biomasse'!$B$2:$B$431,$E271)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forbrug'!I$2,'Forbrug af biomasse'!$B$2:$B$431,$E271)</f>
        <v>0</v>
      </c>
      <c r="J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forbrug'!J$2,'Forbrug af biomasse'!$B$2:$B$431,$E271)</f>
        <v>0</v>
      </c>
      <c r="K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forbrug'!K$2,'Forbrug af biomasse'!$B$2:$B$431,$E271)</f>
        <v>0</v>
      </c>
      <c r="L271" s="190">
        <f>IF(A271&lt;&gt;"Biogas",SUMIFS('Forbrug af biomasse'!$E$2:$E$431,'Forbrug af biomasse'!$C$2:$C$431,'Resultat-Produktion &amp; forbrug'!$A271,'Forbrug af biomasse'!$D$2:$D$431,'Resultat-Produktion &amp; forbrug'!$D271,'Forbrug af biomasse'!$A$2:$A$431,'Resultat-Produktion &amp; forbrug'!L$2,'Forbrug af biomasse'!$B$2:$B$431,$E271),F271)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55000000000000004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forbrug'!G$2,'Forbrug af biomasse'!$B$2:$B$431,$E272)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forbrug'!I$2,'Forbrug af biomasse'!$B$2:$B$431,$E272)</f>
        <v>54412.71372203785</v>
      </c>
      <c r="J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forbrug'!J$2,'Forbrug af biomasse'!$B$2:$B$431,$E272)</f>
        <v>0</v>
      </c>
      <c r="K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forbrug'!K$2,'Forbrug af biomasse'!$B$2:$B$431,$E272)</f>
        <v>0</v>
      </c>
      <c r="L272" s="190">
        <f>IF(A272&lt;&gt;"Biogas",SUMIFS('Forbrug af biomasse'!$E$2:$E$431,'Forbrug af biomasse'!$C$2:$C$431,'Resultat-Produktion &amp; forbrug'!$A272,'Forbrug af biomasse'!$D$2:$D$431,'Resultat-Produktion &amp; forbrug'!$D272,'Forbrug af biomasse'!$A$2:$A$431,'Resultat-Produktion &amp; forbrug'!L$2,'Forbrug af biomasse'!$B$2:$B$431,$E272),F272)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55000000000000004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forbrug'!G$2,'Forbrug af biomasse'!$B$2:$B$431,$E273)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forbrug'!I$2,'Forbrug af biomasse'!$B$2:$B$431,$E273)</f>
        <v>0</v>
      </c>
      <c r="J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forbrug'!J$2,'Forbrug af biomasse'!$B$2:$B$431,$E273)</f>
        <v>0</v>
      </c>
      <c r="K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forbrug'!K$2,'Forbrug af biomasse'!$B$2:$B$431,$E273)</f>
        <v>0</v>
      </c>
      <c r="L273" s="190">
        <f>IF(A273&lt;&gt;"Biogas",SUMIFS('Forbrug af biomasse'!$E$2:$E$431,'Forbrug af biomasse'!$C$2:$C$431,'Resultat-Produktion &amp; forbrug'!$A273,'Forbrug af biomasse'!$D$2:$D$431,'Resultat-Produktion &amp; forbrug'!$D273,'Forbrug af biomasse'!$A$2:$A$431,'Resultat-Produktion &amp; forbrug'!L$2,'Forbrug af biomasse'!$B$2:$B$431,$E273),F273)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55000000000000004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forbrug'!G$2,'Forbrug af biomasse'!$B$2:$B$431,$E274)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forbrug'!I$2,'Forbrug af biomasse'!$B$2:$B$431,$E274)</f>
        <v>0</v>
      </c>
      <c r="J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forbrug'!J$2,'Forbrug af biomasse'!$B$2:$B$431,$E274)</f>
        <v>0</v>
      </c>
      <c r="K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forbrug'!K$2,'Forbrug af biomasse'!$B$2:$B$431,$E274)</f>
        <v>0</v>
      </c>
      <c r="L274" s="190">
        <f>IF(A274&lt;&gt;"Biogas",SUMIFS('Forbrug af biomasse'!$E$2:$E$431,'Forbrug af biomasse'!$C$2:$C$431,'Resultat-Produktion &amp; forbrug'!$A274,'Forbrug af biomasse'!$D$2:$D$431,'Resultat-Produktion &amp; forbrug'!$D274,'Forbrug af biomasse'!$A$2:$A$431,'Resultat-Produktion &amp; forbrug'!L$2,'Forbrug af biomasse'!$B$2:$B$431,$E274),F274)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55000000000000004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142664.79236809423</v>
      </c>
      <c r="G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forbrug'!G$2,'Forbrug af biomasse'!$B$2:$B$431,$E275)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forbrug'!I$2,'Forbrug af biomasse'!$B$2:$B$431,$E275)</f>
        <v>0</v>
      </c>
      <c r="J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forbrug'!J$2,'Forbrug af biomasse'!$B$2:$B$431,$E275)</f>
        <v>0</v>
      </c>
      <c r="K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forbrug'!K$2,'Forbrug af biomasse'!$B$2:$B$431,$E275)</f>
        <v>0</v>
      </c>
      <c r="L275" s="190">
        <f ca="1">IF(A275&lt;&gt;"Biogas",SUMIFS('Forbrug af biomasse'!$E$2:$E$431,'Forbrug af biomasse'!$C$2:$C$431,'Resultat-Produktion &amp; forbrug'!$A275,'Forbrug af biomasse'!$D$2:$D$431,'Resultat-Produktion &amp; forbrug'!$D275,'Forbrug af biomasse'!$A$2:$A$431,'Resultat-Produktion &amp; forbrug'!L$2,'Forbrug af biomasse'!$B$2:$B$431,$E275),F275)</f>
        <v>142664.79236809423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142664.79236809423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1.2784803464643641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1.2784803464643641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55000000000000004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35666.198092023558</v>
      </c>
      <c r="G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forbrug'!G$2,'Forbrug af biomasse'!$B$2:$B$431,$E276)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forbrug'!I$2,'Forbrug af biomasse'!$B$2:$B$431,$E276)</f>
        <v>0</v>
      </c>
      <c r="J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forbrug'!J$2,'Forbrug af biomasse'!$B$2:$B$431,$E276)</f>
        <v>0</v>
      </c>
      <c r="K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forbrug'!K$2,'Forbrug af biomasse'!$B$2:$B$431,$E276)</f>
        <v>0</v>
      </c>
      <c r="L276" s="190">
        <f ca="1">IF(A276&lt;&gt;"Biogas",SUMIFS('Forbrug af biomasse'!$E$2:$E$431,'Forbrug af biomasse'!$C$2:$C$431,'Resultat-Produktion &amp; forbrug'!$A276,'Forbrug af biomasse'!$D$2:$D$431,'Resultat-Produktion &amp; forbrug'!$D276,'Forbrug af biomasse'!$A$2:$A$431,'Resultat-Produktion &amp; forbrug'!L$2,'Forbrug af biomasse'!$B$2:$B$431,$E276),F276)</f>
        <v>35666.198092023558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35666.198092023558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1.1865634588100635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1.1865634588100635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55000000000000004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forbrug'!G$2,'Forbrug af biomasse'!$B$2:$B$431,$E277)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forbrug'!I$2,'Forbrug af biomasse'!$B$2:$B$431,$E277)</f>
        <v>0</v>
      </c>
      <c r="J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forbrug'!J$2,'Forbrug af biomasse'!$B$2:$B$431,$E277)</f>
        <v>0</v>
      </c>
      <c r="K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forbrug'!K$2,'Forbrug af biomasse'!$B$2:$B$431,$E277)</f>
        <v>0</v>
      </c>
      <c r="L277" s="190">
        <f>IF(A277&lt;&gt;"Biogas",SUMIFS('Forbrug af biomasse'!$E$2:$E$431,'Forbrug af biomasse'!$C$2:$C$431,'Resultat-Produktion &amp; forbrug'!$A277,'Forbrug af biomasse'!$D$2:$D$431,'Resultat-Produktion &amp; forbrug'!$D277,'Forbrug af biomasse'!$A$2:$A$431,'Resultat-Produktion &amp; forbrug'!L$2,'Forbrug af biomasse'!$B$2:$B$431,$E277),F277)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forbrug'!G$2,'Forbrug af biomasse'!$B$2:$B$431,$E278)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forbrug'!I$2,'Forbrug af biomasse'!$B$2:$B$431,$E278)</f>
        <v>0</v>
      </c>
      <c r="J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forbrug'!J$2,'Forbrug af biomasse'!$B$2:$B$431,$E278)</f>
        <v>0</v>
      </c>
      <c r="K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forbrug'!K$2,'Forbrug af biomasse'!$B$2:$B$431,$E278)</f>
        <v>0</v>
      </c>
      <c r="L278" s="190">
        <f>IF(A278&lt;&gt;"Biogas",SUMIFS('Forbrug af biomasse'!$E$2:$E$431,'Forbrug af biomasse'!$C$2:$C$431,'Resultat-Produktion &amp; forbrug'!$A278,'Forbrug af biomasse'!$D$2:$D$431,'Resultat-Produktion &amp; forbrug'!$D278,'Forbrug af biomasse'!$A$2:$A$431,'Resultat-Produktion &amp; forbrug'!L$2,'Forbrug af biomasse'!$B$2:$B$431,$E278),F278)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55000000000000004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forbrug'!G$2,'Forbrug af biomasse'!$B$2:$B$431,$E279)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forbrug'!I$2,'Forbrug af biomasse'!$B$2:$B$431,$E279)</f>
        <v>0</v>
      </c>
      <c r="J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forbrug'!J$2,'Forbrug af biomasse'!$B$2:$B$431,$E279)</f>
        <v>0</v>
      </c>
      <c r="K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forbrug'!K$2,'Forbrug af biomasse'!$B$2:$B$431,$E279)</f>
        <v>0</v>
      </c>
      <c r="L279" s="190">
        <f>IF(A279&lt;&gt;"Biogas",SUMIFS('Forbrug af biomasse'!$E$2:$E$431,'Forbrug af biomasse'!$C$2:$C$431,'Resultat-Produktion &amp; forbrug'!$A279,'Forbrug af biomasse'!$D$2:$D$431,'Resultat-Produktion &amp; forbrug'!$D279,'Forbrug af biomasse'!$A$2:$A$431,'Resultat-Produktion &amp; forbrug'!L$2,'Forbrug af biomasse'!$B$2:$B$431,$E279),F279)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55000000000000004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forbrug'!G$2,'Forbrug af biomasse'!$B$2:$B$431,$E280)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forbrug'!I$2,'Forbrug af biomasse'!$B$2:$B$431,$E280)</f>
        <v>0</v>
      </c>
      <c r="J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forbrug'!J$2,'Forbrug af biomasse'!$B$2:$B$431,$E280)</f>
        <v>0</v>
      </c>
      <c r="K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forbrug'!K$2,'Forbrug af biomasse'!$B$2:$B$431,$E280)</f>
        <v>0</v>
      </c>
      <c r="L280" s="190">
        <f>IF(A280&lt;&gt;"Biogas",SUMIFS('Forbrug af biomasse'!$E$2:$E$431,'Forbrug af biomasse'!$C$2:$C$431,'Resultat-Produktion &amp; forbrug'!$A280,'Forbrug af biomasse'!$D$2:$D$431,'Resultat-Produktion &amp; forbrug'!$D280,'Forbrug af biomasse'!$A$2:$A$431,'Resultat-Produktion &amp; forbrug'!L$2,'Forbrug af biomasse'!$B$2:$B$431,$E280),F280)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55000000000000004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forbrug'!G$2,'Forbrug af biomasse'!$B$2:$B$431,$E281)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forbrug'!I$2,'Forbrug af biomasse'!$B$2:$B$431,$E281)</f>
        <v>0</v>
      </c>
      <c r="J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forbrug'!J$2,'Forbrug af biomasse'!$B$2:$B$431,$E281)</f>
        <v>24552.18089354931</v>
      </c>
      <c r="K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forbrug'!K$2,'Forbrug af biomasse'!$B$2:$B$431,$E281)</f>
        <v>0</v>
      </c>
      <c r="L281" s="190">
        <f>IF(A281&lt;&gt;"Biogas",SUMIFS('Forbrug af biomasse'!$E$2:$E$431,'Forbrug af biomasse'!$C$2:$C$431,'Resultat-Produktion &amp; forbrug'!$A281,'Forbrug af biomasse'!$D$2:$D$431,'Resultat-Produktion &amp; forbrug'!$D281,'Forbrug af biomasse'!$A$2:$A$431,'Resultat-Produktion &amp; forbrug'!L$2,'Forbrug af biomasse'!$B$2:$B$431,$E281),F281)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55000000000000004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forbrug'!G$2,'Forbrug af biomasse'!$B$2:$B$431,$E282)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forbrug'!I$2,'Forbrug af biomasse'!$B$2:$B$431,$E282)</f>
        <v>0</v>
      </c>
      <c r="J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forbrug'!J$2,'Forbrug af biomasse'!$B$2:$B$431,$E282)</f>
        <v>0</v>
      </c>
      <c r="K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forbrug'!K$2,'Forbrug af biomasse'!$B$2:$B$431,$E282)</f>
        <v>0</v>
      </c>
      <c r="L282" s="190">
        <f>IF(A282&lt;&gt;"Biogas",SUMIFS('Forbrug af biomasse'!$E$2:$E$431,'Forbrug af biomasse'!$C$2:$C$431,'Resultat-Produktion &amp; forbrug'!$A282,'Forbrug af biomasse'!$D$2:$D$431,'Resultat-Produktion &amp; forbrug'!$D282,'Forbrug af biomasse'!$A$2:$A$431,'Resultat-Produktion &amp; forbrug'!L$2,'Forbrug af biomasse'!$B$2:$B$431,$E282),F282)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55000000000000004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forbrug'!G$2,'Forbrug af biomasse'!$B$2:$B$431,$E283)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forbrug'!I$2,'Forbrug af biomasse'!$B$2:$B$431,$E283)</f>
        <v>0</v>
      </c>
      <c r="J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forbrug'!J$2,'Forbrug af biomasse'!$B$2:$B$431,$E283)</f>
        <v>0</v>
      </c>
      <c r="K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forbrug'!K$2,'Forbrug af biomasse'!$B$2:$B$431,$E283)</f>
        <v>0</v>
      </c>
      <c r="L283" s="190">
        <f>IF(A283&lt;&gt;"Biogas",SUMIFS('Forbrug af biomasse'!$E$2:$E$431,'Forbrug af biomasse'!$C$2:$C$431,'Resultat-Produktion &amp; forbrug'!$A283,'Forbrug af biomasse'!$D$2:$D$431,'Resultat-Produktion &amp; forbrug'!$D283,'Forbrug af biomasse'!$A$2:$A$431,'Resultat-Produktion &amp; forbrug'!L$2,'Forbrug af biomasse'!$B$2:$B$431,$E283),F283)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55000000000000004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forbrug'!G$2,'Forbrug af biomasse'!$B$2:$B$431,$E284)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forbrug'!I$2,'Forbrug af biomasse'!$B$2:$B$431,$E284)</f>
        <v>0</v>
      </c>
      <c r="J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forbrug'!J$2,'Forbrug af biomasse'!$B$2:$B$431,$E284)</f>
        <v>1327477.7098236387</v>
      </c>
      <c r="K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forbrug'!K$2,'Forbrug af biomasse'!$B$2:$B$431,$E284)</f>
        <v>0</v>
      </c>
      <c r="L284" s="190">
        <f>IF(A284&lt;&gt;"Biogas",SUMIFS('Forbrug af biomasse'!$E$2:$E$431,'Forbrug af biomasse'!$C$2:$C$431,'Resultat-Produktion &amp; forbrug'!$A284,'Forbrug af biomasse'!$D$2:$D$431,'Resultat-Produktion &amp; forbrug'!$D284,'Forbrug af biomasse'!$A$2:$A$431,'Resultat-Produktion &amp; forbrug'!L$2,'Forbrug af biomasse'!$B$2:$B$431,$E284),F284)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55000000000000004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forbrug'!G$2,'Forbrug af biomasse'!$B$2:$B$431,$E285)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forbrug'!I$2,'Forbrug af biomasse'!$B$2:$B$431,$E285)</f>
        <v>0</v>
      </c>
      <c r="J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forbrug'!J$2,'Forbrug af biomasse'!$B$2:$B$431,$E285)</f>
        <v>1108334.6440677529</v>
      </c>
      <c r="K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forbrug'!K$2,'Forbrug af biomasse'!$B$2:$B$431,$E285)</f>
        <v>982862.79756951681</v>
      </c>
      <c r="L285" s="190">
        <f>IF(A285&lt;&gt;"Biogas",SUMIFS('Forbrug af biomasse'!$E$2:$E$431,'Forbrug af biomasse'!$C$2:$C$431,'Resultat-Produktion &amp; forbrug'!$A285,'Forbrug af biomasse'!$D$2:$D$431,'Resultat-Produktion &amp; forbrug'!$D285,'Forbrug af biomasse'!$A$2:$A$431,'Resultat-Produktion &amp; forbrug'!L$2,'Forbrug af biomasse'!$B$2:$B$431,$E285),F285)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55000000000000004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forbrug'!G$2,'Forbrug af biomasse'!$B$2:$B$431,$E286)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forbrug'!I$2,'Forbrug af biomasse'!$B$2:$B$431,$E286)</f>
        <v>110474.29755686472</v>
      </c>
      <c r="J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forbrug'!J$2,'Forbrug af biomasse'!$B$2:$B$431,$E286)</f>
        <v>0</v>
      </c>
      <c r="K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forbrug'!K$2,'Forbrug af biomasse'!$B$2:$B$431,$E286)</f>
        <v>0</v>
      </c>
      <c r="L286" s="190">
        <f>IF(A286&lt;&gt;"Biogas",SUMIFS('Forbrug af biomasse'!$E$2:$E$431,'Forbrug af biomasse'!$C$2:$C$431,'Resultat-Produktion &amp; forbrug'!$A286,'Forbrug af biomasse'!$D$2:$D$431,'Resultat-Produktion &amp; forbrug'!$D286,'Forbrug af biomasse'!$A$2:$A$431,'Resultat-Produktion &amp; forbrug'!L$2,'Forbrug af biomasse'!$B$2:$B$431,$E286),F286)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55000000000000004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forbrug'!G$2,'Forbrug af biomasse'!$B$2:$B$431,$E287)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forbrug'!I$2,'Forbrug af biomasse'!$B$2:$B$431,$E287)</f>
        <v>0</v>
      </c>
      <c r="J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forbrug'!J$2,'Forbrug af biomasse'!$B$2:$B$431,$E287)</f>
        <v>0</v>
      </c>
      <c r="K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forbrug'!K$2,'Forbrug af biomasse'!$B$2:$B$431,$E287)</f>
        <v>0</v>
      </c>
      <c r="L287" s="190">
        <f>IF(A287&lt;&gt;"Biogas",SUMIFS('Forbrug af biomasse'!$E$2:$E$431,'Forbrug af biomasse'!$C$2:$C$431,'Resultat-Produktion &amp; forbrug'!$A287,'Forbrug af biomasse'!$D$2:$D$431,'Resultat-Produktion &amp; forbrug'!$D287,'Forbrug af biomasse'!$A$2:$A$431,'Resultat-Produktion &amp; forbrug'!L$2,'Forbrug af biomasse'!$B$2:$B$431,$E287),F287)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55000000000000004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forbrug'!G$2,'Forbrug af biomasse'!$B$2:$B$431,$E288)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forbrug'!I$2,'Forbrug af biomasse'!$B$2:$B$431,$E288)</f>
        <v>0</v>
      </c>
      <c r="J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forbrug'!J$2,'Forbrug af biomasse'!$B$2:$B$431,$E288)</f>
        <v>0</v>
      </c>
      <c r="K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forbrug'!K$2,'Forbrug af biomasse'!$B$2:$B$431,$E288)</f>
        <v>0</v>
      </c>
      <c r="L288" s="190">
        <f>IF(A288&lt;&gt;"Biogas",SUMIFS('Forbrug af biomasse'!$E$2:$E$431,'Forbrug af biomasse'!$C$2:$C$431,'Resultat-Produktion &amp; forbrug'!$A288,'Forbrug af biomasse'!$D$2:$D$431,'Resultat-Produktion &amp; forbrug'!$D288,'Forbrug af biomasse'!$A$2:$A$431,'Resultat-Produktion &amp; forbrug'!L$2,'Forbrug af biomasse'!$B$2:$B$431,$E288),F288)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55000000000000004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585276.82167847839</v>
      </c>
      <c r="G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forbrug'!G$2,'Forbrug af biomasse'!$B$2:$B$431,$E289)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forbrug'!I$2,'Forbrug af biomasse'!$B$2:$B$431,$E289)</f>
        <v>0</v>
      </c>
      <c r="J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forbrug'!J$2,'Forbrug af biomasse'!$B$2:$B$431,$E289)</f>
        <v>0</v>
      </c>
      <c r="K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forbrug'!K$2,'Forbrug af biomasse'!$B$2:$B$431,$E289)</f>
        <v>0</v>
      </c>
      <c r="L289" s="190">
        <f ca="1">IF(A289&lt;&gt;"Biogas",SUMIFS('Forbrug af biomasse'!$E$2:$E$431,'Forbrug af biomasse'!$C$2:$C$431,'Resultat-Produktion &amp; forbrug'!$A289,'Forbrug af biomasse'!$D$2:$D$431,'Resultat-Produktion &amp; forbrug'!$D289,'Forbrug af biomasse'!$A$2:$A$431,'Resultat-Produktion &amp; forbrug'!L$2,'Forbrug af biomasse'!$B$2:$B$431,$E289),F289)</f>
        <v>245841.06787258096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339435.75380589743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245841.06787258096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3.563114455851434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3.563114455851434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121588.89481864733</v>
      </c>
      <c r="W289" s="187">
        <f>J289*IFERROR(VLOOKUP(A289,[1]Tørstofindhold!A$2:B$24,2,FALSE),0)</f>
        <v>0</v>
      </c>
      <c r="X289" s="188">
        <f t="shared" ca="1" si="96"/>
        <v>121588.89481864733</v>
      </c>
      <c r="Y289" s="168">
        <f t="shared" ca="1" si="90"/>
        <v>0</v>
      </c>
      <c r="Z289" s="103">
        <f t="shared" ca="1" si="91"/>
        <v>0</v>
      </c>
    </row>
    <row r="290" spans="1:26" ht="14.7" thickBot="1" x14ac:dyDescent="0.6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161253.53800096706</v>
      </c>
      <c r="G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forbrug'!G$2,'Forbrug af biomasse'!$B$2:$B$431,$E290)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forbrug'!I$2,'Forbrug af biomasse'!$B$2:$B$431,$E290)</f>
        <v>0</v>
      </c>
      <c r="J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forbrug'!J$2,'Forbrug af biomasse'!$B$2:$B$431,$E290)</f>
        <v>0</v>
      </c>
      <c r="K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forbrug'!K$2,'Forbrug af biomasse'!$B$2:$B$431,$E290)</f>
        <v>0</v>
      </c>
      <c r="L290" s="190">
        <f>IF(A290&lt;&gt;"Biogas",SUMIFS('Forbrug af biomasse'!$E$2:$E$431,'Forbrug af biomasse'!$C$2:$C$431,'Resultat-Produktion &amp; forbrug'!$A290,'Forbrug af biomasse'!$D$2:$D$431,'Resultat-Produktion &amp; forbrug'!$D290,'Forbrug af biomasse'!$A$2:$A$431,'Resultat-Produktion &amp; forbrug'!L$2,'Forbrug af biomasse'!$B$2:$B$431,$E290),F290)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161253.53800096706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55000000000000004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4.7" thickBot="1" x14ac:dyDescent="0.6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M37"/>
  <sheetViews>
    <sheetView topLeftCell="A2" workbookViewId="0">
      <selection activeCell="Q40" sqref="Q40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8" bestFit="1" customWidth="1"/>
    <col min="5" max="5" width="10.3671875" bestFit="1" customWidth="1"/>
    <col min="6" max="6" width="3.7890625" bestFit="1" customWidth="1"/>
    <col min="7" max="7" width="10.734375" bestFit="1" customWidth="1"/>
    <col min="8" max="8" width="9.9453125" bestFit="1" customWidth="1"/>
    <col min="9" max="9" width="4.9453125" bestFit="1" customWidth="1"/>
    <col min="10" max="10" width="7.3671875" bestFit="1" customWidth="1"/>
    <col min="11" max="11" width="4.9453125" bestFit="1" customWidth="1"/>
    <col min="12" max="12" width="9.7890625" bestFit="1" customWidth="1"/>
    <col min="13" max="13" width="4.9453125" bestFit="1" customWidth="1"/>
    <col min="14" max="14" width="14" bestFit="1" customWidth="1"/>
    <col min="15" max="15" width="13.15625" bestFit="1" customWidth="1"/>
    <col min="16" max="16" width="11.68359375" bestFit="1" customWidth="1"/>
    <col min="17" max="17" width="7.89453125" bestFit="1" customWidth="1"/>
    <col min="18" max="18" width="4.5234375" bestFit="1" customWidth="1"/>
    <col min="19" max="19" width="9" bestFit="1" customWidth="1"/>
    <col min="20" max="20" width="12.20703125" bestFit="1" customWidth="1"/>
    <col min="21" max="21" width="4.578125" bestFit="1" customWidth="1"/>
    <col min="22" max="22" width="14.26171875" bestFit="1" customWidth="1"/>
    <col min="23" max="23" width="7.7890625" bestFit="1" customWidth="1"/>
    <col min="24" max="24" width="4.578125" bestFit="1" customWidth="1"/>
    <col min="25" max="25" width="4.5234375" bestFit="1" customWidth="1"/>
    <col min="26" max="26" width="18.47265625" bestFit="1" customWidth="1"/>
    <col min="27" max="27" width="14.26171875" bestFit="1" customWidth="1"/>
    <col min="28" max="28" width="8.89453125" bestFit="1" customWidth="1"/>
    <col min="29" max="29" width="8.1015625" bestFit="1" customWidth="1"/>
    <col min="30" max="30" width="10.578125" bestFit="1" customWidth="1"/>
    <col min="31" max="31" width="11.47265625" bestFit="1" customWidth="1"/>
    <col min="32" max="32" width="8.41796875" bestFit="1" customWidth="1"/>
    <col min="33" max="33" width="7.578125" bestFit="1" customWidth="1"/>
    <col min="34" max="34" width="9.83984375" bestFit="1" customWidth="1"/>
    <col min="35" max="35" width="11.89453125" bestFit="1" customWidth="1"/>
    <col min="36" max="36" width="10.3125" bestFit="1" customWidth="1"/>
    <col min="37" max="37" width="10.62890625" bestFit="1" customWidth="1"/>
    <col min="38" max="38" width="12.3125" bestFit="1" customWidth="1"/>
    <col min="39" max="39" width="10.2070312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9" x14ac:dyDescent="0.55000000000000004">
      <c r="A3" s="77" t="s">
        <v>174</v>
      </c>
      <c r="B3" s="77" t="s">
        <v>62</v>
      </c>
    </row>
    <row r="4" spans="1:39" x14ac:dyDescent="0.55000000000000004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310</v>
      </c>
      <c r="AK4" s="168" t="s">
        <v>311</v>
      </c>
      <c r="AL4" s="168" t="s">
        <v>118</v>
      </c>
      <c r="AM4" s="168" t="s">
        <v>61</v>
      </c>
    </row>
    <row r="5" spans="1:39" x14ac:dyDescent="0.55000000000000004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/>
      <c r="AL5" s="237"/>
      <c r="AM5" s="237">
        <v>64205567.280689433</v>
      </c>
    </row>
    <row r="6" spans="1:39" x14ac:dyDescent="0.55000000000000004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/>
      <c r="AL6" s="237"/>
      <c r="AM6" s="237">
        <v>13090417.500000002</v>
      </c>
    </row>
    <row r="7" spans="1:39" x14ac:dyDescent="0.55000000000000004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/>
      <c r="AL7" s="237"/>
      <c r="AM7" s="237">
        <v>25758310.498207949</v>
      </c>
    </row>
    <row r="8" spans="1:39" x14ac:dyDescent="0.55000000000000004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/>
      <c r="AL8" s="237"/>
      <c r="AM8" s="237">
        <v>25356839.282481484</v>
      </c>
    </row>
    <row r="9" spans="1:39" x14ac:dyDescent="0.55000000000000004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/>
      <c r="AL9" s="237"/>
      <c r="AM9" s="237">
        <v>107952798.74028048</v>
      </c>
    </row>
    <row r="10" spans="1:39" x14ac:dyDescent="0.55000000000000004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/>
      <c r="AL10" s="237"/>
      <c r="AM10" s="237">
        <v>35984266.24676016</v>
      </c>
    </row>
    <row r="11" spans="1:39" x14ac:dyDescent="0.55000000000000004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/>
      <c r="AL11" s="237"/>
      <c r="AM11" s="237">
        <v>35984266.246760152</v>
      </c>
    </row>
    <row r="12" spans="1:39" x14ac:dyDescent="0.55000000000000004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/>
      <c r="AL12" s="237"/>
      <c r="AM12" s="237">
        <v>35984266.246760152</v>
      </c>
    </row>
    <row r="13" spans="1:39" x14ac:dyDescent="0.55000000000000004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>
        <v>9638396.1067842171</v>
      </c>
    </row>
    <row r="14" spans="1:39" x14ac:dyDescent="0.55000000000000004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>
        <v>3083197.0190696353</v>
      </c>
    </row>
    <row r="15" spans="1:39" x14ac:dyDescent="0.55000000000000004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>
        <v>3209159.2069397997</v>
      </c>
    </row>
    <row r="16" spans="1:39" x14ac:dyDescent="0.55000000000000004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>
        <v>3346039.8807747816</v>
      </c>
    </row>
    <row r="17" spans="1:39" x14ac:dyDescent="0.55000000000000004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4401140.9380382588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5445491.6191291064</v>
      </c>
      <c r="AF17" s="237"/>
      <c r="AG17" s="237">
        <v>576863.81871748599</v>
      </c>
      <c r="AH17" s="237"/>
      <c r="AI17" s="237"/>
      <c r="AJ17" s="237">
        <v>1064000</v>
      </c>
      <c r="AK17" s="237">
        <v>266000</v>
      </c>
      <c r="AL17" s="237"/>
      <c r="AM17" s="237">
        <v>15354308.24846597</v>
      </c>
    </row>
    <row r="18" spans="1:39" x14ac:dyDescent="0.55000000000000004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1895494.5192748301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3010292.0648196544</v>
      </c>
      <c r="AF18" s="237"/>
      <c r="AG18" s="237">
        <v>112873.31802427149</v>
      </c>
      <c r="AH18" s="237"/>
      <c r="AI18" s="237"/>
      <c r="AJ18" s="237">
        <v>0</v>
      </c>
      <c r="AK18" s="237">
        <v>0</v>
      </c>
      <c r="AL18" s="237"/>
      <c r="AM18" s="237">
        <v>6211258.0407956997</v>
      </c>
    </row>
    <row r="19" spans="1:39" x14ac:dyDescent="0.55000000000000004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1303882.2275068527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1348803.6821181462</v>
      </c>
      <c r="AF19" s="237"/>
      <c r="AG19" s="237">
        <v>227845.75420114136</v>
      </c>
      <c r="AH19" s="237"/>
      <c r="AI19" s="237"/>
      <c r="AJ19" s="237">
        <v>532000</v>
      </c>
      <c r="AK19" s="237">
        <v>133000</v>
      </c>
      <c r="AL19" s="237"/>
      <c r="AM19" s="237">
        <v>4745324.3012732882</v>
      </c>
    </row>
    <row r="20" spans="1:39" x14ac:dyDescent="0.55000000000000004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1201764.1912565762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1086395.8721913062</v>
      </c>
      <c r="AF20" s="237"/>
      <c r="AG20" s="237">
        <v>236144.74649207323</v>
      </c>
      <c r="AH20" s="237"/>
      <c r="AI20" s="237"/>
      <c r="AJ20" s="237">
        <v>532000</v>
      </c>
      <c r="AK20" s="237">
        <v>133000</v>
      </c>
      <c r="AL20" s="237"/>
      <c r="AM20" s="237">
        <v>4397725.9063969823</v>
      </c>
    </row>
    <row r="21" spans="1:39" x14ac:dyDescent="0.55000000000000004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/>
      <c r="AK21" s="237"/>
      <c r="AL21" s="237">
        <v>2323899.2861772869</v>
      </c>
      <c r="AM21" s="237">
        <v>2428090.0412766142</v>
      </c>
    </row>
    <row r="22" spans="1:39" x14ac:dyDescent="0.55000000000000004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/>
      <c r="AK22" s="237"/>
      <c r="AL22" s="237">
        <v>827707.93518034508</v>
      </c>
      <c r="AM22" s="237">
        <v>931898.69027967262</v>
      </c>
    </row>
    <row r="23" spans="1:39" x14ac:dyDescent="0.55000000000000004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/>
      <c r="AK23" s="237"/>
      <c r="AL23" s="237">
        <v>783305.19520584797</v>
      </c>
      <c r="AM23" s="237">
        <v>783305.19520584797</v>
      </c>
    </row>
    <row r="24" spans="1:39" x14ac:dyDescent="0.55000000000000004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/>
      <c r="AK24" s="237"/>
      <c r="AL24" s="237">
        <v>712886.15579109383</v>
      </c>
      <c r="AM24" s="237">
        <v>712886.15579109383</v>
      </c>
    </row>
    <row r="25" spans="1:39" x14ac:dyDescent="0.55000000000000004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/>
      <c r="AL25" s="237"/>
      <c r="AM25" s="237">
        <v>101529197.60170181</v>
      </c>
    </row>
    <row r="26" spans="1:39" x14ac:dyDescent="0.55000000000000004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/>
      <c r="AL26" s="237"/>
      <c r="AM26" s="237">
        <v>35015136.519419931</v>
      </c>
    </row>
    <row r="27" spans="1:39" x14ac:dyDescent="0.55000000000000004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/>
      <c r="AL27" s="237"/>
      <c r="AM27" s="237">
        <v>33718044.297687687</v>
      </c>
    </row>
    <row r="28" spans="1:39" x14ac:dyDescent="0.55000000000000004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/>
      <c r="AL28" s="237"/>
      <c r="AM28" s="237">
        <v>32796016.784594197</v>
      </c>
    </row>
    <row r="29" spans="1:39" x14ac:dyDescent="0.55000000000000004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>
        <v>2128295.5431775423</v>
      </c>
    </row>
    <row r="30" spans="1:39" x14ac:dyDescent="0.55000000000000004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>
        <v>678325.22851124685</v>
      </c>
    </row>
    <row r="31" spans="1:39" x14ac:dyDescent="0.55000000000000004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>
        <v>712017.98187856667</v>
      </c>
    </row>
    <row r="32" spans="1:39" x14ac:dyDescent="0.55000000000000004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>
        <v>737952.33278772887</v>
      </c>
    </row>
    <row r="33" spans="1:39" x14ac:dyDescent="0.55000000000000004">
      <c r="A33" s="78" t="s">
        <v>313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999999.99999999988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>
        <v>3000000</v>
      </c>
      <c r="AF33" s="237"/>
      <c r="AG33" s="237"/>
      <c r="AH33" s="237"/>
      <c r="AI33" s="237"/>
      <c r="AJ33" s="237"/>
      <c r="AK33" s="237"/>
      <c r="AL33" s="237"/>
      <c r="AM33" s="237">
        <v>4000000</v>
      </c>
    </row>
    <row r="34" spans="1:39" x14ac:dyDescent="0.55000000000000004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0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>
        <v>0</v>
      </c>
      <c r="AF34" s="237"/>
      <c r="AG34" s="237"/>
      <c r="AH34" s="237"/>
      <c r="AI34" s="237"/>
      <c r="AJ34" s="237"/>
      <c r="AK34" s="237"/>
      <c r="AL34" s="237"/>
      <c r="AM34" s="237">
        <v>0</v>
      </c>
    </row>
    <row r="35" spans="1:39" x14ac:dyDescent="0.55000000000000004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499999.99999999994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>
        <v>1500000</v>
      </c>
      <c r="AF35" s="237"/>
      <c r="AG35" s="237"/>
      <c r="AH35" s="237"/>
      <c r="AI35" s="237"/>
      <c r="AJ35" s="237"/>
      <c r="AK35" s="237"/>
      <c r="AL35" s="237"/>
      <c r="AM35" s="237">
        <v>2000000</v>
      </c>
    </row>
    <row r="36" spans="1:39" x14ac:dyDescent="0.55000000000000004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499999.99999999994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>
        <v>1500000</v>
      </c>
      <c r="AF36" s="237"/>
      <c r="AG36" s="237"/>
      <c r="AH36" s="237"/>
      <c r="AI36" s="237"/>
      <c r="AJ36" s="237"/>
      <c r="AK36" s="237"/>
      <c r="AL36" s="237"/>
      <c r="AM36" s="237">
        <v>2000000</v>
      </c>
    </row>
    <row r="37" spans="1:39" x14ac:dyDescent="0.55000000000000004">
      <c r="A37" s="78" t="s">
        <v>61</v>
      </c>
      <c r="B37" s="237">
        <v>182574.19618217932</v>
      </c>
      <c r="C37" s="237">
        <v>217245.27668679622</v>
      </c>
      <c r="D37" s="237">
        <v>1462906</v>
      </c>
      <c r="E37" s="237">
        <v>5830999.2614708273</v>
      </c>
      <c r="F37" s="237">
        <v>281468.55244752642</v>
      </c>
      <c r="G37" s="237">
        <v>27264.558180549313</v>
      </c>
      <c r="H37" s="237">
        <v>197788.71253069426</v>
      </c>
      <c r="I37" s="237">
        <v>1445379.0531089196</v>
      </c>
      <c r="J37" s="237">
        <v>428226</v>
      </c>
      <c r="K37" s="237">
        <v>41476304.95581004</v>
      </c>
      <c r="L37" s="237">
        <v>1513844.376677237</v>
      </c>
      <c r="M37" s="237">
        <v>8232868.9627702748</v>
      </c>
      <c r="N37" s="237">
        <v>2948427</v>
      </c>
      <c r="O37" s="237">
        <v>16263222.796414331</v>
      </c>
      <c r="P37" s="237">
        <v>2444654</v>
      </c>
      <c r="Q37" s="237">
        <v>692260.49385742994</v>
      </c>
      <c r="R37" s="237">
        <v>21472250.711091511</v>
      </c>
      <c r="S37" s="237">
        <v>41596848.793284312</v>
      </c>
      <c r="T37" s="237">
        <v>5105264.0021397118</v>
      </c>
      <c r="U37" s="237">
        <v>20044299.142737754</v>
      </c>
      <c r="V37" s="237">
        <v>2647325.8446415998</v>
      </c>
      <c r="W37" s="237">
        <v>336392.95646566537</v>
      </c>
      <c r="X37" s="237">
        <v>2128295.5431775423</v>
      </c>
      <c r="Y37" s="237">
        <v>2919175.4834569679</v>
      </c>
      <c r="Z37" s="237">
        <v>132761.00241970882</v>
      </c>
      <c r="AA37" s="237">
        <v>8334841.759060693</v>
      </c>
      <c r="AB37" s="237">
        <v>51439622.223140746</v>
      </c>
      <c r="AC37" s="237">
        <v>682979.63888483576</v>
      </c>
      <c r="AD37" s="237">
        <v>652618.87258111942</v>
      </c>
      <c r="AE37" s="237">
        <v>8445491.6191291064</v>
      </c>
      <c r="AF37" s="237">
        <v>721133.62677978189</v>
      </c>
      <c r="AG37" s="237">
        <v>681054.57381681353</v>
      </c>
      <c r="AH37" s="237">
        <v>49812146.382281646</v>
      </c>
      <c r="AI37" s="237">
        <v>2784817.9049724834</v>
      </c>
      <c r="AJ37" s="237">
        <v>1064000</v>
      </c>
      <c r="AK37" s="237">
        <v>266000</v>
      </c>
      <c r="AL37" s="237">
        <v>2323899.2861772869</v>
      </c>
      <c r="AM37" s="237">
        <v>307236653.56237614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8359375" bestFit="1" customWidth="1"/>
    <col min="2" max="2" width="14.89453125" bestFit="1" customWidth="1"/>
    <col min="3" max="3" width="9.7890625" bestFit="1" customWidth="1"/>
    <col min="4" max="4" width="11.68359375" bestFit="1" customWidth="1"/>
    <col min="5" max="5" width="11.89453125" bestFit="1" customWidth="1"/>
    <col min="6" max="6" width="7.7890625" bestFit="1" customWidth="1"/>
    <col min="7" max="7" width="7.3671875" bestFit="1" customWidth="1"/>
    <col min="8" max="8" width="7.68359375" bestFit="1" customWidth="1"/>
    <col min="9" max="9" width="13.15625" bestFit="1" customWidth="1"/>
    <col min="10" max="10" width="10.20703125" bestFit="1" customWidth="1"/>
    <col min="11" max="11" width="11.26171875" bestFit="1" customWidth="1"/>
    <col min="12" max="12" width="7.68359375" bestFit="1" customWidth="1"/>
    <col min="13" max="13" width="8.41796875" bestFit="1" customWidth="1"/>
    <col min="14" max="14" width="8.83984375" bestFit="1" customWidth="1"/>
    <col min="15" max="15" width="14.578125" bestFit="1" customWidth="1"/>
    <col min="16" max="16" width="9.26171875" bestFit="1" customWidth="1"/>
    <col min="17" max="17" width="11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10" x14ac:dyDescent="0.55000000000000004">
      <c r="A2" s="77" t="s">
        <v>281</v>
      </c>
      <c r="B2" s="78">
        <v>1</v>
      </c>
    </row>
    <row r="4" spans="1:10" x14ac:dyDescent="0.55000000000000004">
      <c r="A4" s="77" t="s">
        <v>309</v>
      </c>
      <c r="B4" s="77" t="s">
        <v>62</v>
      </c>
    </row>
    <row r="5" spans="1:10" x14ac:dyDescent="0.55000000000000004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55000000000000004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55000000000000004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55000000000000004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55000000000000004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68" bestFit="1" customWidth="1"/>
    <col min="2" max="2" width="14.89453125" style="168" bestFit="1" customWidth="1"/>
    <col min="3" max="3" width="8.1015625" style="168" bestFit="1" customWidth="1"/>
    <col min="4" max="4" width="9.83984375" style="168" bestFit="1" customWidth="1"/>
    <col min="5" max="5" width="10.3671875" style="168" bestFit="1" customWidth="1"/>
    <col min="6" max="6" width="9.9453125" style="168" bestFit="1" customWidth="1"/>
    <col min="7" max="7" width="8.734375" style="168" bestFit="1" customWidth="1"/>
    <col min="8" max="8" width="9.734375" style="168" bestFit="1" customWidth="1"/>
    <col min="9" max="9" width="11.68359375" style="168" bestFit="1" customWidth="1"/>
    <col min="10" max="11" width="8.734375" style="168" bestFit="1" customWidth="1"/>
    <col min="12" max="12" width="12.20703125" style="168" bestFit="1" customWidth="1"/>
    <col min="13" max="13" width="8.734375" style="168" bestFit="1" customWidth="1"/>
    <col min="14" max="14" width="14.26171875" style="168" bestFit="1" customWidth="1"/>
    <col min="15" max="15" width="8.83984375" style="168" bestFit="1" customWidth="1"/>
    <col min="16" max="16" width="7.7890625" style="168" bestFit="1" customWidth="1"/>
    <col min="17" max="17" width="9.734375" style="168" bestFit="1" customWidth="1"/>
    <col min="18" max="18" width="8.734375" style="168" bestFit="1" customWidth="1"/>
    <col min="19" max="19" width="18.83984375" style="168" bestFit="1" customWidth="1"/>
    <col min="20" max="20" width="18.5234375" style="168" bestFit="1" customWidth="1"/>
    <col min="21" max="21" width="8.734375" style="168" bestFit="1" customWidth="1"/>
    <col min="22" max="22" width="7.20703125" style="168" bestFit="1" customWidth="1"/>
    <col min="23" max="23" width="14.26171875" style="168" bestFit="1" customWidth="1"/>
    <col min="24" max="25" width="8.734375" style="168" bestFit="1" customWidth="1"/>
    <col min="26" max="26" width="8.41796875" style="168" bestFit="1" customWidth="1"/>
    <col min="27" max="27" width="10.734375" style="168" bestFit="1" customWidth="1"/>
    <col min="28" max="30" width="12" style="168" bestFit="1" customWidth="1"/>
    <col min="31" max="32" width="10.15625" style="168" bestFit="1" customWidth="1"/>
    <col min="33" max="33" width="12.15625" style="168" bestFit="1" customWidth="1"/>
    <col min="34" max="34" width="8.83984375" style="168" bestFit="1" customWidth="1"/>
    <col min="35" max="35" width="15.41796875" style="168" bestFit="1" customWidth="1"/>
    <col min="36" max="36" width="16" style="168" bestFit="1" customWidth="1"/>
    <col min="37" max="37" width="8.83984375" style="168" bestFit="1" customWidth="1"/>
    <col min="38" max="38" width="12.578125" style="168" bestFit="1" customWidth="1"/>
    <col min="39" max="39" width="10.41796875" style="168" bestFit="1" customWidth="1"/>
    <col min="40" max="40" width="12.26171875" style="168" bestFit="1" customWidth="1"/>
    <col min="41" max="41" width="14.578125" style="168" bestFit="1" customWidth="1"/>
    <col min="42" max="43" width="9.83984375" style="168" bestFit="1" customWidth="1"/>
    <col min="44" max="44" width="14" style="168" bestFit="1" customWidth="1"/>
    <col min="45" max="45" width="6.68359375" style="168" bestFit="1" customWidth="1"/>
    <col min="46" max="46" width="9.26171875" style="168" bestFit="1" customWidth="1"/>
    <col min="47" max="47" width="8.578125" style="168" bestFit="1" customWidth="1"/>
    <col min="48" max="48" width="12" style="168" bestFit="1" customWidth="1"/>
    <col min="49" max="49" width="12.26171875" style="168" bestFit="1" customWidth="1"/>
    <col min="50" max="50" width="13.26171875" style="168" bestFit="1" customWidth="1"/>
    <col min="51" max="51" width="13.41796875" style="168" bestFit="1" customWidth="1"/>
    <col min="52" max="52" width="20.83984375" style="168" bestFit="1" customWidth="1"/>
    <col min="53" max="54" width="12.26171875" style="168" bestFit="1" customWidth="1"/>
    <col min="55" max="55" width="13.26171875" style="168" bestFit="1" customWidth="1"/>
    <col min="56" max="59" width="12.26171875" style="168" bestFit="1" customWidth="1"/>
    <col min="60" max="60" width="13.26171875" style="168" bestFit="1" customWidth="1"/>
    <col min="61" max="61" width="13.41796875" style="168" bestFit="1" customWidth="1"/>
    <col min="62" max="62" width="20.83984375" style="168" bestFit="1" customWidth="1"/>
    <col min="63" max="64" width="12.26171875" style="168" bestFit="1" customWidth="1"/>
    <col min="65" max="65" width="13.26171875" style="168" bestFit="1" customWidth="1"/>
    <col min="66" max="66" width="13.41796875" style="168" bestFit="1" customWidth="1"/>
    <col min="67" max="67" width="20.83984375" style="168" bestFit="1" customWidth="1"/>
    <col min="68" max="69" width="11.26171875" style="168" bestFit="1" customWidth="1"/>
    <col min="70" max="70" width="13.26171875" style="168" bestFit="1" customWidth="1"/>
    <col min="71" max="71" width="13.41796875" style="168" bestFit="1" customWidth="1"/>
    <col min="72" max="72" width="12.26171875" style="168" bestFit="1" customWidth="1"/>
    <col min="73" max="73" width="16.83984375" style="168" bestFit="1" customWidth="1"/>
    <col min="74" max="74" width="12.26171875" style="168" bestFit="1" customWidth="1"/>
    <col min="75" max="75" width="13.26171875" style="168" bestFit="1" customWidth="1"/>
    <col min="76" max="76" width="13.41796875" style="168" bestFit="1" customWidth="1"/>
    <col min="77" max="77" width="12.26171875" style="168" bestFit="1" customWidth="1"/>
    <col min="78" max="78" width="16.83984375" style="168" bestFit="1" customWidth="1"/>
    <col min="79" max="79" width="12.26171875" style="168" bestFit="1" customWidth="1"/>
    <col min="80" max="80" width="13.26171875" style="168" bestFit="1" customWidth="1"/>
    <col min="81" max="81" width="13.41796875" style="168" bestFit="1" customWidth="1"/>
    <col min="82" max="82" width="12.26171875" style="168" bestFit="1" customWidth="1"/>
    <col min="83" max="83" width="15.83984375" style="168" bestFit="1" customWidth="1"/>
    <col min="84" max="84" width="12.26171875" style="168" bestFit="1" customWidth="1"/>
    <col min="85" max="85" width="13.26171875" style="168" bestFit="1" customWidth="1"/>
    <col min="86" max="89" width="11.68359375" style="168" bestFit="1" customWidth="1"/>
    <col min="90" max="90" width="14.26171875" style="168" bestFit="1" customWidth="1"/>
    <col min="91" max="91" width="13.41796875" style="168" bestFit="1" customWidth="1"/>
    <col min="92" max="92" width="20.83984375" style="168" bestFit="1" customWidth="1"/>
    <col min="93" max="94" width="11.68359375" style="168" bestFit="1" customWidth="1"/>
    <col min="95" max="95" width="14.26171875" style="168" bestFit="1" customWidth="1"/>
    <col min="96" max="96" width="13.41796875" style="168" bestFit="1" customWidth="1"/>
    <col min="97" max="97" width="20.83984375" style="168" bestFit="1" customWidth="1"/>
    <col min="98" max="99" width="12.26171875" style="168" bestFit="1" customWidth="1"/>
    <col min="100" max="100" width="14.26171875" style="168" bestFit="1" customWidth="1"/>
    <col min="101" max="101" width="12.26171875" style="168" bestFit="1" customWidth="1"/>
    <col min="102" max="103" width="13.26171875" style="168" bestFit="1" customWidth="1"/>
    <col min="104" max="104" width="13.41796875" style="168" bestFit="1" customWidth="1"/>
    <col min="105" max="105" width="20.83984375" style="168" bestFit="1" customWidth="1"/>
    <col min="106" max="107" width="12.26171875" style="168" bestFit="1" customWidth="1"/>
    <col min="108" max="109" width="13.26171875" style="168" bestFit="1" customWidth="1"/>
    <col min="110" max="113" width="11.68359375" style="168" bestFit="1" customWidth="1"/>
    <col min="114" max="115" width="13.26171875" style="168" bestFit="1" customWidth="1"/>
    <col min="116" max="116" width="13.41796875" style="168" bestFit="1" customWidth="1"/>
    <col min="117" max="117" width="20.83984375" style="168" bestFit="1" customWidth="1"/>
    <col min="118" max="120" width="11.68359375" style="168" bestFit="1" customWidth="1"/>
    <col min="121" max="121" width="13.26171875" style="168" bestFit="1" customWidth="1"/>
    <col min="122" max="122" width="13.41796875" style="168" bestFit="1" customWidth="1"/>
    <col min="123" max="123" width="12.26171875" style="168" bestFit="1" customWidth="1"/>
    <col min="124" max="124" width="15.83984375" style="168" bestFit="1" customWidth="1"/>
    <col min="125" max="125" width="12.26171875" style="168" bestFit="1" customWidth="1"/>
    <col min="126" max="127" width="13.26171875" style="168" bestFit="1" customWidth="1"/>
    <col min="128" max="128" width="13.41796875" style="168" bestFit="1" customWidth="1"/>
    <col min="129" max="129" width="20.83984375" style="168" bestFit="1" customWidth="1"/>
    <col min="130" max="131" width="11.26171875" style="168" bestFit="1" customWidth="1"/>
    <col min="132" max="133" width="13.26171875" style="168" bestFit="1" customWidth="1"/>
    <col min="134" max="134" width="13.41796875" style="168" bestFit="1" customWidth="1"/>
    <col min="135" max="135" width="20.83984375" style="168" bestFit="1" customWidth="1"/>
    <col min="136" max="137" width="12.26171875" style="168" bestFit="1" customWidth="1"/>
    <col min="138" max="139" width="13.26171875" style="168" bestFit="1" customWidth="1"/>
    <col min="140" max="143" width="12.26171875" style="168" bestFit="1" customWidth="1"/>
    <col min="144" max="145" width="13.26171875" style="168" bestFit="1" customWidth="1"/>
    <col min="146" max="146" width="13.41796875" style="168" bestFit="1" customWidth="1"/>
    <col min="147" max="147" width="12.26171875" style="168" bestFit="1" customWidth="1"/>
    <col min="148" max="148" width="16.83984375" style="168" bestFit="1" customWidth="1"/>
    <col min="149" max="149" width="12.26171875" style="168" bestFit="1" customWidth="1"/>
    <col min="150" max="151" width="13.26171875" style="168" bestFit="1" customWidth="1"/>
    <col min="152" max="152" width="13.41796875" style="168" bestFit="1" customWidth="1"/>
    <col min="153" max="153" width="12.26171875" style="168" bestFit="1" customWidth="1"/>
    <col min="154" max="154" width="16.83984375" style="168" bestFit="1" customWidth="1"/>
    <col min="155" max="155" width="12.26171875" style="168" bestFit="1" customWidth="1"/>
    <col min="156" max="157" width="13.26171875" style="168" bestFit="1" customWidth="1"/>
    <col min="158" max="158" width="13.41796875" style="168" bestFit="1" customWidth="1"/>
    <col min="159" max="159" width="20.83984375" style="168" bestFit="1" customWidth="1"/>
    <col min="160" max="161" width="12.26171875" style="168" bestFit="1" customWidth="1"/>
    <col min="162" max="163" width="14.26171875" style="168" bestFit="1" customWidth="1"/>
    <col min="164" max="164" width="13.41796875" style="168" bestFit="1" customWidth="1"/>
    <col min="165" max="165" width="20.83984375" style="168" bestFit="1" customWidth="1"/>
    <col min="166" max="167" width="11.68359375" style="168" bestFit="1" customWidth="1"/>
    <col min="168" max="169" width="14.26171875" style="168" bestFit="1" customWidth="1"/>
    <col min="170" max="173" width="11.68359375" style="168" bestFit="1" customWidth="1"/>
    <col min="174" max="175" width="14.26171875" style="168" bestFit="1" customWidth="1"/>
    <col min="176" max="176" width="12.26171875" style="168" bestFit="1" customWidth="1"/>
    <col min="177" max="16384" width="9.15625" style="168"/>
  </cols>
  <sheetData>
    <row r="2" spans="1:48" x14ac:dyDescent="0.55000000000000004">
      <c r="A2" s="77" t="s">
        <v>303</v>
      </c>
      <c r="B2" s="78">
        <v>1</v>
      </c>
    </row>
    <row r="4" spans="1:48" x14ac:dyDescent="0.55000000000000004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9453125" bestFit="1" customWidth="1"/>
    <col min="6" max="6" width="11.47265625" bestFit="1" customWidth="1"/>
    <col min="7" max="7" width="13.05078125" bestFit="1" customWidth="1"/>
    <col min="8" max="8" width="15.89453125" bestFit="1" customWidth="1"/>
    <col min="9" max="9" width="7.578125" bestFit="1" customWidth="1"/>
    <col min="10" max="10" width="9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55000000000000004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55000000000000004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19.591464268115235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47.491430804576645</v>
      </c>
      <c r="K6" s="235">
        <v>88.577391728043679</v>
      </c>
    </row>
    <row r="7" spans="1:11" x14ac:dyDescent="0.55000000000000004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21.783415144525652</v>
      </c>
      <c r="F7" s="235">
        <v>0.35905402506237244</v>
      </c>
      <c r="G7" s="235">
        <v>2.0151850141246661</v>
      </c>
      <c r="H7" s="235">
        <v>9.1921999999999979</v>
      </c>
      <c r="I7" s="235">
        <v>7.9746013970399474</v>
      </c>
      <c r="J7" s="235">
        <v>23.542913229426333</v>
      </c>
      <c r="K7" s="235">
        <v>104.464006455258</v>
      </c>
    </row>
    <row r="8" spans="1:11" x14ac:dyDescent="0.55000000000000004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22.023910891879744</v>
      </c>
      <c r="F8" s="235">
        <v>0.35905402506237249</v>
      </c>
      <c r="G8" s="235">
        <v>2.1115978762570289</v>
      </c>
      <c r="H8" s="235">
        <v>9.1921999999999979</v>
      </c>
      <c r="I8" s="235">
        <v>8.2650661272225623</v>
      </c>
      <c r="J8" s="235">
        <v>19.898451201931881</v>
      </c>
      <c r="K8" s="235">
        <v>105.01825452984467</v>
      </c>
    </row>
    <row r="9" spans="1:11" x14ac:dyDescent="0.55000000000000004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55000000000000004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55000000000000004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55000000000000004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55000000000000004">
      <c r="A13" s="78" t="s">
        <v>289</v>
      </c>
      <c r="B13" s="235">
        <v>57.259647697973008</v>
      </c>
      <c r="C13" s="235">
        <v>0</v>
      </c>
      <c r="D13" s="235">
        <v>43.048894879099407</v>
      </c>
      <c r="E13" s="235">
        <v>63.398790304520631</v>
      </c>
      <c r="F13" s="235">
        <v>0.71810805012474499</v>
      </c>
      <c r="G13" s="235">
        <v>4.126782890381695</v>
      </c>
      <c r="H13" s="235">
        <v>18.384399999999996</v>
      </c>
      <c r="I13" s="235">
        <v>20.19023365511201</v>
      </c>
      <c r="J13" s="235">
        <v>90.932795235934847</v>
      </c>
      <c r="K13" s="235">
        <v>298.05965271314636</v>
      </c>
    </row>
    <row r="14" spans="1:11" x14ac:dyDescent="0.55000000000000004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9453125" bestFit="1" customWidth="1"/>
    <col min="6" max="6" width="11.47265625" bestFit="1" customWidth="1"/>
    <col min="7" max="7" width="13.05078125" bestFit="1" customWidth="1"/>
    <col min="8" max="8" width="10" bestFit="1" customWidth="1"/>
    <col min="9" max="9" width="11" bestFit="1" customWidth="1"/>
    <col min="10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7" t="s">
        <v>239</v>
      </c>
      <c r="B1" s="77" t="s">
        <v>62</v>
      </c>
    </row>
    <row r="2" spans="1:9" x14ac:dyDescent="0.55000000000000004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55000000000000004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1676887.9013836056</v>
      </c>
      <c r="F3" s="236">
        <v>0</v>
      </c>
      <c r="G3" s="236">
        <v>704016.11583333346</v>
      </c>
      <c r="H3" s="236">
        <v>1575935.1462763192</v>
      </c>
      <c r="I3" s="236">
        <v>5291338.2634932585</v>
      </c>
    </row>
    <row r="4" spans="1:9" x14ac:dyDescent="0.55000000000000004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1925899.1931052112</v>
      </c>
      <c r="F4" s="236">
        <v>60009.02925833522</v>
      </c>
      <c r="G4" s="236">
        <v>1993192.5254781186</v>
      </c>
      <c r="H4" s="236">
        <v>757176.40065483307</v>
      </c>
      <c r="I4" s="236">
        <v>8346374.4669894287</v>
      </c>
    </row>
    <row r="5" spans="1:9" x14ac:dyDescent="0.55000000000000004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1956402.9500708359</v>
      </c>
      <c r="F5" s="236">
        <v>60009.02925833522</v>
      </c>
      <c r="G5" s="236">
        <v>1993395.3314738162</v>
      </c>
      <c r="H5" s="236">
        <v>630974.6818176161</v>
      </c>
      <c r="I5" s="236">
        <v>8675825.3612861168</v>
      </c>
    </row>
    <row r="6" spans="1:9" x14ac:dyDescent="0.55000000000000004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5559190.0445596529</v>
      </c>
      <c r="F6" s="236">
        <v>120018.05851667044</v>
      </c>
      <c r="G6" s="236">
        <v>4690603.972785268</v>
      </c>
      <c r="H6" s="236">
        <v>2964086.2287487686</v>
      </c>
      <c r="I6" s="236">
        <v>22313538.091768801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7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2.05078125" bestFit="1" customWidth="1"/>
    <col min="10" max="10" width="10.2070312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7" t="s">
        <v>198</v>
      </c>
      <c r="B1" s="77" t="s">
        <v>62</v>
      </c>
    </row>
    <row r="2" spans="1:10" x14ac:dyDescent="0.55000000000000004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55000000000000004">
      <c r="A3" s="78">
        <v>2019</v>
      </c>
      <c r="B3" s="98">
        <v>13910380.018766819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-606450.26032409817</v>
      </c>
      <c r="J3" s="98">
        <v>27820760.037533641</v>
      </c>
    </row>
    <row r="4" spans="1:10" x14ac:dyDescent="0.55000000000000004">
      <c r="A4" s="78">
        <v>2030</v>
      </c>
      <c r="B4" s="98">
        <v>12459060.510874873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-620033.33333333326</v>
      </c>
      <c r="I4" s="98">
        <v>-573916.98128676519</v>
      </c>
      <c r="J4" s="98">
        <v>24918121.02174975</v>
      </c>
    </row>
    <row r="5" spans="1:10" x14ac:dyDescent="0.55000000000000004">
      <c r="A5" s="78">
        <v>2050</v>
      </c>
      <c r="B5" s="98">
        <v>11512607.866840295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-620033.33333333326</v>
      </c>
      <c r="I5" s="98">
        <v>-542123.43798862817</v>
      </c>
      <c r="J5" s="98">
        <v>23025215.733680598</v>
      </c>
    </row>
    <row r="6" spans="1:10" x14ac:dyDescent="0.55000000000000004">
      <c r="A6" s="78" t="s">
        <v>61</v>
      </c>
      <c r="B6" s="98">
        <v>37882048.396481991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-1240066.6666666665</v>
      </c>
      <c r="I6" s="98">
        <v>-1722490.6795994914</v>
      </c>
      <c r="J6" s="98">
        <v>75764096.792963982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55000000000000004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55000000000000004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55000000000000004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55000000000000004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55000000000000004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55000000000000004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10755946.9111725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55000000000000004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55000000000000004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55000000000000004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55000000000000004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55000000000000004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-443965.99796390499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55000000000000004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55000000000000004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-454854.97941442847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9976878.7991959583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55000000000000004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-420246.69324787147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55000000000000004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55000000000000004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-453760.91460909008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55000000000000004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55000000000000004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55000000000000004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55000000000000004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55000000000000004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55000000000000004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55000000000000004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55000000000000004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55000000000000004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55000000000000004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55000000000000004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1703113.5997023729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55000000000000004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55000000000000004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55000000000000004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55000000000000004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55000000000000004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55000000000000004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55000000000000004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-129950.98332286018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55000000000000004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55000000000000004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-165178.35391890473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55000000000000004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1535729.0676443374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55000000000000004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55000000000000004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55000000000000004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55000000000000004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55000000000000004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55000000000000004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55000000000000004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-121876.74474075671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55000000000000004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55000000000000004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-166272.41872424312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68" t="s">
        <v>80</v>
      </c>
    </row>
    <row r="3" spans="1:15" x14ac:dyDescent="0.55000000000000004">
      <c r="A3" s="77" t="s">
        <v>126</v>
      </c>
      <c r="B3" s="77" t="s">
        <v>62</v>
      </c>
    </row>
    <row r="4" spans="1:15" x14ac:dyDescent="0.55000000000000004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55000000000000004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55000000000000004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55000000000000004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55000000000000004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55000000000000004">
      <c r="A6" s="78">
        <v>2019</v>
      </c>
      <c r="B6" s="236">
        <v>3010292.0648196544</v>
      </c>
      <c r="C6" s="236">
        <v>827707.93518034508</v>
      </c>
      <c r="D6" s="236">
        <v>3837999.9999999995</v>
      </c>
    </row>
    <row r="7" spans="1:4" x14ac:dyDescent="0.55000000000000004">
      <c r="A7" s="78">
        <v>2030</v>
      </c>
      <c r="B7" s="236">
        <v>2848803.6821181462</v>
      </c>
      <c r="C7" s="236">
        <v>783305.19520584797</v>
      </c>
      <c r="D7" s="236">
        <v>3632108.8773239944</v>
      </c>
    </row>
    <row r="8" spans="1:4" x14ac:dyDescent="0.55000000000000004">
      <c r="A8" s="78">
        <v>2050</v>
      </c>
      <c r="B8" s="236">
        <v>2586395.8721913062</v>
      </c>
      <c r="C8" s="236">
        <v>712886.15579109383</v>
      </c>
      <c r="D8" s="236">
        <v>3299282.0279823998</v>
      </c>
    </row>
    <row r="9" spans="1:4" x14ac:dyDescent="0.55000000000000004">
      <c r="A9" s="78" t="s">
        <v>61</v>
      </c>
      <c r="B9" s="236">
        <v>8445491.6191291064</v>
      </c>
      <c r="C9" s="236">
        <v>2323899.2861772869</v>
      </c>
      <c r="D9" s="236">
        <v>10769390.905306395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5625" bestFit="1" customWidth="1"/>
    <col min="3" max="3" width="8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55000000000000004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55000000000000004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55000000000000004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55000000000000004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68" t="s">
        <v>80</v>
      </c>
    </row>
    <row r="3" spans="1:7" x14ac:dyDescent="0.55000000000000004">
      <c r="A3" s="77" t="s">
        <v>79</v>
      </c>
      <c r="B3" s="77" t="s">
        <v>62</v>
      </c>
    </row>
    <row r="4" spans="1:7" x14ac:dyDescent="0.55000000000000004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55000000000000004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55000000000000004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55000000000000004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55000000000000004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68" t="s">
        <v>80</v>
      </c>
    </row>
    <row r="2" spans="1:16" x14ac:dyDescent="0.55000000000000004">
      <c r="A2" s="77" t="s">
        <v>64</v>
      </c>
      <c r="B2" s="168" t="s">
        <v>80</v>
      </c>
    </row>
    <row r="4" spans="1:16" x14ac:dyDescent="0.55000000000000004">
      <c r="A4" s="77" t="s">
        <v>87</v>
      </c>
      <c r="B4" s="77" t="s">
        <v>62</v>
      </c>
    </row>
    <row r="5" spans="1:16" x14ac:dyDescent="0.55000000000000004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55000000000000004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55000000000000004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55000000000000004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55000000000000004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2021-12-15T11:27:43Z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333152413368225</vt:r8>
  </property>
</Properties>
</file>