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7510189C-631D-41AB-AC4A-98112FBB3823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41"/>
    <pivotCache cacheId="1" r:id="rId42"/>
    <pivotCache cacheId="2" r:id="rId43"/>
    <pivotCache cacheId="3" r:id="rId44"/>
    <pivotCache cacheId="4" r:id="rId45"/>
    <pivotCache cacheId="5" r:id="rId46"/>
    <pivotCache cacheId="6" r:id="rId47"/>
    <pivotCache cacheId="7" r:id="rId48"/>
    <pivotCache cacheId="8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8" l="1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E15" i="34"/>
  <c r="E14" i="34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E23" i="17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22" i="17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E883" i="76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50" i="76" l="1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Z142" i="66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P175" i="66" l="1"/>
  <c r="S175" i="66"/>
  <c r="Z238" i="66"/>
  <c r="Y238" i="66"/>
  <c r="Y94" i="66"/>
  <c r="Z94" i="66"/>
  <c r="J107" i="66"/>
  <c r="E80" i="76"/>
  <c r="E128" i="76"/>
  <c r="E146" i="76"/>
  <c r="E98" i="76"/>
  <c r="Y142" i="66"/>
  <c r="Y286" i="66"/>
  <c r="Z286" i="66"/>
  <c r="J285" i="66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I459" i="41"/>
  <c r="H121" i="41"/>
  <c r="F28" i="66"/>
  <c r="E51" i="76" s="1"/>
  <c r="H429" i="41"/>
  <c r="J437" i="41"/>
  <c r="F138" i="66"/>
  <c r="C40" i="39"/>
  <c r="C39" i="39"/>
  <c r="K39" i="39"/>
  <c r="J435" i="41"/>
  <c r="S285" i="66"/>
  <c r="P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P107" i="66"/>
  <c r="J427" i="41"/>
  <c r="E15" i="39" s="1"/>
  <c r="F140" i="66"/>
  <c r="E42" i="39"/>
  <c r="I435" i="41"/>
  <c r="F284" i="66"/>
  <c r="E307" i="76" s="1"/>
  <c r="M42" i="39"/>
  <c r="S11" i="66" l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Z204" i="66"/>
  <c r="Y204" i="66"/>
  <c r="Y156" i="66"/>
  <c r="Z12" i="66"/>
  <c r="Z156" i="66"/>
  <c r="Y12" i="66"/>
  <c r="Y186" i="66"/>
  <c r="Y42" i="66"/>
  <c r="Z186" i="66"/>
  <c r="Z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P219" i="66" l="1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T140" i="66" s="1"/>
  <c r="G15" i="39"/>
  <c r="P189" i="66"/>
  <c r="S92" i="66"/>
  <c r="R45" i="66"/>
  <c r="S189" i="66"/>
  <c r="T189" i="66" s="1"/>
  <c r="E547" i="76"/>
  <c r="Y140" i="6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45" i="66" l="1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Z188" i="66"/>
  <c r="Y188" i="66"/>
  <c r="Y44" i="66" l="1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Y171" i="66" l="1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Z174" i="66"/>
  <c r="Y174" i="66"/>
  <c r="Y30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Z30" i="66" l="1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Z161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Q105" i="66"/>
  <c r="R105" i="66" s="1"/>
  <c r="T105" i="66" s="1"/>
  <c r="Y161" i="66" l="1"/>
  <c r="Y17" i="66"/>
  <c r="Z17" i="66"/>
  <c r="H471" i="37"/>
  <c r="J8" i="66"/>
  <c r="G17" i="39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Y126" i="66"/>
  <c r="Z270" i="66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E319" i="76" s="1"/>
  <c r="R8" i="66"/>
  <c r="S8" i="66"/>
  <c r="P8" i="66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Y270" i="66" l="1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T152" i="66" s="1"/>
  <c r="Q239" i="66"/>
  <c r="R239" i="66" s="1"/>
  <c r="T239" i="66" s="1"/>
  <c r="Q95" i="66"/>
  <c r="R95" i="66" s="1"/>
  <c r="T95" i="66" s="1"/>
  <c r="Q79" i="66"/>
  <c r="R79" i="66" s="1"/>
  <c r="T79" i="66" s="1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O200" i="66" l="1"/>
  <c r="Q200" i="66" s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G19" i="39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E30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Y20" i="66"/>
  <c r="O20" i="66"/>
  <c r="Z20" i="66" l="1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M38" i="9" a="1"/>
  <c r="M38" i="9" s="1"/>
  <c r="E65" i="22" s="1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G155" i="35" l="1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5" i="18" l="1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E8" i="76"/>
  <c r="M259" i="66"/>
  <c r="E326" i="38"/>
  <c r="E926" i="76" s="1"/>
  <c r="E320" i="38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Z211" i="66"/>
  <c r="Y67" i="66"/>
  <c r="Y211" i="66"/>
  <c r="O259" i="66"/>
  <c r="Z115" i="66"/>
  <c r="Y259" i="66"/>
  <c r="O115" i="66"/>
  <c r="Y115" i="66"/>
  <c r="Z259" i="66"/>
  <c r="O67" i="66" l="1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H363" i="41" l="1"/>
  <c r="H320" i="41"/>
  <c r="I301" i="4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Y216" i="66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Y4" i="66"/>
  <c r="Y148" i="66"/>
  <c r="H5" i="6"/>
  <c r="Z4" i="66"/>
  <c r="Z148" i="66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Y263" i="66"/>
  <c r="Z263" i="66"/>
  <c r="Y119" i="66"/>
  <c r="Z119" i="66"/>
  <c r="F33" i="53"/>
  <c r="F280" i="66"/>
  <c r="E303" i="76" s="1"/>
  <c r="Y167" i="66"/>
  <c r="Z167" i="66"/>
  <c r="Y23" i="66"/>
  <c r="Z23" i="66"/>
  <c r="K51" i="39"/>
  <c r="D51" i="39"/>
  <c r="E322" i="38"/>
  <c r="E922" i="76" s="1"/>
  <c r="E328" i="38"/>
  <c r="E928" i="76" s="1"/>
  <c r="M8" i="41"/>
  <c r="Y62" i="66"/>
  <c r="Z62" i="66"/>
  <c r="Y206" i="66"/>
  <c r="Z206" i="66"/>
  <c r="Z61" i="66"/>
  <c r="Y61" i="66"/>
  <c r="Y205" i="66"/>
  <c r="Z205" i="66"/>
  <c r="G34" i="53"/>
  <c r="H28" i="53"/>
  <c r="G28" i="53" s="1"/>
  <c r="Z158" i="66"/>
  <c r="Y158" i="66"/>
  <c r="Y14" i="66"/>
  <c r="N8" i="41"/>
  <c r="Z14" i="66" l="1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I456" i="37"/>
  <c r="H465" i="37"/>
  <c r="J29" i="66" l="1"/>
  <c r="Y135" i="66"/>
  <c r="Z135" i="66"/>
  <c r="Y279" i="66"/>
  <c r="J73" i="66"/>
  <c r="Z279" i="66"/>
  <c r="J16" i="66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J7" i="8" s="1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P73" i="66"/>
  <c r="W73" i="66"/>
  <c r="S73" i="66"/>
  <c r="N73" i="66"/>
  <c r="E384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I464" i="41" s="1"/>
  <c r="J77" i="66"/>
  <c r="F23" i="39" s="1"/>
  <c r="P16" i="66"/>
  <c r="V16" i="66" s="1"/>
  <c r="R16" i="66"/>
  <c r="S16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456" i="41" s="1"/>
  <c r="J265" i="66"/>
  <c r="E345" i="38"/>
  <c r="E351" i="38"/>
  <c r="E951" i="76" s="1"/>
  <c r="J160" i="66"/>
  <c r="H457" i="58"/>
  <c r="H457" i="41" s="1"/>
  <c r="W64" i="66" l="1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X16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X281" i="66" l="1"/>
  <c r="I5" i="8"/>
  <c r="N88" i="66"/>
  <c r="E399" i="76" s="1"/>
  <c r="X41" i="66"/>
  <c r="O221" i="66"/>
  <c r="E388" i="76"/>
  <c r="O160" i="66"/>
  <c r="E471" i="76"/>
  <c r="O169" i="66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169" i="66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U173" i="66" l="1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65" i="72" l="1"/>
  <c r="G96" i="72"/>
  <c r="G127" i="72"/>
  <c r="G158" i="72"/>
  <c r="G189" i="72"/>
  <c r="G220" i="72"/>
  <c r="I4" i="37"/>
  <c r="I4" i="58"/>
  <c r="J4" i="58"/>
  <c r="J4" i="37"/>
  <c r="G251" i="72"/>
  <c r="G282" i="72"/>
  <c r="G3" i="72"/>
  <c r="G34" i="72"/>
  <c r="E282" i="72" l="1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37" i="53"/>
  <c r="F245" i="66"/>
  <c r="O4" i="58"/>
  <c r="E25" i="53"/>
  <c r="N4" i="58"/>
  <c r="F197" i="66"/>
  <c r="E19" i="53"/>
  <c r="I4" i="41"/>
  <c r="D45" i="39" s="1"/>
  <c r="F53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4" i="37"/>
  <c r="H4" i="58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1" i="53"/>
  <c r="F101" i="66"/>
  <c r="J4" i="41"/>
  <c r="E45" i="39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L45" i="39" l="1"/>
  <c r="L59" i="39" s="1"/>
  <c r="L60" i="39" s="1"/>
  <c r="D56" i="39"/>
  <c r="E107" i="38"/>
  <c r="E707" i="76" s="1"/>
  <c r="D59" i="39"/>
  <c r="D60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59" i="39"/>
  <c r="E60" i="39" s="1"/>
  <c r="E56" i="39"/>
  <c r="E124" i="38"/>
  <c r="E724" i="76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M45" i="39"/>
  <c r="E13" i="53"/>
  <c r="F149" i="66"/>
  <c r="E172" i="76" s="1"/>
  <c r="M4" i="58"/>
  <c r="E7" i="53"/>
  <c r="F5" i="66"/>
  <c r="H4" i="41"/>
  <c r="K45" i="39" s="1"/>
  <c r="E268" i="76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24" i="76"/>
  <c r="E76" i="76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C45" i="39"/>
  <c r="C56" i="39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58" i="38"/>
  <c r="E758" i="76" s="1"/>
  <c r="L56" i="39"/>
  <c r="L57" i="39" s="1"/>
  <c r="E35" i="72"/>
  <c r="F35" i="72" s="1"/>
  <c r="G36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K56" i="39"/>
  <c r="K59" i="39"/>
  <c r="K60" i="39" s="1"/>
  <c r="E141" i="38"/>
  <c r="E741" i="76" s="1"/>
  <c r="J466" i="37"/>
  <c r="D31" i="53"/>
  <c r="F31" i="53" s="1"/>
  <c r="H37" i="53" s="1"/>
  <c r="J474" i="37"/>
  <c r="J101" i="66"/>
  <c r="E57" i="39"/>
  <c r="E58" i="39"/>
  <c r="D25" i="53"/>
  <c r="F25" i="53" s="1"/>
  <c r="H19" i="53" s="1"/>
  <c r="E128" i="72"/>
  <c r="F128" i="72" s="1"/>
  <c r="M59" i="39"/>
  <c r="M60" i="39" s="1"/>
  <c r="M56" i="39"/>
  <c r="E175" i="38"/>
  <c r="E775" i="76" s="1"/>
  <c r="E190" i="72"/>
  <c r="F190" i="72" s="1"/>
  <c r="E252" i="72"/>
  <c r="F252" i="72" s="1"/>
  <c r="E66" i="72"/>
  <c r="F66" i="72" s="1"/>
  <c r="D19" i="53"/>
  <c r="F19" i="53" s="1"/>
  <c r="H25" i="53" s="1"/>
  <c r="I474" i="37"/>
  <c r="J53" i="66"/>
  <c r="I466" i="37"/>
  <c r="E4" i="72"/>
  <c r="F4" i="72" s="1"/>
  <c r="D57" i="39"/>
  <c r="D58" i="39"/>
  <c r="L58" i="39" l="1"/>
  <c r="I474" i="58"/>
  <c r="I479" i="58" s="1"/>
  <c r="J197" i="66"/>
  <c r="I466" i="58"/>
  <c r="I489" i="58" s="1"/>
  <c r="E90" i="38"/>
  <c r="E690" i="76" s="1"/>
  <c r="C59" i="39"/>
  <c r="C60" i="39" s="1"/>
  <c r="G25" i="53"/>
  <c r="E331" i="38" s="1"/>
  <c r="E931" i="76" s="1"/>
  <c r="H37" i="72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E98" i="72"/>
  <c r="F98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S53" i="66"/>
  <c r="W53" i="66"/>
  <c r="D37" i="53"/>
  <c r="F37" i="53" s="1"/>
  <c r="J245" i="66"/>
  <c r="J474" i="58"/>
  <c r="J474" i="41" s="1"/>
  <c r="J466" i="58"/>
  <c r="J466" i="41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M58" i="39"/>
  <c r="M57" i="39"/>
  <c r="S101" i="66"/>
  <c r="W101" i="66"/>
  <c r="I489" i="37"/>
  <c r="F54" i="66"/>
  <c r="J5" i="66"/>
  <c r="J479" i="37"/>
  <c r="F103" i="66"/>
  <c r="E126" i="76" s="1"/>
  <c r="I466" i="41"/>
  <c r="F198" i="66"/>
  <c r="J489" i="37"/>
  <c r="F102" i="66"/>
  <c r="S197" i="66"/>
  <c r="W197" i="66"/>
  <c r="G19" i="53"/>
  <c r="H474" i="58"/>
  <c r="J149" i="66"/>
  <c r="H466" i="58"/>
  <c r="D13" i="53"/>
  <c r="F13" i="53" s="1"/>
  <c r="H7" i="53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55" i="66"/>
  <c r="E78" i="76" s="1"/>
  <c r="I479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K57" i="39"/>
  <c r="K58" i="39"/>
  <c r="F199" i="66" l="1"/>
  <c r="E222" i="76" s="1"/>
  <c r="I474" i="41"/>
  <c r="E325" i="38"/>
  <c r="E925" i="76" s="1"/>
  <c r="D7" i="53"/>
  <c r="F7" i="53" s="1"/>
  <c r="H13" i="53" s="1"/>
  <c r="G13" i="53" s="1"/>
  <c r="H474" i="37"/>
  <c r="H479" i="37" s="1"/>
  <c r="H466" i="37"/>
  <c r="H466" i="41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I489" i="4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7" i="72"/>
  <c r="F37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25" i="76"/>
  <c r="L102" i="66"/>
  <c r="P102" i="66" s="1"/>
  <c r="L54" i="66"/>
  <c r="P54" i="66" s="1"/>
  <c r="E77" i="76"/>
  <c r="E191" i="72"/>
  <c r="F191" i="72" s="1"/>
  <c r="M197" i="66"/>
  <c r="H489" i="58"/>
  <c r="F150" i="66"/>
  <c r="I480" i="37"/>
  <c r="I479" i="41"/>
  <c r="E366" i="38"/>
  <c r="E966" i="76" s="1"/>
  <c r="F151" i="66"/>
  <c r="E174" i="76" s="1"/>
  <c r="H479" i="58"/>
  <c r="J489" i="58"/>
  <c r="J489" i="41" s="1"/>
  <c r="F246" i="66"/>
  <c r="J479" i="58"/>
  <c r="J479" i="41" s="1"/>
  <c r="F247" i="66"/>
  <c r="E270" i="7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19" i="38"/>
  <c r="E919" i="76" s="1"/>
  <c r="E313" i="38"/>
  <c r="S245" i="66"/>
  <c r="W245" i="66"/>
  <c r="I486" i="58"/>
  <c r="L197" i="66"/>
  <c r="E221" i="76"/>
  <c r="L198" i="66"/>
  <c r="P198" i="66" s="1"/>
  <c r="G37" i="53"/>
  <c r="H31" i="53"/>
  <c r="G31" i="53" s="1"/>
  <c r="S149" i="66"/>
  <c r="W149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4" i="38"/>
  <c r="E984" i="76" s="1"/>
  <c r="I480" i="58"/>
  <c r="E385" i="38" s="1"/>
  <c r="E985" i="76" s="1"/>
  <c r="E129" i="72"/>
  <c r="F129" i="72" s="1"/>
  <c r="J480" i="37"/>
  <c r="E372" i="38"/>
  <c r="E972" i="76" s="1"/>
  <c r="W5" i="66"/>
  <c r="S5" i="66"/>
  <c r="E223" i="72"/>
  <c r="F223" i="72" s="1"/>
  <c r="F6" i="66" l="1"/>
  <c r="G7" i="53"/>
  <c r="H474" i="41"/>
  <c r="F7" i="66"/>
  <c r="H489" i="37"/>
  <c r="H489" i="41" s="1"/>
  <c r="E31" i="76"/>
  <c r="E913" i="76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C20" i="8"/>
  <c r="M53" i="66"/>
  <c r="I9" i="8" s="1"/>
  <c r="K199" i="66"/>
  <c r="N199" i="66" s="1"/>
  <c r="E510" i="76" s="1"/>
  <c r="E254" i="72"/>
  <c r="F254" i="72" s="1"/>
  <c r="E99" i="72"/>
  <c r="F99" i="72" s="1"/>
  <c r="L150" i="66"/>
  <c r="P150" i="66" s="1"/>
  <c r="V150" i="66" s="1"/>
  <c r="X150" i="66" s="1"/>
  <c r="E173" i="76"/>
  <c r="L6" i="66"/>
  <c r="P6" i="66" s="1"/>
  <c r="V6" i="66" s="1"/>
  <c r="X6" i="66" s="1"/>
  <c r="I480" i="41"/>
  <c r="E367" i="38"/>
  <c r="E967" i="76" s="1"/>
  <c r="P197" i="66"/>
  <c r="N197" i="66"/>
  <c r="J480" i="58"/>
  <c r="E391" i="38" s="1"/>
  <c r="E991" i="76" s="1"/>
  <c r="E390" i="38"/>
  <c r="E990" i="76" s="1"/>
  <c r="N102" i="66"/>
  <c r="L246" i="66"/>
  <c r="P246" i="66" s="1"/>
  <c r="E269" i="76"/>
  <c r="H480" i="37"/>
  <c r="H479" i="41"/>
  <c r="E360" i="38"/>
  <c r="E960" i="76" s="1"/>
  <c r="K103" i="66"/>
  <c r="N103" i="66" s="1"/>
  <c r="H480" i="58"/>
  <c r="E379" i="38" s="1"/>
  <c r="E979" i="76" s="1"/>
  <c r="E378" i="38"/>
  <c r="E978" i="76" s="1"/>
  <c r="E6" i="72"/>
  <c r="F6" i="72" s="1"/>
  <c r="E373" i="38"/>
  <c r="E973" i="76" s="1"/>
  <c r="E337" i="38"/>
  <c r="E937" i="76" s="1"/>
  <c r="E343" i="38"/>
  <c r="E943" i="76" s="1"/>
  <c r="K218" i="66"/>
  <c r="N218" i="66" s="1"/>
  <c r="E529" i="76" s="1"/>
  <c r="K55" i="66"/>
  <c r="N55" i="6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01" i="38"/>
  <c r="E901" i="76" s="1"/>
  <c r="E307" i="38"/>
  <c r="E907" i="7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49" i="38"/>
  <c r="E949" i="76" s="1"/>
  <c r="E355" i="38"/>
  <c r="E955" i="7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N198" i="66"/>
  <c r="L53" i="66"/>
  <c r="I486" i="37"/>
  <c r="I486" i="41" s="1"/>
  <c r="E13" i="76"/>
  <c r="N54" i="66"/>
  <c r="E295" i="38"/>
  <c r="E895" i="76" s="1"/>
  <c r="E289" i="38"/>
  <c r="E889" i="76" s="1"/>
  <c r="F18" i="39" l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4" i="72"/>
  <c r="F224" i="72" s="1"/>
  <c r="E287" i="72"/>
  <c r="F287" i="72" s="1"/>
  <c r="J480" i="41"/>
  <c r="N6" i="66"/>
  <c r="E317" i="76" s="1"/>
  <c r="K170" i="66"/>
  <c r="N170" i="66" s="1"/>
  <c r="E481" i="76" s="1"/>
  <c r="N150" i="66"/>
  <c r="Y6" i="66" s="1"/>
  <c r="E414" i="76"/>
  <c r="E413" i="76"/>
  <c r="K247" i="66"/>
  <c r="N247" i="66" s="1"/>
  <c r="E558" i="76" s="1"/>
  <c r="K266" i="66"/>
  <c r="N266" i="66" s="1"/>
  <c r="E577" i="7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K122" i="66"/>
  <c r="N122" i="66" s="1"/>
  <c r="K7" i="66"/>
  <c r="N7" i="66" s="1"/>
  <c r="E130" i="72"/>
  <c r="F130" i="72" s="1"/>
  <c r="E508" i="7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53" i="66"/>
  <c r="P53" i="66"/>
  <c r="E361" i="38"/>
  <c r="E961" i="76" s="1"/>
  <c r="H480" i="41"/>
  <c r="M245" i="66"/>
  <c r="M101" i="66"/>
  <c r="D20" i="8"/>
  <c r="N246" i="66"/>
  <c r="Z102" i="66" s="1"/>
  <c r="E39" i="72"/>
  <c r="F39" i="72" s="1"/>
  <c r="E366" i="76"/>
  <c r="Y199" i="66"/>
  <c r="Z55" i="66"/>
  <c r="Y55" i="66"/>
  <c r="Z199" i="66"/>
  <c r="E509" i="76"/>
  <c r="O198" i="66"/>
  <c r="E37" i="76"/>
  <c r="L245" i="66"/>
  <c r="J486" i="58"/>
  <c r="E19" i="76"/>
  <c r="J486" i="37"/>
  <c r="L101" i="66"/>
  <c r="E163" i="72"/>
  <c r="F163" i="72" s="1"/>
  <c r="K74" i="66"/>
  <c r="N74" i="66" s="1"/>
  <c r="M149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" i="76"/>
  <c r="L5" i="66"/>
  <c r="H486" i="37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M5" i="66"/>
  <c r="H9" i="8" s="1"/>
  <c r="B20" i="8"/>
  <c r="E365" i="76"/>
  <c r="O54" i="66"/>
  <c r="Y198" i="66"/>
  <c r="Z54" i="66"/>
  <c r="Z198" i="66"/>
  <c r="Y54" i="66"/>
  <c r="L149" i="66"/>
  <c r="E25" i="76"/>
  <c r="H486" i="58"/>
  <c r="K151" i="66"/>
  <c r="N151" i="66" s="1"/>
  <c r="E462" i="76" s="1"/>
  <c r="E69" i="72"/>
  <c r="F69" i="72" s="1"/>
  <c r="J9" i="8" l="1"/>
  <c r="G18" i="39"/>
  <c r="Y150" i="66"/>
  <c r="Z6" i="66"/>
  <c r="Z150" i="66"/>
  <c r="O6" i="66"/>
  <c r="Q6" i="66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" i="72"/>
  <c r="F7" i="72" s="1"/>
  <c r="O102" i="66"/>
  <c r="Q102" i="66" s="1"/>
  <c r="Y247" i="66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H486" i="4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149" i="66"/>
  <c r="E318" i="76"/>
  <c r="Y7" i="66"/>
  <c r="Y151" i="66"/>
  <c r="Z151" i="66"/>
  <c r="Z7" i="66"/>
  <c r="Y102" i="66"/>
  <c r="P149" i="66"/>
  <c r="V149" i="66" s="1"/>
  <c r="X149" i="66" s="1"/>
  <c r="R149" i="66"/>
  <c r="T149" i="66" s="1"/>
  <c r="N5" i="66"/>
  <c r="P5" i="66"/>
  <c r="V5" i="66" s="1"/>
  <c r="X5" i="66" s="1"/>
  <c r="R5" i="66"/>
  <c r="T5" i="66" s="1"/>
  <c r="V54" i="66"/>
  <c r="X54" i="66" s="1"/>
  <c r="U54" i="66"/>
  <c r="Q54" i="66"/>
  <c r="Y246" i="66"/>
  <c r="E385" i="76"/>
  <c r="Y74" i="66"/>
  <c r="Z218" i="66"/>
  <c r="Y218" i="66"/>
  <c r="Z74" i="66"/>
  <c r="K26" i="66"/>
  <c r="N26" i="66" s="1"/>
  <c r="E433" i="76"/>
  <c r="Y122" i="66"/>
  <c r="Z266" i="66"/>
  <c r="Y266" i="66"/>
  <c r="Z122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64" i="76"/>
  <c r="Z53" i="66"/>
  <c r="Y197" i="66"/>
  <c r="O53" i="66"/>
  <c r="Y53" i="66"/>
  <c r="Z197" i="66"/>
  <c r="N101" i="66"/>
  <c r="P101" i="66"/>
  <c r="Y103" i="66"/>
  <c r="E288" i="72"/>
  <c r="F288" i="72" s="1"/>
  <c r="J486" i="4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Z247" i="66"/>
  <c r="E557" i="76"/>
  <c r="O246" i="66"/>
  <c r="E255" i="72"/>
  <c r="F255" i="72" s="1"/>
  <c r="Z103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P245" i="66"/>
  <c r="N245" i="66"/>
  <c r="O197" i="66"/>
  <c r="E461" i="76"/>
  <c r="O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Q198" i="66"/>
  <c r="U198" i="66"/>
  <c r="V198" i="66"/>
  <c r="X198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246" i="66"/>
  <c r="V102" i="66" l="1"/>
  <c r="X102" i="66" s="1"/>
  <c r="U102" i="66"/>
  <c r="U6" i="66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412" i="76"/>
  <c r="Z101" i="66"/>
  <c r="O101" i="66"/>
  <c r="Z245" i="66"/>
  <c r="Y101" i="66"/>
  <c r="Y245" i="66"/>
  <c r="Q246" i="66"/>
  <c r="U246" i="66"/>
  <c r="V246" i="66"/>
  <c r="X246" i="66" s="1"/>
  <c r="E101" i="72"/>
  <c r="F101" i="72" s="1"/>
  <c r="E8" i="72"/>
  <c r="F8" i="72" s="1"/>
  <c r="U150" i="66"/>
  <c r="Q150" i="66"/>
  <c r="E337" i="76"/>
  <c r="Z170" i="66"/>
  <c r="Y170" i="66"/>
  <c r="Y26" i="66"/>
  <c r="Z26" i="66"/>
  <c r="Q53" i="66"/>
  <c r="R53" i="66" s="1"/>
  <c r="T53" i="66" s="1"/>
  <c r="U53" i="66"/>
  <c r="V53" i="66"/>
  <c r="X53" i="66" s="1"/>
  <c r="E460" i="76"/>
  <c r="O149" i="66"/>
  <c r="E556" i="76"/>
  <c r="O245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Q197" i="66"/>
  <c r="R197" i="66" s="1"/>
  <c r="T197" i="66" s="1"/>
  <c r="U197" i="66"/>
  <c r="V197" i="66"/>
  <c r="X197" i="66" s="1"/>
  <c r="E316" i="76"/>
  <c r="Z149" i="66"/>
  <c r="Z5" i="66"/>
  <c r="Y5" i="66"/>
  <c r="O5" i="66"/>
  <c r="Y149" i="66"/>
  <c r="E132" i="72" l="1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5" i="66"/>
  <c r="U5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U149" i="66"/>
  <c r="Q149" i="66"/>
  <c r="E41" i="72"/>
  <c r="F41" i="72" s="1"/>
  <c r="Q245" i="66"/>
  <c r="R245" i="66" s="1"/>
  <c r="T245" i="66" s="1"/>
  <c r="V245" i="66"/>
  <c r="X245" i="66" s="1"/>
  <c r="U245" i="66"/>
  <c r="V101" i="66"/>
  <c r="X101" i="66" s="1"/>
  <c r="U101" i="66"/>
  <c r="Q101" i="66"/>
  <c r="R101" i="66" s="1"/>
  <c r="T101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5" i="72"/>
  <c r="F195" i="72" s="1"/>
  <c r="E71" i="72"/>
  <c r="F71" i="72" s="1"/>
  <c r="E256" i="72"/>
  <c r="F256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E166" i="72"/>
  <c r="F166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" i="72"/>
  <c r="F1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8" i="72"/>
  <c r="F228" i="72" s="1"/>
  <c r="E196" i="72"/>
  <c r="F196" i="72" s="1"/>
  <c r="E167" i="72" l="1"/>
  <c r="F167" i="72" s="1"/>
  <c r="G168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3" i="72"/>
  <c r="F10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4" i="72"/>
  <c r="F13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58" i="72"/>
  <c r="F25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2" i="72"/>
  <c r="F292" i="72" s="1"/>
  <c r="H169" i="72" l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1" i="72"/>
  <c r="F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74" i="72"/>
  <c r="F7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43" i="72"/>
  <c r="F43" i="72" s="1"/>
  <c r="E229" i="72"/>
  <c r="F229" i="72" s="1"/>
  <c r="E293" i="72" l="1"/>
  <c r="F293" i="72" s="1"/>
  <c r="E169" i="72"/>
  <c r="F169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5" i="72"/>
  <c r="F13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59" i="72"/>
  <c r="F25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04" i="72"/>
  <c r="F104" i="72" s="1"/>
  <c r="E198" i="72"/>
  <c r="F198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5" i="72"/>
  <c r="F7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30" i="72"/>
  <c r="F23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3" i="72"/>
  <c r="F13" i="72" s="1"/>
  <c r="E199" i="72"/>
  <c r="F199" i="72" s="1"/>
  <c r="E170" i="72"/>
  <c r="F17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0" i="72"/>
  <c r="F260" i="72" s="1"/>
  <c r="E105" i="72"/>
  <c r="F10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06" i="72" l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31" i="72"/>
  <c r="F23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6" i="72"/>
  <c r="F76" i="72" s="1"/>
  <c r="E295" i="72"/>
  <c r="F29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7" i="72"/>
  <c r="F13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1" i="72"/>
  <c r="F26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6" i="72"/>
  <c r="F10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77" i="72"/>
  <c r="F77" i="72" s="1"/>
  <c r="E296" i="72"/>
  <c r="F296" i="72" s="1"/>
  <c r="E172" i="72"/>
  <c r="F17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32" i="72"/>
  <c r="F232" i="72" s="1"/>
  <c r="E47" i="72"/>
  <c r="F47" i="72" s="1"/>
  <c r="E15" i="72"/>
  <c r="F15" i="72" s="1"/>
  <c r="E201" i="72"/>
  <c r="F201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2" i="72"/>
  <c r="F262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08" i="72"/>
  <c r="F108" i="72" s="1"/>
  <c r="E297" i="72"/>
  <c r="F297" i="72" s="1"/>
  <c r="E16" i="72"/>
  <c r="F16" i="72" s="1"/>
  <c r="E202" i="72"/>
  <c r="F20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3" i="72"/>
  <c r="F233" i="72" s="1"/>
  <c r="E173" i="72"/>
  <c r="F173" i="72" s="1"/>
  <c r="E140" i="72"/>
  <c r="F140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03" i="72"/>
  <c r="F203" i="72" s="1"/>
  <c r="G204" i="72" s="1"/>
  <c r="E234" i="72"/>
  <c r="F234" i="72" s="1"/>
  <c r="E50" i="72"/>
  <c r="F50" i="72" s="1"/>
  <c r="E174" i="72"/>
  <c r="F174" i="72" s="1"/>
  <c r="E17" i="72"/>
  <c r="F17" i="72" s="1"/>
  <c r="E141" i="72"/>
  <c r="F141" i="72" s="1"/>
  <c r="E298" i="72"/>
  <c r="F298" i="72" s="1"/>
  <c r="H205" i="72" l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8" i="72"/>
  <c r="F18" i="72" s="1"/>
  <c r="E51" i="72"/>
  <c r="F51" i="72" s="1"/>
  <c r="E142" i="72"/>
  <c r="F142" i="72" s="1"/>
  <c r="E266" i="72"/>
  <c r="F266" i="72" s="1"/>
  <c r="E299" i="72"/>
  <c r="F299" i="72" s="1"/>
  <c r="E111" i="72"/>
  <c r="F111" i="72" s="1"/>
  <c r="E205" i="72"/>
  <c r="F205" i="72" s="1"/>
  <c r="G206" i="72" l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36" i="72"/>
  <c r="F236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6" i="72"/>
  <c r="F176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300" i="72"/>
  <c r="F300" i="72" s="1"/>
  <c r="E112" i="72"/>
  <c r="F112" i="72" s="1"/>
  <c r="E206" i="72"/>
  <c r="F20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4" i="72"/>
  <c r="F8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8" i="72"/>
  <c r="F268" i="72" s="1"/>
  <c r="E144" i="72"/>
  <c r="F14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7" i="72"/>
  <c r="F177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7" i="72"/>
  <c r="F20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8" i="72"/>
  <c r="F23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301" i="72"/>
  <c r="F301" i="72" s="1"/>
  <c r="E54" i="72"/>
  <c r="F54" i="72" s="1"/>
  <c r="E21" i="72"/>
  <c r="F2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55" i="72"/>
  <c r="H56" i="72" s="1"/>
  <c r="I57" i="72" s="1"/>
  <c r="J58" i="72" s="1"/>
  <c r="K59" i="72" s="1"/>
  <c r="L60" i="72" s="1"/>
  <c r="M61" i="72" s="1"/>
  <c r="N62" i="72" s="1"/>
  <c r="O6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45" i="72"/>
  <c r="F145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5" i="72"/>
  <c r="F85" i="72" s="1"/>
  <c r="E114" i="72"/>
  <c r="F11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86" i="72"/>
  <c r="H87" i="72" s="1"/>
  <c r="I88" i="72" s="1"/>
  <c r="J89" i="72" s="1"/>
  <c r="K90" i="72" s="1"/>
  <c r="L91" i="72" s="1"/>
  <c r="M92" i="72" s="1"/>
  <c r="N93" i="72" s="1"/>
  <c r="O94" i="72" s="1"/>
  <c r="E22" i="72"/>
  <c r="F22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2" i="72"/>
  <c r="F302" i="72" s="1"/>
  <c r="E55" i="72"/>
  <c r="F55" i="72" s="1"/>
  <c r="E208" i="72"/>
  <c r="F208" i="72" s="1"/>
  <c r="E270" i="72"/>
  <c r="F270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40" i="72"/>
  <c r="F24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80" i="72"/>
  <c r="F180" i="72" s="1"/>
  <c r="E86" i="72"/>
  <c r="F86" i="72" s="1"/>
  <c r="G56" i="72"/>
  <c r="H57" i="72" s="1"/>
  <c r="I58" i="72" s="1"/>
  <c r="J59" i="72" s="1"/>
  <c r="K60" i="72" s="1"/>
  <c r="L61" i="72" s="1"/>
  <c r="M62" i="72" s="1"/>
  <c r="N63" i="72" s="1"/>
  <c r="E115" i="72"/>
  <c r="F115" i="72" s="1"/>
  <c r="E56" i="72" l="1"/>
  <c r="F56" i="72" s="1"/>
  <c r="G57" i="72" s="1"/>
  <c r="H58" i="72" s="1"/>
  <c r="I59" i="72" s="1"/>
  <c r="J60" i="72" s="1"/>
  <c r="K61" i="72" s="1"/>
  <c r="L62" i="72" s="1"/>
  <c r="M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3" i="72"/>
  <c r="F23" i="72" s="1"/>
  <c r="E147" i="72"/>
  <c r="F147" i="72" s="1"/>
  <c r="G87" i="72"/>
  <c r="H88" i="72" s="1"/>
  <c r="I89" i="72" s="1"/>
  <c r="J90" i="72" s="1"/>
  <c r="K91" i="72" s="1"/>
  <c r="L92" i="72" s="1"/>
  <c r="M93" i="72" s="1"/>
  <c r="N94" i="72" s="1"/>
  <c r="G181" i="72"/>
  <c r="H182" i="72" s="1"/>
  <c r="I183" i="72" s="1"/>
  <c r="J184" i="72" s="1"/>
  <c r="K185" i="72" s="1"/>
  <c r="L186" i="72" s="1"/>
  <c r="M187" i="72" s="1"/>
  <c r="E116" i="72" l="1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87" i="72"/>
  <c r="F87" i="72" s="1"/>
  <c r="G88" i="72" s="1"/>
  <c r="H89" i="72" s="1"/>
  <c r="I90" i="72" s="1"/>
  <c r="J91" i="72" s="1"/>
  <c r="K92" i="72" s="1"/>
  <c r="L93" i="72" s="1"/>
  <c r="M94" i="72" s="1"/>
  <c r="E181" i="72"/>
  <c r="F181" i="72" s="1"/>
  <c r="E57" i="72"/>
  <c r="F57" i="72" s="1"/>
  <c r="E304" i="72"/>
  <c r="F30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41" i="72"/>
  <c r="F241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48" i="72"/>
  <c r="F148" i="72" s="1"/>
  <c r="G149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73" i="72"/>
  <c r="F273" i="72" s="1"/>
  <c r="G305" i="72"/>
  <c r="H306" i="72" s="1"/>
  <c r="I307" i="72" s="1"/>
  <c r="J308" i="72" s="1"/>
  <c r="K309" i="72" s="1"/>
  <c r="L310" i="72" s="1"/>
  <c r="M311" i="72" s="1"/>
  <c r="G58" i="72"/>
  <c r="H59" i="72" s="1"/>
  <c r="I60" i="72" s="1"/>
  <c r="J61" i="72" s="1"/>
  <c r="K62" i="72" s="1"/>
  <c r="L63" i="72" s="1"/>
  <c r="E88" i="72"/>
  <c r="F88" i="72" s="1"/>
  <c r="G242" i="72"/>
  <c r="H243" i="72" s="1"/>
  <c r="I244" i="72" s="1"/>
  <c r="J245" i="72" s="1"/>
  <c r="K246" i="72" s="1"/>
  <c r="L247" i="72" s="1"/>
  <c r="M248" i="72" s="1"/>
  <c r="N249" i="72" s="1"/>
  <c r="G182" i="72"/>
  <c r="H183" i="72" s="1"/>
  <c r="I184" i="72" s="1"/>
  <c r="J185" i="72" s="1"/>
  <c r="K186" i="72" s="1"/>
  <c r="L187" i="72" s="1"/>
  <c r="H150" i="72" l="1"/>
  <c r="I151" i="72" s="1"/>
  <c r="J152" i="72" s="1"/>
  <c r="K153" i="72" s="1"/>
  <c r="L154" i="72" s="1"/>
  <c r="M155" i="72" s="1"/>
  <c r="N156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118" i="72"/>
  <c r="F118" i="72" s="1"/>
  <c r="G119" i="72" s="1"/>
  <c r="E305" i="72"/>
  <c r="F305" i="72" s="1"/>
  <c r="G306" i="72" s="1"/>
  <c r="H307" i="72" s="1"/>
  <c r="I308" i="72" s="1"/>
  <c r="J309" i="72" s="1"/>
  <c r="K310" i="72" s="1"/>
  <c r="L311" i="72" s="1"/>
  <c r="E182" i="72"/>
  <c r="F182" i="72" s="1"/>
  <c r="G183" i="72" s="1"/>
  <c r="H184" i="72" s="1"/>
  <c r="I185" i="72" s="1"/>
  <c r="J186" i="72" s="1"/>
  <c r="K187" i="72" s="1"/>
  <c r="E212" i="72"/>
  <c r="F212" i="72" s="1"/>
  <c r="G213" i="72" s="1"/>
  <c r="H214" i="72" s="1"/>
  <c r="I215" i="72" s="1"/>
  <c r="J216" i="72" s="1"/>
  <c r="K217" i="72" s="1"/>
  <c r="L218" i="72" s="1"/>
  <c r="E58" i="72"/>
  <c r="F58" i="72" s="1"/>
  <c r="G274" i="72"/>
  <c r="H275" i="72" s="1"/>
  <c r="I276" i="72" s="1"/>
  <c r="J277" i="72" s="1"/>
  <c r="K278" i="72" s="1"/>
  <c r="L279" i="72" s="1"/>
  <c r="M280" i="72" s="1"/>
  <c r="E25" i="72"/>
  <c r="F25" i="72" s="1"/>
  <c r="E242" i="72"/>
  <c r="F242" i="72" s="1"/>
  <c r="G89" i="72"/>
  <c r="H90" i="72" s="1"/>
  <c r="I91" i="72" s="1"/>
  <c r="J92" i="72" s="1"/>
  <c r="K93" i="72" s="1"/>
  <c r="L94" i="72" s="1"/>
  <c r="E274" i="72" l="1"/>
  <c r="F274" i="72" s="1"/>
  <c r="G275" i="72" s="1"/>
  <c r="H276" i="72" s="1"/>
  <c r="I277" i="72" s="1"/>
  <c r="J278" i="72" s="1"/>
  <c r="K279" i="72" s="1"/>
  <c r="L280" i="72" s="1"/>
  <c r="E213" i="72"/>
  <c r="F213" i="72" s="1"/>
  <c r="G214" i="72" s="1"/>
  <c r="H215" i="72" s="1"/>
  <c r="I216" i="72" s="1"/>
  <c r="J217" i="72" s="1"/>
  <c r="K218" i="72" s="1"/>
  <c r="H120" i="72"/>
  <c r="I121" i="72" s="1"/>
  <c r="J122" i="72" s="1"/>
  <c r="K123" i="72" s="1"/>
  <c r="L124" i="72" s="1"/>
  <c r="M125" i="72" s="1"/>
  <c r="E119" i="72"/>
  <c r="F119" i="72" s="1"/>
  <c r="G120" i="72" s="1"/>
  <c r="H121" i="72" s="1"/>
  <c r="I122" i="72" s="1"/>
  <c r="J123" i="72" s="1"/>
  <c r="K124" i="72" s="1"/>
  <c r="L125" i="72" s="1"/>
  <c r="E183" i="72"/>
  <c r="F183" i="72" s="1"/>
  <c r="G184" i="72" s="1"/>
  <c r="H185" i="72" s="1"/>
  <c r="I186" i="72" s="1"/>
  <c r="J187" i="72" s="1"/>
  <c r="E89" i="72"/>
  <c r="F89" i="72" s="1"/>
  <c r="G243" i="72"/>
  <c r="H244" i="72" s="1"/>
  <c r="I245" i="72" s="1"/>
  <c r="J246" i="72" s="1"/>
  <c r="K247" i="72" s="1"/>
  <c r="L248" i="72" s="1"/>
  <c r="M249" i="72" s="1"/>
  <c r="G26" i="72"/>
  <c r="H27" i="72" s="1"/>
  <c r="I28" i="72" s="1"/>
  <c r="J29" i="72" s="1"/>
  <c r="K30" i="72" s="1"/>
  <c r="L31" i="72" s="1"/>
  <c r="M32" i="72" s="1"/>
  <c r="E306" i="72"/>
  <c r="F306" i="72" s="1"/>
  <c r="G59" i="72"/>
  <c r="H60" i="72" s="1"/>
  <c r="I61" i="72" s="1"/>
  <c r="J62" i="72" s="1"/>
  <c r="K63" i="72" s="1"/>
  <c r="E150" i="72"/>
  <c r="F150" i="72" s="1"/>
  <c r="E120" i="72" l="1"/>
  <c r="F120" i="72" s="1"/>
  <c r="G121" i="72" s="1"/>
  <c r="H122" i="72" s="1"/>
  <c r="I123" i="72" s="1"/>
  <c r="J124" i="72" s="1"/>
  <c r="K125" i="72" s="1"/>
  <c r="E26" i="72"/>
  <c r="F26" i="72" s="1"/>
  <c r="G27" i="72" s="1"/>
  <c r="H28" i="72" s="1"/>
  <c r="I29" i="72" s="1"/>
  <c r="J30" i="72" s="1"/>
  <c r="K31" i="72" s="1"/>
  <c r="L32" i="72" s="1"/>
  <c r="E59" i="72"/>
  <c r="F59" i="72" s="1"/>
  <c r="E243" i="72"/>
  <c r="F243" i="72" s="1"/>
  <c r="E214" i="72"/>
  <c r="F214" i="72" s="1"/>
  <c r="G307" i="72"/>
  <c r="H308" i="72" s="1"/>
  <c r="I309" i="72" s="1"/>
  <c r="J310" i="72" s="1"/>
  <c r="K311" i="72" s="1"/>
  <c r="E275" i="72"/>
  <c r="F275" i="72" s="1"/>
  <c r="G90" i="72"/>
  <c r="H91" i="72" s="1"/>
  <c r="I92" i="72" s="1"/>
  <c r="J93" i="72" s="1"/>
  <c r="K94" i="72" s="1"/>
  <c r="G151" i="72"/>
  <c r="H152" i="72" s="1"/>
  <c r="I153" i="72" s="1"/>
  <c r="J154" i="72" s="1"/>
  <c r="K155" i="72" s="1"/>
  <c r="L156" i="72" s="1"/>
  <c r="E184" i="72"/>
  <c r="F184" i="72" s="1"/>
  <c r="E27" i="72" l="1"/>
  <c r="F27" i="72" s="1"/>
  <c r="G28" i="72" s="1"/>
  <c r="H29" i="72" s="1"/>
  <c r="I30" i="72" s="1"/>
  <c r="J31" i="72" s="1"/>
  <c r="K32" i="72" s="1"/>
  <c r="E121" i="72"/>
  <c r="F121" i="72" s="1"/>
  <c r="G122" i="72" s="1"/>
  <c r="H123" i="72" s="1"/>
  <c r="I124" i="72" s="1"/>
  <c r="J125" i="72" s="1"/>
  <c r="E151" i="72"/>
  <c r="F151" i="72" s="1"/>
  <c r="G152" i="72" s="1"/>
  <c r="H153" i="72" s="1"/>
  <c r="I154" i="72" s="1"/>
  <c r="J155" i="72" s="1"/>
  <c r="K156" i="72" s="1"/>
  <c r="G276" i="72"/>
  <c r="H277" i="72" s="1"/>
  <c r="I278" i="72" s="1"/>
  <c r="J279" i="72" s="1"/>
  <c r="K280" i="72" s="1"/>
  <c r="E90" i="72"/>
  <c r="F90" i="72" s="1"/>
  <c r="E307" i="72"/>
  <c r="F307" i="72" s="1"/>
  <c r="G244" i="72"/>
  <c r="H245" i="72" s="1"/>
  <c r="I246" i="72" s="1"/>
  <c r="J247" i="72" s="1"/>
  <c r="K248" i="72" s="1"/>
  <c r="L249" i="72" s="1"/>
  <c r="G185" i="72"/>
  <c r="H186" i="72" s="1"/>
  <c r="I187" i="72" s="1"/>
  <c r="G215" i="72"/>
  <c r="H216" i="72" s="1"/>
  <c r="I217" i="72" s="1"/>
  <c r="J218" i="72" s="1"/>
  <c r="G60" i="72"/>
  <c r="H61" i="72" s="1"/>
  <c r="I62" i="72" s="1"/>
  <c r="J63" i="72" s="1"/>
  <c r="E276" i="72" l="1"/>
  <c r="F276" i="72" s="1"/>
  <c r="G277" i="72" s="1"/>
  <c r="H278" i="72" s="1"/>
  <c r="I279" i="72" s="1"/>
  <c r="J280" i="72" s="1"/>
  <c r="E28" i="72"/>
  <c r="F28" i="72" s="1"/>
  <c r="G29" i="72" s="1"/>
  <c r="H30" i="72" s="1"/>
  <c r="I31" i="72" s="1"/>
  <c r="J32" i="72" s="1"/>
  <c r="E215" i="72"/>
  <c r="F215" i="72" s="1"/>
  <c r="G216" i="72" s="1"/>
  <c r="H217" i="72" s="1"/>
  <c r="I218" i="72" s="1"/>
  <c r="E152" i="72"/>
  <c r="F152" i="72" s="1"/>
  <c r="G153" i="72" s="1"/>
  <c r="H154" i="72" s="1"/>
  <c r="I155" i="72" s="1"/>
  <c r="J156" i="72" s="1"/>
  <c r="E122" i="72"/>
  <c r="F122" i="72" s="1"/>
  <c r="G123" i="72" s="1"/>
  <c r="H124" i="72" s="1"/>
  <c r="I125" i="72" s="1"/>
  <c r="E185" i="72"/>
  <c r="F185" i="72" s="1"/>
  <c r="G186" i="72" s="1"/>
  <c r="H187" i="72" s="1"/>
  <c r="E244" i="72"/>
  <c r="F244" i="72" s="1"/>
  <c r="G245" i="72" s="1"/>
  <c r="H246" i="72" s="1"/>
  <c r="I247" i="72" s="1"/>
  <c r="J248" i="72" s="1"/>
  <c r="K249" i="72" s="1"/>
  <c r="E60" i="72"/>
  <c r="F60" i="72" s="1"/>
  <c r="G308" i="72"/>
  <c r="H309" i="72" s="1"/>
  <c r="I310" i="72" s="1"/>
  <c r="J311" i="72" s="1"/>
  <c r="G91" i="72"/>
  <c r="H92" i="72" s="1"/>
  <c r="I93" i="72" s="1"/>
  <c r="J94" i="72" s="1"/>
  <c r="E308" i="72" l="1"/>
  <c r="F308" i="72" s="1"/>
  <c r="G309" i="72" s="1"/>
  <c r="H310" i="72" s="1"/>
  <c r="I311" i="72" s="1"/>
  <c r="E91" i="72"/>
  <c r="F91" i="72" s="1"/>
  <c r="G92" i="72" s="1"/>
  <c r="H93" i="72" s="1"/>
  <c r="I94" i="72" s="1"/>
  <c r="E277" i="72"/>
  <c r="F277" i="72" s="1"/>
  <c r="G278" i="72" s="1"/>
  <c r="H279" i="72" s="1"/>
  <c r="I280" i="72" s="1"/>
  <c r="E29" i="72"/>
  <c r="F29" i="72" s="1"/>
  <c r="G30" i="72" s="1"/>
  <c r="H31" i="72" s="1"/>
  <c r="I32" i="72" s="1"/>
  <c r="E245" i="72"/>
  <c r="F245" i="72" s="1"/>
  <c r="E186" i="72"/>
  <c r="F186" i="72" s="1"/>
  <c r="G187" i="72" s="1"/>
  <c r="E187" i="72" s="1"/>
  <c r="F187" i="72" s="1"/>
  <c r="G61" i="72"/>
  <c r="H62" i="72" s="1"/>
  <c r="I63" i="72" s="1"/>
  <c r="E153" i="72"/>
  <c r="F153" i="72" s="1"/>
  <c r="E123" i="72"/>
  <c r="F123" i="72" s="1"/>
  <c r="E216" i="72"/>
  <c r="F216" i="72" s="1"/>
  <c r="E30" i="72" l="1"/>
  <c r="F30" i="72" s="1"/>
  <c r="G154" i="72"/>
  <c r="H155" i="72" s="1"/>
  <c r="I156" i="72" s="1"/>
  <c r="E61" i="72"/>
  <c r="F61" i="72" s="1"/>
  <c r="E92" i="72"/>
  <c r="F92" i="72" s="1"/>
  <c r="G217" i="72"/>
  <c r="H218" i="72" s="1"/>
  <c r="E278" i="72"/>
  <c r="F278" i="72" s="1"/>
  <c r="G124" i="72"/>
  <c r="H125" i="72" s="1"/>
  <c r="G246" i="72"/>
  <c r="H247" i="72" s="1"/>
  <c r="I248" i="72" s="1"/>
  <c r="J249" i="72" s="1"/>
  <c r="E309" i="72"/>
  <c r="F309" i="72" s="1"/>
  <c r="E124" i="72" l="1"/>
  <c r="F124" i="72" s="1"/>
  <c r="G125" i="72" s="1"/>
  <c r="E125" i="72" s="1"/>
  <c r="F125" i="72" s="1"/>
  <c r="AL125" i="72" s="1"/>
  <c r="G31" i="72"/>
  <c r="H32" i="72" s="1"/>
  <c r="G62" i="72"/>
  <c r="H63" i="72" s="1"/>
  <c r="G279" i="72"/>
  <c r="H280" i="72" s="1"/>
  <c r="G310" i="72"/>
  <c r="H311" i="72" s="1"/>
  <c r="G93" i="72"/>
  <c r="H94" i="72" s="1"/>
  <c r="E154" i="72"/>
  <c r="F154" i="72" s="1"/>
  <c r="E217" i="72"/>
  <c r="F217" i="72" s="1"/>
  <c r="G218" i="72" s="1"/>
  <c r="E218" i="72" s="1"/>
  <c r="F218" i="72" s="1"/>
  <c r="E246" i="72"/>
  <c r="F246" i="72" s="1"/>
  <c r="E31" i="72" l="1"/>
  <c r="F31" i="72" s="1"/>
  <c r="G32" i="72" s="1"/>
  <c r="E32" i="72" s="1"/>
  <c r="F32" i="72" s="1"/>
  <c r="AL32" i="72" s="1"/>
  <c r="E93" i="72"/>
  <c r="F93" i="72" s="1"/>
  <c r="G94" i="72" s="1"/>
  <c r="E94" i="72" s="1"/>
  <c r="F94" i="72" s="1"/>
  <c r="AL94" i="72" s="1"/>
  <c r="AL127" i="72" s="1"/>
  <c r="G155" i="72"/>
  <c r="H156" i="72" s="1"/>
  <c r="E310" i="72"/>
  <c r="F310" i="72" s="1"/>
  <c r="G311" i="72" s="1"/>
  <c r="E279" i="72"/>
  <c r="F279" i="72" s="1"/>
  <c r="G280" i="72" s="1"/>
  <c r="E280" i="72" s="1"/>
  <c r="F280" i="72" s="1"/>
  <c r="G247" i="72"/>
  <c r="H248" i="72" s="1"/>
  <c r="I249" i="72" s="1"/>
  <c r="E62" i="72"/>
  <c r="F62" i="72" s="1"/>
  <c r="G63" i="72" s="1"/>
  <c r="E63" i="72" s="1"/>
  <c r="F63" i="72" s="1"/>
  <c r="AL63" i="72" s="1"/>
  <c r="E155" i="72" l="1"/>
  <c r="F155" i="72" s="1"/>
  <c r="G156" i="72" s="1"/>
  <c r="E311" i="72"/>
  <c r="F311" i="72" s="1"/>
  <c r="E247" i="72"/>
  <c r="F247" i="72" s="1"/>
  <c r="E156" i="72" l="1"/>
  <c r="F156" i="72" s="1"/>
  <c r="G248" i="72"/>
  <c r="H249" i="72" s="1"/>
  <c r="E248" i="72" l="1"/>
  <c r="F248" i="72" s="1"/>
  <c r="G249" i="72" l="1"/>
  <c r="E249" i="72" l="1"/>
  <c r="F249" i="72" s="1"/>
  <c r="F34" i="26" a="1"/>
  <c r="F34" i="26" s="1"/>
  <c r="G218" i="35" s="1"/>
  <c r="D41" i="26" a="1"/>
  <c r="D41" i="26" s="1"/>
  <c r="H204" i="35" s="1"/>
  <c r="H24" i="26" a="1"/>
  <c r="H24" i="26" s="1"/>
  <c r="I208" i="35" s="1"/>
  <c r="E38" i="26" a="1"/>
  <c r="E38" i="26" s="1"/>
  <c r="I201" i="35" s="1"/>
  <c r="D29" i="26" a="1"/>
  <c r="D29" i="26" s="1"/>
  <c r="H192" i="35" s="1"/>
  <c r="I41" i="37" l="1"/>
  <c r="I39" i="37"/>
  <c r="I42" i="37"/>
  <c r="I40" i="37"/>
  <c r="J77" i="37"/>
  <c r="J78" i="37"/>
  <c r="J76" i="37"/>
  <c r="J75" i="37"/>
  <c r="J22" i="58"/>
  <c r="J20" i="58"/>
  <c r="J19" i="58"/>
  <c r="J21" i="58"/>
  <c r="I89" i="37"/>
  <c r="I90" i="37"/>
  <c r="I88" i="37"/>
  <c r="I87" i="37"/>
  <c r="H60" i="58"/>
  <c r="H60" i="41" s="1"/>
  <c r="H62" i="58"/>
  <c r="H62" i="41" s="1"/>
  <c r="H59" i="58"/>
  <c r="H59" i="41" s="1"/>
  <c r="H61" i="58"/>
  <c r="H61" i="41" s="1"/>
  <c r="G29" i="26" a="1"/>
  <c r="G29" i="26" s="1"/>
  <c r="H213" i="35" s="1"/>
  <c r="D37" i="26" a="1"/>
  <c r="D37" i="26" s="1"/>
  <c r="H200" i="35" s="1"/>
  <c r="F23" i="26" a="1"/>
  <c r="F23" i="26" s="1"/>
  <c r="H40" i="26" a="1"/>
  <c r="H40" i="26" s="1"/>
  <c r="I224" i="35" s="1"/>
  <c r="G36" i="26" a="1"/>
  <c r="G36" i="26" s="1"/>
  <c r="H220" i="35" s="1"/>
  <c r="D40" i="26" a="1"/>
  <c r="D40" i="26" s="1"/>
  <c r="H203" i="35" s="1"/>
  <c r="F30" i="26" a="1"/>
  <c r="F30" i="26" s="1"/>
  <c r="G214" i="35" s="1"/>
  <c r="E39" i="26" a="1"/>
  <c r="E39" i="26" s="1"/>
  <c r="D24" i="26" a="1"/>
  <c r="D24" i="26" s="1"/>
  <c r="H187" i="35" s="1"/>
  <c r="E42" i="26" a="1"/>
  <c r="E42" i="26" s="1"/>
  <c r="I205" i="35" s="1"/>
  <c r="F36" i="26" a="1"/>
  <c r="F36" i="26" s="1"/>
  <c r="G220" i="35" s="1"/>
  <c r="G34" i="26" a="1"/>
  <c r="G34" i="26" s="1"/>
  <c r="H218" i="35" s="1"/>
  <c r="D25" i="26" a="1"/>
  <c r="D25" i="26" s="1"/>
  <c r="H188" i="35" s="1"/>
  <c r="F32" i="26" a="1"/>
  <c r="F32" i="26" s="1"/>
  <c r="G216" i="35" s="1"/>
  <c r="H30" i="26" a="1"/>
  <c r="H30" i="26" s="1"/>
  <c r="I214" i="35" s="1"/>
  <c r="F25" i="26" a="1"/>
  <c r="F25" i="26" s="1"/>
  <c r="G209" i="35" s="1"/>
  <c r="H31" i="26" a="1"/>
  <c r="H31" i="26" s="1"/>
  <c r="G24" i="26" a="1"/>
  <c r="G24" i="26" s="1"/>
  <c r="H208" i="35" s="1"/>
  <c r="G23" i="26" a="1"/>
  <c r="G23" i="26" s="1"/>
  <c r="D42" i="26" a="1"/>
  <c r="D42" i="26" s="1"/>
  <c r="H205" i="35" s="1"/>
  <c r="H37" i="26" a="1"/>
  <c r="H37" i="26" s="1"/>
  <c r="I221" i="35" s="1"/>
  <c r="G26" i="26" a="1"/>
  <c r="G26" i="26" s="1"/>
  <c r="H210" i="35" s="1"/>
  <c r="E31" i="26" a="1"/>
  <c r="E31" i="26" s="1"/>
  <c r="H38" i="26" a="1"/>
  <c r="H38" i="26" s="1"/>
  <c r="I222" i="35" s="1"/>
  <c r="D26" i="26" a="1"/>
  <c r="D26" i="26" s="1"/>
  <c r="H189" i="35" s="1"/>
  <c r="F38" i="26" a="1"/>
  <c r="F38" i="26" s="1"/>
  <c r="G222" i="35" s="1"/>
  <c r="E36" i="26" a="1"/>
  <c r="E36" i="26" s="1"/>
  <c r="I199" i="35" s="1"/>
  <c r="H26" i="26" a="1"/>
  <c r="H26" i="26" s="1"/>
  <c r="I210" i="35" s="1"/>
  <c r="G39" i="26" a="1"/>
  <c r="G39" i="26" s="1"/>
  <c r="H25" i="26" a="1"/>
  <c r="H25" i="26" s="1"/>
  <c r="I209" i="35" s="1"/>
  <c r="E23" i="26" a="1"/>
  <c r="E23" i="26" s="1"/>
  <c r="E37" i="26" a="1"/>
  <c r="E37" i="26" s="1"/>
  <c r="I200" i="35" s="1"/>
  <c r="D39" i="26" a="1"/>
  <c r="D39" i="26" s="1"/>
  <c r="H41" i="26" a="1"/>
  <c r="H41" i="26" s="1"/>
  <c r="I225" i="35" s="1"/>
  <c r="E25" i="26" a="1"/>
  <c r="E25" i="26" s="1"/>
  <c r="I188" i="35" s="1"/>
  <c r="D35" i="26" a="1"/>
  <c r="D35" i="26" s="1"/>
  <c r="E26" i="26" a="1"/>
  <c r="E26" i="26" s="1"/>
  <c r="I189" i="35" s="1"/>
  <c r="G27" i="26" a="1"/>
  <c r="G27" i="26" s="1"/>
  <c r="D33" i="26" a="1"/>
  <c r="D33" i="26" s="1"/>
  <c r="H196" i="35" s="1"/>
  <c r="D38" i="26" a="1"/>
  <c r="D38" i="26" s="1"/>
  <c r="H201" i="35" s="1"/>
  <c r="H27" i="26" a="1"/>
  <c r="H27" i="26" s="1"/>
  <c r="D30" i="26" a="1"/>
  <c r="D30" i="26" s="1"/>
  <c r="H193" i="35" s="1"/>
  <c r="H23" i="26" a="1"/>
  <c r="H23" i="26" s="1"/>
  <c r="D31" i="26" a="1"/>
  <c r="D31" i="26" s="1"/>
  <c r="E35" i="26" a="1"/>
  <c r="E35" i="26" s="1"/>
  <c r="E33" i="26" a="1"/>
  <c r="E33" i="26" s="1"/>
  <c r="I196" i="35" s="1"/>
  <c r="G41" i="26" a="1"/>
  <c r="G41" i="26" s="1"/>
  <c r="H225" i="35" s="1"/>
  <c r="F27" i="26" a="1"/>
  <c r="F27" i="26" s="1"/>
  <c r="F31" i="26" a="1"/>
  <c r="F31" i="26" s="1"/>
  <c r="F28" i="26" a="1"/>
  <c r="F28" i="26" s="1"/>
  <c r="G212" i="35" s="1"/>
  <c r="G33" i="26" a="1"/>
  <c r="G33" i="26" s="1"/>
  <c r="H217" i="35" s="1"/>
  <c r="H36" i="26" a="1"/>
  <c r="H36" i="26" s="1"/>
  <c r="I220" i="35" s="1"/>
  <c r="D32" i="26" a="1"/>
  <c r="D32" i="26" s="1"/>
  <c r="H195" i="35" s="1"/>
  <c r="H29" i="26" a="1"/>
  <c r="H29" i="26" s="1"/>
  <c r="I213" i="35" s="1"/>
  <c r="F24" i="26" a="1"/>
  <c r="F24" i="26" s="1"/>
  <c r="G208" i="35" s="1"/>
  <c r="F42" i="26" a="1"/>
  <c r="F42" i="26" s="1"/>
  <c r="G226" i="35" s="1"/>
  <c r="E30" i="26" a="1"/>
  <c r="E30" i="26" s="1"/>
  <c r="I193" i="35" s="1"/>
  <c r="F39" i="26" a="1"/>
  <c r="F39" i="26" s="1"/>
  <c r="D36" i="26" a="1"/>
  <c r="D36" i="26" s="1"/>
  <c r="H199" i="35" s="1"/>
  <c r="F35" i="26" a="1"/>
  <c r="F35" i="26" s="1"/>
  <c r="G25" i="26" a="1"/>
  <c r="G25" i="26" s="1"/>
  <c r="H209" i="35" s="1"/>
  <c r="E29" i="26" a="1"/>
  <c r="E29" i="26" s="1"/>
  <c r="I192" i="35" s="1"/>
  <c r="D27" i="26" a="1"/>
  <c r="D27" i="26" s="1"/>
  <c r="F40" i="26" a="1"/>
  <c r="F40" i="26" s="1"/>
  <c r="G224" i="35" s="1"/>
  <c r="D28" i="26" a="1"/>
  <c r="D28" i="26" s="1"/>
  <c r="H191" i="35" s="1"/>
  <c r="G30" i="26" a="1"/>
  <c r="G30" i="26" s="1"/>
  <c r="H214" i="35" s="1"/>
  <c r="G38" i="26" a="1"/>
  <c r="G38" i="26" s="1"/>
  <c r="H222" i="35" s="1"/>
  <c r="G32" i="26" a="1"/>
  <c r="G32" i="26" s="1"/>
  <c r="H216" i="35" s="1"/>
  <c r="H35" i="26" a="1"/>
  <c r="H35" i="26" s="1"/>
  <c r="H34" i="26" a="1"/>
  <c r="H34" i="26" s="1"/>
  <c r="I218" i="35" s="1"/>
  <c r="E27" i="26" a="1"/>
  <c r="E27" i="26" s="1"/>
  <c r="F37" i="26" a="1"/>
  <c r="F37" i="26" s="1"/>
  <c r="G221" i="35" s="1"/>
  <c r="G35" i="26" a="1"/>
  <c r="G35" i="26" s="1"/>
  <c r="D23" i="26" a="1"/>
  <c r="D23" i="26" s="1"/>
  <c r="E41" i="26" a="1"/>
  <c r="E41" i="26" s="1"/>
  <c r="I204" i="35" s="1"/>
  <c r="G37" i="26" a="1"/>
  <c r="G37" i="26" s="1"/>
  <c r="H221" i="35" s="1"/>
  <c r="E28" i="26" a="1"/>
  <c r="E28" i="26" s="1"/>
  <c r="I191" i="35" s="1"/>
  <c r="D34" i="26" a="1"/>
  <c r="D34" i="26" s="1"/>
  <c r="H197" i="35" s="1"/>
  <c r="H39" i="26" a="1"/>
  <c r="H39" i="26" s="1"/>
  <c r="F26" i="26" a="1"/>
  <c r="F26" i="26" s="1"/>
  <c r="G210" i="35" s="1"/>
  <c r="E24" i="26" a="1"/>
  <c r="E24" i="26" s="1"/>
  <c r="I187" i="35" s="1"/>
  <c r="E32" i="26" a="1"/>
  <c r="E32" i="26" s="1"/>
  <c r="I195" i="35" s="1"/>
  <c r="G31" i="26" a="1"/>
  <c r="G31" i="26" s="1"/>
  <c r="H33" i="26" a="1"/>
  <c r="H33" i="26" s="1"/>
  <c r="I217" i="35" s="1"/>
  <c r="F41" i="26" a="1"/>
  <c r="F41" i="26" s="1"/>
  <c r="G225" i="35" s="1"/>
  <c r="E34" i="26" a="1"/>
  <c r="E34" i="26" s="1"/>
  <c r="I197" i="35" s="1"/>
  <c r="G40" i="26" a="1"/>
  <c r="G40" i="26" s="1"/>
  <c r="H224" i="35" s="1"/>
  <c r="G42" i="26" a="1"/>
  <c r="G42" i="26" s="1"/>
  <c r="H226" i="35" s="1"/>
  <c r="F29" i="26" a="1"/>
  <c r="F29" i="26" s="1"/>
  <c r="G213" i="35" s="1"/>
  <c r="E40" i="26" a="1"/>
  <c r="E40" i="26" s="1"/>
  <c r="I203" i="35" s="1"/>
  <c r="H42" i="26" a="1"/>
  <c r="H42" i="26" s="1"/>
  <c r="I226" i="35" s="1"/>
  <c r="H28" i="26" a="1"/>
  <c r="H28" i="26" s="1"/>
  <c r="I212" i="35" s="1"/>
  <c r="H32" i="26" a="1"/>
  <c r="H32" i="26" s="1"/>
  <c r="I216" i="35" s="1"/>
  <c r="F33" i="26" a="1"/>
  <c r="F33" i="26" s="1"/>
  <c r="G217" i="35" s="1"/>
  <c r="G28" i="26" a="1"/>
  <c r="G28" i="26" s="1"/>
  <c r="H212" i="35" s="1"/>
  <c r="I93" i="58" l="1"/>
  <c r="I94" i="58"/>
  <c r="I91" i="58"/>
  <c r="I92" i="58"/>
  <c r="I73" i="58"/>
  <c r="I71" i="58"/>
  <c r="I72" i="58"/>
  <c r="I74" i="58"/>
  <c r="H83" i="58"/>
  <c r="H83" i="41" s="1"/>
  <c r="H86" i="58"/>
  <c r="H86" i="41" s="1"/>
  <c r="H84" i="58"/>
  <c r="H84" i="41" s="1"/>
  <c r="H85" i="58"/>
  <c r="H85" i="41" s="1"/>
  <c r="J68" i="58"/>
  <c r="J67" i="58"/>
  <c r="J69" i="58"/>
  <c r="J70" i="58"/>
  <c r="I78" i="37"/>
  <c r="I76" i="37"/>
  <c r="I77" i="37"/>
  <c r="I75" i="37"/>
  <c r="J27" i="58"/>
  <c r="J30" i="58"/>
  <c r="J29" i="58"/>
  <c r="J28" i="58"/>
  <c r="H23" i="58"/>
  <c r="H23" i="41" s="1"/>
  <c r="H26" i="58"/>
  <c r="H26" i="41" s="1"/>
  <c r="H25" i="58"/>
  <c r="H25" i="41" s="1"/>
  <c r="H24" i="58"/>
  <c r="H24" i="41" s="1"/>
  <c r="J85" i="58"/>
  <c r="J84" i="58"/>
  <c r="J83" i="58"/>
  <c r="J86" i="58"/>
  <c r="I55" i="37"/>
  <c r="I56" i="37"/>
  <c r="I58" i="37"/>
  <c r="I57" i="37"/>
  <c r="J69" i="37"/>
  <c r="J68" i="37"/>
  <c r="J70" i="37"/>
  <c r="J67" i="37"/>
  <c r="J43" i="58"/>
  <c r="J45" i="58"/>
  <c r="J46" i="58"/>
  <c r="J44" i="58"/>
  <c r="G207" i="35"/>
  <c r="E50" i="26"/>
  <c r="H50" i="26" s="1"/>
  <c r="I57" i="58"/>
  <c r="I58" i="58"/>
  <c r="I56" i="58"/>
  <c r="I55" i="58"/>
  <c r="H186" i="35"/>
  <c r="C50" i="26"/>
  <c r="H37" i="58"/>
  <c r="H37" i="41" s="1"/>
  <c r="H35" i="58"/>
  <c r="H35" i="41" s="1"/>
  <c r="H38" i="58"/>
  <c r="H38" i="41" s="1"/>
  <c r="H36" i="58"/>
  <c r="H36" i="41" s="1"/>
  <c r="H211" i="35"/>
  <c r="F51" i="26"/>
  <c r="H78" i="58"/>
  <c r="H78" i="41" s="1"/>
  <c r="H77" i="58"/>
  <c r="H77" i="41" s="1"/>
  <c r="H76" i="58"/>
  <c r="H76" i="41" s="1"/>
  <c r="H75" i="58"/>
  <c r="H75" i="41" s="1"/>
  <c r="H54" i="58"/>
  <c r="H54" i="41" s="1"/>
  <c r="H52" i="58"/>
  <c r="H52" i="41" s="1"/>
  <c r="H53" i="58"/>
  <c r="H53" i="41" s="1"/>
  <c r="H51" i="58"/>
  <c r="H51" i="41" s="1"/>
  <c r="I72" i="37"/>
  <c r="I74" i="37"/>
  <c r="I73" i="37"/>
  <c r="I71" i="37"/>
  <c r="J60" i="37"/>
  <c r="J62" i="37"/>
  <c r="J61" i="37"/>
  <c r="J59" i="37"/>
  <c r="H88" i="58"/>
  <c r="H88" i="41" s="1"/>
  <c r="H90" i="58"/>
  <c r="H90" i="41" s="1"/>
  <c r="H89" i="58"/>
  <c r="H89" i="41" s="1"/>
  <c r="H87" i="58"/>
  <c r="H87" i="41" s="1"/>
  <c r="H219" i="35"/>
  <c r="F53" i="26"/>
  <c r="I24" i="58"/>
  <c r="I26" i="58"/>
  <c r="I23" i="58"/>
  <c r="I25" i="58"/>
  <c r="G215" i="35"/>
  <c r="E52" i="26"/>
  <c r="H52" i="26" s="1"/>
  <c r="J30" i="37"/>
  <c r="J29" i="37"/>
  <c r="J27" i="37"/>
  <c r="J28" i="37"/>
  <c r="I28" i="37"/>
  <c r="I29" i="37"/>
  <c r="I30" i="37"/>
  <c r="I27" i="37"/>
  <c r="I25" i="37"/>
  <c r="I26" i="37"/>
  <c r="I23" i="37"/>
  <c r="I24" i="37"/>
  <c r="I40" i="58"/>
  <c r="I40" i="41" s="1"/>
  <c r="I39" i="58"/>
  <c r="I39" i="41" s="1"/>
  <c r="I42" i="58"/>
  <c r="I42" i="41" s="1"/>
  <c r="I41" i="58"/>
  <c r="I41" i="41" s="1"/>
  <c r="C51" i="26"/>
  <c r="H190" i="35"/>
  <c r="J42" i="37"/>
  <c r="J40" i="37"/>
  <c r="J41" i="37"/>
  <c r="J39" i="37"/>
  <c r="J57" i="58"/>
  <c r="J56" i="58"/>
  <c r="J55" i="58"/>
  <c r="J58" i="58"/>
  <c r="H74" i="58"/>
  <c r="H74" i="41" s="1"/>
  <c r="H72" i="58"/>
  <c r="H72" i="41" s="1"/>
  <c r="H73" i="58"/>
  <c r="H73" i="41" s="1"/>
  <c r="H71" i="58"/>
  <c r="H71" i="41" s="1"/>
  <c r="G219" i="35"/>
  <c r="E53" i="26"/>
  <c r="H53" i="26" s="1"/>
  <c r="E51" i="26"/>
  <c r="H51" i="26" s="1"/>
  <c r="G211" i="35"/>
  <c r="H198" i="35"/>
  <c r="C53" i="26"/>
  <c r="J75" i="58"/>
  <c r="J75" i="41" s="1"/>
  <c r="J78" i="58"/>
  <c r="J78" i="41" s="1"/>
  <c r="J77" i="58"/>
  <c r="J77" i="41" s="1"/>
  <c r="J76" i="58"/>
  <c r="J76" i="41" s="1"/>
  <c r="I60" i="58"/>
  <c r="I61" i="58"/>
  <c r="I59" i="58"/>
  <c r="I62" i="58"/>
  <c r="J87" i="37"/>
  <c r="J89" i="37"/>
  <c r="J90" i="37"/>
  <c r="J88" i="37"/>
  <c r="I36" i="58"/>
  <c r="I38" i="58"/>
  <c r="I37" i="58"/>
  <c r="I35" i="58"/>
  <c r="H215" i="35"/>
  <c r="F52" i="26"/>
  <c r="I190" i="35"/>
  <c r="D51" i="26"/>
  <c r="I67" i="37"/>
  <c r="I68" i="37"/>
  <c r="I69" i="37"/>
  <c r="I70" i="37"/>
  <c r="I89" i="58"/>
  <c r="I89" i="41" s="1"/>
  <c r="I87" i="58"/>
  <c r="I87" i="41" s="1"/>
  <c r="I90" i="58"/>
  <c r="I90" i="41" s="1"/>
  <c r="I88" i="58"/>
  <c r="I88" i="41" s="1"/>
  <c r="J24" i="37"/>
  <c r="J23" i="37"/>
  <c r="J26" i="37"/>
  <c r="J25" i="37"/>
  <c r="I194" i="35"/>
  <c r="D52" i="26"/>
  <c r="H67" i="58"/>
  <c r="H67" i="41" s="1"/>
  <c r="H70" i="58"/>
  <c r="H70" i="41" s="1"/>
  <c r="H69" i="58"/>
  <c r="H69" i="41" s="1"/>
  <c r="H68" i="58"/>
  <c r="H68" i="41" s="1"/>
  <c r="I85" i="58"/>
  <c r="I83" i="58"/>
  <c r="I84" i="58"/>
  <c r="I86" i="58"/>
  <c r="H57" i="58"/>
  <c r="H57" i="41" s="1"/>
  <c r="H56" i="58"/>
  <c r="H56" i="41" s="1"/>
  <c r="H58" i="58"/>
  <c r="H58" i="41" s="1"/>
  <c r="H55" i="58"/>
  <c r="H55" i="41" s="1"/>
  <c r="J54" i="37"/>
  <c r="J51" i="37"/>
  <c r="J52" i="37"/>
  <c r="J53" i="37"/>
  <c r="J60" i="58"/>
  <c r="J61" i="58"/>
  <c r="J62" i="58"/>
  <c r="J59" i="58"/>
  <c r="G223" i="35"/>
  <c r="E54" i="26"/>
  <c r="H54" i="26" s="1"/>
  <c r="J57" i="37"/>
  <c r="J55" i="37"/>
  <c r="J58" i="37"/>
  <c r="J56" i="37"/>
  <c r="J56" i="41" s="1"/>
  <c r="J88" i="58"/>
  <c r="J89" i="58"/>
  <c r="J87" i="58"/>
  <c r="J90" i="58"/>
  <c r="I30" i="58"/>
  <c r="I29" i="58"/>
  <c r="I27" i="58"/>
  <c r="I28" i="58"/>
  <c r="J92" i="37"/>
  <c r="J91" i="37"/>
  <c r="J93" i="37"/>
  <c r="J94" i="37"/>
  <c r="J51" i="58"/>
  <c r="J53" i="58"/>
  <c r="J54" i="58"/>
  <c r="J52" i="58"/>
  <c r="J21" i="37"/>
  <c r="J21" i="41" s="1"/>
  <c r="J22" i="37"/>
  <c r="J22" i="41" s="1"/>
  <c r="J20" i="37"/>
  <c r="J20" i="41" s="1"/>
  <c r="J19" i="37"/>
  <c r="J19" i="41" s="1"/>
  <c r="I219" i="35"/>
  <c r="G53" i="26"/>
  <c r="J44" i="37"/>
  <c r="J44" i="41" s="1"/>
  <c r="J46" i="37"/>
  <c r="J46" i="41" s="1"/>
  <c r="J43" i="37"/>
  <c r="J45" i="37"/>
  <c r="I198" i="35"/>
  <c r="D53" i="26"/>
  <c r="H202" i="35"/>
  <c r="C54" i="26"/>
  <c r="J71" i="58"/>
  <c r="J73" i="58"/>
  <c r="J72" i="58"/>
  <c r="J74" i="58"/>
  <c r="I22" i="37"/>
  <c r="I20" i="37"/>
  <c r="I19" i="37"/>
  <c r="I21" i="37"/>
  <c r="H30" i="58"/>
  <c r="H30" i="41" s="1"/>
  <c r="H29" i="58"/>
  <c r="H29" i="41" s="1"/>
  <c r="H27" i="58"/>
  <c r="H27" i="41" s="1"/>
  <c r="H28" i="58"/>
  <c r="H28" i="41" s="1"/>
  <c r="I53" i="58"/>
  <c r="I52" i="58"/>
  <c r="I54" i="58"/>
  <c r="I51" i="58"/>
  <c r="H93" i="58"/>
  <c r="H93" i="41" s="1"/>
  <c r="H91" i="58"/>
  <c r="H91" i="41" s="1"/>
  <c r="H94" i="58"/>
  <c r="H94" i="41" s="1"/>
  <c r="H92" i="58"/>
  <c r="H92" i="41" s="1"/>
  <c r="C52" i="26"/>
  <c r="H194" i="35"/>
  <c r="J73" i="37"/>
  <c r="J71" i="37"/>
  <c r="J72" i="37"/>
  <c r="J74" i="37"/>
  <c r="I94" i="37"/>
  <c r="I91" i="37"/>
  <c r="I91" i="41" s="1"/>
  <c r="I93" i="37"/>
  <c r="I93" i="41" s="1"/>
  <c r="I92" i="37"/>
  <c r="I92" i="41" s="1"/>
  <c r="I202" i="35"/>
  <c r="D54" i="26"/>
  <c r="J92" i="58"/>
  <c r="J94" i="58"/>
  <c r="J93" i="58"/>
  <c r="J91" i="58"/>
  <c r="I223" i="35"/>
  <c r="G54" i="26"/>
  <c r="I78" i="58"/>
  <c r="I77" i="58"/>
  <c r="I75" i="58"/>
  <c r="I76" i="58"/>
  <c r="H21" i="58"/>
  <c r="H21" i="41" s="1"/>
  <c r="H19" i="58"/>
  <c r="H19" i="41" s="1"/>
  <c r="H20" i="58"/>
  <c r="H20" i="41" s="1"/>
  <c r="H22" i="58"/>
  <c r="H22" i="41" s="1"/>
  <c r="I207" i="35"/>
  <c r="G50" i="26"/>
  <c r="I186" i="35"/>
  <c r="D50" i="26"/>
  <c r="H207" i="35"/>
  <c r="F50" i="26"/>
  <c r="H46" i="58"/>
  <c r="H46" i="41" s="1"/>
  <c r="H44" i="58"/>
  <c r="H44" i="41" s="1"/>
  <c r="H45" i="58"/>
  <c r="H45" i="41" s="1"/>
  <c r="H43" i="58"/>
  <c r="H43" i="41" s="1"/>
  <c r="J85" i="37"/>
  <c r="J84" i="37"/>
  <c r="J83" i="37"/>
  <c r="J83" i="41" s="1"/>
  <c r="J86" i="37"/>
  <c r="J86" i="41" s="1"/>
  <c r="I62" i="37"/>
  <c r="I59" i="37"/>
  <c r="I60" i="37"/>
  <c r="I61" i="37"/>
  <c r="I43" i="58"/>
  <c r="I46" i="58"/>
  <c r="I45" i="58"/>
  <c r="I44" i="58"/>
  <c r="J39" i="58"/>
  <c r="J41" i="58"/>
  <c r="J40" i="58"/>
  <c r="J42" i="58"/>
  <c r="I43" i="37"/>
  <c r="I44" i="37"/>
  <c r="I46" i="37"/>
  <c r="I45" i="37"/>
  <c r="J26" i="58"/>
  <c r="J25" i="58"/>
  <c r="J24" i="58"/>
  <c r="J23" i="58"/>
  <c r="I19" i="58"/>
  <c r="I21" i="58"/>
  <c r="I20" i="58"/>
  <c r="I22" i="58"/>
  <c r="I84" i="37"/>
  <c r="I83" i="37"/>
  <c r="I85" i="37"/>
  <c r="I86" i="37"/>
  <c r="J38" i="58"/>
  <c r="J35" i="58"/>
  <c r="J37" i="58"/>
  <c r="J36" i="58"/>
  <c r="H42" i="58"/>
  <c r="H42" i="41" s="1"/>
  <c r="H41" i="58"/>
  <c r="H41" i="41" s="1"/>
  <c r="H40" i="58"/>
  <c r="H40" i="41" s="1"/>
  <c r="H39" i="58"/>
  <c r="H39" i="41" s="1"/>
  <c r="J37" i="37"/>
  <c r="J35" i="37"/>
  <c r="J38" i="37"/>
  <c r="J36" i="37"/>
  <c r="I36" i="37"/>
  <c r="I37" i="37"/>
  <c r="I38" i="37"/>
  <c r="I35" i="37"/>
  <c r="I53" i="37"/>
  <c r="I51" i="37"/>
  <c r="I54" i="37"/>
  <c r="I52" i="37"/>
  <c r="I211" i="35"/>
  <c r="G51" i="26"/>
  <c r="H223" i="35"/>
  <c r="F54" i="26"/>
  <c r="I215" i="35"/>
  <c r="G52" i="26"/>
  <c r="I69" i="58"/>
  <c r="I68" i="58"/>
  <c r="I67" i="58"/>
  <c r="I70" i="58"/>
  <c r="J57" i="41" l="1"/>
  <c r="I94" i="41"/>
  <c r="I38" i="41"/>
  <c r="I74" i="41"/>
  <c r="I53" i="26"/>
  <c r="I60" i="41"/>
  <c r="I36" i="41"/>
  <c r="I61" i="41"/>
  <c r="I84" i="41"/>
  <c r="J68" i="41"/>
  <c r="J58" i="41"/>
  <c r="J70" i="41"/>
  <c r="J55" i="41"/>
  <c r="J69" i="41"/>
  <c r="J67" i="41"/>
  <c r="I83" i="41"/>
  <c r="I35" i="41"/>
  <c r="I53" i="41"/>
  <c r="I54" i="41"/>
  <c r="I85" i="41"/>
  <c r="J85" i="41"/>
  <c r="J43" i="41"/>
  <c r="I78" i="41"/>
  <c r="J72" i="41"/>
  <c r="I25" i="41"/>
  <c r="J28" i="41"/>
  <c r="I52" i="41"/>
  <c r="I43" i="41"/>
  <c r="J25" i="41"/>
  <c r="J41" i="41"/>
  <c r="J60" i="41"/>
  <c r="I58" i="41"/>
  <c r="J51" i="26"/>
  <c r="I52" i="26"/>
  <c r="I86" i="41"/>
  <c r="J27" i="41"/>
  <c r="I59" i="41"/>
  <c r="J50" i="26"/>
  <c r="I24" i="41"/>
  <c r="J73" i="41"/>
  <c r="I54" i="26"/>
  <c r="I19" i="41"/>
  <c r="J53" i="41"/>
  <c r="I51" i="41"/>
  <c r="J74" i="41"/>
  <c r="I26" i="41"/>
  <c r="I73" i="41"/>
  <c r="J36" i="41"/>
  <c r="J54" i="26"/>
  <c r="I51" i="26"/>
  <c r="I76" i="41"/>
  <c r="I71" i="41"/>
  <c r="J35" i="41"/>
  <c r="I44" i="41"/>
  <c r="I62" i="41"/>
  <c r="J52" i="41"/>
  <c r="J94" i="41"/>
  <c r="J30" i="41"/>
  <c r="J71" i="41"/>
  <c r="I37" i="41"/>
  <c r="J48" i="37"/>
  <c r="J47" i="37"/>
  <c r="J49" i="37"/>
  <c r="J50" i="37"/>
  <c r="I67" i="41"/>
  <c r="J87" i="41"/>
  <c r="H33" i="58"/>
  <c r="H33" i="41" s="1"/>
  <c r="H31" i="58"/>
  <c r="H31" i="41" s="1"/>
  <c r="H32" i="58"/>
  <c r="H32" i="41" s="1"/>
  <c r="H34" i="58"/>
  <c r="H34" i="41" s="1"/>
  <c r="J39" i="41"/>
  <c r="J62" i="41"/>
  <c r="I57" i="41"/>
  <c r="I47" i="37"/>
  <c r="I50" i="37"/>
  <c r="I49" i="37"/>
  <c r="I48" i="37"/>
  <c r="I81" i="37"/>
  <c r="I82" i="37"/>
  <c r="I79" i="37"/>
  <c r="I80" i="37"/>
  <c r="J26" i="41"/>
  <c r="J34" i="37"/>
  <c r="J31" i="37"/>
  <c r="J33" i="37"/>
  <c r="J32" i="37"/>
  <c r="J40" i="41"/>
  <c r="I27" i="41"/>
  <c r="I56" i="41"/>
  <c r="I81" i="58"/>
  <c r="I82" i="58"/>
  <c r="I80" i="58"/>
  <c r="I79" i="58"/>
  <c r="J38" i="41"/>
  <c r="J53" i="26"/>
  <c r="J23" i="41"/>
  <c r="H63" i="58"/>
  <c r="H63" i="41" s="1"/>
  <c r="H66" i="58"/>
  <c r="H66" i="41" s="1"/>
  <c r="H64" i="58"/>
  <c r="H64" i="41" s="1"/>
  <c r="H65" i="58"/>
  <c r="H65" i="41" s="1"/>
  <c r="J42" i="41"/>
  <c r="I30" i="41"/>
  <c r="I32" i="58"/>
  <c r="I31" i="58"/>
  <c r="I34" i="58"/>
  <c r="I33" i="58"/>
  <c r="H18" i="58"/>
  <c r="H18" i="41" s="1"/>
  <c r="H17" i="58"/>
  <c r="H16" i="58"/>
  <c r="H15" i="58"/>
  <c r="I55" i="41"/>
  <c r="J65" i="37"/>
  <c r="J66" i="37"/>
  <c r="J64" i="37"/>
  <c r="J63" i="37"/>
  <c r="J24" i="41"/>
  <c r="I48" i="58"/>
  <c r="I49" i="58"/>
  <c r="I50" i="58"/>
  <c r="I47" i="58"/>
  <c r="I33" i="37"/>
  <c r="I32" i="37"/>
  <c r="I31" i="37"/>
  <c r="I34" i="37"/>
  <c r="I29" i="41"/>
  <c r="I75" i="41"/>
  <c r="H79" i="58"/>
  <c r="H79" i="41" s="1"/>
  <c r="H80" i="58"/>
  <c r="H80" i="41" s="1"/>
  <c r="H82" i="58"/>
  <c r="H82" i="41" s="1"/>
  <c r="H81" i="58"/>
  <c r="H81" i="41" s="1"/>
  <c r="I45" i="41"/>
  <c r="J34" i="58"/>
  <c r="J32" i="58"/>
  <c r="J31" i="58"/>
  <c r="J33" i="58"/>
  <c r="J37" i="41"/>
  <c r="I46" i="41"/>
  <c r="J81" i="37"/>
  <c r="J79" i="37"/>
  <c r="J82" i="37"/>
  <c r="J80" i="37"/>
  <c r="I21" i="41"/>
  <c r="J45" i="41"/>
  <c r="I28" i="41"/>
  <c r="I63" i="58"/>
  <c r="I66" i="58"/>
  <c r="I64" i="58"/>
  <c r="I65" i="58"/>
  <c r="I77" i="41"/>
  <c r="I72" i="41"/>
  <c r="I18" i="58"/>
  <c r="I15" i="58"/>
  <c r="I17" i="58"/>
  <c r="I16" i="58"/>
  <c r="I20" i="41"/>
  <c r="J50" i="58"/>
  <c r="J47" i="58"/>
  <c r="J48" i="58"/>
  <c r="J49" i="58"/>
  <c r="I22" i="41"/>
  <c r="J51" i="41"/>
  <c r="J29" i="41"/>
  <c r="I50" i="26"/>
  <c r="J16" i="37"/>
  <c r="J17" i="37"/>
  <c r="J18" i="37"/>
  <c r="J15" i="37"/>
  <c r="J81" i="58"/>
  <c r="J79" i="58"/>
  <c r="J80" i="58"/>
  <c r="J82" i="58"/>
  <c r="J93" i="41"/>
  <c r="J54" i="41"/>
  <c r="I70" i="41"/>
  <c r="J88" i="41"/>
  <c r="I16" i="37"/>
  <c r="I17" i="37"/>
  <c r="I18" i="37"/>
  <c r="I15" i="37"/>
  <c r="J84" i="41"/>
  <c r="J65" i="58"/>
  <c r="J63" i="58"/>
  <c r="J64" i="58"/>
  <c r="J66" i="58"/>
  <c r="J91" i="41"/>
  <c r="I69" i="41"/>
  <c r="J90" i="41"/>
  <c r="J59" i="41"/>
  <c r="J16" i="58"/>
  <c r="J17" i="58"/>
  <c r="J18" i="58"/>
  <c r="J15" i="58"/>
  <c r="J92" i="41"/>
  <c r="J52" i="26"/>
  <c r="I68" i="41"/>
  <c r="J89" i="41"/>
  <c r="I63" i="37"/>
  <c r="I64" i="37"/>
  <c r="I65" i="37"/>
  <c r="I66" i="37"/>
  <c r="I23" i="41"/>
  <c r="H47" i="58"/>
  <c r="H47" i="41" s="1"/>
  <c r="H48" i="58"/>
  <c r="H48" i="41" s="1"/>
  <c r="H49" i="58"/>
  <c r="H49" i="41" s="1"/>
  <c r="H50" i="58"/>
  <c r="H50" i="41" s="1"/>
  <c r="J61" i="41"/>
  <c r="I32" i="41" l="1"/>
  <c r="I34" i="41"/>
  <c r="I66" i="41"/>
  <c r="I31" i="41"/>
  <c r="I18" i="41"/>
  <c r="J18" i="41"/>
  <c r="J423" i="58"/>
  <c r="J424" i="58"/>
  <c r="F289" i="66" s="1"/>
  <c r="I423" i="37"/>
  <c r="I15" i="41"/>
  <c r="I424" i="37"/>
  <c r="F97" i="66" s="1"/>
  <c r="J15" i="41"/>
  <c r="J423" i="37"/>
  <c r="J424" i="37"/>
  <c r="F145" i="66" s="1"/>
  <c r="J34" i="41"/>
  <c r="J80" i="41"/>
  <c r="I80" i="41"/>
  <c r="I17" i="41"/>
  <c r="C18" i="63"/>
  <c r="I423" i="58"/>
  <c r="I424" i="58"/>
  <c r="F241" i="66" s="1"/>
  <c r="I79" i="41"/>
  <c r="J17" i="41"/>
  <c r="C28" i="63"/>
  <c r="I16" i="41"/>
  <c r="I65" i="41"/>
  <c r="J79" i="41"/>
  <c r="J63" i="41"/>
  <c r="I82" i="41"/>
  <c r="C48" i="63"/>
  <c r="J16" i="41"/>
  <c r="J82" i="41"/>
  <c r="I64" i="41"/>
  <c r="J81" i="41"/>
  <c r="J64" i="41"/>
  <c r="I81" i="41"/>
  <c r="I63" i="41"/>
  <c r="J66" i="41"/>
  <c r="I48" i="41"/>
  <c r="J65" i="41"/>
  <c r="I49" i="41"/>
  <c r="J50" i="41"/>
  <c r="I50" i="41"/>
  <c r="J49" i="41"/>
  <c r="H15" i="41"/>
  <c r="H423" i="58"/>
  <c r="H424" i="58"/>
  <c r="H424" i="41" s="1"/>
  <c r="J32" i="41"/>
  <c r="I47" i="41"/>
  <c r="J47" i="41"/>
  <c r="I33" i="41"/>
  <c r="H16" i="41"/>
  <c r="J33" i="41"/>
  <c r="J48" i="41"/>
  <c r="C58" i="63"/>
  <c r="H17" i="41"/>
  <c r="C38" i="63"/>
  <c r="J31" i="41"/>
  <c r="E35" i="53" l="1"/>
  <c r="E410" i="38"/>
  <c r="E1010" i="76" s="1"/>
  <c r="F193" i="66"/>
  <c r="H425" i="58"/>
  <c r="H423" i="41"/>
  <c r="E305" i="38"/>
  <c r="E905" i="76" s="1"/>
  <c r="F194" i="66"/>
  <c r="E217" i="76" s="1"/>
  <c r="E413" i="38"/>
  <c r="E1013" i="76" s="1"/>
  <c r="E168" i="76"/>
  <c r="E11" i="53"/>
  <c r="E29" i="53"/>
  <c r="J424" i="41"/>
  <c r="E415" i="38" s="1"/>
  <c r="E1015" i="76" s="1"/>
  <c r="E341" i="38"/>
  <c r="E941" i="76" s="1"/>
  <c r="J423" i="41"/>
  <c r="J425" i="37"/>
  <c r="F146" i="66"/>
  <c r="E169" i="76" s="1"/>
  <c r="E23" i="53"/>
  <c r="E17" i="53"/>
  <c r="I424" i="41"/>
  <c r="E264" i="76"/>
  <c r="F242" i="66"/>
  <c r="E265" i="76" s="1"/>
  <c r="E329" i="38"/>
  <c r="E929" i="76" s="1"/>
  <c r="I425" i="58"/>
  <c r="F98" i="66"/>
  <c r="E121" i="76" s="1"/>
  <c r="E317" i="38"/>
  <c r="E917" i="76" s="1"/>
  <c r="I423" i="41"/>
  <c r="I425" i="37"/>
  <c r="E312" i="76"/>
  <c r="E120" i="76"/>
  <c r="F290" i="66"/>
  <c r="E313" i="76" s="1"/>
  <c r="J425" i="58"/>
  <c r="E353" i="38"/>
  <c r="E953" i="76" s="1"/>
  <c r="E216" i="76" l="1"/>
  <c r="E412" i="38"/>
  <c r="E1012" i="76" s="1"/>
  <c r="H498" i="37"/>
  <c r="C2" i="63" s="1"/>
  <c r="H500" i="37"/>
  <c r="F35" i="66" s="1"/>
  <c r="E58" i="76" s="1"/>
  <c r="H499" i="37"/>
  <c r="F36" i="66" s="1"/>
  <c r="M49" i="66"/>
  <c r="D5" i="53"/>
  <c r="F5" i="53" s="1"/>
  <c r="H11" i="53" s="1"/>
  <c r="C29" i="63"/>
  <c r="J425" i="41"/>
  <c r="I425" i="41"/>
  <c r="C19" i="63"/>
  <c r="M98" i="66"/>
  <c r="N98" i="66" s="1"/>
  <c r="M146" i="66"/>
  <c r="N146" i="66" s="1"/>
  <c r="M193" i="66"/>
  <c r="H6" i="8" s="1"/>
  <c r="H498" i="58"/>
  <c r="C41" i="63" s="1"/>
  <c r="D11" i="53"/>
  <c r="F11" i="53" s="1"/>
  <c r="H5" i="53" s="1"/>
  <c r="H499" i="58"/>
  <c r="H500" i="58"/>
  <c r="M290" i="66"/>
  <c r="M194" i="66"/>
  <c r="N194" i="66" s="1"/>
  <c r="M242" i="66"/>
  <c r="N242" i="66" s="1"/>
  <c r="E553" i="76" s="1"/>
  <c r="C39" i="63"/>
  <c r="H425" i="41"/>
  <c r="C49" i="63"/>
  <c r="C59" i="63"/>
  <c r="E414" i="38"/>
  <c r="E1014" i="76" s="1"/>
  <c r="E411" i="38"/>
  <c r="E1011" i="76" s="1"/>
  <c r="J498" i="58"/>
  <c r="C61" i="63" s="1"/>
  <c r="D35" i="53"/>
  <c r="F35" i="53" s="1"/>
  <c r="H29" i="53" s="1"/>
  <c r="J499" i="58"/>
  <c r="J500" i="58"/>
  <c r="M289" i="66"/>
  <c r="H499" i="41" l="1"/>
  <c r="G5" i="53"/>
  <c r="E287" i="38" s="1"/>
  <c r="E887" i="76" s="1"/>
  <c r="D29" i="53"/>
  <c r="F29" i="53" s="1"/>
  <c r="G29" i="53" s="1"/>
  <c r="E335" i="38" s="1"/>
  <c r="E935" i="76" s="1"/>
  <c r="M145" i="66"/>
  <c r="J6" i="8" s="1"/>
  <c r="J498" i="37"/>
  <c r="J498" i="41" s="1"/>
  <c r="O3" i="41" s="1"/>
  <c r="J499" i="37"/>
  <c r="J499" i="41" s="1"/>
  <c r="J500" i="37"/>
  <c r="J500" i="41" s="1"/>
  <c r="E417" i="38"/>
  <c r="E1017" i="76" s="1"/>
  <c r="C11" i="63"/>
  <c r="N290" i="66"/>
  <c r="E601" i="76" s="1"/>
  <c r="E416" i="38"/>
  <c r="E1016" i="76" s="1"/>
  <c r="H500" i="41"/>
  <c r="C52" i="63"/>
  <c r="L49" i="66"/>
  <c r="C31" i="63"/>
  <c r="C32" i="63"/>
  <c r="E457" i="76"/>
  <c r="Y146" i="66"/>
  <c r="Z290" i="66"/>
  <c r="Y290" i="66"/>
  <c r="I500" i="37"/>
  <c r="I498" i="37"/>
  <c r="I499" i="37"/>
  <c r="D17" i="53"/>
  <c r="F17" i="53" s="1"/>
  <c r="M97" i="66"/>
  <c r="I499" i="58"/>
  <c r="D23" i="53"/>
  <c r="F23" i="53" s="1"/>
  <c r="H17" i="53" s="1"/>
  <c r="I500" i="58"/>
  <c r="I498" i="58"/>
  <c r="M241" i="66"/>
  <c r="G11" i="53"/>
  <c r="E299" i="38" s="1"/>
  <c r="E409" i="76"/>
  <c r="Y242" i="66"/>
  <c r="Z242" i="66"/>
  <c r="Z98" i="66"/>
  <c r="Y98" i="66"/>
  <c r="E426" i="38"/>
  <c r="E1026" i="76" s="1"/>
  <c r="F275" i="66"/>
  <c r="H498" i="41"/>
  <c r="M3" i="41" s="1"/>
  <c r="E427" i="38"/>
  <c r="E1027" i="76" s="1"/>
  <c r="F276" i="66"/>
  <c r="F179" i="66"/>
  <c r="E202" i="76" s="1"/>
  <c r="E422" i="38"/>
  <c r="E1022" i="76" s="1"/>
  <c r="H35" i="53"/>
  <c r="G35" i="53" s="1"/>
  <c r="E347" i="38" s="1"/>
  <c r="E947" i="76" s="1"/>
  <c r="E59" i="76"/>
  <c r="F180" i="66"/>
  <c r="E203" i="76" s="1"/>
  <c r="E423" i="38"/>
  <c r="E1023" i="76" s="1"/>
  <c r="C22" i="63"/>
  <c r="E421" i="38"/>
  <c r="E1021" i="76" s="1"/>
  <c r="F132" i="66"/>
  <c r="E505" i="76"/>
  <c r="Y50" i="66"/>
  <c r="Y194" i="66"/>
  <c r="Z50" i="66"/>
  <c r="Z194" i="66"/>
  <c r="H484" i="37" l="1"/>
  <c r="I6" i="8"/>
  <c r="H487" i="37"/>
  <c r="L36" i="66"/>
  <c r="N36" i="66" s="1"/>
  <c r="E347" i="76" s="1"/>
  <c r="Z146" i="66"/>
  <c r="F131" i="66"/>
  <c r="E154" i="76" s="1"/>
  <c r="E420" i="38"/>
  <c r="E1020" i="76" s="1"/>
  <c r="L35" i="66"/>
  <c r="N35" i="66" s="1"/>
  <c r="E5" i="76"/>
  <c r="E899" i="76"/>
  <c r="H488" i="37"/>
  <c r="H487" i="58"/>
  <c r="L180" i="66"/>
  <c r="H23" i="53"/>
  <c r="G23" i="53" s="1"/>
  <c r="E323" i="38" s="1"/>
  <c r="E923" i="76" s="1"/>
  <c r="G17" i="53"/>
  <c r="E311" i="38" s="1"/>
  <c r="E911" i="76" s="1"/>
  <c r="J488" i="58"/>
  <c r="L275" i="66"/>
  <c r="P275" i="66" s="1"/>
  <c r="H488" i="58"/>
  <c r="L179" i="66"/>
  <c r="I499" i="41"/>
  <c r="F84" i="66"/>
  <c r="E419" i="38"/>
  <c r="E1019" i="76" s="1"/>
  <c r="E35" i="76"/>
  <c r="J484" i="58"/>
  <c r="L289" i="66"/>
  <c r="I498" i="41"/>
  <c r="N3" i="41" s="1"/>
  <c r="C21" i="63"/>
  <c r="C12" i="63"/>
  <c r="I500" i="41"/>
  <c r="E418" i="38"/>
  <c r="E1018" i="76" s="1"/>
  <c r="F83" i="66"/>
  <c r="E17" i="76"/>
  <c r="J484" i="37"/>
  <c r="L145" i="66"/>
  <c r="E155" i="76"/>
  <c r="L132" i="66"/>
  <c r="P132" i="66" s="1"/>
  <c r="J487" i="37"/>
  <c r="R36" i="66"/>
  <c r="T36" i="66" s="1"/>
  <c r="P36" i="66"/>
  <c r="V36" i="66" s="1"/>
  <c r="X36" i="66" s="1"/>
  <c r="E23" i="76"/>
  <c r="H484" i="58"/>
  <c r="H484" i="41" s="1"/>
  <c r="L193" i="66"/>
  <c r="E299" i="76"/>
  <c r="C51" i="63"/>
  <c r="C42" i="63"/>
  <c r="J487" i="58"/>
  <c r="L276" i="66"/>
  <c r="P276" i="66" s="1"/>
  <c r="F227" i="66"/>
  <c r="E424" i="38"/>
  <c r="E1024" i="76" s="1"/>
  <c r="P49" i="66"/>
  <c r="V49" i="66" s="1"/>
  <c r="X49" i="66" s="1"/>
  <c r="R49" i="66"/>
  <c r="T49" i="66" s="1"/>
  <c r="N49" i="66"/>
  <c r="E298" i="76"/>
  <c r="F228" i="66"/>
  <c r="E425" i="38"/>
  <c r="E1025" i="76" s="1"/>
  <c r="H487" i="41" l="1"/>
  <c r="J488" i="37"/>
  <c r="J488" i="41" s="1"/>
  <c r="L131" i="66"/>
  <c r="P131" i="66" s="1"/>
  <c r="H488" i="41"/>
  <c r="J484" i="41"/>
  <c r="P35" i="66"/>
  <c r="V35" i="66" s="1"/>
  <c r="X35" i="66" s="1"/>
  <c r="R35" i="66"/>
  <c r="T35" i="66" s="1"/>
  <c r="J487" i="41"/>
  <c r="N276" i="66"/>
  <c r="E587" i="76" s="1"/>
  <c r="N275" i="66"/>
  <c r="E586" i="76" s="1"/>
  <c r="I488" i="37"/>
  <c r="L83" i="66"/>
  <c r="P83" i="66" s="1"/>
  <c r="E107" i="76"/>
  <c r="E29" i="76"/>
  <c r="L241" i="66"/>
  <c r="I484" i="58"/>
  <c r="L97" i="66"/>
  <c r="E11" i="76"/>
  <c r="I484" i="37"/>
  <c r="L84" i="66"/>
  <c r="P84" i="66" s="1"/>
  <c r="I487" i="37"/>
  <c r="I487" i="58"/>
  <c r="L228" i="66"/>
  <c r="P228" i="66" s="1"/>
  <c r="N179" i="66"/>
  <c r="Z179" i="66" s="1"/>
  <c r="P179" i="66"/>
  <c r="V179" i="66" s="1"/>
  <c r="X179" i="66" s="1"/>
  <c r="R179" i="66"/>
  <c r="T179" i="66" s="1"/>
  <c r="E251" i="76"/>
  <c r="N132" i="66"/>
  <c r="E106" i="76"/>
  <c r="P145" i="66"/>
  <c r="N145" i="66"/>
  <c r="P193" i="66"/>
  <c r="V193" i="66" s="1"/>
  <c r="X193" i="66" s="1"/>
  <c r="R193" i="66"/>
  <c r="T193" i="66" s="1"/>
  <c r="N193" i="66"/>
  <c r="Z49" i="66" s="1"/>
  <c r="P289" i="66"/>
  <c r="N289" i="66"/>
  <c r="N180" i="66"/>
  <c r="R180" i="66"/>
  <c r="T180" i="66" s="1"/>
  <c r="P180" i="66"/>
  <c r="V180" i="66" s="1"/>
  <c r="X180" i="66" s="1"/>
  <c r="E250" i="76"/>
  <c r="E360" i="76"/>
  <c r="L227" i="66"/>
  <c r="P227" i="66" s="1"/>
  <c r="I488" i="58"/>
  <c r="E346" i="76"/>
  <c r="O276" i="66" l="1"/>
  <c r="U276" i="66" s="1"/>
  <c r="N131" i="66"/>
  <c r="O275" i="66" s="1"/>
  <c r="U275" i="66" s="1"/>
  <c r="Y49" i="66"/>
  <c r="Z193" i="66"/>
  <c r="N228" i="66"/>
  <c r="E539" i="76" s="1"/>
  <c r="Y193" i="66"/>
  <c r="O49" i="66"/>
  <c r="Q49" i="66" s="1"/>
  <c r="O35" i="66"/>
  <c r="Q35" i="66" s="1"/>
  <c r="Y35" i="66"/>
  <c r="Z35" i="66"/>
  <c r="I484" i="41"/>
  <c r="N83" i="66"/>
  <c r="I487" i="41"/>
  <c r="E491" i="76"/>
  <c r="O180" i="66"/>
  <c r="Y180" i="66"/>
  <c r="O36" i="66"/>
  <c r="Z36" i="66"/>
  <c r="Z180" i="66"/>
  <c r="Y36" i="66"/>
  <c r="E600" i="76"/>
  <c r="O289" i="66"/>
  <c r="E443" i="76"/>
  <c r="Z276" i="66"/>
  <c r="Y276" i="66"/>
  <c r="O132" i="66"/>
  <c r="Z132" i="66"/>
  <c r="Y132" i="66"/>
  <c r="E504" i="76"/>
  <c r="O193" i="66"/>
  <c r="P97" i="66"/>
  <c r="N97" i="66"/>
  <c r="P241" i="66"/>
  <c r="N241" i="66"/>
  <c r="E456" i="76"/>
  <c r="Y289" i="66"/>
  <c r="O145" i="66"/>
  <c r="Z145" i="66"/>
  <c r="Z289" i="66"/>
  <c r="Y145" i="66"/>
  <c r="E490" i="76"/>
  <c r="O179" i="66"/>
  <c r="Y179" i="66"/>
  <c r="N84" i="66"/>
  <c r="N227" i="66"/>
  <c r="Z131" i="66"/>
  <c r="Z275" i="66"/>
  <c r="Y275" i="66"/>
  <c r="E394" i="76"/>
  <c r="I488" i="41"/>
  <c r="Z227" i="66" l="1"/>
  <c r="Q276" i="66"/>
  <c r="R276" i="66" s="1"/>
  <c r="T276" i="66" s="1"/>
  <c r="V276" i="66"/>
  <c r="X276" i="66" s="1"/>
  <c r="E442" i="76"/>
  <c r="O131" i="66"/>
  <c r="U131" i="66" s="1"/>
  <c r="Y131" i="66"/>
  <c r="O228" i="66"/>
  <c r="V228" i="66" s="1"/>
  <c r="X228" i="66" s="1"/>
  <c r="U49" i="66"/>
  <c r="U35" i="66"/>
  <c r="Q275" i="66"/>
  <c r="R275" i="66" s="1"/>
  <c r="T275" i="66" s="1"/>
  <c r="V275" i="66"/>
  <c r="X275" i="66" s="1"/>
  <c r="O83" i="66"/>
  <c r="Q83" i="66" s="1"/>
  <c r="R83" i="66" s="1"/>
  <c r="T83" i="66" s="1"/>
  <c r="Y227" i="66"/>
  <c r="Y83" i="66"/>
  <c r="U145" i="66"/>
  <c r="Q145" i="66"/>
  <c r="R145" i="66" s="1"/>
  <c r="T145" i="66" s="1"/>
  <c r="V145" i="66"/>
  <c r="X145" i="66" s="1"/>
  <c r="Q193" i="66"/>
  <c r="U193" i="66"/>
  <c r="Z84" i="66"/>
  <c r="E395" i="76"/>
  <c r="Y228" i="66"/>
  <c r="Z228" i="66"/>
  <c r="O84" i="66"/>
  <c r="Y84" i="66"/>
  <c r="Q180" i="66"/>
  <c r="U180" i="66"/>
  <c r="E538" i="76"/>
  <c r="O227" i="66"/>
  <c r="E552" i="76"/>
  <c r="O241" i="66"/>
  <c r="V132" i="66"/>
  <c r="X132" i="66" s="1"/>
  <c r="U132" i="66"/>
  <c r="Q132" i="66"/>
  <c r="R132" i="66" s="1"/>
  <c r="T132" i="66" s="1"/>
  <c r="U289" i="66"/>
  <c r="Q289" i="66"/>
  <c r="R289" i="66" s="1"/>
  <c r="T289" i="66" s="1"/>
  <c r="V289" i="66"/>
  <c r="X289" i="66" s="1"/>
  <c r="U179" i="66"/>
  <c r="Q179" i="66"/>
  <c r="Q36" i="66"/>
  <c r="U36" i="66"/>
  <c r="Z83" i="66"/>
  <c r="E408" i="76"/>
  <c r="Y97" i="66"/>
  <c r="O97" i="66"/>
  <c r="Z241" i="66"/>
  <c r="Z97" i="66"/>
  <c r="Y241" i="66"/>
  <c r="Q131" i="66" l="1"/>
  <c r="R131" i="66" s="1"/>
  <c r="T131" i="66" s="1"/>
  <c r="V131" i="66"/>
  <c r="X131" i="66" s="1"/>
  <c r="U228" i="66"/>
  <c r="Q228" i="66"/>
  <c r="R228" i="66" s="1"/>
  <c r="T228" i="66" s="1"/>
  <c r="V83" i="66"/>
  <c r="X83" i="66" s="1"/>
  <c r="U83" i="66"/>
  <c r="U241" i="66"/>
  <c r="V241" i="66"/>
  <c r="X241" i="66" s="1"/>
  <c r="Q241" i="66"/>
  <c r="R241" i="66" s="1"/>
  <c r="T241" i="66" s="1"/>
  <c r="U227" i="66"/>
  <c r="V227" i="66"/>
  <c r="X227" i="66" s="1"/>
  <c r="Q227" i="66"/>
  <c r="R227" i="66" s="1"/>
  <c r="T227" i="66" s="1"/>
  <c r="Q84" i="66"/>
  <c r="R84" i="66" s="1"/>
  <c r="T84" i="66" s="1"/>
  <c r="U84" i="66"/>
  <c r="V84" i="66"/>
  <c r="X84" i="66" s="1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<sst xmlns="http://schemas.openxmlformats.org/spreadsheetml/2006/main" count="5492" uniqueCount="353">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</sst>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3"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23679614.841002569</c:v>
                </c:pt>
                <c:pt idx="2">
                  <c:v>23310542.352385238</c:v>
                </c:pt>
                <c:pt idx="3">
                  <c:v>8803491.7355084848</c:v>
                </c:pt>
                <c:pt idx="4">
                  <c:v>20758258.546328574</c:v>
                </c:pt>
                <c:pt idx="5">
                  <c:v>20250396.100444589</c:v>
                </c:pt>
                <c:pt idx="21">
                  <c:v>3230529.0722415126</c:v>
                </c:pt>
                <c:pt idx="22">
                  <c:v>2921356.2946739928</c:v>
                </c:pt>
                <c:pt idx="23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4521.4640303491688</c:v>
                </c:pt>
                <c:pt idx="5">
                  <c:v>4669.3150599254868</c:v>
                </c:pt>
                <c:pt idx="6">
                  <c:v>4441.5</c:v>
                </c:pt>
                <c:pt idx="7">
                  <c:v>4521.4640303491688</c:v>
                </c:pt>
                <c:pt idx="8">
                  <c:v>4669.3150599254868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4803676.4207574027</c:v>
                </c:pt>
                <c:pt idx="23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1000000</c:v>
                </c:pt>
                <c:pt idx="16">
                  <c:v>1000000</c:v>
                </c:pt>
                <c:pt idx="17">
                  <c:v>1000000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1803882.2275068513</c:v>
                </c:pt>
                <c:pt idx="23">
                  <c:v>1701764.1912565753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2425424.9668528601</c:v>
                </c:pt>
                <c:pt idx="23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3337508.6121604778</c:v>
                </c:pt>
                <c:pt idx="5">
                  <c:v>3273735.0982277556</c:v>
                </c:pt>
                <c:pt idx="6">
                  <c:v>4353509.666666667</c:v>
                </c:pt>
                <c:pt idx="7">
                  <c:v>10568777.271841513</c:v>
                </c:pt>
                <c:pt idx="8">
                  <c:v>10366827.811054559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1703274.5214405721</c:v>
                </c:pt>
                <c:pt idx="23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1780727.3487029388</c:v>
                </c:pt>
                <c:pt idx="23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8111792.5165442396</c:v>
                </c:pt>
                <c:pt idx="5">
                  <c:v>7766039.9283319106</c:v>
                </c:pt>
                <c:pt idx="6">
                  <c:v>2914869.3333333335</c:v>
                </c:pt>
                <c:pt idx="7">
                  <c:v>9147340.4973796755</c:v>
                </c:pt>
                <c:pt idx="8">
                  <c:v>8757449.2808849197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38575" y="161925"/>
          <a:ext cx="115140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236109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467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046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1620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74074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856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50.3395344907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00549498.82270408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879215.2019956233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841167.61765562883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879215.2019956233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841167.61765562883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21621.6077055034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103245.8768300271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21621.6077055033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103245.87683002709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090857.6667890914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13024.56071776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010684.2499246718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91079.94133190345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7085171.5926641021"/>
  </r>
  <r>
    <x v="6"/>
    <s v="Vestdanmark"/>
    <x v="15"/>
    <x v="1"/>
    <n v="3116039.2107205875"/>
  </r>
  <r>
    <x v="6"/>
    <s v="Vestdanmark"/>
    <x v="16"/>
    <x v="1"/>
    <n v="4171.3630677727415"/>
  </r>
  <r>
    <x v="6"/>
    <s v="Vestdanmark"/>
    <x v="20"/>
    <x v="1"/>
    <n v="502160.95849399589"/>
  </r>
  <r>
    <x v="6"/>
    <s v="Vestdanmark"/>
    <x v="38"/>
    <x v="1"/>
    <n v="17711161.810424652"/>
  </r>
  <r>
    <x v="6"/>
    <s v="Vestdanmark"/>
    <x v="39"/>
    <x v="1"/>
    <n v="571108.87935312989"/>
  </r>
  <r>
    <x v="6"/>
    <s v="Vestdanmark"/>
    <x v="14"/>
    <x v="2"/>
    <n v="6783177.1307623936"/>
  </r>
  <r>
    <x v="6"/>
    <s v="Vestdanmark"/>
    <x v="15"/>
    <x v="2"/>
    <n v="3056497.5606119577"/>
  </r>
  <r>
    <x v="6"/>
    <s v="Vestdanmark"/>
    <x v="16"/>
    <x v="2"/>
    <n v="4307.7658612412106"/>
  </r>
  <r>
    <x v="6"/>
    <s v="Vestdanmark"/>
    <x v="20"/>
    <x v="2"/>
    <n v="525831.49845533748"/>
  </r>
  <r>
    <x v="6"/>
    <s v="Vestdanmark"/>
    <x v="38"/>
    <x v="2"/>
    <n v="17222550.97014698"/>
  </r>
  <r>
    <x v="6"/>
    <s v="Vestdanmark"/>
    <x v="39"/>
    <x v="2"/>
    <n v="549824.31220967998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026620.9238801375"/>
  </r>
  <r>
    <x v="6"/>
    <s v="Østdanmark"/>
    <x v="15"/>
    <x v="1"/>
    <n v="221469.40143989015"/>
  </r>
  <r>
    <x v="6"/>
    <s v="Østdanmark"/>
    <x v="16"/>
    <x v="1"/>
    <n v="350.10096257642732"/>
  </r>
  <r>
    <x v="6"/>
    <s v="Østdanmark"/>
    <x v="20"/>
    <x v="1"/>
    <n v="67774.717172805787"/>
  </r>
  <r>
    <x v="6"/>
    <s v="Østdanmark"/>
    <x v="38"/>
    <x v="1"/>
    <n v="3047096.7359039234"/>
  </r>
  <r>
    <x v="6"/>
    <s v="Østdanmark"/>
    <x v="39"/>
    <x v="1"/>
    <n v="364918.6036041156"/>
  </r>
  <r>
    <x v="6"/>
    <s v="Østdanmark"/>
    <x v="14"/>
    <x v="2"/>
    <n v="982862.79756951681"/>
  </r>
  <r>
    <x v="6"/>
    <s v="Østdanmark"/>
    <x v="15"/>
    <x v="2"/>
    <n v="217237.5376157978"/>
  </r>
  <r>
    <x v="6"/>
    <s v="Østdanmark"/>
    <x v="16"/>
    <x v="2"/>
    <n v="361.54919868427658"/>
  </r>
  <r>
    <x v="6"/>
    <s v="Østdanmark"/>
    <x v="20"/>
    <x v="2"/>
    <n v="71371.713113742837"/>
  </r>
  <r>
    <x v="6"/>
    <s v="Østdanmark"/>
    <x v="38"/>
    <x v="2"/>
    <n v="3027845.1302976091"/>
  </r>
  <r>
    <x v="6"/>
    <s v="Østdanmark"/>
    <x v="39"/>
    <x v="2"/>
    <n v="354148.81875125773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170121.210887052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393839.544603845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56384.52297684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91229.8998144846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613475.22730412404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604727.76445986028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593903.81764842931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386524.77269587596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395272.23554013966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406096.18235157069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70595.78918068163"/>
    <x v="1"/>
  </r>
  <r>
    <s v="Total produktion"/>
    <s v="Vestdanmark"/>
    <x v="5"/>
    <x v="1"/>
    <n v="195082.22598438186"/>
    <x v="1"/>
  </r>
  <r>
    <s v="Total produktion"/>
    <s v="Vestdanmark"/>
    <x v="39"/>
    <x v="1"/>
    <n v="500549498.82270408"/>
    <x v="1"/>
  </r>
  <r>
    <s v="Total produktion"/>
    <s v="Vestdanmark"/>
    <x v="40"/>
    <x v="1"/>
    <n v="20203693.34554347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923566.29660628818"/>
    <x v="1"/>
  </r>
  <r>
    <s v="Total produktion"/>
    <s v="Vestdanmark"/>
    <x v="47"/>
    <x v="1"/>
    <n v="27159.598992572228"/>
    <x v="1"/>
  </r>
  <r>
    <s v="Total produktion"/>
    <s v="Vestdanmark"/>
    <x v="6"/>
    <x v="1"/>
    <n v="0"/>
    <x v="1"/>
  </r>
  <r>
    <s v="Total produktion"/>
    <s v="Vestdanmark"/>
    <x v="7"/>
    <x v="1"/>
    <n v="16375262.677757401"/>
    <x v="1"/>
  </r>
  <r>
    <s v="Total produktion"/>
    <s v="Vestdanmark"/>
    <x v="8"/>
    <x v="1"/>
    <n v="0"/>
    <x v="1"/>
  </r>
  <r>
    <s v="Total produktion"/>
    <s v="Vestdanmark"/>
    <x v="9"/>
    <x v="1"/>
    <n v="192848.72920371042"/>
    <x v="1"/>
  </r>
  <r>
    <s v="Total produktion"/>
    <s v="Vestdanmark"/>
    <x v="0"/>
    <x v="1"/>
    <n v="2643891.6563181542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802238.89808826952"/>
    <x v="1"/>
  </r>
  <r>
    <s v="Total produktion"/>
    <s v="Vestdanmark"/>
    <x v="13"/>
    <x v="1"/>
    <n v="2244003.4840042591"/>
    <x v="1"/>
  </r>
  <r>
    <s v="Total produktion"/>
    <s v="Vestdanmark"/>
    <x v="14"/>
    <x v="1"/>
    <n v="7185056.2456319006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7997415.641357664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685776.5357930374"/>
    <x v="1"/>
  </r>
  <r>
    <s v="Total produktion"/>
    <s v="Vestdanmark"/>
    <x v="2"/>
    <x v="1"/>
    <n v="176446.6832046808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870431.535367866"/>
    <x v="1"/>
  </r>
  <r>
    <s v="Total produktion"/>
    <s v="Vestdanmark"/>
    <x v="26"/>
    <x v="1"/>
    <n v="509029.05966338929"/>
    <x v="1"/>
  </r>
  <r>
    <s v="Total produktion"/>
    <s v="Vestdanmark"/>
    <x v="27"/>
    <x v="1"/>
    <n v="254514.52983169464"/>
    <x v="1"/>
  </r>
  <r>
    <s v="Total produktion"/>
    <s v="Vestdanmark"/>
    <x v="1"/>
    <x v="1"/>
    <n v="162889.29909228458"/>
    <x v="1"/>
  </r>
  <r>
    <s v="Total produktion"/>
    <s v="Vestdanmark"/>
    <x v="28"/>
    <x v="1"/>
    <n v="396405.63727863086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208223.23899291924"/>
    <x v="1"/>
  </r>
  <r>
    <s v="Total produktion"/>
    <s v="Vestdanmark"/>
    <x v="38"/>
    <x v="2"/>
    <n v="280111.33244912018"/>
    <x v="1"/>
  </r>
  <r>
    <s v="Total produktion"/>
    <s v="Vestdanmark"/>
    <x v="5"/>
    <x v="2"/>
    <n v="197484.13479984918"/>
    <x v="1"/>
  </r>
  <r>
    <s v="Total produktion"/>
    <s v="Vestdanmark"/>
    <x v="39"/>
    <x v="2"/>
    <n v="498159957.32203865"/>
    <x v="1"/>
  </r>
  <r>
    <s v="Total produktion"/>
    <s v="Vestdanmark"/>
    <x v="40"/>
    <x v="2"/>
    <n v="19825143.262106888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957437.9326590331"/>
    <x v="1"/>
  </r>
  <r>
    <s v="Total produktion"/>
    <s v="Vestdanmark"/>
    <x v="47"/>
    <x v="2"/>
    <n v="28117.117854959241"/>
    <x v="1"/>
  </r>
  <r>
    <s v="Total produktion"/>
    <s v="Vestdanmark"/>
    <x v="6"/>
    <x v="2"/>
    <n v="0"/>
    <x v="1"/>
  </r>
  <r>
    <s v="Total produktion"/>
    <s v="Vestdanmark"/>
    <x v="7"/>
    <x v="2"/>
    <n v="17187397.545226604"/>
    <x v="1"/>
  </r>
  <r>
    <s v="Total produktion"/>
    <s v="Vestdanmark"/>
    <x v="8"/>
    <x v="2"/>
    <n v="0"/>
    <x v="1"/>
  </r>
  <r>
    <s v="Total produktion"/>
    <s v="Vestdanmark"/>
    <x v="9"/>
    <x v="2"/>
    <n v="198166.83757807463"/>
    <x v="1"/>
  </r>
  <r>
    <s v="Total produktion"/>
    <s v="Vestdanmark"/>
    <x v="0"/>
    <x v="2"/>
    <n v="2560492.8051294163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830522.04311077786"/>
    <x v="1"/>
  </r>
  <r>
    <s v="Total produktion"/>
    <s v="Vestdanmark"/>
    <x v="13"/>
    <x v="2"/>
    <n v="2323694.0904921242"/>
    <x v="1"/>
  </r>
  <r>
    <s v="Total produktion"/>
    <s v="Vestdanmark"/>
    <x v="14"/>
    <x v="2"/>
    <n v="7470858.8846565643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8373936.9345243433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745209.0344552125"/>
    <x v="1"/>
  </r>
  <r>
    <s v="Total produktion"/>
    <s v="Vestdanmark"/>
    <x v="2"/>
    <x v="2"/>
    <n v="183249.6836740704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779961.9648844432"/>
    <x v="1"/>
  </r>
  <r>
    <s v="Total produktion"/>
    <s v="Vestdanmark"/>
    <x v="26"/>
    <x v="2"/>
    <n v="526296.50250669091"/>
    <x v="1"/>
  </r>
  <r>
    <s v="Total produktion"/>
    <s v="Vestdanmark"/>
    <x v="27"/>
    <x v="2"/>
    <n v="263148.25125334546"/>
    <x v="1"/>
  </r>
  <r>
    <s v="Total produktion"/>
    <s v="Vestdanmark"/>
    <x v="1"/>
    <x v="2"/>
    <n v="168414.8808021411"/>
    <x v="1"/>
  </r>
  <r>
    <s v="Total produktion"/>
    <s v="Vestdanmark"/>
    <x v="28"/>
    <x v="2"/>
    <n v="410082.28428580571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32129.8582954018"/>
    <x v="1"/>
  </r>
  <r>
    <s v="Total produktion"/>
    <s v="Vestdanmark"/>
    <x v="36"/>
    <x v="2"/>
    <n v="380352.76102781744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28427.465119156146"/>
    <x v="1"/>
  </r>
  <r>
    <s v="Total produktion"/>
    <s v="Østdanmark"/>
    <x v="5"/>
    <x v="1"/>
    <n v="168912.745758362"/>
    <x v="1"/>
  </r>
  <r>
    <s v="Total produktion"/>
    <s v="Østdanmark"/>
    <x v="39"/>
    <x v="1"/>
    <n v="108778137.96208517"/>
    <x v="1"/>
  </r>
  <r>
    <s v="Total produktion"/>
    <s v="Østdanmark"/>
    <x v="40"/>
    <x v="1"/>
    <n v="3475921.4954590979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651574.6178029154"/>
    <x v="1"/>
  </r>
  <r>
    <s v="Total produktion"/>
    <s v="Østdanmark"/>
    <x v="47"/>
    <x v="1"/>
    <n v="16628.1277891153"/>
    <x v="1"/>
  </r>
  <r>
    <s v="Total produktion"/>
    <s v="Østdanmark"/>
    <x v="6"/>
    <x v="1"/>
    <n v="0"/>
    <x v="1"/>
  </r>
  <r>
    <s v="Total produktion"/>
    <s v="Østdanmark"/>
    <x v="7"/>
    <x v="1"/>
    <n v="2253848.7282700147"/>
    <x v="1"/>
  </r>
  <r>
    <s v="Total produktion"/>
    <s v="Østdanmark"/>
    <x v="8"/>
    <x v="1"/>
    <n v="0"/>
    <x v="1"/>
  </r>
  <r>
    <s v="Total produktion"/>
    <s v="Østdanmark"/>
    <x v="9"/>
    <x v="1"/>
    <n v="99860.697208716942"/>
    <x v="1"/>
  </r>
  <r>
    <s v="Total produktion"/>
    <s v="Østdanmark"/>
    <x v="0"/>
    <x v="1"/>
    <n v="934395.72639170452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153452.1885801873"/>
    <x v="1"/>
  </r>
  <r>
    <s v="Total produktion"/>
    <s v="Østdanmark"/>
    <x v="13"/>
    <x v="1"/>
    <n v="122729.17644107634"/>
    <x v="1"/>
  </r>
  <r>
    <s v="Total produktion"/>
    <s v="Østdanmark"/>
    <x v="14"/>
    <x v="1"/>
    <n v="2397159.4134105444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387291.92766215833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416697.13769709459"/>
    <x v="1"/>
  </r>
  <r>
    <s v="Total produktion"/>
    <s v="Østdanmark"/>
    <x v="2"/>
    <x v="1"/>
    <n v="40614.954242467749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46161.09873740864"/>
    <x v="1"/>
  </r>
  <r>
    <s v="Total produktion"/>
    <s v="Østdanmark"/>
    <x v="26"/>
    <x v="1"/>
    <n v="202988.92221517742"/>
    <x v="1"/>
  </r>
  <r>
    <s v="Total produktion"/>
    <s v="Østdanmark"/>
    <x v="27"/>
    <x v="1"/>
    <n v="101494.46110758871"/>
    <x v="1"/>
  </r>
  <r>
    <s v="Total produktion"/>
    <s v="Østdanmark"/>
    <x v="1"/>
    <x v="1"/>
    <n v="64956.455108856775"/>
    <x v="1"/>
  </r>
  <r>
    <s v="Total produktion"/>
    <s v="Østdanmark"/>
    <x v="28"/>
    <x v="1"/>
    <n v="2357380.2059099637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7476.099590900943"/>
    <x v="1"/>
  </r>
  <r>
    <s v="Total produktion"/>
    <s v="Østdanmark"/>
    <x v="38"/>
    <x v="2"/>
    <n v="29671.151024691055"/>
    <x v="1"/>
  </r>
  <r>
    <s v="Total produktion"/>
    <s v="Østdanmark"/>
    <x v="5"/>
    <x v="2"/>
    <n v="172292.68030975034"/>
    <x v="1"/>
  </r>
  <r>
    <s v="Total produktion"/>
    <s v="Østdanmark"/>
    <x v="39"/>
    <x v="2"/>
    <n v="109815913.7808761"/>
    <x v="1"/>
  </r>
  <r>
    <s v="Total produktion"/>
    <s v="Østdanmark"/>
    <x v="40"/>
    <x v="2"/>
    <n v="3485399.0902783498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680414.34761758172"/>
    <x v="1"/>
  </r>
  <r>
    <s v="Total produktion"/>
    <s v="Østdanmark"/>
    <x v="47"/>
    <x v="2"/>
    <n v="17356.133122278541"/>
    <x v="1"/>
  </r>
  <r>
    <s v="Total produktion"/>
    <s v="Østdanmark"/>
    <x v="6"/>
    <x v="2"/>
    <n v="0"/>
    <x v="1"/>
  </r>
  <r>
    <s v="Total produktion"/>
    <s v="Østdanmark"/>
    <x v="7"/>
    <x v="2"/>
    <n v="2383188.3585043661"/>
    <x v="1"/>
  </r>
  <r>
    <s v="Total produktion"/>
    <s v="Østdanmark"/>
    <x v="8"/>
    <x v="2"/>
    <n v="0"/>
    <x v="1"/>
  </r>
  <r>
    <s v="Total produktion"/>
    <s v="Østdanmark"/>
    <x v="9"/>
    <x v="2"/>
    <n v="103505.43836904144"/>
    <x v="1"/>
  </r>
  <r>
    <s v="Total produktion"/>
    <s v="Østdanmark"/>
    <x v="0"/>
    <x v="2"/>
    <n v="912256.65771204641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160170.5644002886"/>
    <x v="1"/>
  </r>
  <r>
    <s v="Total produktion"/>
    <s v="Østdanmark"/>
    <x v="13"/>
    <x v="2"/>
    <n v="128113.19770884549"/>
    <x v="1"/>
  </r>
  <r>
    <s v="Total produktion"/>
    <s v="Østdanmark"/>
    <x v="14"/>
    <x v="2"/>
    <n v="2513308.7441212214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408888.66992592916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434940.78739744844"/>
    <x v="1"/>
  </r>
  <r>
    <s v="Total produktion"/>
    <s v="Østdanmark"/>
    <x v="2"/>
    <x v="2"/>
    <n v="42440.412782955995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39731.06359710812"/>
    <x v="1"/>
  </r>
  <r>
    <s v="Total produktion"/>
    <s v="Østdanmark"/>
    <x v="26"/>
    <x v="2"/>
    <n v="211655.83028103792"/>
    <x v="1"/>
  </r>
  <r>
    <s v="Total produktion"/>
    <s v="Østdanmark"/>
    <x v="27"/>
    <x v="2"/>
    <n v="105827.91514051896"/>
    <x v="1"/>
  </r>
  <r>
    <s v="Total produktion"/>
    <s v="Østdanmark"/>
    <x v="1"/>
    <x v="2"/>
    <n v="67729.865689932136"/>
    <x v="1"/>
  </r>
  <r>
    <s v="Total produktion"/>
    <s v="Østdanmark"/>
    <x v="28"/>
    <x v="2"/>
    <n v="2460019.4054890401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0341.66126997548"/>
    <x v="1"/>
  </r>
  <r>
    <s v="Total produktion"/>
    <s v="Østdanmark"/>
    <x v="36"/>
    <x v="2"/>
    <n v="111177.39028679465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206097.31370548965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92531.5351188183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923566.29660628818"/>
    <x v="2"/>
  </r>
  <r>
    <s v="Ubrugt"/>
    <s v="Vestdanmark"/>
    <x v="47"/>
    <x v="1"/>
    <n v="-230763.6953853434"/>
    <x v="2"/>
  </r>
  <r>
    <s v="Ubrugt"/>
    <s v="Vestdanmark"/>
    <x v="6"/>
    <x v="1"/>
    <n v="-114193.60000000001"/>
    <x v="2"/>
  </r>
  <r>
    <s v="Ubrugt"/>
    <s v="Vestdanmark"/>
    <x v="7"/>
    <x v="1"/>
    <n v="4062261.4264890756"/>
    <x v="2"/>
  </r>
  <r>
    <s v="Ubrugt"/>
    <s v="Vestdanmark"/>
    <x v="8"/>
    <x v="1"/>
    <n v="0"/>
    <x v="2"/>
  </r>
  <r>
    <s v="Ubrugt"/>
    <s v="Vestdanmark"/>
    <x v="9"/>
    <x v="1"/>
    <n v="-77291.98438158017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802238.89808826952"/>
    <x v="2"/>
  </r>
  <r>
    <s v="Ubrugt"/>
    <s v="Vestdanmark"/>
    <x v="13"/>
    <x v="1"/>
    <n v="2120471.800907468"/>
    <x v="2"/>
  </r>
  <r>
    <s v="Ubrugt"/>
    <s v="Vestdanmark"/>
    <x v="14"/>
    <x v="1"/>
    <n v="1007069.1349568693"/>
    <x v="2"/>
  </r>
  <r>
    <s v="Ubrugt"/>
    <s v="Vestdanmark"/>
    <x v="15"/>
    <x v="1"/>
    <n v="-571108.87935312989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2025579.8457683008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685776.5357930374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40415.423740432394"/>
    <x v="2"/>
  </r>
  <r>
    <s v="Ubrugt"/>
    <s v="Vestdanmark"/>
    <x v="1"/>
    <x v="1"/>
    <n v="0"/>
    <x v="2"/>
  </r>
  <r>
    <s v="Ubrugt"/>
    <s v="Vestdanmark"/>
    <x v="28"/>
    <x v="1"/>
    <n v="-448885.40904082556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215612.8569739282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602592.2919599079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957437.9326590331"/>
    <x v="2"/>
  </r>
  <r>
    <s v="Ubrugt"/>
    <s v="Vestdanmark"/>
    <x v="47"/>
    <x v="2"/>
    <n v="-239861.80249606221"/>
    <x v="2"/>
  </r>
  <r>
    <s v="Ubrugt"/>
    <s v="Vestdanmark"/>
    <x v="6"/>
    <x v="2"/>
    <n v="-114193.60000000001"/>
    <x v="2"/>
  </r>
  <r>
    <s v="Ubrugt"/>
    <s v="Vestdanmark"/>
    <x v="7"/>
    <x v="2"/>
    <n v="4874463.8662249763"/>
    <x v="2"/>
  </r>
  <r>
    <s v="Ubrugt"/>
    <s v="Vestdanmark"/>
    <x v="8"/>
    <x v="2"/>
    <n v="0"/>
    <x v="2"/>
  </r>
  <r>
    <s v="Ubrugt"/>
    <s v="Vestdanmark"/>
    <x v="9"/>
    <x v="2"/>
    <n v="-82505.82110536363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830522.04311077786"/>
    <x v="2"/>
  </r>
  <r>
    <s v="Ubrugt"/>
    <s v="Vestdanmark"/>
    <x v="13"/>
    <x v="2"/>
    <n v="2195346.2917976878"/>
    <x v="2"/>
  </r>
  <r>
    <s v="Ubrugt"/>
    <s v="Vestdanmark"/>
    <x v="14"/>
    <x v="2"/>
    <n v="1281340.1795332497"/>
    <x v="2"/>
  </r>
  <r>
    <s v="Ubrugt"/>
    <s v="Vestdanmark"/>
    <x v="15"/>
    <x v="2"/>
    <n v="-549824.31220967998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2402221.6672032755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745209.0344552125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49049.145162083209"/>
    <x v="2"/>
  </r>
  <r>
    <s v="Ubrugt"/>
    <s v="Vestdanmark"/>
    <x v="1"/>
    <x v="2"/>
    <n v="0"/>
    <x v="2"/>
  </r>
  <r>
    <s v="Ubrugt"/>
    <s v="Vestdanmark"/>
    <x v="28"/>
    <x v="2"/>
    <n v="-435178.15247627377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20510.848365416048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8824.7595551745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651574.6178029154"/>
    <x v="2"/>
  </r>
  <r>
    <s v="Ubrugt"/>
    <s v="Østdanmark"/>
    <x v="47"/>
    <x v="1"/>
    <n v="-206695.81486419399"/>
    <x v="2"/>
  </r>
  <r>
    <s v="Ubrugt"/>
    <s v="Østdanmark"/>
    <x v="6"/>
    <x v="1"/>
    <n v="-28548.400000000001"/>
    <x v="2"/>
  </r>
  <r>
    <s v="Ubrugt"/>
    <s v="Østdanmark"/>
    <x v="7"/>
    <x v="1"/>
    <n v="741414.99426832702"/>
    <x v="2"/>
  </r>
  <r>
    <s v="Ubrugt"/>
    <s v="Østdanmark"/>
    <x v="8"/>
    <x v="1"/>
    <n v="0"/>
    <x v="2"/>
  </r>
  <r>
    <s v="Ubrugt"/>
    <s v="Østdanmark"/>
    <x v="9"/>
    <x v="1"/>
    <n v="-134041.74799132804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153452.1885801873"/>
    <x v="2"/>
  </r>
  <r>
    <s v="Ubrugt"/>
    <s v="Østdanmark"/>
    <x v="13"/>
    <x v="1"/>
    <n v="15768.761801859786"/>
    <x v="2"/>
  </r>
  <r>
    <s v="Ubrugt"/>
    <s v="Østdanmark"/>
    <x v="14"/>
    <x v="1"/>
    <n v="1418355.8318959908"/>
    <x v="2"/>
  </r>
  <r>
    <s v="Ubrugt"/>
    <s v="Østdanmark"/>
    <x v="15"/>
    <x v="1"/>
    <n v="-364918.6036041156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-322305.32432772877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416697.13769709459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75215.691605590328"/>
    <x v="2"/>
  </r>
  <r>
    <s v="Ubrugt"/>
    <s v="Østdanmark"/>
    <x v="1"/>
    <x v="1"/>
    <n v="0"/>
    <x v="2"/>
  </r>
  <r>
    <s v="Ubrugt"/>
    <s v="Østdanmark"/>
    <x v="28"/>
    <x v="1"/>
    <n v="2229612.7577437642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21754.534270950957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57553.95998074068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680414.34761758172"/>
    <x v="2"/>
  </r>
  <r>
    <s v="Ubrugt"/>
    <s v="Østdanmark"/>
    <x v="47"/>
    <x v="2"/>
    <n v="-216438.88287019526"/>
    <x v="2"/>
  </r>
  <r>
    <s v="Ubrugt"/>
    <s v="Østdanmark"/>
    <x v="6"/>
    <x v="2"/>
    <n v="-28548.400000000001"/>
    <x v="2"/>
  </r>
  <r>
    <s v="Ubrugt"/>
    <s v="Østdanmark"/>
    <x v="7"/>
    <x v="2"/>
    <n v="870687.05223598122"/>
    <x v="2"/>
  </r>
  <r>
    <s v="Ubrugt"/>
    <s v="Østdanmark"/>
    <x v="8"/>
    <x v="2"/>
    <n v="0"/>
    <x v="2"/>
  </r>
  <r>
    <s v="Ubrugt"/>
    <s v="Østdanmark"/>
    <x v="9"/>
    <x v="2"/>
    <n v="-141364.07838097058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160170.5644002886"/>
    <x v="2"/>
  </r>
  <r>
    <s v="Ubrugt"/>
    <s v="Østdanmark"/>
    <x v="13"/>
    <x v="2"/>
    <n v="16137.690049292243"/>
    <x v="2"/>
  </r>
  <r>
    <s v="Ubrugt"/>
    <s v="Østdanmark"/>
    <x v="14"/>
    <x v="2"/>
    <n v="1522485.0704756093"/>
    <x v="2"/>
  </r>
  <r>
    <s v="Ubrugt"/>
    <s v="Østdanmark"/>
    <x v="15"/>
    <x v="2"/>
    <n v="-354148.81875125773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-300829.11033225257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434940.78739744844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79549.145638520597"/>
    <x v="2"/>
  </r>
  <r>
    <s v="Ubrugt"/>
    <s v="Østdanmark"/>
    <x v="1"/>
    <x v="2"/>
    <n v="0"/>
    <x v="2"/>
  </r>
  <r>
    <s v="Ubrugt"/>
    <s v="Østdanmark"/>
    <x v="28"/>
    <x v="2"/>
    <n v="2332221.3477654639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7989661.5832169671"/>
    <x v="4"/>
  </r>
  <r>
    <s v="Biogas"/>
    <s v="Vestdanmark"/>
    <x v="16"/>
    <x v="1"/>
    <n v="9867457.5006151944"/>
    <x v="4"/>
  </r>
  <r>
    <s v="Biogas"/>
    <s v="Vestdanmark"/>
    <x v="44"/>
    <x v="1"/>
    <n v="4171.3630677727415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2973.141962340742"/>
    <x v="4"/>
  </r>
  <r>
    <s v="Biogas"/>
    <s v="Vestdanmark"/>
    <x v="14"/>
    <x v="1"/>
    <n v="2838.8656563257464"/>
    <x v="4"/>
  </r>
  <r>
    <s v="Biogas"/>
    <s v="Vestdanmark"/>
    <x v="7"/>
    <x v="1"/>
    <n v="75311.342010026739"/>
    <x v="4"/>
  </r>
  <r>
    <s v="Biogas"/>
    <s v="Vestdanmark"/>
    <x v="18"/>
    <x v="1"/>
    <n v="314782.00911940058"/>
    <x v="4"/>
  </r>
  <r>
    <s v="Biogas"/>
    <s v="Vestdanmark"/>
    <x v="28"/>
    <x v="1"/>
    <n v="4123.4286638275544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7649114.6368171675"/>
    <x v="4"/>
  </r>
  <r>
    <s v="Biogas"/>
    <s v="Vestdanmark"/>
    <x v="16"/>
    <x v="2"/>
    <n v="9678908.9419378657"/>
    <x v="4"/>
  </r>
  <r>
    <s v="Biogas"/>
    <s v="Vestdanmark"/>
    <x v="44"/>
    <x v="2"/>
    <n v="4307.7658612412106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2709.156061702248"/>
    <x v="4"/>
  </r>
  <r>
    <s v="Biogas"/>
    <s v="Vestdanmark"/>
    <x v="14"/>
    <x v="2"/>
    <n v="2832.9524091506291"/>
    <x v="4"/>
  </r>
  <r>
    <s v="Biogas"/>
    <s v="Vestdanmark"/>
    <x v="7"/>
    <x v="2"/>
    <n v="75243.769743329321"/>
    <x v="4"/>
  </r>
  <r>
    <s v="Biogas"/>
    <s v="Vestdanmark"/>
    <x v="18"/>
    <x v="2"/>
    <n v="314661.48085110582"/>
    <x v="4"/>
  </r>
  <r>
    <s v="Biogas"/>
    <s v="Vestdanmark"/>
    <x v="28"/>
    <x v="2"/>
    <n v="4092.8191064506923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157678.9141627084"/>
    <x v="4"/>
  </r>
  <r>
    <s v="Biogas"/>
    <s v="Østdanmark"/>
    <x v="16"/>
    <x v="1"/>
    <n v="701319.77122631879"/>
    <x v="4"/>
  </r>
  <r>
    <s v="Biogas"/>
    <s v="Østdanmark"/>
    <x v="44"/>
    <x v="1"/>
    <n v="350.10096257642732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22960.858037659247"/>
    <x v="4"/>
  </r>
  <r>
    <s v="Biogas"/>
    <s v="Østdanmark"/>
    <x v="14"/>
    <x v="1"/>
    <n v="947.1343436742535"/>
    <x v="4"/>
  </r>
  <r>
    <s v="Biogas"/>
    <s v="Østdanmark"/>
    <x v="7"/>
    <x v="1"/>
    <n v="10365.657989973257"/>
    <x v="4"/>
  </r>
  <r>
    <s v="Biogas"/>
    <s v="Østdanmark"/>
    <x v="18"/>
    <x v="1"/>
    <n v="15243.990880599462"/>
    <x v="4"/>
  </r>
  <r>
    <s v="Biogas"/>
    <s v="Østdanmark"/>
    <x v="28"/>
    <x v="1"/>
    <n v="24521.571336172448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108334.6440677529"/>
    <x v="4"/>
  </r>
  <r>
    <s v="Biogas"/>
    <s v="Østdanmark"/>
    <x v="16"/>
    <x v="2"/>
    <n v="687918.86911669304"/>
    <x v="4"/>
  </r>
  <r>
    <s v="Biogas"/>
    <s v="Østdanmark"/>
    <x v="44"/>
    <x v="2"/>
    <n v="361.54919868427658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3224.843938297741"/>
    <x v="4"/>
  </r>
  <r>
    <s v="Biogas"/>
    <s v="Østdanmark"/>
    <x v="14"/>
    <x v="2"/>
    <n v="953.04759084937086"/>
    <x v="4"/>
  </r>
  <r>
    <s v="Biogas"/>
    <s v="Østdanmark"/>
    <x v="7"/>
    <x v="2"/>
    <n v="10433.230256670677"/>
    <x v="4"/>
  </r>
  <r>
    <s v="Biogas"/>
    <s v="Østdanmark"/>
    <x v="18"/>
    <x v="2"/>
    <n v="15364.519148894226"/>
    <x v="4"/>
  </r>
  <r>
    <s v="Biogas"/>
    <s v="Østdanmark"/>
    <x v="28"/>
    <x v="2"/>
    <n v="24552.1808935493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879215.2019956233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841167.61765562883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879215.2019956233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841167.61765562883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21621.6077055034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103245.8768300271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21621.6077055033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103245.87683002709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090857.6667890914"/>
    <x v="2"/>
  </r>
  <r>
    <s v="Energi"/>
    <s v="Vestdanmark"/>
    <x v="1"/>
    <x v="1"/>
    <n v="162889.29909228458"/>
    <x v="2"/>
  </r>
  <r>
    <s v="Energi"/>
    <s v="Vestdanmark"/>
    <x v="2"/>
    <x v="1"/>
    <n v="176446.6832046808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713024.56071776"/>
    <x v="2"/>
  </r>
  <r>
    <s v="Energi"/>
    <s v="Østdanmark"/>
    <x v="1"/>
    <x v="1"/>
    <n v="64956.455108856775"/>
    <x v="2"/>
  </r>
  <r>
    <s v="Energi"/>
    <s v="Østdanmark"/>
    <x v="2"/>
    <x v="1"/>
    <n v="40614.954242467749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010684.2499246718"/>
    <x v="2"/>
  </r>
  <r>
    <s v="Energi"/>
    <s v="Vestdanmark"/>
    <x v="1"/>
    <x v="2"/>
    <n v="168414.8808021411"/>
    <x v="2"/>
  </r>
  <r>
    <s v="Energi"/>
    <s v="Vestdanmark"/>
    <x v="2"/>
    <x v="2"/>
    <n v="183249.6836740704"/>
    <x v="2"/>
  </r>
  <r>
    <s v="Energi"/>
    <s v="Vestdanmark"/>
    <x v="3"/>
    <x v="2"/>
    <n v="1232129.8582954018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0352.76102781744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91079.94133190345"/>
    <x v="2"/>
  </r>
  <r>
    <s v="Energi"/>
    <s v="Østdanmark"/>
    <x v="1"/>
    <x v="2"/>
    <n v="67729.865689932136"/>
    <x v="2"/>
  </r>
  <r>
    <s v="Energi"/>
    <s v="Østdanmark"/>
    <x v="2"/>
    <x v="2"/>
    <n v="42440.412782955995"/>
    <x v="2"/>
  </r>
  <r>
    <s v="Energi"/>
    <s v="Østdanmark"/>
    <x v="3"/>
    <x v="2"/>
    <n v="360341.66126997548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177.39028679465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7085171.5926641021"/>
    <x v="5"/>
  </r>
  <r>
    <s v="Gødning"/>
    <s v="Vestdanmark"/>
    <x v="16"/>
    <x v="1"/>
    <n v="3116039.2107205875"/>
    <x v="5"/>
  </r>
  <r>
    <s v="Gødning"/>
    <s v="Vestdanmark"/>
    <x v="44"/>
    <x v="1"/>
    <n v="4171.3630677727415"/>
    <x v="5"/>
  </r>
  <r>
    <s v="Gødning"/>
    <s v="Vestdanmark"/>
    <x v="42"/>
    <x v="1"/>
    <n v="502160.95849399589"/>
    <x v="5"/>
  </r>
  <r>
    <s v="Gødning"/>
    <s v="Vestdanmark"/>
    <x v="40"/>
    <x v="1"/>
    <n v="17711161.810424652"/>
    <x v="5"/>
  </r>
  <r>
    <s v="Gødning"/>
    <s v="Vestdanmark"/>
    <x v="15"/>
    <x v="1"/>
    <n v="571108.87935312989"/>
    <x v="5"/>
  </r>
  <r>
    <s v="Gødning"/>
    <s v="Vestdanmark"/>
    <x v="32"/>
    <x v="2"/>
    <n v="6783177.1307623936"/>
    <x v="5"/>
  </r>
  <r>
    <s v="Gødning"/>
    <s v="Vestdanmark"/>
    <x v="16"/>
    <x v="2"/>
    <n v="3056497.5606119577"/>
    <x v="5"/>
  </r>
  <r>
    <s v="Gødning"/>
    <s v="Vestdanmark"/>
    <x v="44"/>
    <x v="2"/>
    <n v="4307.7658612412106"/>
    <x v="5"/>
  </r>
  <r>
    <s v="Gødning"/>
    <s v="Vestdanmark"/>
    <x v="42"/>
    <x v="2"/>
    <n v="525831.49845533748"/>
    <x v="5"/>
  </r>
  <r>
    <s v="Gødning"/>
    <s v="Vestdanmark"/>
    <x v="40"/>
    <x v="2"/>
    <n v="17222550.97014698"/>
    <x v="5"/>
  </r>
  <r>
    <s v="Gødning"/>
    <s v="Vestdanmark"/>
    <x v="15"/>
    <x v="2"/>
    <n v="549824.31220967998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026620.9238801375"/>
    <x v="5"/>
  </r>
  <r>
    <s v="Gødning"/>
    <s v="Østdanmark"/>
    <x v="16"/>
    <x v="1"/>
    <n v="221469.40143989015"/>
    <x v="5"/>
  </r>
  <r>
    <s v="Gødning"/>
    <s v="Østdanmark"/>
    <x v="44"/>
    <x v="1"/>
    <n v="350.10096257642732"/>
    <x v="5"/>
  </r>
  <r>
    <s v="Gødning"/>
    <s v="Østdanmark"/>
    <x v="42"/>
    <x v="1"/>
    <n v="67774.717172805787"/>
    <x v="5"/>
  </r>
  <r>
    <s v="Gødning"/>
    <s v="Østdanmark"/>
    <x v="40"/>
    <x v="1"/>
    <n v="3047096.7359039234"/>
    <x v="5"/>
  </r>
  <r>
    <s v="Gødning"/>
    <s v="Østdanmark"/>
    <x v="15"/>
    <x v="1"/>
    <n v="364918.6036041156"/>
    <x v="5"/>
  </r>
  <r>
    <s v="Gødning"/>
    <s v="Østdanmark"/>
    <x v="32"/>
    <x v="2"/>
    <n v="982862.79756951681"/>
    <x v="5"/>
  </r>
  <r>
    <s v="Gødning"/>
    <s v="Østdanmark"/>
    <x v="16"/>
    <x v="2"/>
    <n v="217237.5376157978"/>
    <x v="5"/>
  </r>
  <r>
    <s v="Gødning"/>
    <s v="Østdanmark"/>
    <x v="44"/>
    <x v="2"/>
    <n v="361.54919868427658"/>
    <x v="5"/>
  </r>
  <r>
    <s v="Gødning"/>
    <s v="Østdanmark"/>
    <x v="42"/>
    <x v="2"/>
    <n v="71371.713113742837"/>
    <x v="5"/>
  </r>
  <r>
    <s v="Gødning"/>
    <s v="Østdanmark"/>
    <x v="40"/>
    <x v="2"/>
    <n v="3027845.1302976091"/>
    <x v="5"/>
  </r>
  <r>
    <s v="Gødning"/>
    <s v="Østdanmark"/>
    <x v="15"/>
    <x v="2"/>
    <n v="354148.81875125773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509029.05966338929"/>
    <x v="3"/>
  </r>
  <r>
    <s v="Rapskageproduktion"/>
    <s v="Vestdanmark"/>
    <x v="26"/>
    <x v="2"/>
    <n v="526296.50250669091"/>
    <x v="3"/>
  </r>
  <r>
    <s v="Rapskageproduktion"/>
    <s v="Østdanmark"/>
    <x v="26"/>
    <x v="0"/>
    <n v="192563.22613808865"/>
    <x v="3"/>
  </r>
  <r>
    <s v="Rapskageproduktion"/>
    <s v="Østdanmark"/>
    <x v="26"/>
    <x v="1"/>
    <n v="202988.92221517742"/>
    <x v="3"/>
  </r>
  <r>
    <s v="Rapskageproduktion"/>
    <s v="Østdanmark"/>
    <x v="26"/>
    <x v="2"/>
    <n v="211655.83028103792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4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1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37" t="s">
        <v>267</v>
      </c>
      <c r="B1" s="437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36" t="s">
        <v>266</v>
      </c>
      <c r="B4" s="436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38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38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247" zoomScale="70" zoomScaleNormal="70" workbookViewId="0">
      <selection activeCell="A279" sqref="A27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39" t="s">
        <v>293</v>
      </c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439"/>
      <c r="Q1" s="439"/>
      <c r="R1" s="439"/>
    </row>
    <row r="2" spans="1:18" ht="15" customHeight="1" x14ac:dyDescent="0.25">
      <c r="A2" s="251"/>
      <c r="B2" s="251"/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  <c r="R2" s="439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13026505.733863898</v>
      </c>
      <c r="R37" s="342">
        <f t="shared" ref="R37:R38" si="0">1-Q37/$Q$35</f>
        <v>0.34867471330680511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12085069.44441833</v>
      </c>
      <c r="R38" s="342">
        <f t="shared" si="0"/>
        <v>0.39574652777908348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181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256</v>
      </c>
    </row>
    <row r="12" spans="1:1" x14ac:dyDescent="0.25">
      <c r="A12" s="381" t="s">
        <v>110</v>
      </c>
    </row>
    <row r="13" spans="1:1" x14ac:dyDescent="0.25">
      <c r="A13" s="355" t="s">
        <v>226</v>
      </c>
    </row>
    <row r="14" spans="1:1" s="168" customFormat="1" x14ac:dyDescent="0.25">
      <c r="A14" s="382" t="s">
        <v>207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203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220</v>
      </c>
    </row>
    <row r="26" spans="1:1" x14ac:dyDescent="0.25">
      <c r="A26" s="358" t="s">
        <v>202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223</v>
      </c>
    </row>
    <row r="30" spans="1:1" x14ac:dyDescent="0.25">
      <c r="A30" s="359" t="s">
        <v>199</v>
      </c>
    </row>
    <row r="31" spans="1:1" x14ac:dyDescent="0.25">
      <c r="A31" s="352" t="s">
        <v>222</v>
      </c>
    </row>
    <row r="32" spans="1:1" x14ac:dyDescent="0.25">
      <c r="A32" s="415" t="s">
        <v>162</v>
      </c>
    </row>
    <row r="33" spans="1:1" x14ac:dyDescent="0.25">
      <c r="A33" s="361" t="s">
        <v>192</v>
      </c>
    </row>
    <row r="34" spans="1:1" x14ac:dyDescent="0.25">
      <c r="A34" s="356" t="s">
        <v>218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193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305</v>
      </c>
    </row>
    <row r="55" spans="1:1" x14ac:dyDescent="0.25">
      <c r="A55" s="389" t="s">
        <v>306</v>
      </c>
    </row>
    <row r="56" spans="1:1" x14ac:dyDescent="0.25">
      <c r="A56" s="364" t="s">
        <v>308</v>
      </c>
    </row>
    <row r="57" spans="1:1" x14ac:dyDescent="0.25">
      <c r="A57" s="349" t="s">
        <v>310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234</v>
      </c>
    </row>
    <row r="61" spans="1:1" x14ac:dyDescent="0.25">
      <c r="A61" s="394" t="s">
        <v>227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175</v>
      </c>
    </row>
    <row r="65" spans="1:8" x14ac:dyDescent="0.25">
      <c r="A65" s="373" t="s">
        <v>176</v>
      </c>
    </row>
    <row r="66" spans="1:8" x14ac:dyDescent="0.25">
      <c r="A66" s="374" t="s">
        <v>177</v>
      </c>
    </row>
    <row r="67" spans="1:8" x14ac:dyDescent="0.25">
      <c r="A67" s="375" t="s">
        <v>178</v>
      </c>
    </row>
    <row r="68" spans="1:8" x14ac:dyDescent="0.25">
      <c r="A68" s="376" t="s">
        <v>179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330</v>
      </c>
    </row>
    <row r="78" spans="1:8" x14ac:dyDescent="0.2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7" sqref="J7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f>1900*(C2-År1)</f>
        <v>20900</v>
      </c>
      <c r="D5" s="9">
        <f>1900*(D2-År1)</f>
        <v>58900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2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2" zoomScale="85" zoomScaleNormal="85" workbookViewId="0">
      <selection activeCell="B43" sqref="B4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42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0" t="s">
        <v>320</v>
      </c>
      <c r="C30" s="25"/>
      <c r="D30" s="25"/>
      <c r="E30" s="25"/>
      <c r="K30" s="12"/>
    </row>
    <row r="31" spans="2:11" x14ac:dyDescent="0.25">
      <c r="B31" s="4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1" priority="2" operator="notBetween">
      <formula>1</formula>
      <formula>1</formula>
    </cfRule>
  </conditionalFormatting>
  <conditionalFormatting sqref="D18:E18">
    <cfRule type="cellIs" dxfId="2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A60" sqref="A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1</v>
      </c>
      <c r="D13" s="8">
        <v>1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43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44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45" t="s">
        <v>315</v>
      </c>
      <c r="D2" s="445"/>
      <c r="E2" s="445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46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46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47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47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1" t="s">
        <v>322</v>
      </c>
      <c r="G2" s="452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49" t="s">
        <v>209</v>
      </c>
      <c r="D10" s="449"/>
      <c r="E10" s="449"/>
      <c r="F10" s="448" t="s">
        <v>323</v>
      </c>
      <c r="G10" s="448"/>
      <c r="J10" s="450" t="s">
        <v>210</v>
      </c>
      <c r="K10" s="450"/>
      <c r="L10" s="450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8" priority="7" operator="greaterThan">
      <formula>13%</formula>
    </cfRule>
  </conditionalFormatting>
  <conditionalFormatting sqref="K57:M57">
    <cfRule type="cellIs" dxfId="17" priority="5" operator="greaterThan">
      <formula>13%</formula>
    </cfRule>
  </conditionalFormatting>
  <conditionalFormatting sqref="C58:E58">
    <cfRule type="cellIs" dxfId="16" priority="2" operator="greaterThan">
      <formula>13%</formula>
    </cfRule>
  </conditionalFormatting>
  <conditionalFormatting sqref="K58:M58">
    <cfRule type="cellIs" dxfId="1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4" t="s">
        <v>349</v>
      </c>
    </row>
    <row r="3" spans="1:10" x14ac:dyDescent="0.25">
      <c r="A3" s="475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5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5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1803882.2275068518</v>
      </c>
      <c r="J4" s="435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1701764.1912565753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5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5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227845.75420114136</v>
      </c>
      <c r="J5" s="435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236144.74649207323</v>
      </c>
    </row>
    <row r="6" spans="1:10" x14ac:dyDescent="0.25">
      <c r="A6" s="306"/>
      <c r="G6" s="2" t="str">
        <f t="shared" si="0"/>
        <v>Træ til energi</v>
      </c>
      <c r="H6" s="435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5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1634541.7809987355</v>
      </c>
      <c r="J6" s="435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1592471.5195653774</v>
      </c>
    </row>
    <row r="7" spans="1:10" ht="15.75" x14ac:dyDescent="0.25">
      <c r="A7" s="224" t="s">
        <v>292</v>
      </c>
      <c r="G7" s="2" t="str">
        <f t="shared" si="0"/>
        <v>Pil &amp; poppel</v>
      </c>
      <c r="H7" s="435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5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217061.63744714856</v>
      </c>
      <c r="J7" s="435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225690.0964570264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5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5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5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5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5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5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75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8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8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8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3"/>
      <c r="C21" s="433"/>
      <c r="D21" s="433"/>
    </row>
    <row r="22" spans="1:4" ht="15.75" x14ac:dyDescent="0.25">
      <c r="A22" s="434" t="s">
        <v>348</v>
      </c>
    </row>
    <row r="23" spans="1:4" x14ac:dyDescent="0.25">
      <c r="A23" s="475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2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2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2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2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5879215.2019956233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841167.61765562883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5879215.2019956233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841167.61765562883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721621.60770550347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103245.8768300271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721621.60770550335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103245.87683002709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1090857.6667890914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162889.29909228458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176446.6832046808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713024.56071776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64956.455108856775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40614.954242467749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1010684.2499246718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168414.8808021411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183249.6836740704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1232129.8582954018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380352.76102781744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691079.94133190345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67729.865689932136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42440.412782955995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360341.66126997548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111177.39028679465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7085171.5926641021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3116039.2107205875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4171.3630677727415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17711161.810424652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571108.87935312989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6783177.1307623936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3056497.5606119577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4307.7658612412106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17222550.97014698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549824.31220967998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1026620.9238801375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221469.40143989015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350.10096257642732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3047096.7359039234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364918.6036041156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982862.79756951681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217237.5376157978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361.54919868427658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3027845.1302976091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354148.81875125773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509029.05966338929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526296.50250669091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202988.92221517742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211655.83028103792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42578125" bestFit="1" customWidth="1"/>
    <col min="8" max="8" width="14.85546875" bestFit="1" customWidth="1"/>
    <col min="9" max="9" width="20" bestFit="1" customWidth="1"/>
    <col min="10" max="10" width="16.85546875" bestFit="1" customWidth="1"/>
    <col min="11" max="11" width="14.85546875" bestFit="1" customWidth="1"/>
    <col min="12" max="12" width="14.42578125" bestFit="1" customWidth="1"/>
    <col min="13" max="13" width="14.85546875" bestFit="1" customWidth="1"/>
    <col min="14" max="14" width="15.28515625" bestFit="1" customWidth="1"/>
    <col min="15" max="15" width="13" bestFit="1" customWidth="1"/>
    <col min="16" max="16" width="14.42578125" bestFit="1" customWidth="1"/>
    <col min="17" max="17" width="21" bestFit="1" customWidth="1"/>
    <col min="18" max="18" width="15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49453230.584799498</v>
      </c>
      <c r="D5" s="98">
        <v>0</v>
      </c>
      <c r="E5" s="98">
        <v>6498776.6857314091</v>
      </c>
      <c r="F5" s="98">
        <v>19056.945824454193</v>
      </c>
      <c r="G5" s="98">
        <v>56112703.8485917</v>
      </c>
      <c r="H5" s="98">
        <v>10722786.136350492</v>
      </c>
      <c r="I5" s="98">
        <v>2948427</v>
      </c>
      <c r="J5" s="98">
        <v>2162322.2576163979</v>
      </c>
      <c r="K5" s="98">
        <v>28678469.136978604</v>
      </c>
      <c r="L5" s="98">
        <v>41596848.793284304</v>
      </c>
      <c r="M5" s="98">
        <v>25123454.303088896</v>
      </c>
      <c r="N5" s="98">
        <v>652618.87258111942</v>
      </c>
      <c r="O5" s="98">
        <v>2128295.5431775423</v>
      </c>
      <c r="P5" s="98">
        <v>8234721.5748665445</v>
      </c>
      <c r="Q5" s="98">
        <v>21977237.079569284</v>
      </c>
      <c r="R5" s="98">
        <v>51439622.223140746</v>
      </c>
      <c r="S5" s="98">
        <v>241276.5</v>
      </c>
      <c r="T5" s="98">
        <v>4838205.5075765876</v>
      </c>
      <c r="U5" s="98">
        <v>313726907.80248225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23679614.841002569</v>
      </c>
      <c r="D7" s="98">
        <v>0</v>
      </c>
      <c r="E7" s="98">
        <v>3010980.9280510279</v>
      </c>
      <c r="F7" s="98">
        <v>9042.9280606983375</v>
      </c>
      <c r="G7" s="98">
        <v>18629111.406027414</v>
      </c>
      <c r="H7" s="98">
        <v>3578287.3827098589</v>
      </c>
      <c r="I7" s="98">
        <v>982809</v>
      </c>
      <c r="J7" s="98">
        <v>725968.40288562409</v>
      </c>
      <c r="K7" s="98">
        <v>9582215.6590424441</v>
      </c>
      <c r="L7" s="98">
        <v>13906285.884001991</v>
      </c>
      <c r="M7" s="98">
        <v>8384707.5690198224</v>
      </c>
      <c r="N7" s="98">
        <v>217061.63744714856</v>
      </c>
      <c r="O7" s="98">
        <v>712017.98187856667</v>
      </c>
      <c r="P7" s="98">
        <v>2753785.8431885946</v>
      </c>
      <c r="Q7" s="98">
        <v>7317965.0882689338</v>
      </c>
      <c r="R7" s="98">
        <v>17259133.013923913</v>
      </c>
      <c r="S7" s="98">
        <v>120600</v>
      </c>
      <c r="T7" s="98">
        <v>1634541.7809987355</v>
      </c>
      <c r="U7" s="98">
        <v>112868124.31825009</v>
      </c>
    </row>
    <row r="8" spans="1:21" x14ac:dyDescent="0.25">
      <c r="A8" s="79">
        <v>2050</v>
      </c>
      <c r="B8" s="98">
        <v>369776.8151095995</v>
      </c>
      <c r="C8" s="98">
        <v>23310542.352385238</v>
      </c>
      <c r="D8" s="98">
        <v>0</v>
      </c>
      <c r="E8" s="98">
        <v>3155035.8347045756</v>
      </c>
      <c r="F8" s="98">
        <v>9338.6301198509736</v>
      </c>
      <c r="G8" s="98">
        <v>19570585.90373097</v>
      </c>
      <c r="H8" s="98">
        <v>3472749.4628414628</v>
      </c>
      <c r="I8" s="98">
        <v>982809</v>
      </c>
      <c r="J8" s="98">
        <v>723031.88507187623</v>
      </c>
      <c r="K8" s="98">
        <v>9984167.6287777852</v>
      </c>
      <c r="L8" s="98">
        <v>13640562.909282314</v>
      </c>
      <c r="M8" s="98">
        <v>8782825.6044502724</v>
      </c>
      <c r="N8" s="98">
        <v>225690.0964570264</v>
      </c>
      <c r="O8" s="98">
        <v>737952.33278772887</v>
      </c>
      <c r="P8" s="98">
        <v>2870101.6897748457</v>
      </c>
      <c r="Q8" s="98">
        <v>7622114.0896216901</v>
      </c>
      <c r="R8" s="98">
        <v>16523489.209216831</v>
      </c>
      <c r="S8" s="98">
        <v>120600</v>
      </c>
      <c r="T8" s="98">
        <v>1592471.5195653774</v>
      </c>
      <c r="U8" s="98">
        <v>113693844.96389742</v>
      </c>
    </row>
    <row r="9" spans="1:21" x14ac:dyDescent="0.25">
      <c r="A9" s="78" t="s">
        <v>339</v>
      </c>
      <c r="B9" s="98"/>
      <c r="C9" s="98">
        <v>49812146.382281646</v>
      </c>
      <c r="D9" s="98"/>
      <c r="E9" s="98">
        <v>1990903.880093025</v>
      </c>
      <c r="F9" s="98">
        <v>13632.279090274656</v>
      </c>
      <c r="G9" s="98">
        <v>41219273.95581004</v>
      </c>
      <c r="H9" s="98">
        <v>5093843.1983122341</v>
      </c>
      <c r="I9" s="98"/>
      <c r="J9" s="98"/>
      <c r="K9" s="98">
        <v>19802510.429103382</v>
      </c>
      <c r="L9" s="98">
        <v>16307734.043721568</v>
      </c>
      <c r="M9" s="98">
        <v>19054221.142737754</v>
      </c>
      <c r="N9" s="98"/>
      <c r="O9" s="98"/>
      <c r="P9" s="98">
        <v>2833240.4834569679</v>
      </c>
      <c r="Q9" s="98"/>
      <c r="R9" s="98">
        <v>30619963.111542813</v>
      </c>
      <c r="S9" s="98">
        <v>0</v>
      </c>
      <c r="T9" s="98"/>
      <c r="U9" s="98">
        <v>186747468.90614972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20758258.546328574</v>
      </c>
      <c r="D11" s="98"/>
      <c r="E11" s="98">
        <v>569935.67566680163</v>
      </c>
      <c r="F11" s="98">
        <v>4521.4640303491688</v>
      </c>
      <c r="G11" s="98">
        <v>13739757.985270012</v>
      </c>
      <c r="H11" s="98">
        <v>1698471.1552030074</v>
      </c>
      <c r="I11" s="98"/>
      <c r="J11" s="98"/>
      <c r="K11" s="98">
        <v>6600836.809701127</v>
      </c>
      <c r="L11" s="98">
        <v>3337508.6121604778</v>
      </c>
      <c r="M11" s="98">
        <v>6351407.0475792503</v>
      </c>
      <c r="N11" s="98"/>
      <c r="O11" s="98"/>
      <c r="P11" s="98">
        <v>944413.49448565592</v>
      </c>
      <c r="Q11" s="98"/>
      <c r="R11" s="98">
        <v>8111792.5165442396</v>
      </c>
      <c r="S11" s="98">
        <v>0</v>
      </c>
      <c r="T11" s="98"/>
      <c r="U11" s="98">
        <v>62116903.306969494</v>
      </c>
    </row>
    <row r="12" spans="1:21" x14ac:dyDescent="0.25">
      <c r="A12" s="79">
        <v>2050</v>
      </c>
      <c r="B12" s="98"/>
      <c r="C12" s="98">
        <v>20250396.100444589</v>
      </c>
      <c r="D12" s="98"/>
      <c r="E12" s="98">
        <v>597203.21156908036</v>
      </c>
      <c r="F12" s="98">
        <v>4669.3150599254868</v>
      </c>
      <c r="G12" s="98">
        <v>13739757.985270012</v>
      </c>
      <c r="H12" s="98">
        <v>1695051.2715848875</v>
      </c>
      <c r="I12" s="98"/>
      <c r="J12" s="98"/>
      <c r="K12" s="98">
        <v>6600836.809701127</v>
      </c>
      <c r="L12" s="98">
        <v>3273735.0982277556</v>
      </c>
      <c r="M12" s="98">
        <v>6351407.0475792503</v>
      </c>
      <c r="N12" s="98"/>
      <c r="O12" s="98"/>
      <c r="P12" s="98">
        <v>944413.49448565592</v>
      </c>
      <c r="Q12" s="98"/>
      <c r="R12" s="98">
        <v>7766039.9283319106</v>
      </c>
      <c r="S12" s="98">
        <v>0</v>
      </c>
      <c r="T12" s="98"/>
      <c r="U12" s="98">
        <v>61223510.262254201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3840095.3813778022</v>
      </c>
      <c r="F13" s="98">
        <v>13632.279090274656</v>
      </c>
      <c r="G13" s="98">
        <v>257030.99999999994</v>
      </c>
      <c r="H13" s="98">
        <v>227801.99999999994</v>
      </c>
      <c r="I13" s="98">
        <v>234</v>
      </c>
      <c r="J13" s="98">
        <v>2444654</v>
      </c>
      <c r="K13" s="98">
        <v>11358</v>
      </c>
      <c r="L13" s="98">
        <v>25289114.74956274</v>
      </c>
      <c r="M13" s="98">
        <v>990078.00000000023</v>
      </c>
      <c r="N13" s="98"/>
      <c r="O13" s="98"/>
      <c r="P13" s="98">
        <v>85935</v>
      </c>
      <c r="Q13" s="98">
        <v>8334841.759060693</v>
      </c>
      <c r="R13" s="98">
        <v>20819659.111597929</v>
      </c>
      <c r="S13" s="98">
        <v>0</v>
      </c>
      <c r="T13" s="98"/>
      <c r="U13" s="98">
        <v>63777341.280689433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1505490.464025514</v>
      </c>
      <c r="F15" s="98">
        <v>4521.4640303491688</v>
      </c>
      <c r="G15" s="98">
        <v>85677</v>
      </c>
      <c r="H15" s="98">
        <v>75933.999999999985</v>
      </c>
      <c r="I15" s="98">
        <v>78</v>
      </c>
      <c r="J15" s="98">
        <v>725967.99999999977</v>
      </c>
      <c r="K15" s="98">
        <v>3786</v>
      </c>
      <c r="L15" s="98">
        <v>10568777.271841513</v>
      </c>
      <c r="M15" s="98">
        <v>330026.00000000006</v>
      </c>
      <c r="N15" s="98"/>
      <c r="O15" s="98"/>
      <c r="P15" s="98">
        <v>28645.000000000004</v>
      </c>
      <c r="Q15" s="98">
        <v>2775329.8009308982</v>
      </c>
      <c r="R15" s="98">
        <v>9147340.4973796755</v>
      </c>
      <c r="S15" s="98">
        <v>0</v>
      </c>
      <c r="T15" s="98"/>
      <c r="U15" s="98">
        <v>25615568.498207949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1577517.9173522878</v>
      </c>
      <c r="F16" s="98">
        <v>4669.3150599254868</v>
      </c>
      <c r="G16" s="98">
        <v>85677</v>
      </c>
      <c r="H16" s="98">
        <v>75933.999999999985</v>
      </c>
      <c r="I16" s="98">
        <v>78</v>
      </c>
      <c r="J16" s="98">
        <v>723032.00000000023</v>
      </c>
      <c r="K16" s="98">
        <v>3786</v>
      </c>
      <c r="L16" s="98">
        <v>10366827.811054559</v>
      </c>
      <c r="M16" s="98">
        <v>330026.00000000006</v>
      </c>
      <c r="N16" s="98"/>
      <c r="O16" s="98"/>
      <c r="P16" s="98">
        <v>28645.000000000004</v>
      </c>
      <c r="Q16" s="98">
        <v>2890677.9581297943</v>
      </c>
      <c r="R16" s="98">
        <v>8757449.2808849197</v>
      </c>
      <c r="S16" s="98">
        <v>0</v>
      </c>
      <c r="T16" s="98"/>
      <c r="U16" s="98">
        <v>25214097.282481484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3000000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3000000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1000000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1000000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1000000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1000000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1000000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1000000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2128295.5431775423</v>
      </c>
      <c r="P29" s="98"/>
      <c r="Q29" s="98"/>
      <c r="R29" s="98"/>
      <c r="S29" s="98">
        <v>0</v>
      </c>
      <c r="T29" s="98"/>
      <c r="U29" s="98">
        <v>3786677.8251656713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712017.98187856667</v>
      </c>
      <c r="P31" s="98"/>
      <c r="Q31" s="98"/>
      <c r="R31" s="98"/>
      <c r="S31" s="98">
        <v>0</v>
      </c>
      <c r="T31" s="98"/>
      <c r="U31" s="98">
        <v>1264185.8643670247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737952.33278772887</v>
      </c>
      <c r="P32" s="98"/>
      <c r="Q32" s="98"/>
      <c r="R32" s="98"/>
      <c r="S32" s="98">
        <v>0</v>
      </c>
      <c r="T32" s="98"/>
      <c r="U32" s="98">
        <v>1313671.9018555288</v>
      </c>
    </row>
    <row r="33" spans="1:21" x14ac:dyDescent="0.25">
      <c r="A33" s="78" t="s">
        <v>342</v>
      </c>
      <c r="B33" s="98">
        <v>-370459.88762915437</v>
      </c>
      <c r="C33" s="98">
        <v>9212031.6188561544</v>
      </c>
      <c r="D33" s="98">
        <v>0</v>
      </c>
      <c r="E33" s="98">
        <v>3268087.5012847767</v>
      </c>
      <c r="F33" s="98">
        <v>0</v>
      </c>
      <c r="G33" s="98">
        <v>14636398.89278166</v>
      </c>
      <c r="H33" s="98">
        <v>5401140.9380382579</v>
      </c>
      <c r="I33" s="98">
        <v>2948193</v>
      </c>
      <c r="J33" s="98">
        <v>-282331.74238360202</v>
      </c>
      <c r="K33" s="98">
        <v>7206218.425887092</v>
      </c>
      <c r="L33" s="98">
        <v>0</v>
      </c>
      <c r="M33" s="98">
        <v>5079155.1603511451</v>
      </c>
      <c r="N33" s="98">
        <v>652618.87258111942</v>
      </c>
      <c r="O33" s="98">
        <v>0</v>
      </c>
      <c r="P33" s="98">
        <v>5315546.0914095771</v>
      </c>
      <c r="Q33" s="98">
        <v>13642395.32050859</v>
      </c>
      <c r="R33" s="98">
        <v>0</v>
      </c>
      <c r="S33" s="98">
        <v>241276.5</v>
      </c>
      <c r="T33" s="98">
        <v>4838205.5075765876</v>
      </c>
      <c r="U33" s="98">
        <v>71788476.199262202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2921356.2946739928</v>
      </c>
      <c r="D35" s="98">
        <v>0</v>
      </c>
      <c r="E35" s="98">
        <v>935554.7883587121</v>
      </c>
      <c r="F35" s="98">
        <v>0</v>
      </c>
      <c r="G35" s="98">
        <v>4803676.4207574027</v>
      </c>
      <c r="H35" s="98">
        <v>1803882.2275068513</v>
      </c>
      <c r="I35" s="98">
        <v>982731</v>
      </c>
      <c r="J35" s="98">
        <v>0.40288562423666008</v>
      </c>
      <c r="K35" s="98">
        <v>2425424.9668528601</v>
      </c>
      <c r="L35" s="98">
        <v>0</v>
      </c>
      <c r="M35" s="98">
        <v>1703274.5214405721</v>
      </c>
      <c r="N35" s="98">
        <v>217061.63744714856</v>
      </c>
      <c r="O35" s="98">
        <v>0</v>
      </c>
      <c r="P35" s="98">
        <v>1780727.3487029388</v>
      </c>
      <c r="Q35" s="98">
        <v>4542635.2873380352</v>
      </c>
      <c r="R35" s="98">
        <v>0</v>
      </c>
      <c r="S35" s="98">
        <v>120600</v>
      </c>
      <c r="T35" s="98">
        <v>1634541.7809987355</v>
      </c>
      <c r="U35" s="98">
        <v>23871466.648705617</v>
      </c>
    </row>
    <row r="36" spans="1:21" x14ac:dyDescent="0.25">
      <c r="A36" s="79">
        <v>2050</v>
      </c>
      <c r="B36" s="98">
        <v>-0.18489040050189942</v>
      </c>
      <c r="C36" s="98">
        <v>3060146.2519406485</v>
      </c>
      <c r="D36" s="98">
        <v>0</v>
      </c>
      <c r="E36" s="98">
        <v>980314.70578320744</v>
      </c>
      <c r="F36" s="98">
        <v>0</v>
      </c>
      <c r="G36" s="98">
        <v>5745150.9184609577</v>
      </c>
      <c r="H36" s="98">
        <v>1701764.1912565753</v>
      </c>
      <c r="I36" s="98">
        <v>982731</v>
      </c>
      <c r="J36" s="98">
        <v>-0.11492812394862995</v>
      </c>
      <c r="K36" s="98">
        <v>2803825.2500088587</v>
      </c>
      <c r="L36" s="98">
        <v>0</v>
      </c>
      <c r="M36" s="98">
        <v>2101392.556871023</v>
      </c>
      <c r="N36" s="98">
        <v>225690.0964570264</v>
      </c>
      <c r="O36" s="98">
        <v>0</v>
      </c>
      <c r="P36" s="98">
        <v>1897043.1952891902</v>
      </c>
      <c r="Q36" s="98">
        <v>4731436.1314918958</v>
      </c>
      <c r="R36" s="98">
        <v>0</v>
      </c>
      <c r="S36" s="98">
        <v>120600</v>
      </c>
      <c r="T36" s="98">
        <v>1592471.5195653774</v>
      </c>
      <c r="U36" s="98">
        <v>25942565.517306235</v>
      </c>
    </row>
    <row r="37" spans="1:21" x14ac:dyDescent="0.25">
      <c r="A37" s="78" t="s">
        <v>61</v>
      </c>
      <c r="B37" s="98">
        <v>1991300.9216755275</v>
      </c>
      <c r="C37" s="98">
        <v>108477408.58593731</v>
      </c>
      <c r="D37" s="98">
        <v>0</v>
      </c>
      <c r="E37" s="98">
        <v>15597863.448487012</v>
      </c>
      <c r="F37" s="98">
        <v>46321.50400500351</v>
      </c>
      <c r="G37" s="98">
        <v>112225407.69718337</v>
      </c>
      <c r="H37" s="98">
        <v>24445572.27270098</v>
      </c>
      <c r="I37" s="98">
        <v>5896854</v>
      </c>
      <c r="J37" s="98">
        <v>4324644.5152327958</v>
      </c>
      <c r="K37" s="98">
        <v>57356938.273957215</v>
      </c>
      <c r="L37" s="98">
        <v>83193697.586568609</v>
      </c>
      <c r="M37" s="98">
        <v>50246908.606177792</v>
      </c>
      <c r="N37" s="98">
        <v>1305237.7451622388</v>
      </c>
      <c r="O37" s="98">
        <v>4256591.0863550846</v>
      </c>
      <c r="P37" s="98">
        <v>16469443.149733091</v>
      </c>
      <c r="Q37" s="98">
        <v>43954474.15913856</v>
      </c>
      <c r="R37" s="98">
        <v>102879244.44628149</v>
      </c>
      <c r="S37" s="98">
        <v>482553</v>
      </c>
      <c r="T37" s="98">
        <v>9676411.0151531752</v>
      </c>
      <c r="U37" s="98">
        <v>642826872.01374924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7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28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9" t="s">
        <v>344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78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8" t="str">
        <f>IFERROR(VLOOKUP(A2,'Oversættelse til tabel'!$A$2:$B$14,2,FALSE),"")</f>
        <v>Antaget til KV, husholdninger og industri</v>
      </c>
      <c r="G2" s="421"/>
      <c r="H2" s="187"/>
      <c r="J2" s="153" t="s">
        <v>352</v>
      </c>
    </row>
    <row r="3" spans="1:14" s="103" customFormat="1" x14ac:dyDescent="0.25">
      <c r="A3" s="422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79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9" t="str">
        <f>IFERROR(VLOOKUP(A3,'Oversættelse til tabel'!$A$2:$B$14,2,FALSE),"")</f>
        <v>Antaget til KV, husholdninger og industri</v>
      </c>
      <c r="G3" s="423"/>
      <c r="H3" s="187"/>
    </row>
    <row r="4" spans="1:14" s="103" customFormat="1" x14ac:dyDescent="0.25">
      <c r="A4" s="422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79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9" t="str">
        <f>IFERROR(VLOOKUP(A4,'Oversættelse til tabel'!$A$2:$B$14,2,FALSE),"")</f>
        <v>Antaget til KV, husholdninger og industri</v>
      </c>
      <c r="G4" s="423"/>
      <c r="H4" s="187"/>
    </row>
    <row r="5" spans="1:14" s="103" customFormat="1" x14ac:dyDescent="0.25">
      <c r="A5" s="422" t="s">
        <v>344</v>
      </c>
      <c r="B5" s="99" t="s">
        <v>23</v>
      </c>
      <c r="C5" s="99" t="s">
        <v>119</v>
      </c>
      <c r="D5" s="99">
        <f t="shared" si="0"/>
        <v>2019</v>
      </c>
      <c r="E5" s="479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9" t="str">
        <f>IFERROR(VLOOKUP(A5,'Oversættelse til tabel'!$A$2:$B$14,2,FALSE),"")</f>
        <v>Antaget til KV, husholdninger og industri</v>
      </c>
      <c r="G5" s="423"/>
      <c r="H5" s="187"/>
    </row>
    <row r="6" spans="1:14" s="103" customFormat="1" x14ac:dyDescent="0.25">
      <c r="A6" s="422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79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9" t="str">
        <f>IFERROR(VLOOKUP(A6,'Oversættelse til tabel'!$A$2:$B$14,2,FALSE),"")</f>
        <v>Antaget til KV, husholdninger og industri</v>
      </c>
      <c r="G6" s="423"/>
      <c r="H6" s="187"/>
    </row>
    <row r="7" spans="1:14" s="103" customFormat="1" x14ac:dyDescent="0.25">
      <c r="A7" s="422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79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9" t="str">
        <f>IFERROR(VLOOKUP(A7,'Oversættelse til tabel'!$A$2:$B$14,2,FALSE),"")</f>
        <v>Antaget til KV, husholdninger og industri</v>
      </c>
      <c r="G7" s="423"/>
      <c r="H7" s="187"/>
    </row>
    <row r="8" spans="1:14" s="103" customFormat="1" x14ac:dyDescent="0.25">
      <c r="A8" s="422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79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9" t="str">
        <f>IFERROR(VLOOKUP(A8,'Oversættelse til tabel'!$A$2:$B$14,2,FALSE),"")</f>
        <v>Antaget til KV, husholdninger og industri</v>
      </c>
      <c r="G8" s="423"/>
      <c r="H8" s="187"/>
    </row>
    <row r="9" spans="1:14" s="103" customFormat="1" x14ac:dyDescent="0.25">
      <c r="A9" s="422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79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9" t="str">
        <f>IFERROR(VLOOKUP(A9,'Oversættelse til tabel'!$A$2:$B$14,2,FALSE),"")</f>
        <v>Antaget til KV, husholdninger og industri</v>
      </c>
      <c r="G9" s="423"/>
      <c r="H9" s="187"/>
    </row>
    <row r="10" spans="1:14" s="103" customFormat="1" x14ac:dyDescent="0.25">
      <c r="A10" s="422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79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9" t="str">
        <f>IFERROR(VLOOKUP(A10,'Oversættelse til tabel'!$A$2:$B$14,2,FALSE),"")</f>
        <v>Antaget til KV, husholdninger og industri</v>
      </c>
      <c r="G10" s="423"/>
      <c r="H10" s="187"/>
    </row>
    <row r="11" spans="1:14" s="103" customFormat="1" x14ac:dyDescent="0.25">
      <c r="A11" s="422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79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9" t="str">
        <f>IFERROR(VLOOKUP(A11,'Oversættelse til tabel'!$A$2:$B$14,2,FALSE),"")</f>
        <v>Antaget til KV, husholdninger og industri</v>
      </c>
      <c r="G11" s="423"/>
      <c r="H11" s="187"/>
    </row>
    <row r="12" spans="1:14" s="103" customFormat="1" x14ac:dyDescent="0.25">
      <c r="A12" s="422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79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9" t="str">
        <f>IFERROR(VLOOKUP(A12,'Oversættelse til tabel'!$A$2:$B$14,2,FALSE),"")</f>
        <v>Antaget til KV, husholdninger og industri</v>
      </c>
      <c r="G12" s="423"/>
      <c r="H12" s="187"/>
    </row>
    <row r="13" spans="1:14" s="103" customFormat="1" x14ac:dyDescent="0.25">
      <c r="A13" s="422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79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9" t="str">
        <f>IFERROR(VLOOKUP(A13,'Oversættelse til tabel'!$A$2:$B$14,2,FALSE),"")</f>
        <v>Antaget til KV, husholdninger og industri</v>
      </c>
      <c r="G13" s="423"/>
      <c r="H13" s="187"/>
    </row>
    <row r="14" spans="1:14" s="103" customFormat="1" x14ac:dyDescent="0.25">
      <c r="A14" s="422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79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9" t="str">
        <f>IFERROR(VLOOKUP(A14,'Oversættelse til tabel'!$A$2:$B$14,2,FALSE),"")</f>
        <v>Antaget til KV, husholdninger og industri</v>
      </c>
      <c r="G14" s="423"/>
      <c r="H14" s="187"/>
    </row>
    <row r="15" spans="1:14" s="103" customFormat="1" x14ac:dyDescent="0.25">
      <c r="A15" s="422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79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9" t="str">
        <f>IFERROR(VLOOKUP(A15,'Oversættelse til tabel'!$A$2:$B$14,2,FALSE),"")</f>
        <v>Antaget til KV, husholdninger og industri</v>
      </c>
      <c r="G15" s="423"/>
      <c r="H15" s="187"/>
    </row>
    <row r="16" spans="1:14" s="103" customFormat="1" x14ac:dyDescent="0.25">
      <c r="A16" s="422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79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9" t="str">
        <f>IFERROR(VLOOKUP(A16,'Oversættelse til tabel'!$A$2:$B$14,2,FALSE),"")</f>
        <v>Antaget til KV, husholdninger og industri</v>
      </c>
      <c r="G16" s="423"/>
      <c r="H16" s="187"/>
    </row>
    <row r="17" spans="1:8" s="103" customFormat="1" x14ac:dyDescent="0.25">
      <c r="A17" s="422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79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9" t="str">
        <f>IFERROR(VLOOKUP(A17,'Oversættelse til tabel'!$A$2:$B$14,2,FALSE),"")</f>
        <v>Antaget til KV, husholdninger og industri</v>
      </c>
      <c r="G17" s="423"/>
      <c r="H17" s="187"/>
    </row>
    <row r="18" spans="1:8" s="103" customFormat="1" x14ac:dyDescent="0.25">
      <c r="A18" s="422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79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9" t="str">
        <f>IFERROR(VLOOKUP(A18,'Oversættelse til tabel'!$A$2:$B$14,2,FALSE),"")</f>
        <v>Antaget til KV, husholdninger og industri</v>
      </c>
      <c r="G18" s="423"/>
      <c r="H18" s="187"/>
    </row>
    <row r="19" spans="1:8" s="103" customFormat="1" x14ac:dyDescent="0.25">
      <c r="A19" s="422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79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9" t="str">
        <f>IFERROR(VLOOKUP(A19,'Oversættelse til tabel'!$A$2:$B$14,2,FALSE),"")</f>
        <v>Antaget til KV, husholdninger og industri</v>
      </c>
      <c r="G19" s="423"/>
      <c r="H19" s="187"/>
    </row>
    <row r="20" spans="1:8" s="103" customFormat="1" x14ac:dyDescent="0.25">
      <c r="A20" s="422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79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9" t="str">
        <f>IFERROR(VLOOKUP(A20,'Oversættelse til tabel'!$A$2:$B$14,2,FALSE),"")</f>
        <v>Antaget til KV, husholdninger og industri</v>
      </c>
      <c r="G20" s="423"/>
      <c r="H20" s="187"/>
    </row>
    <row r="21" spans="1:8" s="103" customFormat="1" x14ac:dyDescent="0.25">
      <c r="A21" s="422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79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9" t="str">
        <f>IFERROR(VLOOKUP(A21,'Oversættelse til tabel'!$A$2:$B$14,2,FALSE),"")</f>
        <v>Antaget til KV, husholdninger og industri</v>
      </c>
      <c r="G21" s="423"/>
      <c r="H21" s="187"/>
    </row>
    <row r="22" spans="1:8" s="103" customFormat="1" x14ac:dyDescent="0.25">
      <c r="A22" s="422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79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9" t="str">
        <f>IFERROR(VLOOKUP(A22,'Oversættelse til tabel'!$A$2:$B$14,2,FALSE),"")</f>
        <v>Antaget til KV, husholdninger og industri</v>
      </c>
      <c r="G22" s="423"/>
      <c r="H22" s="187"/>
    </row>
    <row r="23" spans="1:8" s="103" customFormat="1" x14ac:dyDescent="0.25">
      <c r="A23" s="422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79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9" t="str">
        <f>IFERROR(VLOOKUP(A23,'Oversættelse til tabel'!$A$2:$B$14,2,FALSE),"")</f>
        <v>Antaget til KV, husholdninger og industri</v>
      </c>
      <c r="G23" s="423"/>
      <c r="H23" s="187"/>
    </row>
    <row r="24" spans="1:8" s="103" customFormat="1" x14ac:dyDescent="0.25">
      <c r="A24" s="422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79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9" t="str">
        <f>IFERROR(VLOOKUP(A24,'Oversættelse til tabel'!$A$2:$B$14,2,FALSE),"")</f>
        <v>Antaget til KV, husholdninger og industri</v>
      </c>
      <c r="G24" s="423"/>
      <c r="H24" s="187"/>
    </row>
    <row r="25" spans="1:8" s="103" customFormat="1" x14ac:dyDescent="0.25">
      <c r="A25" s="422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79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9" t="str">
        <f>IFERROR(VLOOKUP(A25,'Oversættelse til tabel'!$A$2:$B$14,2,FALSE),"")</f>
        <v>Antaget til KV, husholdninger og industri</v>
      </c>
      <c r="G25" s="423"/>
      <c r="H25" s="187"/>
    </row>
    <row r="26" spans="1:8" s="103" customFormat="1" x14ac:dyDescent="0.25">
      <c r="A26" s="422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79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9" t="str">
        <f>IFERROR(VLOOKUP(A26,'Oversættelse til tabel'!$A$2:$B$14,2,FALSE),"")</f>
        <v>Antaget til KV, husholdninger og industri</v>
      </c>
      <c r="G26" s="423"/>
      <c r="H26" s="187"/>
    </row>
    <row r="27" spans="1:8" s="103" customFormat="1" x14ac:dyDescent="0.25">
      <c r="A27" s="422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79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9" t="str">
        <f>IFERROR(VLOOKUP(A27,'Oversættelse til tabel'!$A$2:$B$14,2,FALSE),"")</f>
        <v>Antaget til KV, husholdninger og industri</v>
      </c>
      <c r="G27" s="423"/>
      <c r="H27" s="187"/>
    </row>
    <row r="28" spans="1:8" s="103" customFormat="1" x14ac:dyDescent="0.25">
      <c r="A28" s="422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79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9" t="str">
        <f>IFERROR(VLOOKUP(A28,'Oversættelse til tabel'!$A$2:$B$14,2,FALSE),"")</f>
        <v>Antaget til KV, husholdninger og industri</v>
      </c>
      <c r="G28" s="423"/>
      <c r="H28" s="187"/>
    </row>
    <row r="29" spans="1:8" s="103" customFormat="1" x14ac:dyDescent="0.25">
      <c r="A29" s="422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79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9" t="str">
        <f>IFERROR(VLOOKUP(A29,'Oversættelse til tabel'!$A$2:$B$14,2,FALSE),"")</f>
        <v>Antaget til KV, husholdninger og industri</v>
      </c>
      <c r="G29" s="423"/>
      <c r="H29" s="187"/>
    </row>
    <row r="30" spans="1:8" s="103" customFormat="1" x14ac:dyDescent="0.25">
      <c r="A30" s="422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79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9" t="str">
        <f>IFERROR(VLOOKUP(A30,'Oversættelse til tabel'!$A$2:$B$14,2,FALSE),"")</f>
        <v>Antaget til KV, husholdninger og industri</v>
      </c>
      <c r="G30" s="423"/>
      <c r="H30" s="187"/>
    </row>
    <row r="31" spans="1:8" s="103" customFormat="1" x14ac:dyDescent="0.25">
      <c r="A31" s="422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79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9" t="str">
        <f>IFERROR(VLOOKUP(A31,'Oversættelse til tabel'!$A$2:$B$14,2,FALSE),"")</f>
        <v>Antaget til KV, husholdninger og industri</v>
      </c>
      <c r="G31" s="423"/>
      <c r="H31" s="187"/>
    </row>
    <row r="32" spans="1:8" s="103" customFormat="1" x14ac:dyDescent="0.25">
      <c r="A32" s="422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79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9" t="str">
        <f>IFERROR(VLOOKUP(A32,'Oversættelse til tabel'!$A$2:$B$14,2,FALSE),"")</f>
        <v>Antaget til KV, husholdninger og industri</v>
      </c>
      <c r="G32" s="423"/>
      <c r="H32" s="187"/>
    </row>
    <row r="33" spans="1:8" s="103" customFormat="1" x14ac:dyDescent="0.25">
      <c r="A33" s="422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79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9" t="str">
        <f>IFERROR(VLOOKUP(A33,'Oversættelse til tabel'!$A$2:$B$14,2,FALSE),"")</f>
        <v>Antaget til KV, husholdninger og industri</v>
      </c>
      <c r="G33" s="423"/>
      <c r="H33" s="187"/>
    </row>
    <row r="34" spans="1:8" s="103" customFormat="1" x14ac:dyDescent="0.25">
      <c r="A34" s="422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79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9" t="str">
        <f>IFERROR(VLOOKUP(A34,'Oversættelse til tabel'!$A$2:$B$14,2,FALSE),"")</f>
        <v>Antaget til KV, husholdninger og industri</v>
      </c>
      <c r="G34" s="423"/>
      <c r="H34" s="187"/>
    </row>
    <row r="35" spans="1:8" s="103" customFormat="1" x14ac:dyDescent="0.25">
      <c r="A35" s="422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79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9" t="str">
        <f>IFERROR(VLOOKUP(A35,'Oversættelse til tabel'!$A$2:$B$14,2,FALSE),"")</f>
        <v>Antaget til KV, husholdninger og industri</v>
      </c>
      <c r="G35" s="423"/>
      <c r="H35" s="187"/>
    </row>
    <row r="36" spans="1:8" s="103" customFormat="1" x14ac:dyDescent="0.25">
      <c r="A36" s="422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79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9" t="str">
        <f>IFERROR(VLOOKUP(A36,'Oversættelse til tabel'!$A$2:$B$14,2,FALSE),"")</f>
        <v>Antaget til KV, husholdninger og industri</v>
      </c>
      <c r="G36" s="423"/>
      <c r="H36" s="187"/>
    </row>
    <row r="37" spans="1:8" s="103" customFormat="1" ht="15.75" thickBot="1" x14ac:dyDescent="0.3">
      <c r="A37" s="424" t="s">
        <v>344</v>
      </c>
      <c r="B37" s="425" t="s">
        <v>24</v>
      </c>
      <c r="C37" s="425" t="str">
        <f t="shared" si="4"/>
        <v>Bioaffald</v>
      </c>
      <c r="D37" s="425">
        <f t="shared" si="7"/>
        <v>2050</v>
      </c>
      <c r="E37" s="480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0" t="str">
        <f>IFERROR(VLOOKUP(A37,'Oversættelse til tabel'!$A$2:$B$14,2,FALSE),"")</f>
        <v>Antaget til KV, husholdninger og industri</v>
      </c>
      <c r="G37" s="426"/>
      <c r="H37" s="187"/>
    </row>
    <row r="38" spans="1:8" x14ac:dyDescent="0.25">
      <c r="A38" s="431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76">
        <f>'Resultat-Produktion &amp; forbrug'!F15</f>
        <v>0</v>
      </c>
      <c r="F38" s="429" t="str">
        <f>IFERROR(VLOOKUP(A38,'Oversættelse til tabel'!$A$2:$B$14,2,FALSE),"")</f>
        <v>Total produktion</v>
      </c>
      <c r="G38" s="103"/>
      <c r="H38" s="103"/>
    </row>
    <row r="39" spans="1:8" x14ac:dyDescent="0.25">
      <c r="A39" s="431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76">
        <f>'Resultat-Produktion &amp; forbrug'!F16</f>
        <v>15764158.337739769</v>
      </c>
      <c r="F39" s="429" t="str">
        <f>IFERROR(VLOOKUP(A39,'Oversættelse til tabel'!$A$2:$B$14,2,FALSE),"")</f>
        <v>Total produktion</v>
      </c>
      <c r="G39" s="103"/>
      <c r="H39" s="103"/>
    </row>
    <row r="40" spans="1:8" x14ac:dyDescent="0.25">
      <c r="A40" s="431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76">
        <f>'Resultat-Produktion &amp; forbrug'!F17</f>
        <v>0</v>
      </c>
      <c r="F40" s="429" t="str">
        <f>IFERROR(VLOOKUP(A40,'Oversættelse til tabel'!$A$2:$B$14,2,FALSE),"")</f>
        <v>Total produktion</v>
      </c>
      <c r="G40" s="103"/>
      <c r="H40" s="103"/>
    </row>
    <row r="41" spans="1:8" x14ac:dyDescent="0.25">
      <c r="A41" s="431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76">
        <f>'Resultat-Produktion &amp; forbrug'!F18</f>
        <v>185022.9677154524</v>
      </c>
      <c r="F41" s="429" t="str">
        <f>IFERROR(VLOOKUP(A41,'Oversættelse til tabel'!$A$2:$B$14,2,FALSE),"")</f>
        <v>Total produktion</v>
      </c>
      <c r="G41" s="103"/>
      <c r="H41" s="103"/>
    </row>
    <row r="42" spans="1:8" x14ac:dyDescent="0.25">
      <c r="A42" s="431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76">
        <f>'Resultat-Produktion &amp; forbrug'!F19</f>
        <v>2717336.5701075909</v>
      </c>
      <c r="F42" s="429" t="str">
        <f>IFERROR(VLOOKUP(A42,'Oversættelse til tabel'!$A$2:$B$14,2,FALSE),"")</f>
        <v>Total produktion</v>
      </c>
      <c r="G42" s="103"/>
      <c r="H42" s="103"/>
    </row>
    <row r="43" spans="1:8" x14ac:dyDescent="0.25">
      <c r="A43" s="431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76">
        <f>'Resultat-Produktion &amp; forbrug'!F20</f>
        <v>530462.48766233202</v>
      </c>
      <c r="F43" s="429" t="str">
        <f>IFERROR(VLOOKUP(A43,'Oversættelse til tabel'!$A$2:$B$14,2,FALSE),"")</f>
        <v>Total produktion</v>
      </c>
      <c r="G43" s="103"/>
      <c r="H43" s="103"/>
    </row>
    <row r="44" spans="1:8" x14ac:dyDescent="0.25">
      <c r="A44" s="431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76">
        <f>'Resultat-Produktion &amp; forbrug'!F21</f>
        <v>0</v>
      </c>
      <c r="F44" s="429" t="str">
        <f>IFERROR(VLOOKUP(A44,'Oversættelse til tabel'!$A$2:$B$14,2,FALSE),"")</f>
        <v>Total produktion</v>
      </c>
      <c r="G44" s="103"/>
      <c r="H44" s="103"/>
    </row>
    <row r="45" spans="1:8" x14ac:dyDescent="0.25">
      <c r="A45" s="431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76">
        <f>'Resultat-Produktion &amp; forbrug'!F22</f>
        <v>513042.22037196398</v>
      </c>
      <c r="F45" s="429" t="str">
        <f>IFERROR(VLOOKUP(A45,'Oversættelse til tabel'!$A$2:$B$14,2,FALSE),"")</f>
        <v>Total produktion</v>
      </c>
      <c r="G45" s="103"/>
      <c r="H45" s="103"/>
    </row>
    <row r="46" spans="1:8" x14ac:dyDescent="0.25">
      <c r="A46" s="431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76">
        <f>'Resultat-Produktion &amp; forbrug'!F23</f>
        <v>766472.09789043549</v>
      </c>
      <c r="F46" s="429" t="str">
        <f>IFERROR(VLOOKUP(A46,'Oversættelse til tabel'!$A$2:$B$14,2,FALSE),"")</f>
        <v>Total produktion</v>
      </c>
      <c r="G46" s="103"/>
      <c r="H46" s="103"/>
    </row>
    <row r="47" spans="1:8" x14ac:dyDescent="0.25">
      <c r="A47" s="431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76">
        <f>'Resultat-Produktion &amp; forbrug'!F24</f>
        <v>2146636.3631328358</v>
      </c>
      <c r="F47" s="429" t="str">
        <f>IFERROR(VLOOKUP(A47,'Oversættelse til tabel'!$A$2:$B$14,2,FALSE),"")</f>
        <v>Total produktion</v>
      </c>
      <c r="G47" s="103"/>
      <c r="H47" s="103"/>
    </row>
    <row r="48" spans="1:8" x14ac:dyDescent="0.25">
      <c r="A48" s="431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76">
        <f>'Resultat-Produktion &amp; forbrug'!F25</f>
        <v>6843435.2641521301</v>
      </c>
      <c r="F48" s="429" t="str">
        <f>IFERROR(VLOOKUP(A48,'Oversættelse til tabel'!$A$2:$B$14,2,FALSE),"")</f>
        <v>Total produktion</v>
      </c>
      <c r="G48" s="103"/>
      <c r="H48" s="103"/>
    </row>
    <row r="49" spans="1:8" x14ac:dyDescent="0.25">
      <c r="A49" s="431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76">
        <f>'Resultat-Produktion &amp; forbrug'!F26</f>
        <v>0</v>
      </c>
      <c r="F49" s="429" t="str">
        <f>IFERROR(VLOOKUP(A49,'Oversættelse til tabel'!$A$2:$B$14,2,FALSE),"")</f>
        <v>Total produktion</v>
      </c>
      <c r="G49" s="103"/>
      <c r="H49" s="103"/>
    </row>
    <row r="50" spans="1:8" x14ac:dyDescent="0.25">
      <c r="A50" s="431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76">
        <f>'Resultat-Produktion &amp; forbrug'!F27</f>
        <v>13124915.780770566</v>
      </c>
      <c r="F50" s="429" t="str">
        <f>IFERROR(VLOOKUP(A50,'Oversættelse til tabel'!$A$2:$B$14,2,FALSE),"")</f>
        <v>Total produktion</v>
      </c>
      <c r="G50" s="103"/>
      <c r="H50" s="103"/>
    </row>
    <row r="51" spans="1:8" x14ac:dyDescent="0.25">
      <c r="A51" s="431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76">
        <f>'Resultat-Produktion &amp; forbrug'!F28</f>
        <v>1638157.7192038004</v>
      </c>
      <c r="F51" s="429" t="str">
        <f>IFERROR(VLOOKUP(A51,'Oversættelse til tabel'!$A$2:$B$14,2,FALSE),"")</f>
        <v>Total produktion</v>
      </c>
      <c r="G51" s="103"/>
      <c r="H51" s="103"/>
    </row>
    <row r="52" spans="1:8" x14ac:dyDescent="0.25">
      <c r="A52" s="431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76">
        <f>'Resultat-Produktion &amp; forbrug'!F29</f>
        <v>7590675.3960505147</v>
      </c>
      <c r="F52" s="429" t="str">
        <f>IFERROR(VLOOKUP(A52,'Oversættelse til tabel'!$A$2:$B$14,2,FALSE),"")</f>
        <v>Total produktion</v>
      </c>
      <c r="G52" s="103"/>
      <c r="H52" s="103"/>
    </row>
    <row r="53" spans="1:8" x14ac:dyDescent="0.25">
      <c r="A53" s="431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76">
        <f>'Resultat-Produktion &amp; forbrug'!F30</f>
        <v>3160794.2116654618</v>
      </c>
      <c r="F53" s="429" t="str">
        <f>IFERROR(VLOOKUP(A53,'Oversættelse til tabel'!$A$2:$B$14,2,FALSE),"")</f>
        <v>Total produktion</v>
      </c>
      <c r="G53" s="103"/>
      <c r="H53" s="103"/>
    </row>
    <row r="54" spans="1:8" x14ac:dyDescent="0.25">
      <c r="A54" s="431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76">
        <f>'Resultat-Produktion &amp; forbrug'!F31</f>
        <v>878.90231344976178</v>
      </c>
      <c r="F54" s="429" t="str">
        <f>IFERROR(VLOOKUP(A54,'Oversættelse til tabel'!$A$2:$B$14,2,FALSE),"")</f>
        <v>Total produktion</v>
      </c>
      <c r="G54" s="103"/>
      <c r="H54" s="103"/>
    </row>
    <row r="55" spans="1:8" x14ac:dyDescent="0.25">
      <c r="A55" s="431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76">
        <f>'Resultat-Produktion &amp; forbrug'!F32</f>
        <v>108094.85577035608</v>
      </c>
      <c r="F55" s="429" t="str">
        <f>IFERROR(VLOOKUP(A55,'Oversættelse til tabel'!$A$2:$B$14,2,FALSE),"")</f>
        <v>Total produktion</v>
      </c>
      <c r="G55" s="103"/>
      <c r="H55" s="103"/>
    </row>
    <row r="56" spans="1:8" x14ac:dyDescent="0.25">
      <c r="A56" s="431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76">
        <f>'Resultat-Produktion &amp; forbrug'!F33</f>
        <v>1610618.3345669576</v>
      </c>
      <c r="F56" s="429" t="str">
        <f>IFERROR(VLOOKUP(A56,'Oversættelse til tabel'!$A$2:$B$14,2,FALSE),"")</f>
        <v>Total produktion</v>
      </c>
      <c r="G56" s="103"/>
      <c r="H56" s="103"/>
    </row>
    <row r="57" spans="1:8" x14ac:dyDescent="0.25">
      <c r="A57" s="431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76">
        <f>'Resultat-Produktion &amp; forbrug'!F34</f>
        <v>171006.78248665464</v>
      </c>
      <c r="F57" s="429" t="str">
        <f>IFERROR(VLOOKUP(A57,'Oversættelse til tabel'!$A$2:$B$14,2,FALSE),"")</f>
        <v>Total produktion</v>
      </c>
      <c r="G57" s="103"/>
      <c r="H57" s="103"/>
    </row>
    <row r="58" spans="1:8" x14ac:dyDescent="0.25">
      <c r="A58" s="431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76">
        <f ca="1">'Resultat-Produktion &amp; forbrug'!F35</f>
        <v>0</v>
      </c>
      <c r="F58" s="429" t="str">
        <f>IFERROR(VLOOKUP(A58,'Oversættelse til tabel'!$A$2:$B$14,2,FALSE),"")</f>
        <v>Total produktion</v>
      </c>
      <c r="G58" s="103"/>
      <c r="H58" s="103"/>
    </row>
    <row r="59" spans="1:8" x14ac:dyDescent="0.25">
      <c r="A59" s="431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76">
        <f ca="1">'Resultat-Produktion &amp; forbrug'!F36</f>
        <v>0</v>
      </c>
      <c r="F59" s="429" t="str">
        <f>IFERROR(VLOOKUP(A59,'Oversættelse til tabel'!$A$2:$B$14,2,FALSE),"")</f>
        <v>Total produktion</v>
      </c>
      <c r="G59" s="103"/>
      <c r="H59" s="103"/>
    </row>
    <row r="60" spans="1:8" x14ac:dyDescent="0.25">
      <c r="A60" s="431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76">
        <f>'Resultat-Produktion &amp; forbrug'!F37</f>
        <v>4922001.9803787302</v>
      </c>
      <c r="F60" s="429" t="str">
        <f>IFERROR(VLOOKUP(A60,'Oversættelse til tabel'!$A$2:$B$14,2,FALSE),"")</f>
        <v>Total produktion</v>
      </c>
      <c r="G60" s="103"/>
      <c r="H60" s="103"/>
    </row>
    <row r="61" spans="1:8" x14ac:dyDescent="0.25">
      <c r="A61" s="431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76">
        <f>'Resultat-Produktion &amp; forbrug'!F38</f>
        <v>485762.00237315823</v>
      </c>
      <c r="F61" s="429" t="str">
        <f>IFERROR(VLOOKUP(A61,'Oversættelse til tabel'!$A$2:$B$14,2,FALSE),"")</f>
        <v>Total produktion</v>
      </c>
      <c r="G61" s="103"/>
      <c r="H61" s="103"/>
    </row>
    <row r="62" spans="1:8" x14ac:dyDescent="0.25">
      <c r="A62" s="431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76">
        <f>'Resultat-Produktion &amp; forbrug'!F39</f>
        <v>242881.00118657912</v>
      </c>
      <c r="F62" s="429" t="str">
        <f>IFERROR(VLOOKUP(A62,'Oversættelse til tabel'!$A$2:$B$14,2,FALSE),"")</f>
        <v>Total produktion</v>
      </c>
      <c r="G62" s="103"/>
      <c r="H62" s="103"/>
    </row>
    <row r="63" spans="1:8" x14ac:dyDescent="0.25">
      <c r="A63" s="431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76">
        <f>'Resultat-Produktion &amp; forbrug'!F40</f>
        <v>155443.84075941064</v>
      </c>
      <c r="F63" s="429" t="str">
        <f>IFERROR(VLOOKUP(A63,'Oversættelse til tabel'!$A$2:$B$14,2,FALSE),"")</f>
        <v>Total produktion</v>
      </c>
      <c r="G63" s="103"/>
      <c r="H63" s="103"/>
    </row>
    <row r="64" spans="1:8" x14ac:dyDescent="0.25">
      <c r="A64" s="431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76">
        <f>'Resultat-Produktion &amp; forbrug'!F41</f>
        <v>377517.57644613879</v>
      </c>
      <c r="F64" s="429" t="str">
        <f>IFERROR(VLOOKUP(A64,'Oversættelse til tabel'!$A$2:$B$14,2,FALSE),"")</f>
        <v>Total produktion</v>
      </c>
      <c r="G64" s="103"/>
      <c r="H64" s="103"/>
    </row>
    <row r="65" spans="1:8" x14ac:dyDescent="0.25">
      <c r="A65" s="431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76">
        <f>'Resultat-Produktion &amp; forbrug'!F42</f>
        <v>193830.89221723122</v>
      </c>
      <c r="F65" s="429" t="str">
        <f>IFERROR(VLOOKUP(A65,'Oversættelse til tabel'!$A$2:$B$14,2,FALSE),"")</f>
        <v>Total produktion</v>
      </c>
      <c r="G65" s="103"/>
      <c r="H65" s="103"/>
    </row>
    <row r="66" spans="1:8" x14ac:dyDescent="0.25">
      <c r="A66" s="431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76">
        <f>'Resultat-Produktion &amp; forbrug'!F43</f>
        <v>131276.07587880219</v>
      </c>
      <c r="F66" s="429" t="str">
        <f>IFERROR(VLOOKUP(A66,'Oversættelse til tabel'!$A$2:$B$14,2,FALSE),"")</f>
        <v>Total produktion</v>
      </c>
      <c r="G66" s="103"/>
      <c r="H66" s="103"/>
    </row>
    <row r="67" spans="1:8" x14ac:dyDescent="0.25">
      <c r="A67" s="431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76">
        <f>'Resultat-Produktion &amp; forbrug'!F44</f>
        <v>3850196.5402414175</v>
      </c>
      <c r="F67" s="429" t="str">
        <f>IFERROR(VLOOKUP(A67,'Oversættelse til tabel'!$A$2:$B$14,2,FALSE),"")</f>
        <v>Total produktion</v>
      </c>
      <c r="G67" s="103"/>
      <c r="H67" s="103"/>
    </row>
    <row r="68" spans="1:8" x14ac:dyDescent="0.25">
      <c r="A68" s="431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76">
        <f>'Resultat-Produktion &amp; forbrug'!F45</f>
        <v>15352538.506892066</v>
      </c>
      <c r="F68" s="429" t="str">
        <f>IFERROR(VLOOKUP(A68,'Oversættelse til tabel'!$A$2:$B$14,2,FALSE),"")</f>
        <v>Total produktion</v>
      </c>
      <c r="G68" s="103"/>
      <c r="H68" s="103"/>
    </row>
    <row r="69" spans="1:8" x14ac:dyDescent="0.25">
      <c r="A69" s="431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76">
        <f>'Resultat-Produktion &amp; forbrug'!F46</f>
        <v>1394376.9846055224</v>
      </c>
      <c r="F69" s="429" t="str">
        <f>IFERROR(VLOOKUP(A69,'Oversættelse til tabel'!$A$2:$B$14,2,FALSE),"")</f>
        <v>Total produktion</v>
      </c>
      <c r="G69" s="103"/>
      <c r="H69" s="103"/>
    </row>
    <row r="70" spans="1:8" x14ac:dyDescent="0.25">
      <c r="A70" s="431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76">
        <f>'Resultat-Produktion &amp; forbrug'!F47</f>
        <v>76.5</v>
      </c>
      <c r="F70" s="429" t="str">
        <f>IFERROR(VLOOKUP(A70,'Oversættelse til tabel'!$A$2:$B$14,2,FALSE),"")</f>
        <v>Total produktion</v>
      </c>
      <c r="G70" s="103"/>
      <c r="H70" s="103"/>
    </row>
    <row r="71" spans="1:8" x14ac:dyDescent="0.25">
      <c r="A71" s="431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76">
        <f>'Resultat-Produktion &amp; forbrug'!F48</f>
        <v>0</v>
      </c>
      <c r="F71" s="429" t="str">
        <f>IFERROR(VLOOKUP(A71,'Oversættelse til tabel'!$A$2:$B$14,2,FALSE),"")</f>
        <v>Total produktion</v>
      </c>
      <c r="G71" s="103"/>
      <c r="H71" s="103"/>
    </row>
    <row r="72" spans="1:8" x14ac:dyDescent="0.25">
      <c r="A72" s="431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76">
        <f>'Resultat-Produktion &amp; forbrug'!F49</f>
        <v>1246372.8717247061</v>
      </c>
      <c r="F72" s="429" t="str">
        <f>IFERROR(VLOOKUP(A72,'Oversættelse til tabel'!$A$2:$B$14,2,FALSE),"")</f>
        <v>Total produktion</v>
      </c>
      <c r="G72" s="103"/>
      <c r="H72" s="103"/>
    </row>
    <row r="73" spans="1:8" x14ac:dyDescent="0.25">
      <c r="A73" s="431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76">
        <f>'Resultat-Produktion &amp; forbrug'!F50</f>
        <v>383772.68751608918</v>
      </c>
      <c r="F73" s="429" t="str">
        <f>IFERROR(VLOOKUP(A73,'Oversættelse til tabel'!$A$2:$B$14,2,FALSE),"")</f>
        <v>Total produktion</v>
      </c>
      <c r="G73" s="103"/>
      <c r="H73" s="103"/>
    </row>
    <row r="74" spans="1:8" x14ac:dyDescent="0.25">
      <c r="A74" s="431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76">
        <f>'Resultat-Produktion &amp; forbrug'!F51</f>
        <v>213791.94985288731</v>
      </c>
      <c r="F74" s="429" t="str">
        <f>IFERROR(VLOOKUP(A74,'Oversættelse til tabel'!$A$2:$B$14,2,FALSE),"")</f>
        <v>Total produktion</v>
      </c>
      <c r="G74" s="103"/>
      <c r="H74" s="103"/>
    </row>
    <row r="75" spans="1:8" x14ac:dyDescent="0.25">
      <c r="A75" s="431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76">
        <f>'Resultat-Produktion &amp; forbrug'!F52</f>
        <v>270595.78918068163</v>
      </c>
      <c r="F75" s="429" t="str">
        <f>IFERROR(VLOOKUP(A75,'Oversættelse til tabel'!$A$2:$B$14,2,FALSE),"")</f>
        <v>Total produktion</v>
      </c>
      <c r="G75" s="103"/>
      <c r="H75" s="103"/>
    </row>
    <row r="76" spans="1:8" x14ac:dyDescent="0.25">
      <c r="A76" s="431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76">
        <f ca="1">'Resultat-Produktion &amp; forbrug'!F53</f>
        <v>195082.22598438186</v>
      </c>
      <c r="F76" s="429" t="str">
        <f>IFERROR(VLOOKUP(A76,'Oversættelse til tabel'!$A$2:$B$14,2,FALSE),"")</f>
        <v>Total produktion</v>
      </c>
      <c r="G76" s="103"/>
      <c r="H76" s="103"/>
    </row>
    <row r="77" spans="1:8" x14ac:dyDescent="0.25">
      <c r="A77" s="431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76">
        <f ca="1">'Resultat-Produktion &amp; forbrug'!F54</f>
        <v>500549498.82270408</v>
      </c>
      <c r="F77" s="429" t="str">
        <f>IFERROR(VLOOKUP(A77,'Oversættelse til tabel'!$A$2:$B$14,2,FALSE),"")</f>
        <v>Total produktion</v>
      </c>
      <c r="G77" s="103"/>
      <c r="H77" s="103"/>
    </row>
    <row r="78" spans="1:8" x14ac:dyDescent="0.25">
      <c r="A78" s="431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76">
        <f ca="1">'Resultat-Produktion &amp; forbrug'!F55</f>
        <v>20203693.34554347</v>
      </c>
      <c r="F78" s="429" t="str">
        <f>IFERROR(VLOOKUP(A78,'Oversættelse til tabel'!$A$2:$B$14,2,FALSE),"")</f>
        <v>Total produktion</v>
      </c>
      <c r="G78" s="103"/>
      <c r="H78" s="103"/>
    </row>
    <row r="79" spans="1:8" x14ac:dyDescent="0.25">
      <c r="A79" s="431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76">
        <f>'Resultat-Produktion &amp; forbrug'!F56</f>
        <v>0</v>
      </c>
      <c r="F79" s="429" t="str">
        <f>IFERROR(VLOOKUP(A79,'Oversættelse til tabel'!$A$2:$B$14,2,FALSE),"")</f>
        <v>Total produktion</v>
      </c>
      <c r="G79" s="103"/>
      <c r="H79" s="103"/>
    </row>
    <row r="80" spans="1:8" x14ac:dyDescent="0.25">
      <c r="A80" s="431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76">
        <f>'Resultat-Produktion &amp; forbrug'!F57</f>
        <v>2652925.8184588463</v>
      </c>
      <c r="F80" s="429" t="str">
        <f>IFERROR(VLOOKUP(A80,'Oversættelse til tabel'!$A$2:$B$14,2,FALSE),"")</f>
        <v>Total produktion</v>
      </c>
      <c r="G80" s="103"/>
      <c r="H80" s="103"/>
    </row>
    <row r="81" spans="1:8" x14ac:dyDescent="0.25">
      <c r="A81" s="431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76">
        <f>'Resultat-Produktion &amp; forbrug'!F58</f>
        <v>0</v>
      </c>
      <c r="F81" s="429" t="str">
        <f>IFERROR(VLOOKUP(A81,'Oversættelse til tabel'!$A$2:$B$14,2,FALSE),"")</f>
        <v>Total produktion</v>
      </c>
      <c r="G81" s="103"/>
      <c r="H81" s="103"/>
    </row>
    <row r="82" spans="1:8" x14ac:dyDescent="0.25">
      <c r="A82" s="431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76">
        <f>'Resultat-Produktion &amp; forbrug'!F59</f>
        <v>8342.726135545483</v>
      </c>
      <c r="F82" s="429" t="str">
        <f>IFERROR(VLOOKUP(A82,'Oversættelse til tabel'!$A$2:$B$14,2,FALSE),"")</f>
        <v>Total produktion</v>
      </c>
      <c r="G82" s="103"/>
      <c r="H82" s="103"/>
    </row>
    <row r="83" spans="1:8" x14ac:dyDescent="0.25">
      <c r="A83" s="431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76">
        <f>'Resultat-Produktion &amp; forbrug'!F60</f>
        <v>181628.8895635134</v>
      </c>
      <c r="F83" s="429" t="str">
        <f>IFERROR(VLOOKUP(A83,'Oversættelse til tabel'!$A$2:$B$14,2,FALSE),"")</f>
        <v>Total produktion</v>
      </c>
      <c r="G83" s="103"/>
      <c r="H83" s="103"/>
    </row>
    <row r="84" spans="1:8" x14ac:dyDescent="0.25">
      <c r="A84" s="431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76">
        <f>'Resultat-Produktion &amp; forbrug'!F61</f>
        <v>923566.29660628818</v>
      </c>
      <c r="F84" s="429" t="str">
        <f>IFERROR(VLOOKUP(A84,'Oversættelse til tabel'!$A$2:$B$14,2,FALSE),"")</f>
        <v>Total produktion</v>
      </c>
      <c r="G84" s="103"/>
      <c r="H84" s="103"/>
    </row>
    <row r="85" spans="1:8" x14ac:dyDescent="0.25">
      <c r="A85" s="431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76">
        <f>'Resultat-Produktion &amp; forbrug'!F62</f>
        <v>27159.598992572228</v>
      </c>
      <c r="F85" s="429" t="str">
        <f>IFERROR(VLOOKUP(A85,'Oversættelse til tabel'!$A$2:$B$14,2,FALSE),"")</f>
        <v>Total produktion</v>
      </c>
      <c r="G85" s="103"/>
      <c r="H85" s="103"/>
    </row>
    <row r="86" spans="1:8" x14ac:dyDescent="0.25">
      <c r="A86" s="431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76">
        <f>'Resultat-Produktion &amp; forbrug'!F63</f>
        <v>0</v>
      </c>
      <c r="F86" s="429" t="str">
        <f>IFERROR(VLOOKUP(A86,'Oversættelse til tabel'!$A$2:$B$14,2,FALSE),"")</f>
        <v>Total produktion</v>
      </c>
      <c r="G86" s="103"/>
      <c r="H86" s="103"/>
    </row>
    <row r="87" spans="1:8" x14ac:dyDescent="0.25">
      <c r="A87" s="431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76">
        <f>'Resultat-Produktion &amp; forbrug'!F64</f>
        <v>16375262.677757401</v>
      </c>
      <c r="F87" s="429" t="str">
        <f>IFERROR(VLOOKUP(A87,'Oversættelse til tabel'!$A$2:$B$14,2,FALSE),"")</f>
        <v>Total produktion</v>
      </c>
      <c r="G87" s="103"/>
      <c r="H87" s="103"/>
    </row>
    <row r="88" spans="1:8" x14ac:dyDescent="0.25">
      <c r="A88" s="431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76">
        <f>'Resultat-Produktion &amp; forbrug'!F65</f>
        <v>0</v>
      </c>
      <c r="F88" s="429" t="str">
        <f>IFERROR(VLOOKUP(A88,'Oversættelse til tabel'!$A$2:$B$14,2,FALSE),"")</f>
        <v>Total produktion</v>
      </c>
      <c r="G88" s="103"/>
      <c r="H88" s="103"/>
    </row>
    <row r="89" spans="1:8" x14ac:dyDescent="0.25">
      <c r="A89" s="431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76">
        <f>'Resultat-Produktion &amp; forbrug'!F66</f>
        <v>192848.72920371042</v>
      </c>
      <c r="F89" s="429" t="str">
        <f>IFERROR(VLOOKUP(A89,'Oversættelse til tabel'!$A$2:$B$14,2,FALSE),"")</f>
        <v>Total produktion</v>
      </c>
      <c r="G89" s="103"/>
      <c r="H89" s="103"/>
    </row>
    <row r="90" spans="1:8" x14ac:dyDescent="0.25">
      <c r="A90" s="431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76">
        <f>'Resultat-Produktion &amp; forbrug'!F67</f>
        <v>2643891.6563181542</v>
      </c>
      <c r="F90" s="429" t="str">
        <f>IFERROR(VLOOKUP(A90,'Oversættelse til tabel'!$A$2:$B$14,2,FALSE),"")</f>
        <v>Total produktion</v>
      </c>
      <c r="G90" s="103"/>
      <c r="H90" s="103"/>
    </row>
    <row r="91" spans="1:8" x14ac:dyDescent="0.25">
      <c r="A91" s="431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76">
        <f>'Resultat-Produktion &amp; forbrug'!F68</f>
        <v>526734.10986839118</v>
      </c>
      <c r="F91" s="429" t="str">
        <f>IFERROR(VLOOKUP(A91,'Oversættelse til tabel'!$A$2:$B$14,2,FALSE),"")</f>
        <v>Total produktion</v>
      </c>
      <c r="G91" s="103"/>
      <c r="H91" s="103"/>
    </row>
    <row r="92" spans="1:8" x14ac:dyDescent="0.25">
      <c r="A92" s="431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76">
        <f>'Resultat-Produktion &amp; forbrug'!F69</f>
        <v>0</v>
      </c>
      <c r="F92" s="429" t="str">
        <f>IFERROR(VLOOKUP(A92,'Oversættelse til tabel'!$A$2:$B$14,2,FALSE),"")</f>
        <v>Total produktion</v>
      </c>
      <c r="G92" s="103"/>
      <c r="H92" s="103"/>
    </row>
    <row r="93" spans="1:8" x14ac:dyDescent="0.25">
      <c r="A93" s="431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76">
        <f>'Resultat-Produktion &amp; forbrug'!F70</f>
        <v>523057.42126360437</v>
      </c>
      <c r="F93" s="429" t="str">
        <f>IFERROR(VLOOKUP(A93,'Oversættelse til tabel'!$A$2:$B$14,2,FALSE),"")</f>
        <v>Total produktion</v>
      </c>
      <c r="G93" s="103"/>
      <c r="H93" s="103"/>
    </row>
    <row r="94" spans="1:8" x14ac:dyDescent="0.25">
      <c r="A94" s="431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76">
        <f>'Resultat-Produktion &amp; forbrug'!F71</f>
        <v>802238.89808826952</v>
      </c>
      <c r="F94" s="429" t="str">
        <f>IFERROR(VLOOKUP(A94,'Oversættelse til tabel'!$A$2:$B$14,2,FALSE),"")</f>
        <v>Total produktion</v>
      </c>
      <c r="G94" s="103"/>
      <c r="H94" s="103"/>
    </row>
    <row r="95" spans="1:8" x14ac:dyDescent="0.25">
      <c r="A95" s="431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76">
        <f>'Resultat-Produktion &amp; forbrug'!F72</f>
        <v>2244003.4840042591</v>
      </c>
      <c r="F95" s="429" t="str">
        <f>IFERROR(VLOOKUP(A95,'Oversættelse til tabel'!$A$2:$B$14,2,FALSE),"")</f>
        <v>Total produktion</v>
      </c>
      <c r="G95" s="103"/>
      <c r="H95" s="103"/>
    </row>
    <row r="96" spans="1:8" x14ac:dyDescent="0.25">
      <c r="A96" s="431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76">
        <f>'Resultat-Produktion &amp; forbrug'!F73</f>
        <v>7185056.2456319006</v>
      </c>
      <c r="F96" s="429" t="str">
        <f>IFERROR(VLOOKUP(A96,'Oversættelse til tabel'!$A$2:$B$14,2,FALSE),"")</f>
        <v>Total produktion</v>
      </c>
      <c r="G96" s="103"/>
      <c r="H96" s="103"/>
    </row>
    <row r="97" spans="1:8" x14ac:dyDescent="0.25">
      <c r="A97" s="431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76">
        <f>'Resultat-Produktion &amp; forbrug'!F74</f>
        <v>0</v>
      </c>
      <c r="F97" s="429" t="str">
        <f>IFERROR(VLOOKUP(A97,'Oversættelse til tabel'!$A$2:$B$14,2,FALSE),"")</f>
        <v>Total produktion</v>
      </c>
      <c r="G97" s="103"/>
      <c r="H97" s="103"/>
    </row>
    <row r="98" spans="1:8" x14ac:dyDescent="0.25">
      <c r="A98" s="431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76">
        <f>'Resultat-Produktion &amp; forbrug'!F75</f>
        <v>12983496.711335782</v>
      </c>
      <c r="F98" s="429" t="str">
        <f>IFERROR(VLOOKUP(A98,'Oversættelse til tabel'!$A$2:$B$14,2,FALSE),"")</f>
        <v>Total produktion</v>
      </c>
      <c r="G98" s="103"/>
      <c r="H98" s="103"/>
    </row>
    <row r="99" spans="1:8" x14ac:dyDescent="0.25">
      <c r="A99" s="431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76">
        <f>'Resultat-Produktion &amp; forbrug'!F76</f>
        <v>1620993.8653666629</v>
      </c>
      <c r="F99" s="429" t="str">
        <f>IFERROR(VLOOKUP(A99,'Oversættelse til tabel'!$A$2:$B$14,2,FALSE),"")</f>
        <v>Total produktion</v>
      </c>
      <c r="G99" s="103"/>
      <c r="H99" s="103"/>
    </row>
    <row r="100" spans="1:8" x14ac:dyDescent="0.25">
      <c r="A100" s="431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76">
        <f>'Resultat-Produktion &amp; forbrug'!F77</f>
        <v>7997415.641357664</v>
      </c>
      <c r="F100" s="429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31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76">
        <f>'Resultat-Produktion &amp; forbrug'!F78</f>
        <v>3127676.8816170068</v>
      </c>
      <c r="F101" s="429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31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76">
        <f>'Resultat-Produktion &amp; forbrug'!F79</f>
        <v>209595.14629167612</v>
      </c>
      <c r="F102" s="429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31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76">
        <f>'Resultat-Produktion &amp; forbrug'!F80</f>
        <v>106168.13854148486</v>
      </c>
      <c r="F103" s="429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31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76">
        <f>'Resultat-Produktion &amp; forbrug'!F81</f>
        <v>1685776.5357930374</v>
      </c>
      <c r="F104" s="429" t="str">
        <f>IFERROR(VLOOKUP(A104,'Oversættelse til tabel'!$A$2:$B$14,2,FALSE),"")</f>
        <v>Total produktion</v>
      </c>
      <c r="G104" s="103"/>
    </row>
    <row r="105" spans="1:8" x14ac:dyDescent="0.25">
      <c r="A105" s="431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76">
        <f>'Resultat-Produktion &amp; forbrug'!F82</f>
        <v>176446.6832046808</v>
      </c>
      <c r="F105" s="429" t="str">
        <f>IFERROR(VLOOKUP(A105,'Oversættelse til tabel'!$A$2:$B$14,2,FALSE),"")</f>
        <v>Total produktion</v>
      </c>
      <c r="G105" s="103"/>
    </row>
    <row r="106" spans="1:8" x14ac:dyDescent="0.25">
      <c r="A106" s="431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76">
        <f ca="1">'Resultat-Produktion &amp; forbrug'!F83</f>
        <v>0</v>
      </c>
      <c r="F106" s="429" t="str">
        <f>IFERROR(VLOOKUP(A106,'Oversættelse til tabel'!$A$2:$B$14,2,FALSE),"")</f>
        <v>Total produktion</v>
      </c>
      <c r="G106" s="103"/>
    </row>
    <row r="107" spans="1:8" x14ac:dyDescent="0.25">
      <c r="A107" s="431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76">
        <f ca="1">'Resultat-Produktion &amp; forbrug'!F84</f>
        <v>0</v>
      </c>
      <c r="F107" s="429" t="str">
        <f>IFERROR(VLOOKUP(A107,'Oversættelse til tabel'!$A$2:$B$14,2,FALSE),"")</f>
        <v>Total produktion</v>
      </c>
      <c r="G107" s="103"/>
    </row>
    <row r="108" spans="1:8" x14ac:dyDescent="0.25">
      <c r="A108" s="431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76">
        <f>'Resultat-Produktion &amp; forbrug'!F85</f>
        <v>4870431.535367866</v>
      </c>
      <c r="F108" s="429" t="str">
        <f>IFERROR(VLOOKUP(A108,'Oversættelse til tabel'!$A$2:$B$14,2,FALSE),"")</f>
        <v>Total produktion</v>
      </c>
      <c r="G108" s="103"/>
    </row>
    <row r="109" spans="1:8" x14ac:dyDescent="0.25">
      <c r="A109" s="431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76">
        <f>'Resultat-Produktion &amp; forbrug'!F86</f>
        <v>509029.05966338929</v>
      </c>
      <c r="F109" s="429" t="str">
        <f>IFERROR(VLOOKUP(A109,'Oversættelse til tabel'!$A$2:$B$14,2,FALSE),"")</f>
        <v>Total produktion</v>
      </c>
      <c r="G109" s="103"/>
    </row>
    <row r="110" spans="1:8" x14ac:dyDescent="0.25">
      <c r="A110" s="431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76">
        <f>'Resultat-Produktion &amp; forbrug'!F87</f>
        <v>254514.52983169464</v>
      </c>
      <c r="F110" s="429" t="str">
        <f>IFERROR(VLOOKUP(A110,'Oversættelse til tabel'!$A$2:$B$14,2,FALSE),"")</f>
        <v>Total produktion</v>
      </c>
      <c r="G110" s="103"/>
    </row>
    <row r="111" spans="1:8" x14ac:dyDescent="0.25">
      <c r="A111" s="431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76">
        <f>'Resultat-Produktion &amp; forbrug'!F88</f>
        <v>162889.29909228458</v>
      </c>
      <c r="F111" s="429" t="str">
        <f>IFERROR(VLOOKUP(A111,'Oversættelse til tabel'!$A$2:$B$14,2,FALSE),"")</f>
        <v>Total produktion</v>
      </c>
      <c r="G111" s="103"/>
    </row>
    <row r="112" spans="1:8" x14ac:dyDescent="0.25">
      <c r="A112" s="431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76">
        <f>'Resultat-Produktion &amp; forbrug'!F89</f>
        <v>396405.63727863086</v>
      </c>
      <c r="F112" s="429" t="str">
        <f>IFERROR(VLOOKUP(A112,'Oversættelse til tabel'!$A$2:$B$14,2,FALSE),"")</f>
        <v>Total produktion</v>
      </c>
      <c r="G112" s="103"/>
    </row>
    <row r="113" spans="1:7" x14ac:dyDescent="0.25">
      <c r="A113" s="431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76">
        <f>'Resultat-Produktion &amp; forbrug'!F90</f>
        <v>191123.07715634341</v>
      </c>
      <c r="F113" s="429" t="str">
        <f>IFERROR(VLOOKUP(A113,'Oversættelse til tabel'!$A$2:$B$14,2,FALSE),"")</f>
        <v>Total produktion</v>
      </c>
      <c r="G113" s="103"/>
    </row>
    <row r="114" spans="1:7" x14ac:dyDescent="0.25">
      <c r="A114" s="431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76">
        <f>'Resultat-Produktion &amp; forbrug'!F91</f>
        <v>129693.32771377628</v>
      </c>
      <c r="F114" s="429" t="str">
        <f>IFERROR(VLOOKUP(A114,'Oversættelse til tabel'!$A$2:$B$14,2,FALSE),"")</f>
        <v>Total produktion</v>
      </c>
      <c r="G114" s="103"/>
    </row>
    <row r="115" spans="1:7" x14ac:dyDescent="0.25">
      <c r="A115" s="431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76">
        <f>'Resultat-Produktion &amp; forbrug'!F92</f>
        <v>3973910.9975047</v>
      </c>
      <c r="F115" s="429" t="str">
        <f>IFERROR(VLOOKUP(A115,'Oversættelse til tabel'!$A$2:$B$14,2,FALSE),"")</f>
        <v>Total produktion</v>
      </c>
      <c r="G115" s="103"/>
    </row>
    <row r="116" spans="1:7" x14ac:dyDescent="0.25">
      <c r="A116" s="431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76">
        <f>'Resultat-Produktion &amp; forbrug'!F93</f>
        <v>15074833.175881069</v>
      </c>
      <c r="F116" s="429" t="str">
        <f>IFERROR(VLOOKUP(A116,'Oversættelse til tabel'!$A$2:$B$14,2,FALSE),"")</f>
        <v>Total produktion</v>
      </c>
      <c r="G116" s="103"/>
    </row>
    <row r="117" spans="1:7" x14ac:dyDescent="0.25">
      <c r="A117" s="431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76">
        <f>'Resultat-Produktion &amp; forbrug'!F94</f>
        <v>1378013.0257817972</v>
      </c>
      <c r="F117" s="429" t="str">
        <f>IFERROR(VLOOKUP(A117,'Oversættelse til tabel'!$A$2:$B$14,2,FALSE),"")</f>
        <v>Total produktion</v>
      </c>
      <c r="G117" s="103"/>
    </row>
    <row r="118" spans="1:7" x14ac:dyDescent="0.25">
      <c r="A118" s="431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76">
        <f>'Resultat-Produktion &amp; forbrug'!F95</f>
        <v>84600</v>
      </c>
      <c r="F118" s="429" t="str">
        <f>IFERROR(VLOOKUP(A118,'Oversættelse til tabel'!$A$2:$B$14,2,FALSE),"")</f>
        <v>Total produktion</v>
      </c>
      <c r="G118" s="103"/>
    </row>
    <row r="119" spans="1:7" x14ac:dyDescent="0.25">
      <c r="A119" s="431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76">
        <f>'Resultat-Produktion &amp; forbrug'!F96</f>
        <v>0</v>
      </c>
      <c r="F119" s="429" t="str">
        <f>IFERROR(VLOOKUP(A119,'Oversættelse til tabel'!$A$2:$B$14,2,FALSE),"")</f>
        <v>Total produktion</v>
      </c>
      <c r="G119" s="103"/>
    </row>
    <row r="120" spans="1:7" x14ac:dyDescent="0.25">
      <c r="A120" s="431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76">
        <f ca="1">'Resultat-Produktion &amp; forbrug'!F97</f>
        <v>1264435.4439343661</v>
      </c>
      <c r="F120" s="429" t="str">
        <f>IFERROR(VLOOKUP(A120,'Oversættelse til tabel'!$A$2:$B$14,2,FALSE),"")</f>
        <v>Total produktion</v>
      </c>
      <c r="G120" s="103"/>
    </row>
    <row r="121" spans="1:7" x14ac:dyDescent="0.25">
      <c r="A121" s="431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76">
        <f ca="1">'Resultat-Produktion &amp; forbrug'!F98</f>
        <v>389334.36334971216</v>
      </c>
      <c r="F121" s="429" t="str">
        <f>IFERROR(VLOOKUP(A121,'Oversættelse til tabel'!$A$2:$B$14,2,FALSE),"")</f>
        <v>Total produktion</v>
      </c>
      <c r="G121" s="103"/>
    </row>
    <row r="122" spans="1:7" x14ac:dyDescent="0.25">
      <c r="A122" s="431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76">
        <f>'Resultat-Produktion &amp; forbrug'!F99</f>
        <v>208223.23899291924</v>
      </c>
      <c r="F122" s="429" t="str">
        <f>IFERROR(VLOOKUP(A122,'Oversættelse til tabel'!$A$2:$B$14,2,FALSE),"")</f>
        <v>Total produktion</v>
      </c>
      <c r="G122" s="103"/>
    </row>
    <row r="123" spans="1:7" x14ac:dyDescent="0.25">
      <c r="A123" s="431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76">
        <f>'Resultat-Produktion &amp; forbrug'!F100</f>
        <v>280111.33244912018</v>
      </c>
      <c r="F123" s="429" t="str">
        <f>IFERROR(VLOOKUP(A123,'Oversættelse til tabel'!$A$2:$B$14,2,FALSE),"")</f>
        <v>Total produktion</v>
      </c>
      <c r="G123" s="103"/>
    </row>
    <row r="124" spans="1:7" x14ac:dyDescent="0.25">
      <c r="A124" s="431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76">
        <f ca="1">'Resultat-Produktion &amp; forbrug'!F101</f>
        <v>197484.13479984918</v>
      </c>
      <c r="F124" s="429" t="str">
        <f>IFERROR(VLOOKUP(A124,'Oversættelse til tabel'!$A$2:$B$14,2,FALSE),"")</f>
        <v>Total produktion</v>
      </c>
      <c r="G124" s="103"/>
    </row>
    <row r="125" spans="1:7" x14ac:dyDescent="0.25">
      <c r="A125" s="431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76">
        <f ca="1">'Resultat-Produktion &amp; forbrug'!F102</f>
        <v>498159957.32203865</v>
      </c>
      <c r="F125" s="429" t="str">
        <f>IFERROR(VLOOKUP(A125,'Oversættelse til tabel'!$A$2:$B$14,2,FALSE),"")</f>
        <v>Total produktion</v>
      </c>
      <c r="G125" s="103"/>
    </row>
    <row r="126" spans="1:7" x14ac:dyDescent="0.25">
      <c r="A126" s="431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76">
        <f ca="1">'Resultat-Produktion &amp; forbrug'!F103</f>
        <v>19825143.262106888</v>
      </c>
      <c r="F126" s="429" t="str">
        <f>IFERROR(VLOOKUP(A126,'Oversættelse til tabel'!$A$2:$B$14,2,FALSE),"")</f>
        <v>Total produktion</v>
      </c>
      <c r="G126" s="103"/>
    </row>
    <row r="127" spans="1:7" x14ac:dyDescent="0.25">
      <c r="A127" s="431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76">
        <f>'Resultat-Produktion &amp; forbrug'!F104</f>
        <v>0</v>
      </c>
      <c r="F127" s="429" t="str">
        <f>IFERROR(VLOOKUP(A127,'Oversættelse til tabel'!$A$2:$B$14,2,FALSE),"")</f>
        <v>Total produktion</v>
      </c>
      <c r="G127" s="103"/>
    </row>
    <row r="128" spans="1:7" x14ac:dyDescent="0.25">
      <c r="A128" s="431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76">
        <f>'Resultat-Produktion &amp; forbrug'!F105</f>
        <v>2777977.7276885756</v>
      </c>
      <c r="F128" s="429" t="str">
        <f>IFERROR(VLOOKUP(A128,'Oversættelse til tabel'!$A$2:$B$14,2,FALSE),"")</f>
        <v>Total produktion</v>
      </c>
      <c r="G128" s="103"/>
    </row>
    <row r="129" spans="1:7" x14ac:dyDescent="0.25">
      <c r="A129" s="431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76">
        <f>'Resultat-Produktion &amp; forbrug'!F106</f>
        <v>0</v>
      </c>
      <c r="F129" s="429" t="str">
        <f>IFERROR(VLOOKUP(A129,'Oversættelse til tabel'!$A$2:$B$14,2,FALSE),"")</f>
        <v>Total produktion</v>
      </c>
      <c r="G129" s="103"/>
    </row>
    <row r="130" spans="1:7" x14ac:dyDescent="0.25">
      <c r="A130" s="431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76">
        <f>'Resultat-Produktion &amp; forbrug'!F107</f>
        <v>8615.5317224824212</v>
      </c>
      <c r="F130" s="429" t="str">
        <f>IFERROR(VLOOKUP(A130,'Oversættelse til tabel'!$A$2:$B$14,2,FALSE),"")</f>
        <v>Total produktion</v>
      </c>
      <c r="G130" s="103"/>
    </row>
    <row r="131" spans="1:7" x14ac:dyDescent="0.25">
      <c r="A131" s="431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76">
        <f>'Resultat-Produktion &amp; forbrug'!F108</f>
        <v>173658.75124992887</v>
      </c>
      <c r="F131" s="429" t="str">
        <f>IFERROR(VLOOKUP(A131,'Oversættelse til tabel'!$A$2:$B$14,2,FALSE),"")</f>
        <v>Total produktion</v>
      </c>
      <c r="G131" s="103"/>
    </row>
    <row r="132" spans="1:7" x14ac:dyDescent="0.25">
      <c r="A132" s="431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76">
        <f>'Resultat-Produktion &amp; forbrug'!F109</f>
        <v>957437.9326590331</v>
      </c>
      <c r="F132" s="429" t="str">
        <f>IFERROR(VLOOKUP(A132,'Oversættelse til tabel'!$A$2:$B$14,2,FALSE),"")</f>
        <v>Total produktion</v>
      </c>
      <c r="G132" s="103"/>
    </row>
    <row r="133" spans="1:7" x14ac:dyDescent="0.25">
      <c r="A133" s="431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76">
        <f>'Resultat-Produktion &amp; forbrug'!F110</f>
        <v>28117.117854959241</v>
      </c>
      <c r="F133" s="429" t="str">
        <f>IFERROR(VLOOKUP(A133,'Oversættelse til tabel'!$A$2:$B$14,2,FALSE),"")</f>
        <v>Total produktion</v>
      </c>
      <c r="G133" s="103"/>
    </row>
    <row r="134" spans="1:7" x14ac:dyDescent="0.25">
      <c r="A134" s="431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76">
        <f>'Resultat-Produktion &amp; forbrug'!F111</f>
        <v>0</v>
      </c>
      <c r="F134" s="429" t="str">
        <f>IFERROR(VLOOKUP(A134,'Oversættelse til tabel'!$A$2:$B$14,2,FALSE),"")</f>
        <v>Total produktion</v>
      </c>
      <c r="G134" s="103"/>
    </row>
    <row r="135" spans="1:7" x14ac:dyDescent="0.25">
      <c r="A135" s="431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76">
        <f>'Resultat-Produktion &amp; forbrug'!F112</f>
        <v>17187397.545226604</v>
      </c>
      <c r="F135" s="429" t="str">
        <f>IFERROR(VLOOKUP(A135,'Oversættelse til tabel'!$A$2:$B$14,2,FALSE),"")</f>
        <v>Total produktion</v>
      </c>
      <c r="G135" s="103"/>
    </row>
    <row r="136" spans="1:7" x14ac:dyDescent="0.25">
      <c r="A136" s="431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76">
        <f>'Resultat-Produktion &amp; forbrug'!F113</f>
        <v>0</v>
      </c>
      <c r="F136" s="429" t="str">
        <f>IFERROR(VLOOKUP(A136,'Oversættelse til tabel'!$A$2:$B$14,2,FALSE),"")</f>
        <v>Total produktion</v>
      </c>
      <c r="G136" s="103"/>
    </row>
    <row r="137" spans="1:7" x14ac:dyDescent="0.25">
      <c r="A137" s="431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76">
        <f>'Resultat-Produktion &amp; forbrug'!F114</f>
        <v>198166.83757807463</v>
      </c>
      <c r="F137" s="429" t="str">
        <f>IFERROR(VLOOKUP(A137,'Oversættelse til tabel'!$A$2:$B$14,2,FALSE),"")</f>
        <v>Total produktion</v>
      </c>
      <c r="G137" s="103"/>
    </row>
    <row r="138" spans="1:7" x14ac:dyDescent="0.25">
      <c r="A138" s="431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76">
        <f>'Resultat-Produktion &amp; forbrug'!F115</f>
        <v>2560492.8051294163</v>
      </c>
      <c r="F138" s="429" t="str">
        <f>IFERROR(VLOOKUP(A138,'Oversættelse til tabel'!$A$2:$B$14,2,FALSE),"")</f>
        <v>Total produktion</v>
      </c>
      <c r="G138" s="103"/>
    </row>
    <row r="139" spans="1:7" x14ac:dyDescent="0.25">
      <c r="A139" s="431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76">
        <f>'Resultat-Produktion &amp; forbrug'!F116</f>
        <v>524881.97503939818</v>
      </c>
      <c r="F139" s="429" t="str">
        <f>IFERROR(VLOOKUP(A139,'Oversættelse til tabel'!$A$2:$B$14,2,FALSE),"")</f>
        <v>Total produktion</v>
      </c>
      <c r="G139" s="103"/>
    </row>
    <row r="140" spans="1:7" x14ac:dyDescent="0.25">
      <c r="A140" s="431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76">
        <f>'Resultat-Produktion &amp; forbrug'!F117</f>
        <v>0</v>
      </c>
      <c r="F140" s="429" t="str">
        <f>IFERROR(VLOOKUP(A140,'Oversættelse til tabel'!$A$2:$B$14,2,FALSE),"")</f>
        <v>Total produktion</v>
      </c>
      <c r="G140" s="103"/>
    </row>
    <row r="141" spans="1:7" x14ac:dyDescent="0.25">
      <c r="A141" s="431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76">
        <f>'Resultat-Produktion &amp; forbrug'!F118</f>
        <v>519697.07047323068</v>
      </c>
      <c r="F141" s="429" t="str">
        <f>IFERROR(VLOOKUP(A141,'Oversættelse til tabel'!$A$2:$B$14,2,FALSE),"")</f>
        <v>Total produktion</v>
      </c>
      <c r="G141" s="103"/>
    </row>
    <row r="142" spans="1:7" x14ac:dyDescent="0.25">
      <c r="A142" s="431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76">
        <f>'Resultat-Produktion &amp; forbrug'!F119</f>
        <v>830522.04311077786</v>
      </c>
      <c r="F142" s="429" t="str">
        <f>IFERROR(VLOOKUP(A142,'Oversættelse til tabel'!$A$2:$B$14,2,FALSE),"")</f>
        <v>Total produktion</v>
      </c>
      <c r="G142" s="103"/>
    </row>
    <row r="143" spans="1:7" x14ac:dyDescent="0.25">
      <c r="A143" s="431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76">
        <f>'Resultat-Produktion &amp; forbrug'!F120</f>
        <v>2323694.0904921242</v>
      </c>
      <c r="F143" s="429" t="str">
        <f>IFERROR(VLOOKUP(A143,'Oversættelse til tabel'!$A$2:$B$14,2,FALSE),"")</f>
        <v>Total produktion</v>
      </c>
      <c r="G143" s="103"/>
    </row>
    <row r="144" spans="1:7" x14ac:dyDescent="0.25">
      <c r="A144" s="431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76">
        <f>'Resultat-Produktion &amp; forbrug'!F121</f>
        <v>7470858.8846565643</v>
      </c>
      <c r="F144" s="429" t="str">
        <f>IFERROR(VLOOKUP(A144,'Oversættelse til tabel'!$A$2:$B$14,2,FALSE),"")</f>
        <v>Total produktion</v>
      </c>
      <c r="G144" s="103"/>
    </row>
    <row r="145" spans="1:7" x14ac:dyDescent="0.25">
      <c r="A145" s="431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76">
        <f>'Resultat-Produktion &amp; forbrug'!F122</f>
        <v>0</v>
      </c>
      <c r="F145" s="429" t="str">
        <f>IFERROR(VLOOKUP(A145,'Oversættelse til tabel'!$A$2:$B$14,2,FALSE),"")</f>
        <v>Total produktion</v>
      </c>
      <c r="G145" s="103"/>
    </row>
    <row r="146" spans="1:7" x14ac:dyDescent="0.25">
      <c r="A146" s="431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76">
        <f>'Resultat-Produktion &amp; forbrug'!F123</f>
        <v>12735406.502549823</v>
      </c>
      <c r="F146" s="429" t="str">
        <f>IFERROR(VLOOKUP(A146,'Oversættelse til tabel'!$A$2:$B$14,2,FALSE),"")</f>
        <v>Total produktion</v>
      </c>
      <c r="G146" s="103"/>
    </row>
    <row r="147" spans="1:7" x14ac:dyDescent="0.25">
      <c r="A147" s="431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76">
        <f>'Resultat-Produktion &amp; forbrug'!F124</f>
        <v>1590883.4700780637</v>
      </c>
      <c r="F147" s="429" t="str">
        <f>IFERROR(VLOOKUP(A147,'Oversættelse til tabel'!$A$2:$B$14,2,FALSE),"")</f>
        <v>Total produktion</v>
      </c>
      <c r="G147" s="103"/>
    </row>
    <row r="148" spans="1:7" x14ac:dyDescent="0.25">
      <c r="A148" s="431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76">
        <f>'Resultat-Produktion &amp; forbrug'!F125</f>
        <v>8373936.9345243433</v>
      </c>
      <c r="F148" s="429" t="str">
        <f>IFERROR(VLOOKUP(A148,'Oversættelse til tabel'!$A$2:$B$14,2,FALSE),"")</f>
        <v>Total produktion</v>
      </c>
      <c r="G148" s="103"/>
    </row>
    <row r="149" spans="1:7" x14ac:dyDescent="0.25">
      <c r="A149" s="431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76">
        <f>'Resultat-Produktion &amp; forbrug'!F126</f>
        <v>3069579.4456842686</v>
      </c>
      <c r="F149" s="429" t="str">
        <f>IFERROR(VLOOKUP(A149,'Oversættelse til tabel'!$A$2:$B$14,2,FALSE),"")</f>
        <v>Total produktion</v>
      </c>
      <c r="G149" s="103"/>
    </row>
    <row r="150" spans="1:7" x14ac:dyDescent="0.25">
      <c r="A150" s="431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76">
        <f>'Resultat-Produktion &amp; forbrug'!F127</f>
        <v>209595.14629167612</v>
      </c>
      <c r="F150" s="429" t="str">
        <f>IFERROR(VLOOKUP(A150,'Oversættelse til tabel'!$A$2:$B$14,2,FALSE),"")</f>
        <v>Total produktion</v>
      </c>
      <c r="G150" s="103"/>
    </row>
    <row r="151" spans="1:7" x14ac:dyDescent="0.25">
      <c r="A151" s="431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76">
        <f>'Resultat-Produktion &amp; forbrug'!F128</f>
        <v>102788.11573768182</v>
      </c>
      <c r="F151" s="429" t="str">
        <f>IFERROR(VLOOKUP(A151,'Oversættelse til tabel'!$A$2:$B$14,2,FALSE),"")</f>
        <v>Total produktion</v>
      </c>
      <c r="G151" s="103"/>
    </row>
    <row r="152" spans="1:7" x14ac:dyDescent="0.25">
      <c r="A152" s="431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76">
        <f>'Resultat-Produktion &amp; forbrug'!F129</f>
        <v>1745209.0344552125</v>
      </c>
      <c r="F152" s="429" t="str">
        <f>IFERROR(VLOOKUP(A152,'Oversættelse til tabel'!$A$2:$B$14,2,FALSE),"")</f>
        <v>Total produktion</v>
      </c>
      <c r="G152" s="103"/>
    </row>
    <row r="153" spans="1:7" x14ac:dyDescent="0.25">
      <c r="A153" s="431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76">
        <f>'Resultat-Produktion &amp; forbrug'!F130</f>
        <v>183249.6836740704</v>
      </c>
      <c r="F153" s="429" t="str">
        <f>IFERROR(VLOOKUP(A153,'Oversættelse til tabel'!$A$2:$B$14,2,FALSE),"")</f>
        <v>Total produktion</v>
      </c>
      <c r="G153" s="103"/>
    </row>
    <row r="154" spans="1:7" x14ac:dyDescent="0.25">
      <c r="A154" s="431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76">
        <f ca="1">'Resultat-Produktion &amp; forbrug'!F131</f>
        <v>0</v>
      </c>
      <c r="F154" s="429" t="str">
        <f>IFERROR(VLOOKUP(A154,'Oversættelse til tabel'!$A$2:$B$14,2,FALSE),"")</f>
        <v>Total produktion</v>
      </c>
      <c r="G154" s="103"/>
    </row>
    <row r="155" spans="1:7" x14ac:dyDescent="0.25">
      <c r="A155" s="431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76">
        <f ca="1">'Resultat-Produktion &amp; forbrug'!F132</f>
        <v>0</v>
      </c>
      <c r="F155" s="429" t="str">
        <f>IFERROR(VLOOKUP(A155,'Oversættelse til tabel'!$A$2:$B$14,2,FALSE),"")</f>
        <v>Total produktion</v>
      </c>
      <c r="G155" s="103"/>
    </row>
    <row r="156" spans="1:7" x14ac:dyDescent="0.25">
      <c r="A156" s="431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76">
        <f>'Resultat-Produktion &amp; forbrug'!F133</f>
        <v>4779961.9648844432</v>
      </c>
      <c r="F156" s="429" t="str">
        <f>IFERROR(VLOOKUP(A156,'Oversættelse til tabel'!$A$2:$B$14,2,FALSE),"")</f>
        <v>Total produktion</v>
      </c>
      <c r="G156" s="103"/>
    </row>
    <row r="157" spans="1:7" x14ac:dyDescent="0.25">
      <c r="A157" s="431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76">
        <f>'Resultat-Produktion &amp; forbrug'!F134</f>
        <v>526296.50250669091</v>
      </c>
      <c r="F157" s="429" t="str">
        <f>IFERROR(VLOOKUP(A157,'Oversættelse til tabel'!$A$2:$B$14,2,FALSE),"")</f>
        <v>Total produktion</v>
      </c>
      <c r="G157" s="103"/>
    </row>
    <row r="158" spans="1:7" x14ac:dyDescent="0.25">
      <c r="A158" s="431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76">
        <f>'Resultat-Produktion &amp; forbrug'!F135</f>
        <v>263148.25125334546</v>
      </c>
      <c r="F158" s="429" t="str">
        <f>IFERROR(VLOOKUP(A158,'Oversættelse til tabel'!$A$2:$B$14,2,FALSE),"")</f>
        <v>Total produktion</v>
      </c>
      <c r="G158" s="103"/>
    </row>
    <row r="159" spans="1:7" x14ac:dyDescent="0.25">
      <c r="A159" s="431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76">
        <f>'Resultat-Produktion &amp; forbrug'!F136</f>
        <v>168414.8808021411</v>
      </c>
      <c r="F159" s="429" t="str">
        <f>IFERROR(VLOOKUP(A159,'Oversættelse til tabel'!$A$2:$B$14,2,FALSE),"")</f>
        <v>Total produktion</v>
      </c>
      <c r="G159" s="103"/>
    </row>
    <row r="160" spans="1:7" x14ac:dyDescent="0.25">
      <c r="A160" s="431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76">
        <f>'Resultat-Produktion &amp; forbrug'!F137</f>
        <v>410082.28428580571</v>
      </c>
      <c r="F160" s="429" t="str">
        <f>IFERROR(VLOOKUP(A160,'Oversættelse til tabel'!$A$2:$B$14,2,FALSE),"")</f>
        <v>Total produktion</v>
      </c>
      <c r="G160" s="103"/>
    </row>
    <row r="161" spans="1:7" x14ac:dyDescent="0.25">
      <c r="A161" s="431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76">
        <f>'Resultat-Produktion &amp; forbrug'!F138</f>
        <v>185567.16171821824</v>
      </c>
      <c r="F161" s="429" t="str">
        <f>IFERROR(VLOOKUP(A161,'Oversættelse til tabel'!$A$2:$B$14,2,FALSE),"")</f>
        <v>Total produktion</v>
      </c>
      <c r="G161" s="103"/>
    </row>
    <row r="162" spans="1:7" x14ac:dyDescent="0.25">
      <c r="A162" s="431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76">
        <f>'Resultat-Produktion &amp; forbrug'!F139</f>
        <v>126100.24826746272</v>
      </c>
      <c r="F162" s="429" t="str">
        <f>IFERROR(VLOOKUP(A162,'Oversættelse til tabel'!$A$2:$B$14,2,FALSE),"")</f>
        <v>Total produktion</v>
      </c>
      <c r="G162" s="103"/>
    </row>
    <row r="163" spans="1:7" x14ac:dyDescent="0.25">
      <c r="A163" s="431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76">
        <f>'Resultat-Produktion &amp; forbrug'!F140</f>
        <v>4121832.5977837904</v>
      </c>
      <c r="F163" s="429" t="str">
        <f>IFERROR(VLOOKUP(A163,'Oversættelse til tabel'!$A$2:$B$14,2,FALSE),"")</f>
        <v>Total produktion</v>
      </c>
      <c r="G163" s="103"/>
    </row>
    <row r="164" spans="1:7" x14ac:dyDescent="0.25">
      <c r="A164" s="431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76">
        <f>'Resultat-Produktion &amp; forbrug'!F141</f>
        <v>14432291.767579561</v>
      </c>
      <c r="F164" s="429" t="str">
        <f>IFERROR(VLOOKUP(A164,'Oversættelse til tabel'!$A$2:$B$14,2,FALSE),"")</f>
        <v>Total produktion</v>
      </c>
      <c r="G164" s="103"/>
    </row>
    <row r="165" spans="1:7" x14ac:dyDescent="0.25">
      <c r="A165" s="431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76">
        <f>'Resultat-Produktion &amp; forbrug'!F142</f>
        <v>1340150.8748835563</v>
      </c>
      <c r="F165" s="429" t="str">
        <f>IFERROR(VLOOKUP(A165,'Oversættelse til tabel'!$A$2:$B$14,2,FALSE),"")</f>
        <v>Total produktion</v>
      </c>
      <c r="G165" s="103"/>
    </row>
    <row r="166" spans="1:7" x14ac:dyDescent="0.25">
      <c r="A166" s="431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76">
        <f>'Resultat-Produktion &amp; forbrug'!F143</f>
        <v>84600</v>
      </c>
      <c r="F166" s="429" t="str">
        <f>IFERROR(VLOOKUP(A166,'Oversættelse til tabel'!$A$2:$B$14,2,FALSE),"")</f>
        <v>Total produktion</v>
      </c>
      <c r="G166" s="103"/>
    </row>
    <row r="167" spans="1:7" x14ac:dyDescent="0.25">
      <c r="A167" s="431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76">
        <f>'Resultat-Produktion &amp; forbrug'!F144</f>
        <v>0</v>
      </c>
      <c r="F167" s="429" t="str">
        <f>IFERROR(VLOOKUP(A167,'Oversættelse til tabel'!$A$2:$B$14,2,FALSE),"")</f>
        <v>Total produktion</v>
      </c>
      <c r="G167" s="103"/>
    </row>
    <row r="168" spans="1:7" x14ac:dyDescent="0.25">
      <c r="A168" s="431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76">
        <f ca="1">'Resultat-Produktion &amp; forbrug'!F145</f>
        <v>1232129.8582954018</v>
      </c>
      <c r="F168" s="429" t="str">
        <f>IFERROR(VLOOKUP(A168,'Oversættelse til tabel'!$A$2:$B$14,2,FALSE),"")</f>
        <v>Total produktion</v>
      </c>
      <c r="G168" s="103"/>
    </row>
    <row r="169" spans="1:7" x14ac:dyDescent="0.25">
      <c r="A169" s="431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76">
        <f ca="1">'Resultat-Produktion &amp; forbrug'!F146</f>
        <v>380352.76102781744</v>
      </c>
      <c r="F169" s="429" t="str">
        <f>IFERROR(VLOOKUP(A169,'Oversættelse til tabel'!$A$2:$B$14,2,FALSE),"")</f>
        <v>Total produktion</v>
      </c>
      <c r="G169" s="103"/>
    </row>
    <row r="170" spans="1:7" x14ac:dyDescent="0.25">
      <c r="A170" s="431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76">
        <f>'Resultat-Produktion &amp; forbrug'!F147</f>
        <v>18450.007031483605</v>
      </c>
      <c r="F170" s="429" t="str">
        <f>IFERROR(VLOOKUP(A170,'Oversættelse til tabel'!$A$2:$B$14,2,FALSE),"")</f>
        <v>Total produktion</v>
      </c>
      <c r="G170" s="103"/>
    </row>
    <row r="171" spans="1:7" x14ac:dyDescent="0.25">
      <c r="A171" s="431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76">
        <f>'Resultat-Produktion &amp; forbrug'!F148</f>
        <v>26972.495538657848</v>
      </c>
      <c r="F171" s="429" t="str">
        <f>IFERROR(VLOOKUP(A171,'Oversættelse til tabel'!$A$2:$B$14,2,FALSE),"")</f>
        <v>Total produktion</v>
      </c>
      <c r="G171" s="103"/>
    </row>
    <row r="172" spans="1:7" x14ac:dyDescent="0.25">
      <c r="A172" s="431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76">
        <f ca="1">'Resultat-Produktion &amp; forbrug'!F149</f>
        <v>165083.0224523381</v>
      </c>
      <c r="F172" s="429" t="str">
        <f>IFERROR(VLOOKUP(A172,'Oversættelse til tabel'!$A$2:$B$14,2,FALSE),"")</f>
        <v>Total produktion</v>
      </c>
      <c r="G172" s="103"/>
    </row>
    <row r="173" spans="1:7" x14ac:dyDescent="0.25">
      <c r="A173" s="431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76">
        <f ca="1">'Resultat-Produktion &amp; forbrug'!F150</f>
        <v>110817068.59908372</v>
      </c>
      <c r="F173" s="429" t="str">
        <f>IFERROR(VLOOKUP(A173,'Oversættelse til tabel'!$A$2:$B$14,2,FALSE),"")</f>
        <v>Total produktion</v>
      </c>
      <c r="G173" s="103"/>
    </row>
    <row r="174" spans="1:7" x14ac:dyDescent="0.25">
      <c r="A174" s="431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76">
        <f ca="1">'Resultat-Produktion &amp; forbrug'!F151</f>
        <v>2463073.3914116896</v>
      </c>
      <c r="F174" s="429" t="str">
        <f>IFERROR(VLOOKUP(A174,'Oversættelse til tabel'!$A$2:$B$14,2,FALSE),"")</f>
        <v>Total produktion</v>
      </c>
      <c r="G174" s="103"/>
    </row>
    <row r="175" spans="1:7" x14ac:dyDescent="0.25">
      <c r="A175" s="431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76">
        <f>'Resultat-Produktion &amp; forbrug'!F152</f>
        <v>0</v>
      </c>
      <c r="F175" s="429" t="str">
        <f>IFERROR(VLOOKUP(A175,'Oversættelse til tabel'!$A$2:$B$14,2,FALSE),"")</f>
        <v>Total produktion</v>
      </c>
      <c r="G175" s="103"/>
    </row>
    <row r="176" spans="1:7" x14ac:dyDescent="0.25">
      <c r="A176" s="431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76">
        <f>'Resultat-Produktion &amp; forbrug'!F153</f>
        <v>332759.92297580565</v>
      </c>
      <c r="F176" s="429" t="str">
        <f>IFERROR(VLOOKUP(A176,'Oversættelse til tabel'!$A$2:$B$14,2,FALSE),"")</f>
        <v>Total produktion</v>
      </c>
      <c r="G176" s="103"/>
    </row>
    <row r="177" spans="1:7" x14ac:dyDescent="0.25">
      <c r="A177" s="431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76">
        <f>'Resultat-Produktion &amp; forbrug'!F154</f>
        <v>0</v>
      </c>
      <c r="F177" s="429" t="str">
        <f>IFERROR(VLOOKUP(A177,'Oversættelse til tabel'!$A$2:$B$14,2,FALSE),"")</f>
        <v>Total produktion</v>
      </c>
      <c r="G177" s="103"/>
    </row>
    <row r="178" spans="1:7" x14ac:dyDescent="0.25">
      <c r="A178" s="431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76">
        <f>'Resultat-Produktion &amp; forbrug'!F155</f>
        <v>675.387643904882</v>
      </c>
      <c r="F178" s="429" t="str">
        <f>IFERROR(VLOOKUP(A178,'Oversættelse til tabel'!$A$2:$B$14,2,FALSE),"")</f>
        <v>Total produktion</v>
      </c>
      <c r="G178" s="103"/>
    </row>
    <row r="179" spans="1:7" x14ac:dyDescent="0.25">
      <c r="A179" s="431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76">
        <f>'Resultat-Produktion &amp; forbrug'!F156</f>
        <v>15969.006082579654</v>
      </c>
      <c r="F179" s="429" t="str">
        <f>IFERROR(VLOOKUP(A179,'Oversættelse til tabel'!$A$2:$B$14,2,FALSE),"")</f>
        <v>Total produktion</v>
      </c>
      <c r="G179" s="103"/>
    </row>
    <row r="180" spans="1:7" x14ac:dyDescent="0.25">
      <c r="A180" s="431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76">
        <f>'Resultat-Produktion &amp; forbrug'!F157</f>
        <v>620445.82725004398</v>
      </c>
      <c r="F180" s="429" t="str">
        <f>IFERROR(VLOOKUP(A180,'Oversættelse til tabel'!$A$2:$B$14,2,FALSE),"")</f>
        <v>Total produktion</v>
      </c>
      <c r="G180" s="103"/>
    </row>
    <row r="181" spans="1:7" x14ac:dyDescent="0.25">
      <c r="A181" s="431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76">
        <f>'Resultat-Produktion &amp; forbrug'!F158</f>
        <v>15780.226177538038</v>
      </c>
      <c r="F181" s="429" t="str">
        <f>IFERROR(VLOOKUP(A181,'Oversættelse til tabel'!$A$2:$B$14,2,FALSE),"")</f>
        <v>Total produktion</v>
      </c>
      <c r="G181" s="103"/>
    </row>
    <row r="182" spans="1:7" x14ac:dyDescent="0.25">
      <c r="A182" s="431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76">
        <f>'Resultat-Produktion &amp; forbrug'!F159</f>
        <v>0</v>
      </c>
      <c r="F182" s="429" t="str">
        <f>IFERROR(VLOOKUP(A182,'Oversættelse til tabel'!$A$2:$B$14,2,FALSE),"")</f>
        <v>Total produktion</v>
      </c>
      <c r="G182" s="103"/>
    </row>
    <row r="183" spans="1:7" x14ac:dyDescent="0.25">
      <c r="A183" s="431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76">
        <f>'Resultat-Produktion &amp; forbrug'!F160</f>
        <v>2148848.2010935447</v>
      </c>
      <c r="F183" s="429" t="str">
        <f>IFERROR(VLOOKUP(A183,'Oversættelse til tabel'!$A$2:$B$14,2,FALSE),"")</f>
        <v>Total produktion</v>
      </c>
      <c r="G183" s="103"/>
    </row>
    <row r="184" spans="1:7" x14ac:dyDescent="0.25">
      <c r="A184" s="431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76">
        <f>'Resultat-Produktion &amp; forbrug'!F161</f>
        <v>0</v>
      </c>
      <c r="F184" s="429" t="str">
        <f>IFERROR(VLOOKUP(A184,'Oversættelse til tabel'!$A$2:$B$14,2,FALSE),"")</f>
        <v>Total produktion</v>
      </c>
      <c r="G184" s="103"/>
    </row>
    <row r="185" spans="1:7" x14ac:dyDescent="0.25">
      <c r="A185" s="431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76">
        <f>'Resultat-Produktion &amp; forbrug'!F162</f>
        <v>95299.46904386401</v>
      </c>
      <c r="F185" s="429" t="str">
        <f>IFERROR(VLOOKUP(A185,'Oversættelse til tabel'!$A$2:$B$14,2,FALSE),"")</f>
        <v>Total produktion</v>
      </c>
      <c r="G185" s="103"/>
    </row>
    <row r="186" spans="1:7" x14ac:dyDescent="0.25">
      <c r="A186" s="431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76">
        <f>'Resultat-Produktion &amp; forbrug'!F163</f>
        <v>954412.72069157928</v>
      </c>
      <c r="F186" s="429" t="str">
        <f>IFERROR(VLOOKUP(A186,'Oversættelse til tabel'!$A$2:$B$14,2,FALSE),"")</f>
        <v>Total produktion</v>
      </c>
      <c r="G186" s="103"/>
    </row>
    <row r="187" spans="1:7" x14ac:dyDescent="0.25">
      <c r="A187" s="431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76">
        <f>'Resultat-Produktion &amp; forbrug'!F164</f>
        <v>452346.51233766804</v>
      </c>
      <c r="F187" s="429" t="str">
        <f>IFERROR(VLOOKUP(A187,'Oversættelse til tabel'!$A$2:$B$14,2,FALSE),"")</f>
        <v>Total produktion</v>
      </c>
      <c r="G187" s="103"/>
    </row>
    <row r="188" spans="1:7" x14ac:dyDescent="0.25">
      <c r="A188" s="431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76">
        <f>'Resultat-Produktion &amp; forbrug'!F165</f>
        <v>0</v>
      </c>
      <c r="F188" s="429" t="str">
        <f>IFERROR(VLOOKUP(A188,'Oversættelse til tabel'!$A$2:$B$14,2,FALSE),"")</f>
        <v>Total produktion</v>
      </c>
      <c r="G188" s="103"/>
    </row>
    <row r="189" spans="1:7" x14ac:dyDescent="0.25">
      <c r="A189" s="431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76">
        <f>'Resultat-Produktion &amp; forbrug'!F166</f>
        <v>200279.74928693369</v>
      </c>
      <c r="F189" s="429" t="str">
        <f>IFERROR(VLOOKUP(A189,'Oversættelse til tabel'!$A$2:$B$14,2,FALSE),"")</f>
        <v>Total produktion</v>
      </c>
      <c r="G189" s="103"/>
    </row>
    <row r="190" spans="1:7" x14ac:dyDescent="0.25">
      <c r="A190" s="431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76">
        <f>'Resultat-Produktion &amp; forbrug'!F167</f>
        <v>145627.35347864506</v>
      </c>
      <c r="F190" s="429" t="str">
        <f>IFERROR(VLOOKUP(A190,'Oversættelse til tabel'!$A$2:$B$14,2,FALSE),"")</f>
        <v>Total produktion</v>
      </c>
      <c r="G190" s="103"/>
    </row>
    <row r="191" spans="1:7" x14ac:dyDescent="0.25">
      <c r="A191" s="431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76">
        <f>'Resultat-Produktion &amp; forbrug'!F168</f>
        <v>116539.79424410909</v>
      </c>
      <c r="F191" s="429" t="str">
        <f>IFERROR(VLOOKUP(A191,'Oversættelse til tabel'!$A$2:$B$14,2,FALSE),"")</f>
        <v>Total produktion</v>
      </c>
      <c r="G191" s="103"/>
    </row>
    <row r="192" spans="1:7" x14ac:dyDescent="0.25">
      <c r="A192" s="431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76">
        <f>'Resultat-Produktion &amp; forbrug'!F169</f>
        <v>2268650.5850062412</v>
      </c>
      <c r="F192" s="429" t="str">
        <f>IFERROR(VLOOKUP(A192,'Oversættelse til tabel'!$A$2:$B$14,2,FALSE),"")</f>
        <v>Total produktion</v>
      </c>
      <c r="G192" s="103"/>
    </row>
    <row r="193" spans="1:7" x14ac:dyDescent="0.25">
      <c r="A193" s="431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76">
        <f>'Resultat-Produktion &amp; forbrug'!F170</f>
        <v>0</v>
      </c>
      <c r="F193" s="429" t="str">
        <f>IFERROR(VLOOKUP(A193,'Oversættelse til tabel'!$A$2:$B$14,2,FALSE),"")</f>
        <v>Total produktion</v>
      </c>
      <c r="G193" s="103"/>
    </row>
    <row r="194" spans="1:7" x14ac:dyDescent="0.25">
      <c r="A194" s="431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76">
        <f>'Resultat-Produktion &amp; forbrug'!F171</f>
        <v>925084.21922943438</v>
      </c>
      <c r="F194" s="429" t="str">
        <f>IFERROR(VLOOKUP(A194,'Oversættelse til tabel'!$A$2:$B$14,2,FALSE),"")</f>
        <v>Total produktion</v>
      </c>
      <c r="G194" s="103"/>
    </row>
    <row r="195" spans="1:7" x14ac:dyDescent="0.25">
      <c r="A195" s="431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76">
        <f>'Resultat-Produktion &amp; forbrug'!F172</f>
        <v>115489.08079619991</v>
      </c>
      <c r="F195" s="429" t="str">
        <f>IFERROR(VLOOKUP(A195,'Oversættelse til tabel'!$A$2:$B$14,2,FALSE),"")</f>
        <v>Total produktion</v>
      </c>
      <c r="G195" s="103"/>
    </row>
    <row r="196" spans="1:7" x14ac:dyDescent="0.25">
      <c r="A196" s="431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76">
        <f>'Resultat-Produktion &amp; forbrug'!F173</f>
        <v>365245.73356828612</v>
      </c>
      <c r="F196" s="429" t="str">
        <f>IFERROR(VLOOKUP(A196,'Oversættelse til tabel'!$A$2:$B$14,2,FALSE),"")</f>
        <v>Total produktion</v>
      </c>
      <c r="G196" s="103"/>
    </row>
    <row r="197" spans="1:7" x14ac:dyDescent="0.25">
      <c r="A197" s="431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76">
        <f>'Resultat-Produktion &amp; forbrug'!F174</f>
        <v>222833.98833453824</v>
      </c>
      <c r="F197" s="429" t="str">
        <f>IFERROR(VLOOKUP(A197,'Oversættelse til tabel'!$A$2:$B$14,2,FALSE),"")</f>
        <v>Total produktion</v>
      </c>
      <c r="G197" s="103"/>
    </row>
    <row r="198" spans="1:7" x14ac:dyDescent="0.25">
      <c r="A198" s="431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76">
        <f>'Resultat-Produktion &amp; forbrug'!F175</f>
        <v>1.1976865502381491</v>
      </c>
      <c r="F198" s="429" t="str">
        <f>IFERROR(VLOOKUP(A198,'Oversættelse til tabel'!$A$2:$B$14,2,FALSE),"")</f>
        <v>Total produktion</v>
      </c>
      <c r="G198" s="103"/>
    </row>
    <row r="199" spans="1:7" x14ac:dyDescent="0.25">
      <c r="A199" s="431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76">
        <f>'Resultat-Produktion &amp; forbrug'!F176</f>
        <v>7577.0634215631153</v>
      </c>
      <c r="F199" s="429" t="str">
        <f>IFERROR(VLOOKUP(A199,'Oversættelse til tabel'!$A$2:$B$14,2,FALSE),"")</f>
        <v>Total produktion</v>
      </c>
      <c r="G199" s="103"/>
    </row>
    <row r="200" spans="1:7" x14ac:dyDescent="0.25">
      <c r="A200" s="431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76">
        <f>'Resultat-Produktion &amp; forbrug'!F177</f>
        <v>395448.91426064254</v>
      </c>
      <c r="F200" s="429" t="str">
        <f>IFERROR(VLOOKUP(A200,'Oversættelse til tabel'!$A$2:$B$14,2,FALSE),"")</f>
        <v>Total produktion</v>
      </c>
      <c r="G200" s="103"/>
    </row>
    <row r="201" spans="1:7" x14ac:dyDescent="0.25">
      <c r="A201" s="431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76">
        <f>'Resultat-Produktion &amp; forbrug'!F178</f>
        <v>38860.356190289756</v>
      </c>
      <c r="F201" s="429" t="str">
        <f>IFERROR(VLOOKUP(A201,'Oversættelse til tabel'!$A$2:$B$14,2,FALSE),"")</f>
        <v>Total produktion</v>
      </c>
      <c r="G201" s="103"/>
    </row>
    <row r="202" spans="1:7" x14ac:dyDescent="0.25">
      <c r="A202" s="431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76">
        <f ca="1">'Resultat-Produktion &amp; forbrug'!F179</f>
        <v>0</v>
      </c>
      <c r="F202" s="429" t="str">
        <f>IFERROR(VLOOKUP(A202,'Oversættelse til tabel'!$A$2:$B$14,2,FALSE),"")</f>
        <v>Total produktion</v>
      </c>
      <c r="G202" s="103"/>
    </row>
    <row r="203" spans="1:7" x14ac:dyDescent="0.25">
      <c r="A203" s="431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76">
        <f ca="1">'Resultat-Produktion &amp; forbrug'!F180</f>
        <v>0</v>
      </c>
      <c r="F203" s="429" t="str">
        <f>IFERROR(VLOOKUP(A203,'Oversættelse til tabel'!$A$2:$B$14,2,FALSE),"")</f>
        <v>Total produktion</v>
      </c>
      <c r="G203" s="103"/>
    </row>
    <row r="204" spans="1:7" x14ac:dyDescent="0.25">
      <c r="A204" s="431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76">
        <f>'Resultat-Produktion &amp; forbrug'!F181</f>
        <v>346998.01962126989</v>
      </c>
      <c r="F204" s="429" t="str">
        <f>IFERROR(VLOOKUP(A204,'Oversættelse til tabel'!$A$2:$B$14,2,FALSE),"")</f>
        <v>Total produktion</v>
      </c>
      <c r="G204" s="103"/>
    </row>
    <row r="205" spans="1:7" x14ac:dyDescent="0.25">
      <c r="A205" s="431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76">
        <f>'Resultat-Produktion &amp; forbrug'!F182</f>
        <v>192563.22613808865</v>
      </c>
      <c r="F205" s="429" t="str">
        <f>IFERROR(VLOOKUP(A205,'Oversættelse til tabel'!$A$2:$B$14,2,FALSE),"")</f>
        <v>Total produktion</v>
      </c>
      <c r="G205" s="103"/>
    </row>
    <row r="206" spans="1:7" x14ac:dyDescent="0.25">
      <c r="A206" s="431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76">
        <f>'Resultat-Produktion &amp; forbrug'!F183</f>
        <v>96281.613069044324</v>
      </c>
      <c r="F206" s="429" t="str">
        <f>IFERROR(VLOOKUP(A206,'Oversættelse til tabel'!$A$2:$B$14,2,FALSE),"")</f>
        <v>Total produktion</v>
      </c>
      <c r="G206" s="103"/>
    </row>
    <row r="207" spans="1:7" x14ac:dyDescent="0.25">
      <c r="A207" s="431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76">
        <f>'Resultat-Produktion &amp; forbrug'!F184</f>
        <v>61620.23236418837</v>
      </c>
      <c r="F207" s="429" t="str">
        <f>IFERROR(VLOOKUP(A207,'Oversættelse til tabel'!$A$2:$B$14,2,FALSE),"")</f>
        <v>Total produktion</v>
      </c>
      <c r="G207" s="103"/>
    </row>
    <row r="208" spans="1:7" x14ac:dyDescent="0.25">
      <c r="A208" s="431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76">
        <f>'Resultat-Produktion &amp; forbrug'!F185</f>
        <v>2233316.4654569654</v>
      </c>
      <c r="F208" s="429" t="str">
        <f>IFERROR(VLOOKUP(A208,'Oversættelse til tabel'!$A$2:$B$14,2,FALSE),"")</f>
        <v>Total produktion</v>
      </c>
      <c r="G208" s="103"/>
    </row>
    <row r="209" spans="1:7" x14ac:dyDescent="0.25">
      <c r="A209" s="431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76">
        <f>'Resultat-Produktion &amp; forbrug'!F186</f>
        <v>23179.475218292017</v>
      </c>
      <c r="F209" s="429" t="str">
        <f>IFERROR(VLOOKUP(A209,'Oversættelse til tabel'!$A$2:$B$14,2,FALSE),"")</f>
        <v>Total produktion</v>
      </c>
      <c r="G209" s="103"/>
    </row>
    <row r="210" spans="1:7" x14ac:dyDescent="0.25">
      <c r="A210" s="431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76">
        <f>'Resultat-Produktion &amp; forbrug'!F187</f>
        <v>18923.903166389329</v>
      </c>
      <c r="F210" s="429" t="str">
        <f>IFERROR(VLOOKUP(A210,'Oversættelse til tabel'!$A$2:$B$14,2,FALSE),"")</f>
        <v>Total produktion</v>
      </c>
      <c r="G210" s="103"/>
    </row>
    <row r="211" spans="1:7" x14ac:dyDescent="0.25">
      <c r="A211" s="431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76">
        <f>'Resultat-Produktion &amp; forbrug'!F188</f>
        <v>3186961.3614372411</v>
      </c>
      <c r="F211" s="429" t="str">
        <f>IFERROR(VLOOKUP(A211,'Oversættelse til tabel'!$A$2:$B$14,2,FALSE),"")</f>
        <v>Total produktion</v>
      </c>
      <c r="G211" s="103"/>
    </row>
    <row r="212" spans="1:7" x14ac:dyDescent="0.25">
      <c r="A212" s="431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76">
        <f>'Resultat-Produktion &amp; forbrug'!F189</f>
        <v>2304461.4931079326</v>
      </c>
      <c r="F212" s="429" t="str">
        <f>IFERROR(VLOOKUP(A212,'Oversættelse til tabel'!$A$2:$B$14,2,FALSE),"")</f>
        <v>Total produktion</v>
      </c>
      <c r="G212" s="103"/>
    </row>
    <row r="213" spans="1:7" x14ac:dyDescent="0.25">
      <c r="A213" s="431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76">
        <f>'Resultat-Produktion &amp; forbrug'!F190</f>
        <v>206750.71206041813</v>
      </c>
      <c r="F213" s="429" t="str">
        <f>IFERROR(VLOOKUP(A213,'Oversættelse til tabel'!$A$2:$B$14,2,FALSE),"")</f>
        <v>Total produktion</v>
      </c>
      <c r="G213" s="103"/>
    </row>
    <row r="214" spans="1:7" x14ac:dyDescent="0.25">
      <c r="A214" s="431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76">
        <f>'Resultat-Produktion &amp; forbrug'!F191</f>
        <v>0</v>
      </c>
      <c r="F214" s="429" t="str">
        <f>IFERROR(VLOOKUP(A214,'Oversættelse til tabel'!$A$2:$B$14,2,FALSE),"")</f>
        <v>Total produktion</v>
      </c>
      <c r="G214" s="103"/>
    </row>
    <row r="215" spans="1:7" x14ac:dyDescent="0.25">
      <c r="A215" s="431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76">
        <f>'Resultat-Produktion &amp; forbrug'!F192</f>
        <v>0</v>
      </c>
      <c r="F215" s="429" t="str">
        <f>IFERROR(VLOOKUP(A215,'Oversættelse til tabel'!$A$2:$B$14,2,FALSE),"")</f>
        <v>Total produktion</v>
      </c>
      <c r="G215" s="103"/>
    </row>
    <row r="216" spans="1:7" x14ac:dyDescent="0.25">
      <c r="A216" s="431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76">
        <f ca="1">'Resultat-Produktion &amp; forbrug'!F193</f>
        <v>364819.33528776863</v>
      </c>
      <c r="F216" s="429" t="str">
        <f>IFERROR(VLOOKUP(A216,'Oversættelse til tabel'!$A$2:$B$14,2,FALSE),"")</f>
        <v>Total produktion</v>
      </c>
      <c r="G216" s="103"/>
    </row>
    <row r="217" spans="1:7" x14ac:dyDescent="0.25">
      <c r="A217" s="431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76">
        <f ca="1">'Resultat-Produktion &amp; forbrug'!F194</f>
        <v>112332.11179209981</v>
      </c>
      <c r="F217" s="429" t="str">
        <f>IFERROR(VLOOKUP(A217,'Oversættelse til tabel'!$A$2:$B$14,2,FALSE),"")</f>
        <v>Total produktion</v>
      </c>
      <c r="G217" s="103"/>
    </row>
    <row r="218" spans="1:7" x14ac:dyDescent="0.25">
      <c r="A218" s="431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76">
        <f>'Resultat-Produktion &amp; forbrug'!F195</f>
        <v>17943.479437897957</v>
      </c>
      <c r="F218" s="429" t="str">
        <f>IFERROR(VLOOKUP(A218,'Oversættelse til tabel'!$A$2:$B$14,2,FALSE),"")</f>
        <v>Total produktion</v>
      </c>
      <c r="G218" s="103"/>
    </row>
    <row r="219" spans="1:7" x14ac:dyDescent="0.25">
      <c r="A219" s="431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76">
        <f>'Resultat-Produktion &amp; forbrug'!F196</f>
        <v>28427.465119156146</v>
      </c>
      <c r="F219" s="429" t="str">
        <f>IFERROR(VLOOKUP(A219,'Oversættelse til tabel'!$A$2:$B$14,2,FALSE),"")</f>
        <v>Total produktion</v>
      </c>
      <c r="G219" s="103"/>
    </row>
    <row r="220" spans="1:7" x14ac:dyDescent="0.25">
      <c r="A220" s="431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76">
        <f ca="1">'Resultat-Produktion &amp; forbrug'!F197</f>
        <v>168912.745758362</v>
      </c>
      <c r="F220" s="429" t="str">
        <f>IFERROR(VLOOKUP(A220,'Oversættelse til tabel'!$A$2:$B$14,2,FALSE),"")</f>
        <v>Total produktion</v>
      </c>
      <c r="G220" s="103"/>
    </row>
    <row r="221" spans="1:7" x14ac:dyDescent="0.25">
      <c r="A221" s="431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76">
        <f ca="1">'Resultat-Produktion &amp; forbrug'!F198</f>
        <v>108778137.96208517</v>
      </c>
      <c r="F221" s="429" t="str">
        <f>IFERROR(VLOOKUP(A221,'Oversættelse til tabel'!$A$2:$B$14,2,FALSE),"")</f>
        <v>Total produktion</v>
      </c>
      <c r="G221" s="103"/>
    </row>
    <row r="222" spans="1:7" x14ac:dyDescent="0.25">
      <c r="A222" s="431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76">
        <f ca="1">'Resultat-Produktion &amp; forbrug'!F199</f>
        <v>3475921.4954590979</v>
      </c>
      <c r="F222" s="429" t="str">
        <f>IFERROR(VLOOKUP(A222,'Oversættelse til tabel'!$A$2:$B$14,2,FALSE),"")</f>
        <v>Total produktion</v>
      </c>
      <c r="G222" s="103"/>
    </row>
    <row r="223" spans="1:7" x14ac:dyDescent="0.25">
      <c r="A223" s="431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76">
        <f>'Resultat-Produktion &amp; forbrug'!F200</f>
        <v>0</v>
      </c>
      <c r="F223" s="429" t="str">
        <f>IFERROR(VLOOKUP(A223,'Oversættelse til tabel'!$A$2:$B$14,2,FALSE),"")</f>
        <v>Total produktion</v>
      </c>
      <c r="G223" s="103"/>
    </row>
    <row r="224" spans="1:7" x14ac:dyDescent="0.25">
      <c r="A224" s="431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76">
        <f>'Resultat-Produktion &amp; forbrug'!F201</f>
        <v>358055.10959218151</v>
      </c>
      <c r="F224" s="429" t="str">
        <f>IFERROR(VLOOKUP(A224,'Oversættelse til tabel'!$A$2:$B$14,2,FALSE),"")</f>
        <v>Total produktion</v>
      </c>
      <c r="G224" s="103"/>
    </row>
    <row r="225" spans="1:7" x14ac:dyDescent="0.25">
      <c r="A225" s="431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76">
        <f>'Resultat-Produktion &amp; forbrug'!F202</f>
        <v>0</v>
      </c>
      <c r="F225" s="429" t="str">
        <f>IFERROR(VLOOKUP(A225,'Oversættelse til tabel'!$A$2:$B$14,2,FALSE),"")</f>
        <v>Total produktion</v>
      </c>
      <c r="G225" s="103"/>
    </row>
    <row r="226" spans="1:7" x14ac:dyDescent="0.25">
      <c r="A226" s="431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76">
        <f>'Resultat-Produktion &amp; forbrug'!F203</f>
        <v>700.20192515285464</v>
      </c>
      <c r="F226" s="429" t="str">
        <f>IFERROR(VLOOKUP(A226,'Oversættelse til tabel'!$A$2:$B$14,2,FALSE),"")</f>
        <v>Total produktion</v>
      </c>
      <c r="G226" s="103"/>
    </row>
    <row r="227" spans="1:7" x14ac:dyDescent="0.25">
      <c r="A227" s="431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76">
        <f>'Resultat-Produktion &amp; forbrug'!F204</f>
        <v>15244.045659594452</v>
      </c>
      <c r="F227" s="429" t="str">
        <f>IFERROR(VLOOKUP(A227,'Oversættelse til tabel'!$A$2:$B$14,2,FALSE),"")</f>
        <v>Total produktion</v>
      </c>
      <c r="G227" s="103"/>
    </row>
    <row r="228" spans="1:7" x14ac:dyDescent="0.25">
      <c r="A228" s="431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76">
        <f>'Resultat-Produktion &amp; forbrug'!F205</f>
        <v>651574.6178029154</v>
      </c>
      <c r="F228" s="429" t="str">
        <f>IFERROR(VLOOKUP(A228,'Oversættelse til tabel'!$A$2:$B$14,2,FALSE),"")</f>
        <v>Total produktion</v>
      </c>
      <c r="G228" s="103"/>
    </row>
    <row r="229" spans="1:7" x14ac:dyDescent="0.25">
      <c r="A229" s="431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76">
        <f>'Resultat-Produktion &amp; forbrug'!F206</f>
        <v>16628.1277891153</v>
      </c>
      <c r="F229" s="429" t="str">
        <f>IFERROR(VLOOKUP(A229,'Oversættelse til tabel'!$A$2:$B$14,2,FALSE),"")</f>
        <v>Total produktion</v>
      </c>
      <c r="G229" s="103"/>
    </row>
    <row r="230" spans="1:7" x14ac:dyDescent="0.25">
      <c r="A230" s="431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76">
        <f>'Resultat-Produktion &amp; forbrug'!F207</f>
        <v>0</v>
      </c>
      <c r="F230" s="429" t="str">
        <f>IFERROR(VLOOKUP(A230,'Oversættelse til tabel'!$A$2:$B$14,2,FALSE),"")</f>
        <v>Total produktion</v>
      </c>
      <c r="G230" s="103"/>
    </row>
    <row r="231" spans="1:7" x14ac:dyDescent="0.25">
      <c r="A231" s="431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76">
        <f>'Resultat-Produktion &amp; forbrug'!F208</f>
        <v>2253848.7282700147</v>
      </c>
      <c r="F231" s="429" t="str">
        <f>IFERROR(VLOOKUP(A231,'Oversættelse til tabel'!$A$2:$B$14,2,FALSE),"")</f>
        <v>Total produktion</v>
      </c>
      <c r="G231" s="103"/>
    </row>
    <row r="232" spans="1:7" x14ac:dyDescent="0.25">
      <c r="A232" s="431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76">
        <f>'Resultat-Produktion &amp; forbrug'!F209</f>
        <v>0</v>
      </c>
      <c r="F232" s="429" t="str">
        <f>IFERROR(VLOOKUP(A232,'Oversættelse til tabel'!$A$2:$B$14,2,FALSE),"")</f>
        <v>Total produktion</v>
      </c>
      <c r="G232" s="103"/>
    </row>
    <row r="233" spans="1:7" x14ac:dyDescent="0.25">
      <c r="A233" s="431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76">
        <f>'Resultat-Produktion &amp; forbrug'!F210</f>
        <v>99860.697208716942</v>
      </c>
      <c r="F233" s="429" t="str">
        <f>IFERROR(VLOOKUP(A233,'Oversættelse til tabel'!$A$2:$B$14,2,FALSE),"")</f>
        <v>Total produktion</v>
      </c>
      <c r="G233" s="103"/>
    </row>
    <row r="234" spans="1:7" x14ac:dyDescent="0.25">
      <c r="A234" s="431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76">
        <f>'Resultat-Produktion &amp; forbrug'!F211</f>
        <v>934395.72639170452</v>
      </c>
      <c r="F234" s="429" t="str">
        <f>IFERROR(VLOOKUP(A234,'Oversættelse til tabel'!$A$2:$B$14,2,FALSE),"")</f>
        <v>Total produktion</v>
      </c>
      <c r="G234" s="103"/>
    </row>
    <row r="235" spans="1:7" x14ac:dyDescent="0.25">
      <c r="A235" s="431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76">
        <f>'Resultat-Produktion &amp; forbrug'!F212</f>
        <v>456074.89013160887</v>
      </c>
      <c r="F235" s="429" t="str">
        <f>IFERROR(VLOOKUP(A235,'Oversættelse til tabel'!$A$2:$B$14,2,FALSE),"")</f>
        <v>Total produktion</v>
      </c>
      <c r="G235" s="103"/>
    </row>
    <row r="236" spans="1:7" x14ac:dyDescent="0.25">
      <c r="A236" s="431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76">
        <f>'Resultat-Produktion &amp; forbrug'!F213</f>
        <v>0</v>
      </c>
      <c r="F236" s="429" t="str">
        <f>IFERROR(VLOOKUP(A236,'Oversættelse til tabel'!$A$2:$B$14,2,FALSE),"")</f>
        <v>Total produktion</v>
      </c>
      <c r="G236" s="103"/>
    </row>
    <row r="237" spans="1:7" x14ac:dyDescent="0.25">
      <c r="A237" s="431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76">
        <f>'Resultat-Produktion &amp; forbrug'!F214</f>
        <v>202910.9816220197</v>
      </c>
      <c r="F237" s="429" t="str">
        <f>IFERROR(VLOOKUP(A237,'Oversættelse til tabel'!$A$2:$B$14,2,FALSE),"")</f>
        <v>Total produktion</v>
      </c>
      <c r="G237" s="103"/>
    </row>
    <row r="238" spans="1:7" x14ac:dyDescent="0.25">
      <c r="A238" s="431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76">
        <f>'Resultat-Produktion &amp; forbrug'!F215</f>
        <v>153452.1885801873</v>
      </c>
      <c r="F238" s="429" t="str">
        <f>IFERROR(VLOOKUP(A238,'Oversættelse til tabel'!$A$2:$B$14,2,FALSE),"")</f>
        <v>Total produktion</v>
      </c>
      <c r="G238" s="103"/>
    </row>
    <row r="239" spans="1:7" x14ac:dyDescent="0.25">
      <c r="A239" s="431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76">
        <f>'Resultat-Produktion &amp; forbrug'!F216</f>
        <v>122729.17644107634</v>
      </c>
      <c r="F239" s="429" t="str">
        <f>IFERROR(VLOOKUP(A239,'Oversættelse til tabel'!$A$2:$B$14,2,FALSE),"")</f>
        <v>Total produktion</v>
      </c>
      <c r="G239" s="103"/>
    </row>
    <row r="240" spans="1:7" x14ac:dyDescent="0.25">
      <c r="A240" s="431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76">
        <f>'Resultat-Produktion &amp; forbrug'!F217</f>
        <v>2397159.4134105444</v>
      </c>
      <c r="F240" s="429" t="str">
        <f>IFERROR(VLOOKUP(A240,'Oversættelse til tabel'!$A$2:$B$14,2,FALSE),"")</f>
        <v>Total produktion</v>
      </c>
      <c r="G240" s="103"/>
    </row>
    <row r="241" spans="1:7" x14ac:dyDescent="0.25">
      <c r="A241" s="431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76">
        <f>'Resultat-Produktion &amp; forbrug'!F218</f>
        <v>0</v>
      </c>
      <c r="F241" s="429" t="str">
        <f>IFERROR(VLOOKUP(A241,'Oversættelse til tabel'!$A$2:$B$14,2,FALSE),"")</f>
        <v>Total produktion</v>
      </c>
      <c r="G241" s="103"/>
    </row>
    <row r="242" spans="1:7" x14ac:dyDescent="0.25">
      <c r="A242" s="431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76">
        <f>'Resultat-Produktion &amp; forbrug'!F219</f>
        <v>922789.17266620893</v>
      </c>
      <c r="F242" s="429" t="str">
        <f>IFERROR(VLOOKUP(A242,'Oversættelse til tabel'!$A$2:$B$14,2,FALSE),"")</f>
        <v>Total produktion</v>
      </c>
      <c r="G242" s="103"/>
    </row>
    <row r="243" spans="1:7" x14ac:dyDescent="0.25">
      <c r="A243" s="431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76">
        <f>'Resultat-Produktion &amp; forbrug'!F220</f>
        <v>115210.53389359287</v>
      </c>
      <c r="F243" s="429" t="str">
        <f>IFERROR(VLOOKUP(A243,'Oversættelse til tabel'!$A$2:$B$14,2,FALSE),"")</f>
        <v>Total produktion</v>
      </c>
      <c r="G243" s="103"/>
    </row>
    <row r="244" spans="1:7" x14ac:dyDescent="0.25">
      <c r="A244" s="431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76">
        <f>'Resultat-Produktion &amp; forbrug'!F221</f>
        <v>387291.92766215833</v>
      </c>
      <c r="F244" s="429" t="str">
        <f>IFERROR(VLOOKUP(A244,'Oversættelse til tabel'!$A$2:$B$14,2,FALSE),"")</f>
        <v>Total produktion</v>
      </c>
      <c r="G244" s="103"/>
    </row>
    <row r="245" spans="1:7" x14ac:dyDescent="0.25">
      <c r="A245" s="431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76">
        <f>'Resultat-Produktion &amp; forbrug'!F222</f>
        <v>222296.53737538058</v>
      </c>
      <c r="F245" s="429" t="str">
        <f>IFERROR(VLOOKUP(A245,'Oversættelse til tabel'!$A$2:$B$14,2,FALSE),"")</f>
        <v>Total produktion</v>
      </c>
      <c r="G245" s="103"/>
    </row>
    <row r="246" spans="1:7" x14ac:dyDescent="0.25">
      <c r="A246" s="431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76">
        <f>'Resultat-Produktion &amp; forbrug'!F223</f>
        <v>69865.048763892031</v>
      </c>
      <c r="F246" s="429" t="str">
        <f>IFERROR(VLOOKUP(A246,'Oversættelse til tabel'!$A$2:$B$14,2,FALSE),"")</f>
        <v>Total produktion</v>
      </c>
      <c r="G246" s="103"/>
    </row>
    <row r="247" spans="1:7" x14ac:dyDescent="0.25">
      <c r="A247" s="431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76">
        <f>'Resultat-Produktion &amp; forbrug'!F224</f>
        <v>7545.7953205064359</v>
      </c>
      <c r="F247" s="429" t="str">
        <f>IFERROR(VLOOKUP(A247,'Oversættelse til tabel'!$A$2:$B$14,2,FALSE),"")</f>
        <v>Total produktion</v>
      </c>
      <c r="G247" s="103"/>
    </row>
    <row r="248" spans="1:7" x14ac:dyDescent="0.25">
      <c r="A248" s="431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76">
        <f>'Resultat-Produktion &amp; forbrug'!F225</f>
        <v>416697.13769709459</v>
      </c>
      <c r="F248" s="429" t="str">
        <f>IFERROR(VLOOKUP(A248,'Oversættelse til tabel'!$A$2:$B$14,2,FALSE),"")</f>
        <v>Total produktion</v>
      </c>
      <c r="G248" s="103"/>
    </row>
    <row r="249" spans="1:7" x14ac:dyDescent="0.25">
      <c r="A249" s="431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76">
        <f>'Resultat-Produktion &amp; forbrug'!F226</f>
        <v>40614.954242467749</v>
      </c>
      <c r="F249" s="429" t="str">
        <f>IFERROR(VLOOKUP(A249,'Oversættelse til tabel'!$A$2:$B$14,2,FALSE),"")</f>
        <v>Total produktion</v>
      </c>
      <c r="G249" s="103"/>
    </row>
    <row r="250" spans="1:7" x14ac:dyDescent="0.25">
      <c r="A250" s="431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76">
        <f ca="1">'Resultat-Produktion &amp; forbrug'!F227</f>
        <v>0</v>
      </c>
      <c r="F250" s="429" t="str">
        <f>IFERROR(VLOOKUP(A250,'Oversættelse til tabel'!$A$2:$B$14,2,FALSE),"")</f>
        <v>Total produktion</v>
      </c>
      <c r="G250" s="103"/>
    </row>
    <row r="251" spans="1:7" x14ac:dyDescent="0.25">
      <c r="A251" s="431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76">
        <f ca="1">'Resultat-Produktion &amp; forbrug'!F228</f>
        <v>0</v>
      </c>
      <c r="F251" s="429" t="str">
        <f>IFERROR(VLOOKUP(A251,'Oversættelse til tabel'!$A$2:$B$14,2,FALSE),"")</f>
        <v>Total produktion</v>
      </c>
      <c r="G251" s="103"/>
    </row>
    <row r="252" spans="1:7" x14ac:dyDescent="0.25">
      <c r="A252" s="431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76">
        <f>'Resultat-Produktion &amp; forbrug'!F229</f>
        <v>346161.09873740864</v>
      </c>
      <c r="F252" s="429" t="str">
        <f>IFERROR(VLOOKUP(A252,'Oversættelse til tabel'!$A$2:$B$14,2,FALSE),"")</f>
        <v>Total produktion</v>
      </c>
      <c r="G252" s="103"/>
    </row>
    <row r="253" spans="1:7" x14ac:dyDescent="0.25">
      <c r="A253" s="431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76">
        <f>'Resultat-Produktion &amp; forbrug'!F230</f>
        <v>202988.92221517742</v>
      </c>
      <c r="F253" s="429" t="str">
        <f>IFERROR(VLOOKUP(A253,'Oversættelse til tabel'!$A$2:$B$14,2,FALSE),"")</f>
        <v>Total produktion</v>
      </c>
      <c r="G253" s="103"/>
    </row>
    <row r="254" spans="1:7" x14ac:dyDescent="0.25">
      <c r="A254" s="431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76">
        <f>'Resultat-Produktion &amp; forbrug'!F231</f>
        <v>101494.46110758871</v>
      </c>
      <c r="F254" s="429" t="str">
        <f>IFERROR(VLOOKUP(A254,'Oversættelse til tabel'!$A$2:$B$14,2,FALSE),"")</f>
        <v>Total produktion</v>
      </c>
      <c r="G254" s="103"/>
    </row>
    <row r="255" spans="1:7" x14ac:dyDescent="0.25">
      <c r="A255" s="431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76">
        <f>'Resultat-Produktion &amp; forbrug'!F232</f>
        <v>64956.455108856775</v>
      </c>
      <c r="F255" s="429" t="str">
        <f>IFERROR(VLOOKUP(A255,'Oversættelse til tabel'!$A$2:$B$14,2,FALSE),"")</f>
        <v>Total produktion</v>
      </c>
      <c r="G255" s="103"/>
    </row>
    <row r="256" spans="1:7" x14ac:dyDescent="0.25">
      <c r="A256" s="431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76">
        <f>'Resultat-Produktion &amp; forbrug'!F233</f>
        <v>2357380.2059099637</v>
      </c>
      <c r="F256" s="429" t="str">
        <f>IFERROR(VLOOKUP(A256,'Oversættelse til tabel'!$A$2:$B$14,2,FALSE),"")</f>
        <v>Total produktion</v>
      </c>
      <c r="G256" s="103"/>
    </row>
    <row r="257" spans="1:7" x14ac:dyDescent="0.25">
      <c r="A257" s="431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76">
        <f>'Resultat-Produktion &amp; forbrug'!F234</f>
        <v>22535.823292320583</v>
      </c>
      <c r="F257" s="429" t="str">
        <f>IFERROR(VLOOKUP(A257,'Oversættelse til tabel'!$A$2:$B$14,2,FALSE),"")</f>
        <v>Total produktion</v>
      </c>
      <c r="G257" s="103"/>
    </row>
    <row r="258" spans="1:7" x14ac:dyDescent="0.25">
      <c r="A258" s="431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76">
        <f>'Resultat-Produktion &amp; forbrug'!F235</f>
        <v>18290.426254310609</v>
      </c>
      <c r="F258" s="429" t="str">
        <f>IFERROR(VLOOKUP(A258,'Oversættelse til tabel'!$A$2:$B$14,2,FALSE),"")</f>
        <v>Total produktion</v>
      </c>
      <c r="G258" s="103"/>
    </row>
    <row r="259" spans="1:7" x14ac:dyDescent="0.25">
      <c r="A259" s="431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76">
        <f>'Resultat-Produktion &amp; forbrug'!F236</f>
        <v>3344054.0907642334</v>
      </c>
      <c r="F259" s="429" t="str">
        <f>IFERROR(VLOOKUP(A259,'Oversættelse til tabel'!$A$2:$B$14,2,FALSE),"")</f>
        <v>Total produktion</v>
      </c>
      <c r="G259" s="103"/>
    </row>
    <row r="260" spans="1:7" x14ac:dyDescent="0.25">
      <c r="A260" s="431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76">
        <f>'Resultat-Produktion &amp; forbrug'!F237</f>
        <v>2184299.8380428459</v>
      </c>
      <c r="F260" s="429" t="str">
        <f>IFERROR(VLOOKUP(A260,'Oversættelse til tabel'!$A$2:$B$14,2,FALSE),"")</f>
        <v>Total produktion</v>
      </c>
      <c r="G260" s="103"/>
    </row>
    <row r="261" spans="1:7" x14ac:dyDescent="0.25">
      <c r="A261" s="431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76">
        <f>'Resultat-Produktion &amp; forbrug'!F238</f>
        <v>199670.11202830033</v>
      </c>
      <c r="F261" s="429" t="str">
        <f>IFERROR(VLOOKUP(A261,'Oversættelse til tabel'!$A$2:$B$14,2,FALSE),"")</f>
        <v>Total produktion</v>
      </c>
      <c r="G261" s="103"/>
    </row>
    <row r="262" spans="1:7" x14ac:dyDescent="0.25">
      <c r="A262" s="431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76">
        <f>'Resultat-Produktion &amp; forbrug'!F239</f>
        <v>36000</v>
      </c>
      <c r="F262" s="429" t="str">
        <f>IFERROR(VLOOKUP(A262,'Oversættelse til tabel'!$A$2:$B$14,2,FALSE),"")</f>
        <v>Total produktion</v>
      </c>
      <c r="G262" s="103"/>
    </row>
    <row r="263" spans="1:7" x14ac:dyDescent="0.25">
      <c r="A263" s="431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76">
        <f>'Resultat-Produktion &amp; forbrug'!F240</f>
        <v>0</v>
      </c>
      <c r="F263" s="429" t="str">
        <f>IFERROR(VLOOKUP(A263,'Oversættelse til tabel'!$A$2:$B$14,2,FALSE),"")</f>
        <v>Total produktion</v>
      </c>
      <c r="G263" s="103"/>
    </row>
    <row r="264" spans="1:7" x14ac:dyDescent="0.25">
      <c r="A264" s="431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76">
        <f ca="1">'Resultat-Produktion &amp; forbrug'!F241</f>
        <v>370106.33706436935</v>
      </c>
      <c r="F264" s="429" t="str">
        <f>IFERROR(VLOOKUP(A264,'Oversættelse til tabel'!$A$2:$B$14,2,FALSE),"")</f>
        <v>Total produktion</v>
      </c>
      <c r="G264" s="103"/>
    </row>
    <row r="265" spans="1:7" x14ac:dyDescent="0.25">
      <c r="A265" s="431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76">
        <f ca="1">'Resultat-Produktion &amp; forbrug'!F242</f>
        <v>113960.04106329833</v>
      </c>
      <c r="F265" s="429" t="str">
        <f>IFERROR(VLOOKUP(A265,'Oversættelse til tabel'!$A$2:$B$14,2,FALSE),"")</f>
        <v>Total produktion</v>
      </c>
      <c r="G265" s="103"/>
    </row>
    <row r="266" spans="1:7" x14ac:dyDescent="0.25">
      <c r="A266" s="431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76">
        <f>'Resultat-Produktion &amp; forbrug'!F243</f>
        <v>17476.099590900943</v>
      </c>
      <c r="F266" s="429" t="str">
        <f>IFERROR(VLOOKUP(A266,'Oversættelse til tabel'!$A$2:$B$14,2,FALSE),"")</f>
        <v>Total produktion</v>
      </c>
      <c r="G266" s="103"/>
    </row>
    <row r="267" spans="1:7" x14ac:dyDescent="0.25">
      <c r="A267" s="431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76">
        <f>'Resultat-Produktion &amp; forbrug'!F244</f>
        <v>29671.151024691055</v>
      </c>
      <c r="F267" s="429" t="str">
        <f>IFERROR(VLOOKUP(A267,'Oversættelse til tabel'!$A$2:$B$14,2,FALSE),"")</f>
        <v>Total produktion</v>
      </c>
      <c r="G267" s="103"/>
    </row>
    <row r="268" spans="1:7" x14ac:dyDescent="0.25">
      <c r="A268" s="431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76">
        <f ca="1">'Resultat-Produktion &amp; forbrug'!F245</f>
        <v>172292.68030975034</v>
      </c>
      <c r="F268" s="429" t="str">
        <f>IFERROR(VLOOKUP(A268,'Oversættelse til tabel'!$A$2:$B$14,2,FALSE),"")</f>
        <v>Total produktion</v>
      </c>
      <c r="G268" s="103"/>
    </row>
    <row r="269" spans="1:7" x14ac:dyDescent="0.25">
      <c r="A269" s="431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76">
        <f ca="1">'Resultat-Produktion &amp; forbrug'!F246</f>
        <v>109815913.7808761</v>
      </c>
      <c r="F269" s="429" t="str">
        <f>IFERROR(VLOOKUP(A269,'Oversættelse til tabel'!$A$2:$B$14,2,FALSE),"")</f>
        <v>Total produktion</v>
      </c>
      <c r="G269" s="103"/>
    </row>
    <row r="270" spans="1:7" x14ac:dyDescent="0.25">
      <c r="A270" s="431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76">
        <f ca="1">'Resultat-Produktion &amp; forbrug'!F247</f>
        <v>3485399.0902783498</v>
      </c>
      <c r="F270" s="429" t="str">
        <f>IFERROR(VLOOKUP(A270,'Oversættelse til tabel'!$A$2:$B$14,2,FALSE),"")</f>
        <v>Total produktion</v>
      </c>
      <c r="G270" s="103"/>
    </row>
    <row r="271" spans="1:7" x14ac:dyDescent="0.25">
      <c r="A271" s="431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76">
        <f>'Resultat-Produktion &amp; forbrug'!F248</f>
        <v>0</v>
      </c>
      <c r="F271" s="429" t="str">
        <f>IFERROR(VLOOKUP(A271,'Oversættelse til tabel'!$A$2:$B$14,2,FALSE),"")</f>
        <v>Total produktion</v>
      </c>
      <c r="G271" s="103"/>
    </row>
    <row r="272" spans="1:7" x14ac:dyDescent="0.25">
      <c r="A272" s="431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76">
        <f>'Resultat-Produktion &amp; forbrug'!F249</f>
        <v>377058.10701599991</v>
      </c>
      <c r="F272" s="429" t="str">
        <f>IFERROR(VLOOKUP(A272,'Oversættelse til tabel'!$A$2:$B$14,2,FALSE),"")</f>
        <v>Total produktion</v>
      </c>
      <c r="G272" s="103"/>
    </row>
    <row r="273" spans="1:7" x14ac:dyDescent="0.25">
      <c r="A273" s="431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76">
        <f>'Resultat-Produktion &amp; forbrug'!F250</f>
        <v>0</v>
      </c>
      <c r="F273" s="429" t="str">
        <f>IFERROR(VLOOKUP(A273,'Oversættelse til tabel'!$A$2:$B$14,2,FALSE),"")</f>
        <v>Total produktion</v>
      </c>
      <c r="G273" s="103"/>
    </row>
    <row r="274" spans="1:7" x14ac:dyDescent="0.25">
      <c r="A274" s="431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76">
        <f>'Resultat-Produktion &amp; forbrug'!F251</f>
        <v>723.09839736855315</v>
      </c>
      <c r="F274" s="429" t="str">
        <f>IFERROR(VLOOKUP(A274,'Oversættelse til tabel'!$A$2:$B$14,2,FALSE),"")</f>
        <v>Total produktion</v>
      </c>
      <c r="G274" s="103"/>
    </row>
    <row r="275" spans="1:7" x14ac:dyDescent="0.25">
      <c r="A275" s="431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76">
        <f>'Resultat-Produktion &amp; forbrug'!F252</f>
        <v>14575.114892812006</v>
      </c>
      <c r="F275" s="429" t="str">
        <f>IFERROR(VLOOKUP(A275,'Oversættelse til tabel'!$A$2:$B$14,2,FALSE),"")</f>
        <v>Total produktion</v>
      </c>
      <c r="G275" s="103"/>
    </row>
    <row r="276" spans="1:7" x14ac:dyDescent="0.25">
      <c r="A276" s="431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76">
        <f>'Resultat-Produktion &amp; forbrug'!F253</f>
        <v>680414.34761758172</v>
      </c>
      <c r="F276" s="429" t="str">
        <f>IFERROR(VLOOKUP(A276,'Oversættelse til tabel'!$A$2:$B$14,2,FALSE),"")</f>
        <v>Total produktion</v>
      </c>
      <c r="G276" s="103"/>
    </row>
    <row r="277" spans="1:7" x14ac:dyDescent="0.25">
      <c r="A277" s="431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76">
        <f>'Resultat-Produktion &amp; forbrug'!F254</f>
        <v>17356.133122278541</v>
      </c>
      <c r="F277" s="429" t="str">
        <f>IFERROR(VLOOKUP(A277,'Oversættelse til tabel'!$A$2:$B$14,2,FALSE),"")</f>
        <v>Total produktion</v>
      </c>
      <c r="G277" s="103"/>
    </row>
    <row r="278" spans="1:7" x14ac:dyDescent="0.25">
      <c r="A278" s="431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76">
        <f>'Resultat-Produktion &amp; forbrug'!F255</f>
        <v>0</v>
      </c>
      <c r="F278" s="429" t="str">
        <f>IFERROR(VLOOKUP(A278,'Oversættelse til tabel'!$A$2:$B$14,2,FALSE),"")</f>
        <v>Total produktion</v>
      </c>
      <c r="G278" s="103"/>
    </row>
    <row r="279" spans="1:7" x14ac:dyDescent="0.25">
      <c r="A279" s="431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76">
        <f>'Resultat-Produktion &amp; forbrug'!F256</f>
        <v>2383188.3585043661</v>
      </c>
      <c r="F279" s="429" t="str">
        <f>IFERROR(VLOOKUP(A279,'Oversættelse til tabel'!$A$2:$B$14,2,FALSE),"")</f>
        <v>Total produktion</v>
      </c>
      <c r="G279" s="103"/>
    </row>
    <row r="280" spans="1:7" x14ac:dyDescent="0.25">
      <c r="A280" s="431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76">
        <f>'Resultat-Produktion &amp; forbrug'!F257</f>
        <v>0</v>
      </c>
      <c r="F280" s="429" t="str">
        <f>IFERROR(VLOOKUP(A280,'Oversættelse til tabel'!$A$2:$B$14,2,FALSE),"")</f>
        <v>Total produktion</v>
      </c>
      <c r="G280" s="103"/>
    </row>
    <row r="281" spans="1:7" x14ac:dyDescent="0.25">
      <c r="A281" s="431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76">
        <f>'Resultat-Produktion &amp; forbrug'!F258</f>
        <v>103505.43836904144</v>
      </c>
      <c r="F281" s="429" t="str">
        <f>IFERROR(VLOOKUP(A281,'Oversættelse til tabel'!$A$2:$B$14,2,FALSE),"")</f>
        <v>Total produktion</v>
      </c>
      <c r="G281" s="103"/>
    </row>
    <row r="282" spans="1:7" x14ac:dyDescent="0.25">
      <c r="A282" s="431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76">
        <f>'Resultat-Produktion &amp; forbrug'!F259</f>
        <v>912256.65771204641</v>
      </c>
      <c r="F282" s="429" t="str">
        <f>IFERROR(VLOOKUP(A282,'Oversættelse til tabel'!$A$2:$B$14,2,FALSE),"")</f>
        <v>Total produktion</v>
      </c>
      <c r="G282" s="103"/>
    </row>
    <row r="283" spans="1:7" x14ac:dyDescent="0.25">
      <c r="A283" s="431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76">
        <f>'Resultat-Produktion &amp; forbrug'!F260</f>
        <v>457927.02496060182</v>
      </c>
      <c r="F283" s="429" t="str">
        <f>IFERROR(VLOOKUP(A283,'Oversættelse til tabel'!$A$2:$B$14,2,FALSE),"")</f>
        <v>Total produktion</v>
      </c>
      <c r="G283" s="103"/>
    </row>
    <row r="284" spans="1:7" x14ac:dyDescent="0.25">
      <c r="A284" s="431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76">
        <f>'Resultat-Produktion &amp; forbrug'!F261</f>
        <v>0</v>
      </c>
      <c r="F284" s="429" t="str">
        <f>IFERROR(VLOOKUP(A284,'Oversættelse til tabel'!$A$2:$B$14,2,FALSE),"")</f>
        <v>Total produktion</v>
      </c>
      <c r="G284" s="103"/>
    </row>
    <row r="285" spans="1:7" x14ac:dyDescent="0.25">
      <c r="A285" s="431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76">
        <f>'Resultat-Produktion &amp; forbrug'!F262</f>
        <v>203334.81459864558</v>
      </c>
      <c r="F285" s="429" t="str">
        <f>IFERROR(VLOOKUP(A285,'Oversættelse til tabel'!$A$2:$B$14,2,FALSE),"")</f>
        <v>Total produktion</v>
      </c>
      <c r="G285" s="103"/>
    </row>
    <row r="286" spans="1:7" x14ac:dyDescent="0.25">
      <c r="A286" s="431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76">
        <f>'Resultat-Produktion &amp; forbrug'!F263</f>
        <v>160170.5644002886</v>
      </c>
      <c r="F286" s="429" t="str">
        <f>IFERROR(VLOOKUP(A286,'Oversættelse til tabel'!$A$2:$B$14,2,FALSE),"")</f>
        <v>Total produktion</v>
      </c>
      <c r="G286" s="103"/>
    </row>
    <row r="287" spans="1:7" x14ac:dyDescent="0.25">
      <c r="A287" s="431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76">
        <f>'Resultat-Produktion &amp; forbrug'!F264</f>
        <v>128113.19770884549</v>
      </c>
      <c r="F287" s="429" t="str">
        <f>IFERROR(VLOOKUP(A287,'Oversættelse til tabel'!$A$2:$B$14,2,FALSE),"")</f>
        <v>Total produktion</v>
      </c>
      <c r="G287" s="103"/>
    </row>
    <row r="288" spans="1:7" x14ac:dyDescent="0.25">
      <c r="A288" s="431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76">
        <f>'Resultat-Produktion &amp; forbrug'!F265</f>
        <v>2513308.7441212214</v>
      </c>
      <c r="F288" s="429" t="str">
        <f>IFERROR(VLOOKUP(A288,'Oversættelse til tabel'!$A$2:$B$14,2,FALSE),"")</f>
        <v>Total produktion</v>
      </c>
      <c r="G288" s="103"/>
    </row>
    <row r="289" spans="1:7" x14ac:dyDescent="0.25">
      <c r="A289" s="431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76">
        <f>'Resultat-Produktion &amp; forbrug'!F266</f>
        <v>0</v>
      </c>
      <c r="F289" s="429" t="str">
        <f>IFERROR(VLOOKUP(A289,'Oversættelse til tabel'!$A$2:$B$14,2,FALSE),"")</f>
        <v>Total produktion</v>
      </c>
      <c r="G289" s="103"/>
    </row>
    <row r="290" spans="1:7" x14ac:dyDescent="0.25">
      <c r="A290" s="431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76">
        <f>'Resultat-Produktion &amp; forbrug'!F267</f>
        <v>905156.40673249087</v>
      </c>
      <c r="F290" s="429" t="str">
        <f>IFERROR(VLOOKUP(A290,'Oversættelse til tabel'!$A$2:$B$14,2,FALSE),"")</f>
        <v>Total produktion</v>
      </c>
      <c r="G290" s="103"/>
    </row>
    <row r="291" spans="1:7" x14ac:dyDescent="0.25">
      <c r="A291" s="431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76">
        <f>'Resultat-Produktion &amp; forbrug'!F268</f>
        <v>113070.46736338305</v>
      </c>
      <c r="F291" s="429" t="str">
        <f>IFERROR(VLOOKUP(A291,'Oversættelse til tabel'!$A$2:$B$14,2,FALSE),"")</f>
        <v>Total produktion</v>
      </c>
      <c r="G291" s="103"/>
    </row>
    <row r="292" spans="1:7" x14ac:dyDescent="0.25">
      <c r="A292" s="431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76">
        <f>'Resultat-Produktion &amp; forbrug'!F269</f>
        <v>408888.66992592916</v>
      </c>
      <c r="F292" s="429" t="str">
        <f>IFERROR(VLOOKUP(A292,'Oversættelse til tabel'!$A$2:$B$14,2,FALSE),"")</f>
        <v>Total produktion</v>
      </c>
      <c r="G292" s="103"/>
    </row>
    <row r="293" spans="1:7" x14ac:dyDescent="0.25">
      <c r="A293" s="431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76">
        <f>'Resultat-Produktion &amp; forbrug'!F270</f>
        <v>218167.31964379738</v>
      </c>
      <c r="F293" s="429" t="str">
        <f>IFERROR(VLOOKUP(A293,'Oversættelse til tabel'!$A$2:$B$14,2,FALSE),"")</f>
        <v>Total produktion</v>
      </c>
      <c r="G293" s="103"/>
    </row>
    <row r="294" spans="1:7" x14ac:dyDescent="0.25">
      <c r="A294" s="431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76">
        <f>'Resultat-Produktion &amp; forbrug'!F271</f>
        <v>69865.048763892031</v>
      </c>
      <c r="F294" s="429" t="str">
        <f>IFERROR(VLOOKUP(A294,'Oversættelse til tabel'!$A$2:$B$14,2,FALSE),"")</f>
        <v>Total produktion</v>
      </c>
      <c r="G294" s="103"/>
    </row>
    <row r="295" spans="1:7" x14ac:dyDescent="0.25">
      <c r="A295" s="431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76">
        <f>'Resultat-Produktion &amp; forbrug'!F272</f>
        <v>7305.5635465813803</v>
      </c>
      <c r="F295" s="429" t="str">
        <f>IFERROR(VLOOKUP(A295,'Oversættelse til tabel'!$A$2:$B$14,2,FALSE),"")</f>
        <v>Total produktion</v>
      </c>
      <c r="G295" s="103"/>
    </row>
    <row r="296" spans="1:7" x14ac:dyDescent="0.25">
      <c r="A296" s="431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76">
        <f>'Resultat-Produktion &amp; forbrug'!F273</f>
        <v>434940.78739744844</v>
      </c>
      <c r="F296" s="429" t="str">
        <f>IFERROR(VLOOKUP(A296,'Oversættelse til tabel'!$A$2:$B$14,2,FALSE),"")</f>
        <v>Total produktion</v>
      </c>
      <c r="G296" s="103"/>
    </row>
    <row r="297" spans="1:7" x14ac:dyDescent="0.25">
      <c r="A297" s="431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76">
        <f>'Resultat-Produktion &amp; forbrug'!F274</f>
        <v>42440.412782955995</v>
      </c>
      <c r="F297" s="429" t="str">
        <f>IFERROR(VLOOKUP(A297,'Oversættelse til tabel'!$A$2:$B$14,2,FALSE),"")</f>
        <v>Total produktion</v>
      </c>
      <c r="G297" s="103"/>
    </row>
    <row r="298" spans="1:7" x14ac:dyDescent="0.25">
      <c r="A298" s="431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76">
        <f ca="1">'Resultat-Produktion &amp; forbrug'!F275</f>
        <v>0</v>
      </c>
      <c r="F298" s="429" t="str">
        <f>IFERROR(VLOOKUP(A298,'Oversættelse til tabel'!$A$2:$B$14,2,FALSE),"")</f>
        <v>Total produktion</v>
      </c>
      <c r="G298" s="103"/>
    </row>
    <row r="299" spans="1:7" x14ac:dyDescent="0.25">
      <c r="A299" s="431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76">
        <f ca="1">'Resultat-Produktion &amp; forbrug'!F276</f>
        <v>0</v>
      </c>
      <c r="F299" s="429" t="str">
        <f>IFERROR(VLOOKUP(A299,'Oversættelse til tabel'!$A$2:$B$14,2,FALSE),"")</f>
        <v>Total produktion</v>
      </c>
      <c r="G299" s="103"/>
    </row>
    <row r="300" spans="1:7" x14ac:dyDescent="0.25">
      <c r="A300" s="431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76">
        <f>'Resultat-Produktion &amp; forbrug'!F277</f>
        <v>339731.06359710812</v>
      </c>
      <c r="F300" s="429" t="str">
        <f>IFERROR(VLOOKUP(A300,'Oversættelse til tabel'!$A$2:$B$14,2,FALSE),"")</f>
        <v>Total produktion</v>
      </c>
      <c r="G300" s="103"/>
    </row>
    <row r="301" spans="1:7" x14ac:dyDescent="0.25">
      <c r="A301" s="431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76">
        <f>'Resultat-Produktion &amp; forbrug'!F278</f>
        <v>211655.83028103792</v>
      </c>
      <c r="F301" s="429" t="str">
        <f>IFERROR(VLOOKUP(A301,'Oversættelse til tabel'!$A$2:$B$14,2,FALSE),"")</f>
        <v>Total produktion</v>
      </c>
      <c r="G301" s="103"/>
    </row>
    <row r="302" spans="1:7" x14ac:dyDescent="0.25">
      <c r="A302" s="431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76">
        <f>'Resultat-Produktion &amp; forbrug'!F279</f>
        <v>105827.91514051896</v>
      </c>
      <c r="F302" s="429" t="str">
        <f>IFERROR(VLOOKUP(A302,'Oversættelse til tabel'!$A$2:$B$14,2,FALSE),"")</f>
        <v>Total produktion</v>
      </c>
      <c r="G302" s="103"/>
    </row>
    <row r="303" spans="1:7" x14ac:dyDescent="0.25">
      <c r="A303" s="431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76">
        <f>'Resultat-Produktion &amp; forbrug'!F280</f>
        <v>67729.865689932136</v>
      </c>
      <c r="F303" s="429" t="str">
        <f>IFERROR(VLOOKUP(A303,'Oversættelse til tabel'!$A$2:$B$14,2,FALSE),"")</f>
        <v>Total produktion</v>
      </c>
      <c r="G303" s="103"/>
    </row>
    <row r="304" spans="1:7" x14ac:dyDescent="0.25">
      <c r="A304" s="431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76">
        <f>'Resultat-Produktion &amp; forbrug'!F281</f>
        <v>2460019.4054890401</v>
      </c>
      <c r="F304" s="429" t="str">
        <f>IFERROR(VLOOKUP(A304,'Oversættelse til tabel'!$A$2:$B$14,2,FALSE),"")</f>
        <v>Total produktion</v>
      </c>
      <c r="G304" s="103"/>
    </row>
    <row r="305" spans="1:7" x14ac:dyDescent="0.25">
      <c r="A305" s="431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76">
        <f>'Resultat-Produktion &amp; forbrug'!F282</f>
        <v>21894.979482137918</v>
      </c>
      <c r="F305" s="429" t="str">
        <f>IFERROR(VLOOKUP(A305,'Oversættelse til tabel'!$A$2:$B$14,2,FALSE),"")</f>
        <v>Total produktion</v>
      </c>
      <c r="G305" s="103"/>
    </row>
    <row r="306" spans="1:7" x14ac:dyDescent="0.25">
      <c r="A306" s="431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76">
        <f>'Resultat-Produktion &amp; forbrug'!F283</f>
        <v>17785.773783011035</v>
      </c>
      <c r="F306" s="429" t="str">
        <f>IFERROR(VLOOKUP(A306,'Oversættelse til tabel'!$A$2:$B$14,2,FALSE),"")</f>
        <v>Total produktion</v>
      </c>
      <c r="G306" s="103"/>
    </row>
    <row r="307" spans="1:7" x14ac:dyDescent="0.25">
      <c r="A307" s="431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76">
        <f>'Resultat-Produktion &amp; forbrug'!F284</f>
        <v>3500281.4918378997</v>
      </c>
      <c r="F307" s="429" t="str">
        <f>IFERROR(VLOOKUP(A307,'Oversættelse til tabel'!$A$2:$B$14,2,FALSE),"")</f>
        <v>Total produktion</v>
      </c>
      <c r="G307" s="103"/>
    </row>
    <row r="308" spans="1:7" x14ac:dyDescent="0.25">
      <c r="A308" s="431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76">
        <f>'Resultat-Produktion &amp; forbrug'!F285</f>
        <v>2091197.4416372697</v>
      </c>
      <c r="F308" s="429" t="str">
        <f>IFERROR(VLOOKUP(A308,'Oversættelse til tabel'!$A$2:$B$14,2,FALSE),"")</f>
        <v>Total produktion</v>
      </c>
      <c r="G308" s="103"/>
    </row>
    <row r="309" spans="1:7" x14ac:dyDescent="0.25">
      <c r="A309" s="431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76">
        <f>'Resultat-Produktion &amp; forbrug'!F286</f>
        <v>194183.99559105173</v>
      </c>
      <c r="F309" s="429" t="str">
        <f>IFERROR(VLOOKUP(A309,'Oversættelse til tabel'!$A$2:$B$14,2,FALSE),"")</f>
        <v>Total produktion</v>
      </c>
      <c r="G309" s="103"/>
    </row>
    <row r="310" spans="1:7" x14ac:dyDescent="0.25">
      <c r="A310" s="431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76">
        <f>'Resultat-Produktion &amp; forbrug'!F287</f>
        <v>36000</v>
      </c>
      <c r="F310" s="429" t="str">
        <f>IFERROR(VLOOKUP(A310,'Oversættelse til tabel'!$A$2:$B$14,2,FALSE),"")</f>
        <v>Total produktion</v>
      </c>
      <c r="G310" s="103"/>
    </row>
    <row r="311" spans="1:7" x14ac:dyDescent="0.25">
      <c r="A311" s="431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76">
        <f>'Resultat-Produktion &amp; forbrug'!F288</f>
        <v>0</v>
      </c>
      <c r="F311" s="429" t="str">
        <f>IFERROR(VLOOKUP(A311,'Oversættelse til tabel'!$A$2:$B$14,2,FALSE),"")</f>
        <v>Total produktion</v>
      </c>
      <c r="G311" s="103"/>
    </row>
    <row r="312" spans="1:7" x14ac:dyDescent="0.25">
      <c r="A312" s="431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76">
        <f ca="1">'Resultat-Produktion &amp; forbrug'!F289</f>
        <v>360341.66126997548</v>
      </c>
      <c r="F312" s="429" t="str">
        <f>IFERROR(VLOOKUP(A312,'Oversættelse til tabel'!$A$2:$B$14,2,FALSE),"")</f>
        <v>Total produktion</v>
      </c>
      <c r="G312" s="103"/>
    </row>
    <row r="313" spans="1:7" x14ac:dyDescent="0.25">
      <c r="A313" s="431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76">
        <f ca="1">'Resultat-Produktion &amp; forbrug'!F290</f>
        <v>111177.39028679465</v>
      </c>
      <c r="F313" s="429" t="str">
        <f>IFERROR(VLOOKUP(A313,'Oversættelse til tabel'!$A$2:$B$14,2,FALSE),"")</f>
        <v>Total produktion</v>
      </c>
      <c r="G313" s="103"/>
    </row>
    <row r="314" spans="1:7" x14ac:dyDescent="0.25">
      <c r="A314" s="431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81">
        <f>'Resultat-Produktion &amp; forbrug'!N3</f>
        <v>185027.43463784308</v>
      </c>
      <c r="F314" s="429" t="str">
        <f>IFERROR(VLOOKUP(A314,'Oversættelse til tabel'!$A$2:$B$14,2,FALSE),"")</f>
        <v>Ubrugt</v>
      </c>
      <c r="G314" s="103"/>
    </row>
    <row r="315" spans="1:7" x14ac:dyDescent="0.25">
      <c r="A315" s="431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81">
        <f>'Resultat-Produktion &amp; forbrug'!N4</f>
        <v>193898.88574926884</v>
      </c>
      <c r="F315" s="429" t="str">
        <f>IFERROR(VLOOKUP(A315,'Oversættelse til tabel'!$A$2:$B$14,2,FALSE),"")</f>
        <v>Ubrugt</v>
      </c>
      <c r="G315" s="103"/>
    </row>
    <row r="316" spans="1:7" x14ac:dyDescent="0.25">
      <c r="A316" s="431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81">
        <f ca="1">'Resultat-Produktion &amp; forbrug'!N5</f>
        <v>-199952.34120163022</v>
      </c>
      <c r="F316" s="429" t="str">
        <f>IFERROR(VLOOKUP(A316,'Oversættelse til tabel'!$A$2:$B$14,2,FALSE),"")</f>
        <v>Ubrugt</v>
      </c>
      <c r="G316" s="103"/>
    </row>
    <row r="317" spans="1:7" x14ac:dyDescent="0.25">
      <c r="A317" s="431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81">
        <f ca="1">'Resultat-Produktion &amp; forbrug'!N6</f>
        <v>0</v>
      </c>
      <c r="F317" s="429" t="str">
        <f>IFERROR(VLOOKUP(A317,'Oversættelse til tabel'!$A$2:$B$14,2,FALSE),"")</f>
        <v>Ubrugt</v>
      </c>
      <c r="G317" s="103"/>
    </row>
    <row r="318" spans="1:7" x14ac:dyDescent="0.25">
      <c r="A318" s="431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81">
        <f ca="1">'Resultat-Produktion &amp; forbrug'!N7</f>
        <v>2569317.8008686416</v>
      </c>
      <c r="F318" s="429" t="str">
        <f>IFERROR(VLOOKUP(A318,'Oversættelse til tabel'!$A$2:$B$14,2,FALSE),"")</f>
        <v>Ubrugt</v>
      </c>
      <c r="G318" s="103"/>
    </row>
    <row r="319" spans="1:7" x14ac:dyDescent="0.25">
      <c r="A319" s="431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81">
        <f>'Resultat-Produktion &amp; forbrug'!N8</f>
        <v>0</v>
      </c>
      <c r="F319" s="429" t="str">
        <f>IFERROR(VLOOKUP(A319,'Oversættelse til tabel'!$A$2:$B$14,2,FALSE),"")</f>
        <v>Ubrugt</v>
      </c>
      <c r="G319" s="103"/>
    </row>
    <row r="320" spans="1:7" x14ac:dyDescent="0.25">
      <c r="A320" s="431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81">
        <f>'Resultat-Produktion &amp; forbrug'!N9</f>
        <v>1198807.4305444965</v>
      </c>
      <c r="F320" s="429" t="str">
        <f>IFERROR(VLOOKUP(A320,'Oversættelse til tabel'!$A$2:$B$14,2,FALSE),"")</f>
        <v>Ubrugt</v>
      </c>
      <c r="G320" s="103"/>
    </row>
    <row r="321" spans="1:7" x14ac:dyDescent="0.25">
      <c r="A321" s="431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81">
        <f>'Resultat-Produktion &amp; forbrug'!N10</f>
        <v>0</v>
      </c>
      <c r="F321" s="429" t="str">
        <f>IFERROR(VLOOKUP(A321,'Oversættelse til tabel'!$A$2:$B$14,2,FALSE),"")</f>
        <v>Ubrugt</v>
      </c>
      <c r="G321" s="103"/>
    </row>
    <row r="322" spans="1:7" x14ac:dyDescent="0.25">
      <c r="A322" s="431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81">
        <f>'Resultat-Produktion &amp; forbrug'!N11</f>
        <v>0</v>
      </c>
      <c r="F322" s="429" t="str">
        <f>IFERROR(VLOOKUP(A322,'Oversættelse til tabel'!$A$2:$B$14,2,FALSE),"")</f>
        <v>Ubrugt</v>
      </c>
      <c r="G322" s="103"/>
    </row>
    <row r="323" spans="1:7" x14ac:dyDescent="0.25">
      <c r="A323" s="431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81">
        <f>'Resultat-Produktion &amp; forbrug'!N12</f>
        <v>151426.86140259454</v>
      </c>
      <c r="F323" s="429" t="str">
        <f>IFERROR(VLOOKUP(A323,'Oversættelse til tabel'!$A$2:$B$14,2,FALSE),"")</f>
        <v>Ubrugt</v>
      </c>
      <c r="G323" s="103"/>
    </row>
    <row r="324" spans="1:7" x14ac:dyDescent="0.25">
      <c r="A324" s="431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81">
        <f>'Resultat-Produktion &amp; forbrug'!N13</f>
        <v>887836.84200071916</v>
      </c>
      <c r="F324" s="429" t="str">
        <f>IFERROR(VLOOKUP(A324,'Oversættelse til tabel'!$A$2:$B$14,2,FALSE),"")</f>
        <v>Ubrugt</v>
      </c>
      <c r="G324" s="103"/>
    </row>
    <row r="325" spans="1:7" x14ac:dyDescent="0.25">
      <c r="A325" s="431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81">
        <f>'Resultat-Produktion &amp; forbrug'!N14</f>
        <v>-223604.86394482077</v>
      </c>
      <c r="F325" s="429" t="str">
        <f>IFERROR(VLOOKUP(A325,'Oversættelse til tabel'!$A$2:$B$14,2,FALSE),"")</f>
        <v>Ubrugt</v>
      </c>
      <c r="G325" s="103"/>
    </row>
    <row r="326" spans="1:7" x14ac:dyDescent="0.25">
      <c r="A326" s="431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81">
        <f>'Resultat-Produktion &amp; forbrug'!N15</f>
        <v>-114193.60000000001</v>
      </c>
      <c r="F326" s="429" t="str">
        <f>IFERROR(VLOOKUP(A326,'Oversættelse til tabel'!$A$2:$B$14,2,FALSE),"")</f>
        <v>Ubrugt</v>
      </c>
      <c r="G326" s="103"/>
    </row>
    <row r="327" spans="1:7" x14ac:dyDescent="0.25">
      <c r="A327" s="431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81">
        <f>'Resultat-Produktion &amp; forbrug'!N16</f>
        <v>3451069.2602304816</v>
      </c>
      <c r="F327" s="429" t="str">
        <f>IFERROR(VLOOKUP(A327,'Oversættelse til tabel'!$A$2:$B$14,2,FALSE),"")</f>
        <v>Ubrugt</v>
      </c>
      <c r="G327" s="103"/>
    </row>
    <row r="328" spans="1:7" x14ac:dyDescent="0.25">
      <c r="A328" s="431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81">
        <f>'Resultat-Produktion &amp; forbrug'!N17</f>
        <v>0</v>
      </c>
      <c r="F328" s="429" t="str">
        <f>IFERROR(VLOOKUP(A328,'Oversættelse til tabel'!$A$2:$B$14,2,FALSE),"")</f>
        <v>Ubrugt</v>
      </c>
      <c r="G328" s="103"/>
    </row>
    <row r="329" spans="1:7" x14ac:dyDescent="0.25">
      <c r="A329" s="431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81">
        <f>'Resultat-Produktion &amp; forbrug'!N18</f>
        <v>-76351.578443047096</v>
      </c>
      <c r="F329" s="429" t="str">
        <f>IFERROR(VLOOKUP(A329,'Oversættelse til tabel'!$A$2:$B$14,2,FALSE),"")</f>
        <v>Ubrugt</v>
      </c>
      <c r="G329" s="103"/>
    </row>
    <row r="330" spans="1:7" x14ac:dyDescent="0.25">
      <c r="A330" s="431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81">
        <f>'Resultat-Produktion &amp; forbrug'!N19</f>
        <v>0</v>
      </c>
      <c r="F330" s="429" t="str">
        <f>IFERROR(VLOOKUP(A330,'Oversættelse til tabel'!$A$2:$B$14,2,FALSE),"")</f>
        <v>Ubrugt</v>
      </c>
      <c r="G330" s="103"/>
    </row>
    <row r="331" spans="1:7" x14ac:dyDescent="0.25">
      <c r="A331" s="431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81">
        <f>'Resultat-Produktion &amp; forbrug'!N20</f>
        <v>0</v>
      </c>
      <c r="F331" s="429" t="str">
        <f>IFERROR(VLOOKUP(A331,'Oversættelse til tabel'!$A$2:$B$14,2,FALSE),"")</f>
        <v>Ubrugt</v>
      </c>
      <c r="G331" s="103"/>
    </row>
    <row r="332" spans="1:7" x14ac:dyDescent="0.25">
      <c r="A332" s="431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81">
        <f>'Resultat-Produktion &amp; forbrug'!N21</f>
        <v>-4828427.5390456235</v>
      </c>
      <c r="F332" s="429" t="str">
        <f>IFERROR(VLOOKUP(A332,'Oversættelse til tabel'!$A$2:$B$14,2,FALSE),"")</f>
        <v>Ubrugt</v>
      </c>
      <c r="G332" s="103"/>
    </row>
    <row r="333" spans="1:7" x14ac:dyDescent="0.25">
      <c r="A333" s="431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81">
        <f>'Resultat-Produktion &amp; forbrug'!N22</f>
        <v>-203061.53166372905</v>
      </c>
      <c r="F333" s="429" t="str">
        <f>IFERROR(VLOOKUP(A333,'Oversættelse til tabel'!$A$2:$B$14,2,FALSE),"")</f>
        <v>Ubrugt</v>
      </c>
      <c r="G333" s="103"/>
    </row>
    <row r="334" spans="1:7" x14ac:dyDescent="0.25">
      <c r="A334" s="431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81">
        <f>'Resultat-Produktion &amp; forbrug'!N23</f>
        <v>766472.09789043549</v>
      </c>
      <c r="F334" s="429" t="str">
        <f>IFERROR(VLOOKUP(A334,'Oversættelse til tabel'!$A$2:$B$14,2,FALSE),"")</f>
        <v>Ubrugt</v>
      </c>
      <c r="G334" s="103"/>
    </row>
    <row r="335" spans="1:7" x14ac:dyDescent="0.25">
      <c r="A335" s="431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81">
        <f>'Resultat-Produktion &amp; forbrug'!N24</f>
        <v>2027113.3294623662</v>
      </c>
      <c r="F335" s="429" t="str">
        <f>IFERROR(VLOOKUP(A335,'Oversættelse til tabel'!$A$2:$B$14,2,FALSE),"")</f>
        <v>Ubrugt</v>
      </c>
      <c r="G335" s="103"/>
    </row>
    <row r="336" spans="1:7" x14ac:dyDescent="0.25">
      <c r="A336" s="431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81">
        <f>'Resultat-Produktion &amp; forbrug'!N25</f>
        <v>675046.7637937516</v>
      </c>
      <c r="F336" s="429" t="str">
        <f>IFERROR(VLOOKUP(A336,'Oversættelse til tabel'!$A$2:$B$14,2,FALSE),"")</f>
        <v>Ubrugt</v>
      </c>
      <c r="G336" s="103"/>
    </row>
    <row r="337" spans="1:7" x14ac:dyDescent="0.25">
      <c r="A337" s="431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81">
        <f ca="1">'Resultat-Produktion &amp; forbrug'!N26</f>
        <v>-569996.93502990273</v>
      </c>
      <c r="F337" s="429" t="str">
        <f>IFERROR(VLOOKUP(A337,'Oversættelse til tabel'!$A$2:$B$14,2,FALSE),"")</f>
        <v>Ubrugt</v>
      </c>
      <c r="G337" s="103"/>
    </row>
    <row r="338" spans="1:7" x14ac:dyDescent="0.25">
      <c r="A338" s="431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81">
        <f>'Resultat-Produktion &amp; forbrug'!N27</f>
        <v>0</v>
      </c>
      <c r="F338" s="429" t="str">
        <f>IFERROR(VLOOKUP(A338,'Oversættelse til tabel'!$A$2:$B$14,2,FALSE),"")</f>
        <v>Ubrugt</v>
      </c>
      <c r="G338" s="103"/>
    </row>
    <row r="339" spans="1:7" x14ac:dyDescent="0.25">
      <c r="A339" s="431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81">
        <f>'Resultat-Produktion &amp; forbrug'!N28</f>
        <v>122443.54553678865</v>
      </c>
      <c r="F339" s="429" t="str">
        <f>IFERROR(VLOOKUP(A339,'Oversættelse til tabel'!$A$2:$B$14,2,FALSE),"")</f>
        <v>Ubrugt</v>
      </c>
      <c r="G339" s="103"/>
    </row>
    <row r="340" spans="1:7" x14ac:dyDescent="0.25">
      <c r="A340" s="431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81">
        <f>'Resultat-Produktion &amp; forbrug'!N29</f>
        <v>1618746.6633055378</v>
      </c>
      <c r="F340" s="429" t="str">
        <f>IFERROR(VLOOKUP(A340,'Oversættelse til tabel'!$A$2:$B$14,2,FALSE),"")</f>
        <v>Ubrugt</v>
      </c>
      <c r="G340" s="103"/>
    </row>
    <row r="341" spans="1:7" x14ac:dyDescent="0.25">
      <c r="A341" s="431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81">
        <f>'Resultat-Produktion &amp; forbrug'!N30</f>
        <v>2703717.1158706988</v>
      </c>
      <c r="F341" s="429" t="str">
        <f>IFERROR(VLOOKUP(A341,'Oversættelse til tabel'!$A$2:$B$14,2,FALSE),"")</f>
        <v>Ubrugt</v>
      </c>
      <c r="G341" s="103"/>
    </row>
    <row r="342" spans="1:7" x14ac:dyDescent="0.25">
      <c r="A342" s="431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81">
        <f>'Resultat-Produktion &amp; forbrug'!N31</f>
        <v>878.90231344976178</v>
      </c>
      <c r="F342" s="429" t="str">
        <f>IFERROR(VLOOKUP(A342,'Oversættelse til tabel'!$A$2:$B$14,2,FALSE),"")</f>
        <v>Ubrugt</v>
      </c>
      <c r="G342" s="103"/>
    </row>
    <row r="343" spans="1:7" x14ac:dyDescent="0.25">
      <c r="A343" s="431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81">
        <f>'Resultat-Produktion &amp; forbrug'!N32</f>
        <v>50014.542046090508</v>
      </c>
      <c r="F343" s="429" t="str">
        <f>IFERROR(VLOOKUP(A343,'Oversættelse til tabel'!$A$2:$B$14,2,FALSE),"")</f>
        <v>Ubrugt</v>
      </c>
      <c r="G343" s="103"/>
    </row>
    <row r="344" spans="1:7" x14ac:dyDescent="0.25">
      <c r="A344" s="431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81">
        <f>'Resultat-Produktion &amp; forbrug'!N33</f>
        <v>1610618.3345669576</v>
      </c>
      <c r="F344" s="429" t="str">
        <f>IFERROR(VLOOKUP(A344,'Oversættelse til tabel'!$A$2:$B$14,2,FALSE),"")</f>
        <v>Ubrugt</v>
      </c>
      <c r="G344" s="103"/>
    </row>
    <row r="345" spans="1:7" x14ac:dyDescent="0.25">
      <c r="A345" s="431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81">
        <f>'Resultat-Produktion &amp; forbrug'!N34</f>
        <v>0</v>
      </c>
      <c r="F345" s="429" t="str">
        <f>IFERROR(VLOOKUP(A345,'Oversættelse til tabel'!$A$2:$B$14,2,FALSE),"")</f>
        <v>Ubrugt</v>
      </c>
      <c r="G345" s="103"/>
    </row>
    <row r="346" spans="1:7" x14ac:dyDescent="0.25">
      <c r="A346" s="431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81">
        <f ca="1">'Resultat-Produktion &amp; forbrug'!N35</f>
        <v>0</v>
      </c>
      <c r="F346" s="429" t="str">
        <f>IFERROR(VLOOKUP(A346,'Oversættelse til tabel'!$A$2:$B$14,2,FALSE),"")</f>
        <v>Ubrugt</v>
      </c>
      <c r="G346" s="103"/>
    </row>
    <row r="347" spans="1:7" x14ac:dyDescent="0.25">
      <c r="A347" s="431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81">
        <f ca="1">'Resultat-Produktion &amp; forbrug'!N36</f>
        <v>0</v>
      </c>
      <c r="F347" s="429" t="str">
        <f>IFERROR(VLOOKUP(A347,'Oversættelse til tabel'!$A$2:$B$14,2,FALSE),"")</f>
        <v>Ubrugt</v>
      </c>
      <c r="G347" s="103"/>
    </row>
    <row r="348" spans="1:7" x14ac:dyDescent="0.25">
      <c r="A348" s="431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81">
        <f>'Resultat-Produktion &amp; forbrug'!N37</f>
        <v>4922001.9803787302</v>
      </c>
      <c r="F348" s="429" t="str">
        <f>IFERROR(VLOOKUP(A348,'Oversættelse til tabel'!$A$2:$B$14,2,FALSE),"")</f>
        <v>Ubrugt</v>
      </c>
      <c r="G348" s="103"/>
    </row>
    <row r="349" spans="1:7" x14ac:dyDescent="0.25">
      <c r="A349" s="431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81">
        <f>'Resultat-Produktion &amp; forbrug'!N38</f>
        <v>0</v>
      </c>
      <c r="F349" s="429" t="str">
        <f>IFERROR(VLOOKUP(A349,'Oversættelse til tabel'!$A$2:$B$14,2,FALSE),"")</f>
        <v>Ubrugt</v>
      </c>
      <c r="G349" s="103"/>
    </row>
    <row r="350" spans="1:7" x14ac:dyDescent="0.25">
      <c r="A350" s="431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81">
        <f>'Resultat-Produktion &amp; forbrug'!N39</f>
        <v>28781.895095316839</v>
      </c>
      <c r="F350" s="429" t="str">
        <f>IFERROR(VLOOKUP(A350,'Oversættelse til tabel'!$A$2:$B$14,2,FALSE),"")</f>
        <v>Ubrugt</v>
      </c>
      <c r="G350" s="103"/>
    </row>
    <row r="351" spans="1:7" x14ac:dyDescent="0.25">
      <c r="A351" s="431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81">
        <f>'Resultat-Produktion &amp; forbrug'!N40</f>
        <v>0</v>
      </c>
      <c r="F351" s="429" t="str">
        <f>IFERROR(VLOOKUP(A351,'Oversættelse til tabel'!$A$2:$B$14,2,FALSE),"")</f>
        <v>Ubrugt</v>
      </c>
      <c r="G351" s="103"/>
    </row>
    <row r="352" spans="1:7" x14ac:dyDescent="0.25">
      <c r="A352" s="431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81">
        <f>'Resultat-Produktion &amp; forbrug'!N41</f>
        <v>-467792.00917977782</v>
      </c>
      <c r="F352" s="429" t="str">
        <f>IFERROR(VLOOKUP(A352,'Oversættelse til tabel'!$A$2:$B$14,2,FALSE),"")</f>
        <v>Ubrugt</v>
      </c>
      <c r="G352" s="103"/>
    </row>
    <row r="353" spans="1:7" x14ac:dyDescent="0.25">
      <c r="A353" s="431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81">
        <f>'Resultat-Produktion &amp; forbrug'!N42</f>
        <v>193830.89221723122</v>
      </c>
      <c r="F353" s="429" t="str">
        <f>IFERROR(VLOOKUP(A353,'Oversættelse til tabel'!$A$2:$B$14,2,FALSE),"")</f>
        <v>Ubrugt</v>
      </c>
      <c r="G353" s="103"/>
    </row>
    <row r="354" spans="1:7" x14ac:dyDescent="0.25">
      <c r="A354" s="431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81">
        <f>'Resultat-Produktion &amp; forbrug'!N43</f>
        <v>91860.340866184866</v>
      </c>
      <c r="F354" s="429" t="str">
        <f>IFERROR(VLOOKUP(A354,'Oversættelse til tabel'!$A$2:$B$14,2,FALSE),"")</f>
        <v>Ubrugt</v>
      </c>
      <c r="G354" s="103"/>
    </row>
    <row r="355" spans="1:7" x14ac:dyDescent="0.25">
      <c r="A355" s="431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81">
        <f>'Resultat-Produktion &amp; forbrug'!N44</f>
        <v>2390013.9527756004</v>
      </c>
      <c r="F355" s="429" t="str">
        <f>IFERROR(VLOOKUP(A355,'Oversættelse til tabel'!$A$2:$B$14,2,FALSE),"")</f>
        <v>Ubrugt</v>
      </c>
      <c r="G355" s="103"/>
    </row>
    <row r="356" spans="1:7" x14ac:dyDescent="0.25">
      <c r="A356" s="431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81">
        <f>'Resultat-Produktion &amp; forbrug'!N45</f>
        <v>0</v>
      </c>
      <c r="F356" s="429" t="str">
        <f>IFERROR(VLOOKUP(A356,'Oversættelse til tabel'!$A$2:$B$14,2,FALSE),"")</f>
        <v>Ubrugt</v>
      </c>
      <c r="G356" s="103"/>
    </row>
    <row r="357" spans="1:7" x14ac:dyDescent="0.25">
      <c r="A357" s="431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81">
        <f>'Resultat-Produktion &amp; forbrug'!N46</f>
        <v>1276456.3476501952</v>
      </c>
      <c r="F357" s="429" t="str">
        <f>IFERROR(VLOOKUP(A357,'Oversættelse til tabel'!$A$2:$B$14,2,FALSE),"")</f>
        <v>Ubrugt</v>
      </c>
      <c r="G357" s="103"/>
    </row>
    <row r="358" spans="1:7" x14ac:dyDescent="0.25">
      <c r="A358" s="431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81">
        <f>'Resultat-Produktion &amp; forbrug'!N47</f>
        <v>76.5</v>
      </c>
      <c r="F358" s="429" t="str">
        <f>IFERROR(VLOOKUP(A358,'Oversættelse til tabel'!$A$2:$B$14,2,FALSE),"")</f>
        <v>Ubrugt</v>
      </c>
      <c r="G358" s="103"/>
    </row>
    <row r="359" spans="1:7" x14ac:dyDescent="0.25">
      <c r="A359" s="431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81">
        <f>'Resultat-Produktion &amp; forbrug'!N48</f>
        <v>0</v>
      </c>
      <c r="F359" s="429" t="str">
        <f>IFERROR(VLOOKUP(A359,'Oversættelse til tabel'!$A$2:$B$14,2,FALSE),"")</f>
        <v>Ubrugt</v>
      </c>
      <c r="G359" s="103"/>
    </row>
    <row r="360" spans="1:7" x14ac:dyDescent="0.25">
      <c r="A360" s="431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81">
        <f ca="1">'Resultat-Produktion &amp; forbrug'!N49</f>
        <v>0</v>
      </c>
      <c r="F360" s="429" t="str">
        <f>IFERROR(VLOOKUP(A360,'Oversættelse til tabel'!$A$2:$B$14,2,FALSE),"")</f>
        <v>Ubrugt</v>
      </c>
      <c r="G360" s="103"/>
    </row>
    <row r="361" spans="1:7" x14ac:dyDescent="0.25">
      <c r="A361" s="431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81">
        <f>'Resultat-Produktion &amp; forbrug'!N50</f>
        <v>0</v>
      </c>
      <c r="F361" s="429" t="str">
        <f>IFERROR(VLOOKUP(A361,'Oversættelse til tabel'!$A$2:$B$14,2,FALSE),"")</f>
        <v>Ubrugt</v>
      </c>
      <c r="G361" s="103"/>
    </row>
    <row r="362" spans="1:7" x14ac:dyDescent="0.25">
      <c r="A362" s="431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81">
        <f>'Resultat-Produktion &amp; forbrug'!N51</f>
        <v>181212.16529988745</v>
      </c>
      <c r="F362" s="429" t="str">
        <f>IFERROR(VLOOKUP(A362,'Oversættelse til tabel'!$A$2:$B$14,2,FALSE),"")</f>
        <v>Ubrugt</v>
      </c>
      <c r="G362" s="103"/>
    </row>
    <row r="363" spans="1:7" x14ac:dyDescent="0.25">
      <c r="A363" s="431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81">
        <f>'Resultat-Produktion &amp; forbrug'!N52</f>
        <v>206097.31370548965</v>
      </c>
      <c r="F363" s="429" t="str">
        <f>IFERROR(VLOOKUP(A363,'Oversættelse til tabel'!$A$2:$B$14,2,FALSE),"")</f>
        <v>Ubrugt</v>
      </c>
      <c r="G363" s="103"/>
    </row>
    <row r="364" spans="1:7" x14ac:dyDescent="0.25">
      <c r="A364" s="431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81">
        <f ca="1">'Resultat-Produktion &amp; forbrug'!N53</f>
        <v>-1.5144408156629652E-2</v>
      </c>
      <c r="F364" s="429" t="str">
        <f>IFERROR(VLOOKUP(A364,'Oversættelse til tabel'!$A$2:$B$14,2,FALSE),"")</f>
        <v>Ubrugt</v>
      </c>
      <c r="G364" s="103"/>
    </row>
    <row r="365" spans="1:7" x14ac:dyDescent="0.25">
      <c r="A365" s="431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81">
        <f ca="1">'Resultat-Produktion &amp; forbrug'!N54</f>
        <v>0</v>
      </c>
      <c r="F365" s="429" t="str">
        <f>IFERROR(VLOOKUP(A365,'Oversættelse til tabel'!$A$2:$B$14,2,FALSE),"")</f>
        <v>Ubrugt</v>
      </c>
      <c r="G365" s="103"/>
    </row>
    <row r="366" spans="1:7" x14ac:dyDescent="0.25">
      <c r="A366" s="431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81">
        <f ca="1">'Resultat-Produktion &amp; forbrug'!N55</f>
        <v>2492531.5351188183</v>
      </c>
      <c r="F366" s="429" t="str">
        <f>IFERROR(VLOOKUP(A366,'Oversættelse til tabel'!$A$2:$B$14,2,FALSE),"")</f>
        <v>Ubrugt</v>
      </c>
      <c r="G366" s="103"/>
    </row>
    <row r="367" spans="1:7" x14ac:dyDescent="0.25">
      <c r="A367" s="431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81">
        <f>'Resultat-Produktion &amp; forbrug'!N56</f>
        <v>0</v>
      </c>
      <c r="F367" s="429" t="str">
        <f>IFERROR(VLOOKUP(A367,'Oversættelse til tabel'!$A$2:$B$14,2,FALSE),"")</f>
        <v>Ubrugt</v>
      </c>
      <c r="G367" s="103"/>
    </row>
    <row r="368" spans="1:7" x14ac:dyDescent="0.25">
      <c r="A368" s="431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81">
        <f>'Resultat-Produktion &amp; forbrug'!N57</f>
        <v>824301.95073542721</v>
      </c>
      <c r="F368" s="429" t="str">
        <f>IFERROR(VLOOKUP(A368,'Oversættelse til tabel'!$A$2:$B$14,2,FALSE),"")</f>
        <v>Ubrugt</v>
      </c>
      <c r="G368" s="103"/>
    </row>
    <row r="369" spans="1:7" x14ac:dyDescent="0.25">
      <c r="A369" s="431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81">
        <f>'Resultat-Produktion &amp; forbrug'!N58</f>
        <v>0</v>
      </c>
      <c r="F369" s="429" t="str">
        <f>IFERROR(VLOOKUP(A369,'Oversættelse til tabel'!$A$2:$B$14,2,FALSE),"")</f>
        <v>Ubrugt</v>
      </c>
      <c r="G369" s="103"/>
    </row>
    <row r="370" spans="1:7" x14ac:dyDescent="0.25">
      <c r="A370" s="431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81">
        <f>'Resultat-Produktion &amp; forbrug'!N59</f>
        <v>0</v>
      </c>
      <c r="F370" s="429" t="str">
        <f>IFERROR(VLOOKUP(A370,'Oversættelse til tabel'!$A$2:$B$14,2,FALSE),"")</f>
        <v>Ubrugt</v>
      </c>
      <c r="G370" s="103"/>
    </row>
    <row r="371" spans="1:7" x14ac:dyDescent="0.25">
      <c r="A371" s="431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81">
        <f>'Resultat-Produktion &amp; forbrug'!N60</f>
        <v>146334.12296443019</v>
      </c>
      <c r="F371" s="429" t="str">
        <f>IFERROR(VLOOKUP(A371,'Oversættelse til tabel'!$A$2:$B$14,2,FALSE),"")</f>
        <v>Ubrugt</v>
      </c>
      <c r="G371" s="103"/>
    </row>
    <row r="372" spans="1:7" x14ac:dyDescent="0.25">
      <c r="A372" s="431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81">
        <f>'Resultat-Produktion &amp; forbrug'!N61</f>
        <v>923566.29660628818</v>
      </c>
      <c r="F372" s="429" t="str">
        <f>IFERROR(VLOOKUP(A372,'Oversættelse til tabel'!$A$2:$B$14,2,FALSE),"")</f>
        <v>Ubrugt</v>
      </c>
      <c r="G372" s="103"/>
    </row>
    <row r="373" spans="1:7" x14ac:dyDescent="0.25">
      <c r="A373" s="431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81">
        <f>'Resultat-Produktion &amp; forbrug'!N62</f>
        <v>-230763.6953853434</v>
      </c>
      <c r="F373" s="429" t="str">
        <f>IFERROR(VLOOKUP(A373,'Oversættelse til tabel'!$A$2:$B$14,2,FALSE),"")</f>
        <v>Ubrugt</v>
      </c>
      <c r="G373" s="103"/>
    </row>
    <row r="374" spans="1:7" x14ac:dyDescent="0.25">
      <c r="A374" s="431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81">
        <f>'Resultat-Produktion &amp; forbrug'!N63</f>
        <v>-114193.60000000001</v>
      </c>
      <c r="F374" s="429" t="str">
        <f>IFERROR(VLOOKUP(A374,'Oversættelse til tabel'!$A$2:$B$14,2,FALSE),"")</f>
        <v>Ubrugt</v>
      </c>
      <c r="G374" s="103"/>
    </row>
    <row r="375" spans="1:7" x14ac:dyDescent="0.25">
      <c r="A375" s="431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81">
        <f>'Resultat-Produktion &amp; forbrug'!N64</f>
        <v>4062261.4264890756</v>
      </c>
      <c r="F375" s="429" t="str">
        <f>IFERROR(VLOOKUP(A375,'Oversættelse til tabel'!$A$2:$B$14,2,FALSE),"")</f>
        <v>Ubrugt</v>
      </c>
      <c r="G375" s="103"/>
    </row>
    <row r="376" spans="1:7" x14ac:dyDescent="0.25">
      <c r="A376" s="431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81">
        <f>'Resultat-Produktion &amp; forbrug'!N65</f>
        <v>0</v>
      </c>
      <c r="F376" s="429" t="str">
        <f>IFERROR(VLOOKUP(A376,'Oversættelse til tabel'!$A$2:$B$14,2,FALSE),"")</f>
        <v>Ubrugt</v>
      </c>
      <c r="G376" s="103"/>
    </row>
    <row r="377" spans="1:7" x14ac:dyDescent="0.25">
      <c r="A377" s="431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81">
        <f>'Resultat-Produktion &amp; forbrug'!N66</f>
        <v>-77291.984381580172</v>
      </c>
      <c r="F377" s="429" t="str">
        <f>IFERROR(VLOOKUP(A377,'Oversættelse til tabel'!$A$2:$B$14,2,FALSE),"")</f>
        <v>Ubrugt</v>
      </c>
      <c r="G377" s="103"/>
    </row>
    <row r="378" spans="1:7" x14ac:dyDescent="0.25">
      <c r="A378" s="431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81">
        <f>'Resultat-Produktion &amp; forbrug'!N67</f>
        <v>0</v>
      </c>
      <c r="F378" s="429" t="str">
        <f>IFERROR(VLOOKUP(A378,'Oversættelse til tabel'!$A$2:$B$14,2,FALSE),"")</f>
        <v>Ubrugt</v>
      </c>
      <c r="G378" s="103"/>
    </row>
    <row r="379" spans="1:7" x14ac:dyDescent="0.25">
      <c r="A379" s="431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81">
        <f>'Resultat-Produktion &amp; forbrug'!N68</f>
        <v>0</v>
      </c>
      <c r="F379" s="429" t="str">
        <f>IFERROR(VLOOKUP(A379,'Oversættelse til tabel'!$A$2:$B$14,2,FALSE),"")</f>
        <v>Ubrugt</v>
      </c>
      <c r="G379" s="103"/>
    </row>
    <row r="380" spans="1:7" x14ac:dyDescent="0.25">
      <c r="A380" s="431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81">
        <f>'Resultat-Produktion &amp; forbrug'!N69</f>
        <v>-4828427.5390456226</v>
      </c>
      <c r="F380" s="429" t="str">
        <f>IFERROR(VLOOKUP(A380,'Oversættelse til tabel'!$A$2:$B$14,2,FALSE),"")</f>
        <v>Ubrugt</v>
      </c>
      <c r="G380" s="103"/>
    </row>
    <row r="381" spans="1:7" x14ac:dyDescent="0.25">
      <c r="A381" s="431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81">
        <f>'Resultat-Produktion &amp; forbrug'!N70</f>
        <v>0.29027753113768995</v>
      </c>
      <c r="F381" s="429" t="str">
        <f>IFERROR(VLOOKUP(A381,'Oversættelse til tabel'!$A$2:$B$14,2,FALSE),"")</f>
        <v>Ubrugt</v>
      </c>
      <c r="G381" s="103"/>
    </row>
    <row r="382" spans="1:7" x14ac:dyDescent="0.25">
      <c r="A382" s="431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81">
        <f>'Resultat-Produktion &amp; forbrug'!N71</f>
        <v>802238.89808826952</v>
      </c>
      <c r="F382" s="429" t="str">
        <f>IFERROR(VLOOKUP(A382,'Oversættelse til tabel'!$A$2:$B$14,2,FALSE),"")</f>
        <v>Ubrugt</v>
      </c>
      <c r="G382" s="103"/>
    </row>
    <row r="383" spans="1:7" x14ac:dyDescent="0.25">
      <c r="A383" s="431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81">
        <f>'Resultat-Produktion &amp; forbrug'!N72</f>
        <v>2120471.800907468</v>
      </c>
      <c r="F383" s="429" t="str">
        <f>IFERROR(VLOOKUP(A383,'Oversættelse til tabel'!$A$2:$B$14,2,FALSE),"")</f>
        <v>Ubrugt</v>
      </c>
      <c r="G383" s="103"/>
    </row>
    <row r="384" spans="1:7" x14ac:dyDescent="0.25">
      <c r="A384" s="431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81">
        <f>'Resultat-Produktion &amp; forbrug'!N73</f>
        <v>1007069.1349568693</v>
      </c>
      <c r="F384" s="429" t="str">
        <f>IFERROR(VLOOKUP(A384,'Oversættelse til tabel'!$A$2:$B$14,2,FALSE),"")</f>
        <v>Ubrugt</v>
      </c>
      <c r="G384" s="103"/>
    </row>
    <row r="385" spans="1:7" x14ac:dyDescent="0.25">
      <c r="A385" s="431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81">
        <f ca="1">'Resultat-Produktion &amp; forbrug'!N74</f>
        <v>-571108.87935312989</v>
      </c>
      <c r="F385" s="429" t="str">
        <f>IFERROR(VLOOKUP(A385,'Oversættelse til tabel'!$A$2:$B$14,2,FALSE),"")</f>
        <v>Ubrugt</v>
      </c>
      <c r="G385" s="103"/>
    </row>
    <row r="386" spans="1:7" x14ac:dyDescent="0.25">
      <c r="A386" s="431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81">
        <f>'Resultat-Produktion &amp; forbrug'!N75</f>
        <v>0</v>
      </c>
      <c r="F386" s="429" t="str">
        <f>IFERROR(VLOOKUP(A386,'Oversættelse til tabel'!$A$2:$B$14,2,FALSE),"")</f>
        <v>Ubrugt</v>
      </c>
      <c r="G386" s="103"/>
    </row>
    <row r="387" spans="1:7" x14ac:dyDescent="0.25">
      <c r="A387" s="431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81">
        <f>'Resultat-Produktion &amp; forbrug'!N76</f>
        <v>105279.69169965154</v>
      </c>
      <c r="F387" s="429" t="str">
        <f>IFERROR(VLOOKUP(A387,'Oversættelse til tabel'!$A$2:$B$14,2,FALSE),"")</f>
        <v>Ubrugt</v>
      </c>
      <c r="G387" s="103"/>
    </row>
    <row r="388" spans="1:7" x14ac:dyDescent="0.25">
      <c r="A388" s="431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81">
        <f>'Resultat-Produktion &amp; forbrug'!N77</f>
        <v>2025579.8457683008</v>
      </c>
      <c r="F388" s="429" t="str">
        <f>IFERROR(VLOOKUP(A388,'Oversættelse til tabel'!$A$2:$B$14,2,FALSE),"")</f>
        <v>Ubrugt</v>
      </c>
      <c r="G388" s="103"/>
    </row>
    <row r="389" spans="1:7" x14ac:dyDescent="0.25">
      <c r="A389" s="431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81">
        <f>'Resultat-Produktion &amp; forbrug'!N78</f>
        <v>2655270.0055985088</v>
      </c>
      <c r="F389" s="429" t="str">
        <f>IFERROR(VLOOKUP(A389,'Oversættelse til tabel'!$A$2:$B$14,2,FALSE),"")</f>
        <v>Ubrugt</v>
      </c>
      <c r="G389" s="103"/>
    </row>
    <row r="390" spans="1:7" x14ac:dyDescent="0.25">
      <c r="A390" s="431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81">
        <f>'Resultat-Produktion &amp; forbrug'!N79</f>
        <v>209595.14629167612</v>
      </c>
      <c r="F390" s="429" t="str">
        <f>IFERROR(VLOOKUP(A390,'Oversættelse til tabel'!$A$2:$B$14,2,FALSE),"")</f>
        <v>Ubrugt</v>
      </c>
      <c r="G390" s="103"/>
    </row>
    <row r="391" spans="1:7" x14ac:dyDescent="0.25">
      <c r="A391" s="431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81">
        <f>'Resultat-Produktion &amp; forbrug'!N80</f>
        <v>46139.885502582598</v>
      </c>
      <c r="F391" s="429" t="str">
        <f>IFERROR(VLOOKUP(A391,'Oversættelse til tabel'!$A$2:$B$14,2,FALSE),"")</f>
        <v>Ubrugt</v>
      </c>
      <c r="G391" s="103"/>
    </row>
    <row r="392" spans="1:7" x14ac:dyDescent="0.25">
      <c r="A392" s="431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81">
        <f>'Resultat-Produktion &amp; forbrug'!N81</f>
        <v>1685776.5357930374</v>
      </c>
      <c r="F392" s="429" t="str">
        <f>IFERROR(VLOOKUP(A392,'Oversættelse til tabel'!$A$2:$B$14,2,FALSE),"")</f>
        <v>Ubrugt</v>
      </c>
      <c r="G392" s="103"/>
    </row>
    <row r="393" spans="1:7" x14ac:dyDescent="0.25">
      <c r="A393" s="431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81">
        <f>'Resultat-Produktion &amp; forbrug'!N82</f>
        <v>0</v>
      </c>
      <c r="F393" s="429" t="str">
        <f>IFERROR(VLOOKUP(A393,'Oversættelse til tabel'!$A$2:$B$14,2,FALSE),"")</f>
        <v>Ubrugt</v>
      </c>
      <c r="G393" s="103"/>
    </row>
    <row r="394" spans="1:7" x14ac:dyDescent="0.25">
      <c r="A394" s="431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81">
        <f ca="1">'Resultat-Produktion &amp; forbrug'!N83</f>
        <v>0</v>
      </c>
      <c r="F394" s="429" t="str">
        <f>IFERROR(VLOOKUP(A394,'Oversættelse til tabel'!$A$2:$B$14,2,FALSE),"")</f>
        <v>Ubrugt</v>
      </c>
      <c r="G394" s="103"/>
    </row>
    <row r="395" spans="1:7" x14ac:dyDescent="0.25">
      <c r="A395" s="431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81">
        <f ca="1">'Resultat-Produktion &amp; forbrug'!N84</f>
        <v>0</v>
      </c>
      <c r="F395" s="429" t="str">
        <f>IFERROR(VLOOKUP(A395,'Oversættelse til tabel'!$A$2:$B$14,2,FALSE),"")</f>
        <v>Ubrugt</v>
      </c>
      <c r="G395" s="103"/>
    </row>
    <row r="396" spans="1:7" x14ac:dyDescent="0.25">
      <c r="A396" s="431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81">
        <f>'Resultat-Produktion &amp; forbrug'!N85</f>
        <v>4870431.535367866</v>
      </c>
      <c r="F396" s="429" t="str">
        <f>IFERROR(VLOOKUP(A396,'Oversættelse til tabel'!$A$2:$B$14,2,FALSE),"")</f>
        <v>Ubrugt</v>
      </c>
      <c r="G396" s="103"/>
    </row>
    <row r="397" spans="1:7" x14ac:dyDescent="0.25">
      <c r="A397" s="431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81">
        <f>'Resultat-Produktion &amp; forbrug'!N86</f>
        <v>0</v>
      </c>
      <c r="F397" s="429" t="str">
        <f>IFERROR(VLOOKUP(A397,'Oversættelse til tabel'!$A$2:$B$14,2,FALSE),"")</f>
        <v>Ubrugt</v>
      </c>
      <c r="G397" s="103"/>
    </row>
    <row r="398" spans="1:7" x14ac:dyDescent="0.25">
      <c r="A398" s="431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81">
        <f>'Resultat-Produktion &amp; forbrug'!N87</f>
        <v>40415.423740432394</v>
      </c>
      <c r="F398" s="429" t="str">
        <f>IFERROR(VLOOKUP(A398,'Oversættelse til tabel'!$A$2:$B$14,2,FALSE),"")</f>
        <v>Ubrugt</v>
      </c>
      <c r="G398" s="103"/>
    </row>
    <row r="399" spans="1:7" x14ac:dyDescent="0.25">
      <c r="A399" s="431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81">
        <f>'Resultat-Produktion &amp; forbrug'!N88</f>
        <v>0</v>
      </c>
      <c r="F399" s="429" t="str">
        <f>IFERROR(VLOOKUP(A399,'Oversættelse til tabel'!$A$2:$B$14,2,FALSE),"")</f>
        <v>Ubrugt</v>
      </c>
      <c r="G399" s="103"/>
    </row>
    <row r="400" spans="1:7" x14ac:dyDescent="0.25">
      <c r="A400" s="431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81">
        <f>'Resultat-Produktion &amp; forbrug'!N89</f>
        <v>-448885.40904082556</v>
      </c>
      <c r="F400" s="429" t="str">
        <f>IFERROR(VLOOKUP(A400,'Oversættelse til tabel'!$A$2:$B$14,2,FALSE),"")</f>
        <v>Ubrugt</v>
      </c>
      <c r="G400" s="103"/>
    </row>
    <row r="401" spans="1:7" x14ac:dyDescent="0.25">
      <c r="A401" s="431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81">
        <f>'Resultat-Produktion &amp; forbrug'!N90</f>
        <v>191123.07715634341</v>
      </c>
      <c r="F401" s="429" t="str">
        <f>IFERROR(VLOOKUP(A401,'Oversættelse til tabel'!$A$2:$B$14,2,FALSE),"")</f>
        <v>Ubrugt</v>
      </c>
      <c r="G401" s="103"/>
    </row>
    <row r="402" spans="1:7" x14ac:dyDescent="0.25">
      <c r="A402" s="431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81">
        <f>'Resultat-Produktion &amp; forbrug'!N91</f>
        <v>90277.592701158952</v>
      </c>
      <c r="F402" s="429" t="str">
        <f>IFERROR(VLOOKUP(A402,'Oversættelse til tabel'!$A$2:$B$14,2,FALSE),"")</f>
        <v>Ubrugt</v>
      </c>
      <c r="G402" s="103"/>
    </row>
    <row r="403" spans="1:7" x14ac:dyDescent="0.25">
      <c r="A403" s="431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81">
        <f>'Resultat-Produktion &amp; forbrug'!N92</f>
        <v>2466809.8451226354</v>
      </c>
      <c r="F403" s="429" t="str">
        <f>IFERROR(VLOOKUP(A403,'Oversættelse til tabel'!$A$2:$B$14,2,FALSE),"")</f>
        <v>Ubrugt</v>
      </c>
      <c r="G403" s="103"/>
    </row>
    <row r="404" spans="1:7" x14ac:dyDescent="0.25">
      <c r="A404" s="431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81">
        <f>'Resultat-Produktion &amp; forbrug'!N93</f>
        <v>0</v>
      </c>
      <c r="F404" s="429" t="str">
        <f>IFERROR(VLOOKUP(A404,'Oversættelse til tabel'!$A$2:$B$14,2,FALSE),"")</f>
        <v>Ubrugt</v>
      </c>
      <c r="G404" s="103"/>
    </row>
    <row r="405" spans="1:7" x14ac:dyDescent="0.25">
      <c r="A405" s="431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81">
        <f>'Resultat-Produktion &amp; forbrug'!N94</f>
        <v>1256137.4817331168</v>
      </c>
      <c r="F405" s="429" t="str">
        <f>IFERROR(VLOOKUP(A405,'Oversættelse til tabel'!$A$2:$B$14,2,FALSE),"")</f>
        <v>Ubrugt</v>
      </c>
      <c r="G405" s="103"/>
    </row>
    <row r="406" spans="1:7" x14ac:dyDescent="0.25">
      <c r="A406" s="431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81">
        <f>'Resultat-Produktion &amp; forbrug'!N95</f>
        <v>84600</v>
      </c>
      <c r="F406" s="429" t="str">
        <f>IFERROR(VLOOKUP(A406,'Oversættelse til tabel'!$A$2:$B$14,2,FALSE),"")</f>
        <v>Ubrugt</v>
      </c>
      <c r="G406" s="103"/>
    </row>
    <row r="407" spans="1:7" x14ac:dyDescent="0.25">
      <c r="A407" s="431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81">
        <f>'Resultat-Produktion &amp; forbrug'!N96</f>
        <v>0</v>
      </c>
      <c r="F407" s="429" t="str">
        <f>IFERROR(VLOOKUP(A407,'Oversættelse til tabel'!$A$2:$B$14,2,FALSE),"")</f>
        <v>Ubrugt</v>
      </c>
      <c r="G407" s="103"/>
    </row>
    <row r="408" spans="1:7" x14ac:dyDescent="0.25">
      <c r="A408" s="431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81">
        <f ca="1">'Resultat-Produktion &amp; forbrug'!N97</f>
        <v>0</v>
      </c>
      <c r="F408" s="429" t="str">
        <f>IFERROR(VLOOKUP(A408,'Oversættelse til tabel'!$A$2:$B$14,2,FALSE),"")</f>
        <v>Ubrugt</v>
      </c>
      <c r="G408" s="103"/>
    </row>
    <row r="409" spans="1:7" x14ac:dyDescent="0.25">
      <c r="A409" s="431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81">
        <f ca="1">'Resultat-Produktion &amp; forbrug'!N98</f>
        <v>0</v>
      </c>
      <c r="F409" s="429" t="str">
        <f>IFERROR(VLOOKUP(A409,'Oversættelse til tabel'!$A$2:$B$14,2,FALSE),"")</f>
        <v>Ubrugt</v>
      </c>
      <c r="G409" s="103"/>
    </row>
    <row r="410" spans="1:7" x14ac:dyDescent="0.25">
      <c r="A410" s="431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81">
        <f>'Resultat-Produktion &amp; forbrug'!N99</f>
        <v>174373.27010647443</v>
      </c>
      <c r="F410" s="429" t="str">
        <f>IFERROR(VLOOKUP(A410,'Oversættelse til tabel'!$A$2:$B$14,2,FALSE),"")</f>
        <v>Ubrugt</v>
      </c>
      <c r="G410" s="103"/>
    </row>
    <row r="411" spans="1:7" x14ac:dyDescent="0.25">
      <c r="A411" s="431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81">
        <f>'Resultat-Produktion &amp; forbrug'!N100</f>
        <v>215612.8569739282</v>
      </c>
      <c r="F411" s="429" t="str">
        <f>IFERROR(VLOOKUP(A411,'Oversættelse til tabel'!$A$2:$B$14,2,FALSE),"")</f>
        <v>Ubrugt</v>
      </c>
      <c r="G411" s="103"/>
    </row>
    <row r="412" spans="1:7" x14ac:dyDescent="0.25">
      <c r="A412" s="431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81">
        <f ca="1">'Resultat-Produktion &amp; forbrug'!N101</f>
        <v>-9.8743131762603298E-2</v>
      </c>
      <c r="F412" s="429" t="str">
        <f>IFERROR(VLOOKUP(A412,'Oversættelse til tabel'!$A$2:$B$14,2,FALSE),"")</f>
        <v>Ubrugt</v>
      </c>
      <c r="G412" s="103"/>
    </row>
    <row r="413" spans="1:7" x14ac:dyDescent="0.25">
      <c r="A413" s="431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81">
        <f ca="1">'Resultat-Produktion &amp; forbrug'!N102</f>
        <v>0</v>
      </c>
      <c r="F413" s="429" t="str">
        <f>IFERROR(VLOOKUP(A413,'Oversættelse til tabel'!$A$2:$B$14,2,FALSE),"")</f>
        <v>Ubrugt</v>
      </c>
      <c r="G413" s="103"/>
    </row>
    <row r="414" spans="1:7" x14ac:dyDescent="0.25">
      <c r="A414" s="431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81">
        <f ca="1">'Resultat-Produktion &amp; forbrug'!N103</f>
        <v>2602592.2919599079</v>
      </c>
      <c r="F414" s="429" t="str">
        <f>IFERROR(VLOOKUP(A414,'Oversættelse til tabel'!$A$2:$B$14,2,FALSE),"")</f>
        <v>Ubrugt</v>
      </c>
      <c r="G414" s="103"/>
    </row>
    <row r="415" spans="1:7" x14ac:dyDescent="0.25">
      <c r="A415" s="431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81">
        <f>'Resultat-Produktion &amp; forbrug'!N104</f>
        <v>0</v>
      </c>
      <c r="F415" s="429" t="str">
        <f>IFERROR(VLOOKUP(A415,'Oversættelse til tabel'!$A$2:$B$14,2,FALSE),"")</f>
        <v>Ubrugt</v>
      </c>
      <c r="G415" s="103"/>
    </row>
    <row r="416" spans="1:7" x14ac:dyDescent="0.25">
      <c r="A416" s="431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81">
        <f>'Resultat-Produktion &amp; forbrug'!N105</f>
        <v>863157.36538895033</v>
      </c>
      <c r="F416" s="429" t="str">
        <f>IFERROR(VLOOKUP(A416,'Oversættelse til tabel'!$A$2:$B$14,2,FALSE),"")</f>
        <v>Ubrugt</v>
      </c>
      <c r="G416" s="103"/>
    </row>
    <row r="417" spans="1:7" x14ac:dyDescent="0.25">
      <c r="A417" s="431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81">
        <f>'Resultat-Produktion &amp; forbrug'!N106</f>
        <v>0</v>
      </c>
      <c r="F417" s="429" t="str">
        <f>IFERROR(VLOOKUP(A417,'Oversættelse til tabel'!$A$2:$B$14,2,FALSE),"")</f>
        <v>Ubrugt</v>
      </c>
      <c r="G417" s="103"/>
    </row>
    <row r="418" spans="1:7" x14ac:dyDescent="0.25">
      <c r="A418" s="431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81">
        <f>'Resultat-Produktion &amp; forbrug'!N107</f>
        <v>0</v>
      </c>
      <c r="F418" s="429" t="str">
        <f>IFERROR(VLOOKUP(A418,'Oversættelse til tabel'!$A$2:$B$14,2,FALSE),"")</f>
        <v>Ubrugt</v>
      </c>
      <c r="G418" s="103"/>
    </row>
    <row r="419" spans="1:7" x14ac:dyDescent="0.25">
      <c r="A419" s="431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81">
        <f>'Resultat-Produktion &amp; forbrug'!N108</f>
        <v>136987.951622947</v>
      </c>
      <c r="F419" s="429" t="str">
        <f>IFERROR(VLOOKUP(A419,'Oversættelse til tabel'!$A$2:$B$14,2,FALSE),"")</f>
        <v>Ubrugt</v>
      </c>
      <c r="G419" s="103"/>
    </row>
    <row r="420" spans="1:7" x14ac:dyDescent="0.25">
      <c r="A420" s="431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81">
        <f>'Resultat-Produktion &amp; forbrug'!N109</f>
        <v>957437.9326590331</v>
      </c>
      <c r="F420" s="429" t="str">
        <f>IFERROR(VLOOKUP(A420,'Oversættelse til tabel'!$A$2:$B$14,2,FALSE),"")</f>
        <v>Ubrugt</v>
      </c>
      <c r="G420" s="103"/>
    </row>
    <row r="421" spans="1:7" x14ac:dyDescent="0.25">
      <c r="A421" s="431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81">
        <f>'Resultat-Produktion &amp; forbrug'!N110</f>
        <v>-239861.80249606221</v>
      </c>
      <c r="F421" s="429" t="str">
        <f>IFERROR(VLOOKUP(A421,'Oversættelse til tabel'!$A$2:$B$14,2,FALSE),"")</f>
        <v>Ubrugt</v>
      </c>
      <c r="G421" s="103"/>
    </row>
    <row r="422" spans="1:7" x14ac:dyDescent="0.25">
      <c r="A422" s="431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81">
        <f>'Resultat-Produktion &amp; forbrug'!N111</f>
        <v>-114193.60000000001</v>
      </c>
      <c r="F422" s="429" t="str">
        <f>IFERROR(VLOOKUP(A422,'Oversættelse til tabel'!$A$2:$B$14,2,FALSE),"")</f>
        <v>Ubrugt</v>
      </c>
      <c r="G422" s="103"/>
    </row>
    <row r="423" spans="1:7" x14ac:dyDescent="0.25">
      <c r="A423" s="431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81">
        <f>'Resultat-Produktion &amp; forbrug'!N112</f>
        <v>4874463.8662249763</v>
      </c>
      <c r="F423" s="429" t="str">
        <f>IFERROR(VLOOKUP(A423,'Oversættelse til tabel'!$A$2:$B$14,2,FALSE),"")</f>
        <v>Ubrugt</v>
      </c>
      <c r="G423" s="103"/>
    </row>
    <row r="424" spans="1:7" x14ac:dyDescent="0.25">
      <c r="A424" s="431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81">
        <f>'Resultat-Produktion &amp; forbrug'!N113</f>
        <v>0</v>
      </c>
      <c r="F424" s="429" t="str">
        <f>IFERROR(VLOOKUP(A424,'Oversættelse til tabel'!$A$2:$B$14,2,FALSE),"")</f>
        <v>Ubrugt</v>
      </c>
      <c r="G424" s="103"/>
    </row>
    <row r="425" spans="1:7" x14ac:dyDescent="0.25">
      <c r="A425" s="431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81">
        <f>'Resultat-Produktion &amp; forbrug'!N114</f>
        <v>-82505.821105363633</v>
      </c>
      <c r="F425" s="429" t="str">
        <f>IFERROR(VLOOKUP(A425,'Oversættelse til tabel'!$A$2:$B$14,2,FALSE),"")</f>
        <v>Ubrugt</v>
      </c>
      <c r="G425" s="103"/>
    </row>
    <row r="426" spans="1:7" x14ac:dyDescent="0.25">
      <c r="A426" s="431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81">
        <f>'Resultat-Produktion &amp; forbrug'!N115</f>
        <v>0</v>
      </c>
      <c r="F426" s="429" t="str">
        <f>IFERROR(VLOOKUP(A426,'Oversættelse til tabel'!$A$2:$B$14,2,FALSE),"")</f>
        <v>Ubrugt</v>
      </c>
      <c r="G426" s="103"/>
    </row>
    <row r="427" spans="1:7" x14ac:dyDescent="0.25">
      <c r="A427" s="431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81">
        <f>'Resultat-Produktion &amp; forbrug'!N116</f>
        <v>0</v>
      </c>
      <c r="F427" s="429" t="str">
        <f>IFERROR(VLOOKUP(A427,'Oversættelse til tabel'!$A$2:$B$14,2,FALSE),"")</f>
        <v>Ubrugt</v>
      </c>
      <c r="G427" s="103"/>
    </row>
    <row r="428" spans="1:7" x14ac:dyDescent="0.25">
      <c r="A428" s="431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81">
        <f>'Resultat-Produktion &amp; forbrug'!N117</f>
        <v>-4828427.5390456226</v>
      </c>
      <c r="F428" s="429" t="str">
        <f>IFERROR(VLOOKUP(A428,'Oversættelse til tabel'!$A$2:$B$14,2,FALSE),"")</f>
        <v>Ubrugt</v>
      </c>
      <c r="G428" s="103"/>
    </row>
    <row r="429" spans="1:7" x14ac:dyDescent="0.25">
      <c r="A429" s="431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81">
        <f>'Resultat-Produktion &amp; forbrug'!N118</f>
        <v>-8.2607434829697013E-2</v>
      </c>
      <c r="F429" s="429" t="str">
        <f>IFERROR(VLOOKUP(A429,'Oversættelse til tabel'!$A$2:$B$14,2,FALSE),"")</f>
        <v>Ubrugt</v>
      </c>
      <c r="G429" s="103"/>
    </row>
    <row r="430" spans="1:7" x14ac:dyDescent="0.25">
      <c r="A430" s="431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81">
        <f>'Resultat-Produktion &amp; forbrug'!N119</f>
        <v>830522.04311077786</v>
      </c>
      <c r="F430" s="429" t="str">
        <f>IFERROR(VLOOKUP(A430,'Oversættelse til tabel'!$A$2:$B$14,2,FALSE),"")</f>
        <v>Ubrugt</v>
      </c>
      <c r="G430" s="103"/>
    </row>
    <row r="431" spans="1:7" x14ac:dyDescent="0.25">
      <c r="A431" s="431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81">
        <f>'Resultat-Produktion &amp; forbrug'!N120</f>
        <v>2195346.2917976878</v>
      </c>
      <c r="F431" s="429" t="str">
        <f>IFERROR(VLOOKUP(A431,'Oversættelse til tabel'!$A$2:$B$14,2,FALSE),"")</f>
        <v>Ubrugt</v>
      </c>
      <c r="G431" s="103"/>
    </row>
    <row r="432" spans="1:7" x14ac:dyDescent="0.25">
      <c r="A432" s="431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81">
        <f>'Resultat-Produktion &amp; forbrug'!N121</f>
        <v>1281340.1795332497</v>
      </c>
      <c r="F432" s="429" t="str">
        <f>IFERROR(VLOOKUP(A432,'Oversættelse til tabel'!$A$2:$B$14,2,FALSE),"")</f>
        <v>Ubrugt</v>
      </c>
      <c r="G432" s="103"/>
    </row>
    <row r="433" spans="1:7" x14ac:dyDescent="0.25">
      <c r="A433" s="431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81">
        <f ca="1">'Resultat-Produktion &amp; forbrug'!N122</f>
        <v>-549824.31220967998</v>
      </c>
      <c r="F433" s="429" t="str">
        <f>IFERROR(VLOOKUP(A433,'Oversættelse til tabel'!$A$2:$B$14,2,FALSE),"")</f>
        <v>Ubrugt</v>
      </c>
      <c r="G433" s="103"/>
    </row>
    <row r="434" spans="1:7" x14ac:dyDescent="0.25">
      <c r="A434" s="431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81">
        <f>'Resultat-Produktion &amp; forbrug'!N123</f>
        <v>0</v>
      </c>
      <c r="F434" s="429" t="str">
        <f>IFERROR(VLOOKUP(A434,'Oversættelse til tabel'!$A$2:$B$14,2,FALSE),"")</f>
        <v>Ubrugt</v>
      </c>
      <c r="G434" s="103"/>
    </row>
    <row r="435" spans="1:7" x14ac:dyDescent="0.25">
      <c r="A435" s="431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81">
        <f>'Resultat-Produktion &amp; forbrug'!N124</f>
        <v>75169.296411052346</v>
      </c>
      <c r="F435" s="429" t="str">
        <f>IFERROR(VLOOKUP(A435,'Oversættelse til tabel'!$A$2:$B$14,2,FALSE),"")</f>
        <v>Ubrugt</v>
      </c>
      <c r="G435" s="103"/>
    </row>
    <row r="436" spans="1:7" x14ac:dyDescent="0.25">
      <c r="A436" s="431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81">
        <f>'Resultat-Produktion &amp; forbrug'!N125</f>
        <v>2402221.6672032755</v>
      </c>
      <c r="F436" s="429" t="str">
        <f>IFERROR(VLOOKUP(A436,'Oversættelse til tabel'!$A$2:$B$14,2,FALSE),"")</f>
        <v>Ubrugt</v>
      </c>
      <c r="G436" s="103"/>
    </row>
    <row r="437" spans="1:7" x14ac:dyDescent="0.25">
      <c r="A437" s="431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81">
        <f>'Resultat-Produktion &amp; forbrug'!N126</f>
        <v>2578754.8968308186</v>
      </c>
      <c r="F437" s="429" t="str">
        <f>IFERROR(VLOOKUP(A437,'Oversættelse til tabel'!$A$2:$B$14,2,FALSE),"")</f>
        <v>Ubrugt</v>
      </c>
      <c r="G437" s="103"/>
    </row>
    <row r="438" spans="1:7" x14ac:dyDescent="0.25">
      <c r="A438" s="431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81">
        <f>'Resultat-Produktion &amp; forbrug'!N127</f>
        <v>209595.14629167612</v>
      </c>
      <c r="F438" s="429" t="str">
        <f>IFERROR(VLOOKUP(A438,'Oversættelse til tabel'!$A$2:$B$14,2,FALSE),"")</f>
        <v>Ubrugt</v>
      </c>
      <c r="G438" s="103"/>
    </row>
    <row r="439" spans="1:7" x14ac:dyDescent="0.25">
      <c r="A439" s="431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81">
        <f>'Resultat-Produktion &amp; forbrug'!N128</f>
        <v>40419.548064407238</v>
      </c>
      <c r="F439" s="429" t="str">
        <f>IFERROR(VLOOKUP(A439,'Oversættelse til tabel'!$A$2:$B$14,2,FALSE),"")</f>
        <v>Ubrugt</v>
      </c>
      <c r="G439" s="103"/>
    </row>
    <row r="440" spans="1:7" x14ac:dyDescent="0.25">
      <c r="A440" s="431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81">
        <f>'Resultat-Produktion &amp; forbrug'!N129</f>
        <v>1745209.0344552125</v>
      </c>
      <c r="F440" s="429" t="str">
        <f>IFERROR(VLOOKUP(A440,'Oversættelse til tabel'!$A$2:$B$14,2,FALSE),"")</f>
        <v>Ubrugt</v>
      </c>
      <c r="G440" s="103"/>
    </row>
    <row r="441" spans="1:7" x14ac:dyDescent="0.25">
      <c r="A441" s="431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81">
        <f>'Resultat-Produktion &amp; forbrug'!N130</f>
        <v>0</v>
      </c>
      <c r="F441" s="429" t="str">
        <f>IFERROR(VLOOKUP(A441,'Oversættelse til tabel'!$A$2:$B$14,2,FALSE),"")</f>
        <v>Ubrugt</v>
      </c>
      <c r="G441" s="103"/>
    </row>
    <row r="442" spans="1:7" x14ac:dyDescent="0.25">
      <c r="A442" s="431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81">
        <f ca="1">'Resultat-Produktion &amp; forbrug'!N131</f>
        <v>0</v>
      </c>
      <c r="F442" s="429" t="str">
        <f>IFERROR(VLOOKUP(A442,'Oversættelse til tabel'!$A$2:$B$14,2,FALSE),"")</f>
        <v>Ubrugt</v>
      </c>
      <c r="G442" s="103"/>
    </row>
    <row r="443" spans="1:7" x14ac:dyDescent="0.25">
      <c r="A443" s="431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81">
        <f ca="1">'Resultat-Produktion &amp; forbrug'!N132</f>
        <v>0</v>
      </c>
      <c r="F443" s="429" t="str">
        <f>IFERROR(VLOOKUP(A443,'Oversættelse til tabel'!$A$2:$B$14,2,FALSE),"")</f>
        <v>Ubrugt</v>
      </c>
      <c r="G443" s="103"/>
    </row>
    <row r="444" spans="1:7" x14ac:dyDescent="0.25">
      <c r="A444" s="431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81">
        <f>'Resultat-Produktion &amp; forbrug'!N133</f>
        <v>4779961.9648844432</v>
      </c>
      <c r="F444" s="429" t="str">
        <f>IFERROR(VLOOKUP(A444,'Oversættelse til tabel'!$A$2:$B$14,2,FALSE),"")</f>
        <v>Ubrugt</v>
      </c>
      <c r="G444" s="103"/>
    </row>
    <row r="445" spans="1:7" x14ac:dyDescent="0.25">
      <c r="A445" s="431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81">
        <f>'Resultat-Produktion &amp; forbrug'!N134</f>
        <v>0</v>
      </c>
      <c r="F445" s="429" t="str">
        <f>IFERROR(VLOOKUP(A445,'Oversættelse til tabel'!$A$2:$B$14,2,FALSE),"")</f>
        <v>Ubrugt</v>
      </c>
      <c r="G445" s="103"/>
    </row>
    <row r="446" spans="1:7" x14ac:dyDescent="0.25">
      <c r="A446" s="431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81">
        <f>'Resultat-Produktion &amp; forbrug'!N135</f>
        <v>49049.145162083209</v>
      </c>
      <c r="F446" s="429" t="str">
        <f>IFERROR(VLOOKUP(A446,'Oversættelse til tabel'!$A$2:$B$14,2,FALSE),"")</f>
        <v>Ubrugt</v>
      </c>
      <c r="G446" s="103"/>
    </row>
    <row r="447" spans="1:7" x14ac:dyDescent="0.25">
      <c r="A447" s="431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81">
        <f>'Resultat-Produktion &amp; forbrug'!N136</f>
        <v>0</v>
      </c>
      <c r="F447" s="429" t="str">
        <f>IFERROR(VLOOKUP(A447,'Oversættelse til tabel'!$A$2:$B$14,2,FALSE),"")</f>
        <v>Ubrugt</v>
      </c>
      <c r="G447" s="103"/>
    </row>
    <row r="448" spans="1:7" x14ac:dyDescent="0.25">
      <c r="A448" s="431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81">
        <f>'Resultat-Produktion &amp; forbrug'!N137</f>
        <v>-435178.15247627377</v>
      </c>
      <c r="F448" s="429" t="str">
        <f>IFERROR(VLOOKUP(A448,'Oversættelse til tabel'!$A$2:$B$14,2,FALSE),"")</f>
        <v>Ubrugt</v>
      </c>
      <c r="G448" s="103"/>
    </row>
    <row r="449" spans="1:7" x14ac:dyDescent="0.25">
      <c r="A449" s="431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81">
        <f>'Resultat-Produktion &amp; forbrug'!N138</f>
        <v>185567.16171821824</v>
      </c>
      <c r="F449" s="429" t="str">
        <f>IFERROR(VLOOKUP(A449,'Oversættelse til tabel'!$A$2:$B$14,2,FALSE),"")</f>
        <v>Ubrugt</v>
      </c>
      <c r="G449" s="103"/>
    </row>
    <row r="450" spans="1:7" x14ac:dyDescent="0.25">
      <c r="A450" s="431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81">
        <f>'Resultat-Produktion &amp; forbrug'!N139</f>
        <v>86684.513254845398</v>
      </c>
      <c r="F450" s="429" t="str">
        <f>IFERROR(VLOOKUP(A450,'Oversættelse til tabel'!$A$2:$B$14,2,FALSE),"")</f>
        <v>Ubrugt</v>
      </c>
      <c r="G450" s="103"/>
    </row>
    <row r="451" spans="1:7" x14ac:dyDescent="0.25">
      <c r="A451" s="431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81">
        <f>'Resultat-Produktion &amp; forbrug'!N140</f>
        <v>2558632.3494776348</v>
      </c>
      <c r="F451" s="429" t="str">
        <f>IFERROR(VLOOKUP(A451,'Oversættelse til tabel'!$A$2:$B$14,2,FALSE),"")</f>
        <v>Ubrugt</v>
      </c>
      <c r="G451" s="103"/>
    </row>
    <row r="452" spans="1:7" x14ac:dyDescent="0.25">
      <c r="A452" s="431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81">
        <f>'Resultat-Produktion &amp; forbrug'!N141</f>
        <v>0</v>
      </c>
      <c r="F452" s="429" t="str">
        <f>IFERROR(VLOOKUP(A452,'Oversættelse til tabel'!$A$2:$B$14,2,FALSE),"")</f>
        <v>Ubrugt</v>
      </c>
      <c r="G452" s="103"/>
    </row>
    <row r="453" spans="1:7" x14ac:dyDescent="0.25">
      <c r="A453" s="431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81">
        <f>'Resultat-Produktion &amp; forbrug'!N142</f>
        <v>1213523.7829408473</v>
      </c>
      <c r="F453" s="429" t="str">
        <f>IFERROR(VLOOKUP(A453,'Oversættelse til tabel'!$A$2:$B$14,2,FALSE),"")</f>
        <v>Ubrugt</v>
      </c>
      <c r="G453" s="103"/>
    </row>
    <row r="454" spans="1:7" x14ac:dyDescent="0.25">
      <c r="A454" s="431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81">
        <f>'Resultat-Produktion &amp; forbrug'!N143</f>
        <v>84600</v>
      </c>
      <c r="F454" s="429" t="str">
        <f>IFERROR(VLOOKUP(A454,'Oversættelse til tabel'!$A$2:$B$14,2,FALSE),"")</f>
        <v>Ubrugt</v>
      </c>
      <c r="G454" s="103"/>
    </row>
    <row r="455" spans="1:7" x14ac:dyDescent="0.25">
      <c r="A455" s="431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81">
        <f>'Resultat-Produktion &amp; forbrug'!N144</f>
        <v>0</v>
      </c>
      <c r="F455" s="429" t="str">
        <f>IFERROR(VLOOKUP(A455,'Oversættelse til tabel'!$A$2:$B$14,2,FALSE),"")</f>
        <v>Ubrugt</v>
      </c>
      <c r="G455" s="103"/>
    </row>
    <row r="456" spans="1:7" x14ac:dyDescent="0.25">
      <c r="A456" s="431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81">
        <f ca="1">'Resultat-Produktion &amp; forbrug'!N145</f>
        <v>0</v>
      </c>
      <c r="F456" s="429" t="str">
        <f>IFERROR(VLOOKUP(A456,'Oversættelse til tabel'!$A$2:$B$14,2,FALSE),"")</f>
        <v>Ubrugt</v>
      </c>
      <c r="G456" s="103"/>
    </row>
    <row r="457" spans="1:7" x14ac:dyDescent="0.25">
      <c r="A457" s="431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81">
        <f ca="1">'Resultat-Produktion &amp; forbrug'!N146</f>
        <v>0</v>
      </c>
      <c r="F457" s="429" t="str">
        <f>IFERROR(VLOOKUP(A457,'Oversættelse til tabel'!$A$2:$B$14,2,FALSE),"")</f>
        <v>Ubrugt</v>
      </c>
      <c r="G457" s="103"/>
    </row>
    <row r="458" spans="1:7" x14ac:dyDescent="0.25">
      <c r="A458" s="431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81">
        <f>'Resultat-Produktion &amp; forbrug'!N147</f>
        <v>-8430.5352358472264</v>
      </c>
      <c r="F458" s="429" t="str">
        <f>IFERROR(VLOOKUP(A458,'Oversættelse til tabel'!$A$2:$B$14,2,FALSE),"")</f>
        <v>Ubrugt</v>
      </c>
      <c r="G458" s="103"/>
    </row>
    <row r="459" spans="1:7" x14ac:dyDescent="0.25">
      <c r="A459" s="431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81">
        <f>'Resultat-Produktion &amp; forbrug'!N148</f>
        <v>19055.87878491775</v>
      </c>
      <c r="F459" s="429" t="str">
        <f>IFERROR(VLOOKUP(A459,'Oversættelse til tabel'!$A$2:$B$14,2,FALSE),"")</f>
        <v>Ubrugt</v>
      </c>
      <c r="G459" s="103"/>
    </row>
    <row r="460" spans="1:7" x14ac:dyDescent="0.25">
      <c r="A460" s="431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81">
        <f ca="1">'Resultat-Produktion &amp; forbrug'!N149</f>
        <v>-170507.33327986751</v>
      </c>
      <c r="F460" s="429" t="str">
        <f>IFERROR(VLOOKUP(A460,'Oversættelse til tabel'!$A$2:$B$14,2,FALSE),"")</f>
        <v>Ubrugt</v>
      </c>
      <c r="G460" s="103"/>
    </row>
    <row r="461" spans="1:7" x14ac:dyDescent="0.25">
      <c r="A461" s="431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81">
        <f ca="1">'Resultat-Produktion &amp; forbrug'!N150</f>
        <v>0</v>
      </c>
      <c r="F461" s="429" t="str">
        <f>IFERROR(VLOOKUP(A461,'Oversættelse til tabel'!$A$2:$B$14,2,FALSE),"")</f>
        <v>Ubrugt</v>
      </c>
      <c r="G461" s="103"/>
    </row>
    <row r="462" spans="1:7" x14ac:dyDescent="0.25">
      <c r="A462" s="431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81">
        <f ca="1">'Resultat-Produktion &amp; forbrug'!N151</f>
        <v>661211.27137287101</v>
      </c>
      <c r="F462" s="429" t="str">
        <f>IFERROR(VLOOKUP(A462,'Oversættelse til tabel'!$A$2:$B$14,2,FALSE),"")</f>
        <v>Ubrugt</v>
      </c>
      <c r="G462" s="103"/>
    </row>
    <row r="463" spans="1:7" x14ac:dyDescent="0.25">
      <c r="A463" s="431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81">
        <f>'Resultat-Produktion &amp; forbrug'!N152</f>
        <v>0</v>
      </c>
      <c r="F463" s="429" t="str">
        <f>IFERROR(VLOOKUP(A463,'Oversættelse til tabel'!$A$2:$B$14,2,FALSE),"")</f>
        <v>Ubrugt</v>
      </c>
      <c r="G463" s="103"/>
    </row>
    <row r="464" spans="1:7" x14ac:dyDescent="0.25">
      <c r="A464" s="431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81">
        <f>'Resultat-Produktion &amp; forbrug'!N153</f>
        <v>153410.57659836096</v>
      </c>
      <c r="F464" s="429" t="str">
        <f>IFERROR(VLOOKUP(A464,'Oversættelse til tabel'!$A$2:$B$14,2,FALSE),"")</f>
        <v>Ubrugt</v>
      </c>
      <c r="G464" s="103"/>
    </row>
    <row r="465" spans="1:7" x14ac:dyDescent="0.25">
      <c r="A465" s="431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81">
        <f>'Resultat-Produktion &amp; forbrug'!N154</f>
        <v>0</v>
      </c>
      <c r="F465" s="429" t="str">
        <f>IFERROR(VLOOKUP(A465,'Oversættelse til tabel'!$A$2:$B$14,2,FALSE),"")</f>
        <v>Ubrugt</v>
      </c>
      <c r="G465" s="103"/>
    </row>
    <row r="466" spans="1:7" x14ac:dyDescent="0.25">
      <c r="A466" s="431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81">
        <f>'Resultat-Produktion &amp; forbrug'!N155</f>
        <v>0</v>
      </c>
      <c r="F466" s="429" t="str">
        <f>IFERROR(VLOOKUP(A466,'Oversættelse til tabel'!$A$2:$B$14,2,FALSE),"")</f>
        <v>Ubrugt</v>
      </c>
      <c r="G466" s="103"/>
    </row>
    <row r="467" spans="1:7" x14ac:dyDescent="0.25">
      <c r="A467" s="431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81">
        <f>'Resultat-Produktion &amp; forbrug'!N156</f>
        <v>-13151.581373695415</v>
      </c>
      <c r="F467" s="429" t="str">
        <f>IFERROR(VLOOKUP(A467,'Oversættelse til tabel'!$A$2:$B$14,2,FALSE),"")</f>
        <v>Ubrugt</v>
      </c>
      <c r="G467" s="103"/>
    </row>
    <row r="468" spans="1:7" x14ac:dyDescent="0.25">
      <c r="A468" s="431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81">
        <f>'Resultat-Produktion &amp; forbrug'!N157</f>
        <v>620445.82725004398</v>
      </c>
      <c r="F468" s="429" t="str">
        <f>IFERROR(VLOOKUP(A468,'Oversættelse til tabel'!$A$2:$B$14,2,FALSE),"")</f>
        <v>Ubrugt</v>
      </c>
      <c r="G468" s="103"/>
    </row>
    <row r="469" spans="1:7" x14ac:dyDescent="0.25">
      <c r="A469" s="431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81">
        <f>'Resultat-Produktion &amp; forbrug'!N158</f>
        <v>-197024.06677216437</v>
      </c>
      <c r="F469" s="429" t="str">
        <f>IFERROR(VLOOKUP(A469,'Oversættelse til tabel'!$A$2:$B$14,2,FALSE),"")</f>
        <v>Ubrugt</v>
      </c>
      <c r="G469" s="103"/>
    </row>
    <row r="470" spans="1:7" x14ac:dyDescent="0.25">
      <c r="A470" s="431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81">
        <f>'Resultat-Produktion &amp; forbrug'!N159</f>
        <v>-28548.400000000001</v>
      </c>
      <c r="F470" s="429" t="str">
        <f>IFERROR(VLOOKUP(A470,'Oversættelse til tabel'!$A$2:$B$14,2,FALSE),"")</f>
        <v>Ubrugt</v>
      </c>
      <c r="G470" s="103"/>
    </row>
    <row r="471" spans="1:7" x14ac:dyDescent="0.25">
      <c r="A471" s="431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81">
        <f>'Resultat-Produktion &amp; forbrug'!N160</f>
        <v>636502.29333281773</v>
      </c>
      <c r="F471" s="429" t="str">
        <f>IFERROR(VLOOKUP(A471,'Oversættelse til tabel'!$A$2:$B$14,2,FALSE),"")</f>
        <v>Ubrugt</v>
      </c>
      <c r="G471" s="103"/>
    </row>
    <row r="472" spans="1:7" x14ac:dyDescent="0.25">
      <c r="A472" s="431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81">
        <f>'Resultat-Produktion &amp; forbrug'!N161</f>
        <v>0</v>
      </c>
      <c r="F472" s="429" t="str">
        <f>IFERROR(VLOOKUP(A472,'Oversættelse til tabel'!$A$2:$B$14,2,FALSE),"")</f>
        <v>Ubrugt</v>
      </c>
      <c r="G472" s="103"/>
    </row>
    <row r="473" spans="1:7" x14ac:dyDescent="0.25">
      <c r="A473" s="431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81">
        <f>'Resultat-Produktion &amp; forbrug'!N162</f>
        <v>-127585.02725608747</v>
      </c>
      <c r="F473" s="429" t="str">
        <f>IFERROR(VLOOKUP(A473,'Oversættelse til tabel'!$A$2:$B$14,2,FALSE),"")</f>
        <v>Ubrugt</v>
      </c>
      <c r="G473" s="103"/>
    </row>
    <row r="474" spans="1:7" x14ac:dyDescent="0.25">
      <c r="A474" s="431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81">
        <f>'Resultat-Produktion &amp; forbrug'!N163</f>
        <v>0</v>
      </c>
      <c r="F474" s="429" t="str">
        <f>IFERROR(VLOOKUP(A474,'Oversættelse til tabel'!$A$2:$B$14,2,FALSE),"")</f>
        <v>Ubrugt</v>
      </c>
      <c r="G474" s="103"/>
    </row>
    <row r="475" spans="1:7" x14ac:dyDescent="0.25">
      <c r="A475" s="431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81">
        <f>'Resultat-Produktion &amp; forbrug'!N164</f>
        <v>0</v>
      </c>
      <c r="F475" s="429" t="str">
        <f>IFERROR(VLOOKUP(A475,'Oversættelse til tabel'!$A$2:$B$14,2,FALSE),"")</f>
        <v>Ubrugt</v>
      </c>
      <c r="G475" s="103"/>
    </row>
    <row r="476" spans="1:7" x14ac:dyDescent="0.25">
      <c r="A476" s="431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81">
        <f>'Resultat-Produktion &amp; forbrug'!N165</f>
        <v>-592646.72642582108</v>
      </c>
      <c r="F476" s="429" t="str">
        <f>IFERROR(VLOOKUP(A476,'Oversættelse til tabel'!$A$2:$B$14,2,FALSE),"")</f>
        <v>Ubrugt</v>
      </c>
      <c r="G476" s="103"/>
    </row>
    <row r="477" spans="1:7" x14ac:dyDescent="0.25">
      <c r="A477" s="431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81">
        <f>'Resultat-Produktion &amp; forbrug'!N166</f>
        <v>-79270.498677373223</v>
      </c>
      <c r="F477" s="429" t="str">
        <f>IFERROR(VLOOKUP(A477,'Oversættelse til tabel'!$A$2:$B$14,2,FALSE),"")</f>
        <v>Ubrugt</v>
      </c>
      <c r="G477" s="103"/>
    </row>
    <row r="478" spans="1:7" x14ac:dyDescent="0.25">
      <c r="A478" s="431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81">
        <f>'Resultat-Produktion &amp; forbrug'!N167</f>
        <v>145627.35347864506</v>
      </c>
      <c r="F478" s="429" t="str">
        <f>IFERROR(VLOOKUP(A478,'Oversættelse til tabel'!$A$2:$B$14,2,FALSE),"")</f>
        <v>Ubrugt</v>
      </c>
      <c r="G478" s="103"/>
    </row>
    <row r="479" spans="1:7" x14ac:dyDescent="0.25">
      <c r="A479" s="431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81">
        <f>'Resultat-Produktion &amp; forbrug'!N168</f>
        <v>14617.738147146345</v>
      </c>
      <c r="F479" s="429" t="str">
        <f>IFERROR(VLOOKUP(A479,'Oversættelse til tabel'!$A$2:$B$14,2,FALSE),"")</f>
        <v>Ubrugt</v>
      </c>
      <c r="G479" s="103"/>
    </row>
    <row r="480" spans="1:7" x14ac:dyDescent="0.25">
      <c r="A480" s="431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81">
        <f>'Resultat-Produktion &amp; forbrug'!N169</f>
        <v>1301921.4452316216</v>
      </c>
      <c r="F480" s="429" t="str">
        <f>IFERROR(VLOOKUP(A480,'Oversættelse til tabel'!$A$2:$B$14,2,FALSE),"")</f>
        <v>Ubrugt</v>
      </c>
      <c r="G480" s="103"/>
    </row>
    <row r="481" spans="1:7" x14ac:dyDescent="0.25">
      <c r="A481" s="431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81">
        <f ca="1">'Resultat-Produktion &amp; forbrug'!N170</f>
        <v>-374820.3560243976</v>
      </c>
      <c r="F481" s="429" t="str">
        <f>IFERROR(VLOOKUP(A481,'Oversættelse til tabel'!$A$2:$B$14,2,FALSE),"")</f>
        <v>Ubrugt</v>
      </c>
      <c r="G481" s="103"/>
    </row>
    <row r="482" spans="1:7" x14ac:dyDescent="0.25">
      <c r="A482" s="431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81">
        <f>'Resultat-Produktion &amp; forbrug'!N171</f>
        <v>0</v>
      </c>
      <c r="F482" s="429" t="str">
        <f>IFERROR(VLOOKUP(A482,'Oversættelse til tabel'!$A$2:$B$14,2,FALSE),"")</f>
        <v>Ubrugt</v>
      </c>
      <c r="G482" s="103"/>
    </row>
    <row r="483" spans="1:7" x14ac:dyDescent="0.25">
      <c r="A483" s="431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81">
        <f>'Resultat-Produktion &amp; forbrug'!N172</f>
        <v>-70551.412916692323</v>
      </c>
      <c r="F483" s="429" t="str">
        <f>IFERROR(VLOOKUP(A483,'Oversættelse til tabel'!$A$2:$B$14,2,FALSE),"")</f>
        <v>Ubrugt</v>
      </c>
      <c r="G483" s="103"/>
    </row>
    <row r="484" spans="1:7" x14ac:dyDescent="0.25">
      <c r="A484" s="431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81">
        <f>'Resultat-Produktion &amp; forbrug'!N173</f>
        <v>-344258.58126598754</v>
      </c>
      <c r="F484" s="429" t="str">
        <f>IFERROR(VLOOKUP(A484,'Oversættelse til tabel'!$A$2:$B$14,2,FALSE),"")</f>
        <v>Ubrugt</v>
      </c>
      <c r="G484" s="103"/>
    </row>
    <row r="485" spans="1:7" x14ac:dyDescent="0.25">
      <c r="A485" s="431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81">
        <f>'Resultat-Produktion &amp; forbrug'!N174</f>
        <v>-166933.87454175885</v>
      </c>
      <c r="F485" s="429" t="str">
        <f>IFERROR(VLOOKUP(A485,'Oversættelse til tabel'!$A$2:$B$14,2,FALSE),"")</f>
        <v>Ubrugt</v>
      </c>
      <c r="G485" s="103"/>
    </row>
    <row r="486" spans="1:7" x14ac:dyDescent="0.25">
      <c r="A486" s="431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81">
        <f>'Resultat-Produktion &amp; forbrug'!N175</f>
        <v>1.1976865502381491</v>
      </c>
      <c r="F486" s="429" t="str">
        <f>IFERROR(VLOOKUP(A486,'Oversættelse til tabel'!$A$2:$B$14,2,FALSE),"")</f>
        <v>Ubrugt</v>
      </c>
      <c r="G486" s="103"/>
    </row>
    <row r="487" spans="1:7" x14ac:dyDescent="0.25">
      <c r="A487" s="431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81">
        <f>'Resultat-Produktion &amp; forbrug'!N176</f>
        <v>-41950.335705993944</v>
      </c>
      <c r="F487" s="429" t="str">
        <f>IFERROR(VLOOKUP(A487,'Oversættelse til tabel'!$A$2:$B$14,2,FALSE),"")</f>
        <v>Ubrugt</v>
      </c>
      <c r="G487" s="103"/>
    </row>
    <row r="488" spans="1:7" x14ac:dyDescent="0.25">
      <c r="A488" s="431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81">
        <f>'Resultat-Produktion &amp; forbrug'!N177</f>
        <v>395448.91426064254</v>
      </c>
      <c r="F488" s="429" t="str">
        <f>IFERROR(VLOOKUP(A488,'Oversættelse til tabel'!$A$2:$B$14,2,FALSE),"")</f>
        <v>Ubrugt</v>
      </c>
      <c r="G488" s="103"/>
    </row>
    <row r="489" spans="1:7" x14ac:dyDescent="0.25">
      <c r="A489" s="431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81">
        <f>'Resultat-Produktion &amp; forbrug'!N178</f>
        <v>0</v>
      </c>
      <c r="F489" s="429" t="str">
        <f>IFERROR(VLOOKUP(A489,'Oversættelse til tabel'!$A$2:$B$14,2,FALSE),"")</f>
        <v>Ubrugt</v>
      </c>
      <c r="G489" s="103"/>
    </row>
    <row r="490" spans="1:7" x14ac:dyDescent="0.25">
      <c r="A490" s="431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81">
        <f ca="1">'Resultat-Produktion &amp; forbrug'!N179</f>
        <v>0</v>
      </c>
      <c r="F490" s="429" t="str">
        <f>IFERROR(VLOOKUP(A490,'Oversættelse til tabel'!$A$2:$B$14,2,FALSE),"")</f>
        <v>Ubrugt</v>
      </c>
      <c r="G490" s="103"/>
    </row>
    <row r="491" spans="1:7" x14ac:dyDescent="0.25">
      <c r="A491" s="431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81">
        <f ca="1">'Resultat-Produktion &amp; forbrug'!N180</f>
        <v>0</v>
      </c>
      <c r="F491" s="429" t="str">
        <f>IFERROR(VLOOKUP(A491,'Oversættelse til tabel'!$A$2:$B$14,2,FALSE),"")</f>
        <v>Ubrugt</v>
      </c>
      <c r="G491" s="103"/>
    </row>
    <row r="492" spans="1:7" x14ac:dyDescent="0.25">
      <c r="A492" s="431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81">
        <f>'Resultat-Produktion &amp; forbrug'!N181</f>
        <v>346998.01962126989</v>
      </c>
      <c r="F492" s="429" t="str">
        <f>IFERROR(VLOOKUP(A492,'Oversættelse til tabel'!$A$2:$B$14,2,FALSE),"")</f>
        <v>Ubrugt</v>
      </c>
      <c r="G492" s="103"/>
    </row>
    <row r="493" spans="1:7" x14ac:dyDescent="0.25">
      <c r="A493" s="431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81">
        <f>'Resultat-Produktion &amp; forbrug'!N182</f>
        <v>0</v>
      </c>
      <c r="F493" s="429" t="str">
        <f>IFERROR(VLOOKUP(A493,'Oversættelse til tabel'!$A$2:$B$14,2,FALSE),"")</f>
        <v>Ubrugt</v>
      </c>
      <c r="G493" s="103"/>
    </row>
    <row r="494" spans="1:7" x14ac:dyDescent="0.25">
      <c r="A494" s="431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81">
        <f>'Resultat-Produktion &amp; forbrug'!N183</f>
        <v>70002.843567045958</v>
      </c>
      <c r="F494" s="429" t="str">
        <f>IFERROR(VLOOKUP(A494,'Oversættelse til tabel'!$A$2:$B$14,2,FALSE),"")</f>
        <v>Ubrugt</v>
      </c>
      <c r="G494" s="103"/>
    </row>
    <row r="495" spans="1:7" x14ac:dyDescent="0.25">
      <c r="A495" s="431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81">
        <f>'Resultat-Produktion &amp; forbrug'!N184</f>
        <v>0</v>
      </c>
      <c r="F495" s="429" t="str">
        <f>IFERROR(VLOOKUP(A495,'Oversættelse til tabel'!$A$2:$B$14,2,FALSE),"")</f>
        <v>Ubrugt</v>
      </c>
      <c r="G495" s="103"/>
    </row>
    <row r="496" spans="1:7" x14ac:dyDescent="0.25">
      <c r="A496" s="431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81">
        <f>'Resultat-Produktion &amp; forbrug'!N185</f>
        <v>2105567.5565972263</v>
      </c>
      <c r="F496" s="429" t="str">
        <f>IFERROR(VLOOKUP(A496,'Oversættelse til tabel'!$A$2:$B$14,2,FALSE),"")</f>
        <v>Ubrugt</v>
      </c>
      <c r="G496" s="103"/>
    </row>
    <row r="497" spans="1:7" x14ac:dyDescent="0.25">
      <c r="A497" s="431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81">
        <f>'Resultat-Produktion &amp; forbrug'!N186</f>
        <v>23179.475218292017</v>
      </c>
      <c r="F497" s="429" t="str">
        <f>IFERROR(VLOOKUP(A497,'Oversættelse til tabel'!$A$2:$B$14,2,FALSE),"")</f>
        <v>Ubrugt</v>
      </c>
      <c r="G497" s="103"/>
    </row>
    <row r="498" spans="1:7" x14ac:dyDescent="0.25">
      <c r="A498" s="431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81">
        <f>'Resultat-Produktion &amp; forbrug'!N187</f>
        <v>14085.970705770382</v>
      </c>
      <c r="F498" s="429" t="str">
        <f>IFERROR(VLOOKUP(A498,'Oversættelse til tabel'!$A$2:$B$14,2,FALSE),"")</f>
        <v>Ubrugt</v>
      </c>
      <c r="G498" s="103"/>
    </row>
    <row r="499" spans="1:7" x14ac:dyDescent="0.25">
      <c r="A499" s="431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81">
        <f>'Resultat-Produktion &amp; forbrug'!N188</f>
        <v>1978309.9489030582</v>
      </c>
      <c r="F499" s="429" t="str">
        <f>IFERROR(VLOOKUP(A499,'Oversættelse til tabel'!$A$2:$B$14,2,FALSE),"")</f>
        <v>Ubrugt</v>
      </c>
      <c r="G499" s="103"/>
    </row>
    <row r="500" spans="1:7" x14ac:dyDescent="0.25">
      <c r="A500" s="431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81">
        <f>'Resultat-Produktion &amp; forbrug'!N189</f>
        <v>0</v>
      </c>
      <c r="F500" s="429" t="str">
        <f>IFERROR(VLOOKUP(A500,'Oversættelse til tabel'!$A$2:$B$14,2,FALSE),"")</f>
        <v>Ubrugt</v>
      </c>
      <c r="G500" s="103"/>
    </row>
    <row r="501" spans="1:7" x14ac:dyDescent="0.25">
      <c r="A501" s="431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81">
        <f>'Resultat-Produktion &amp; forbrug'!N190</f>
        <v>106195.08352871139</v>
      </c>
      <c r="F501" s="429" t="str">
        <f>IFERROR(VLOOKUP(A501,'Oversættelse til tabel'!$A$2:$B$14,2,FALSE),"")</f>
        <v>Ubrugt</v>
      </c>
      <c r="G501" s="103"/>
    </row>
    <row r="502" spans="1:7" x14ac:dyDescent="0.25">
      <c r="A502" s="431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81">
        <f>'Resultat-Produktion &amp; forbrug'!N191</f>
        <v>0</v>
      </c>
      <c r="F502" s="429" t="str">
        <f>IFERROR(VLOOKUP(A502,'Oversættelse til tabel'!$A$2:$B$14,2,FALSE),"")</f>
        <v>Ubrugt</v>
      </c>
      <c r="G502" s="103"/>
    </row>
    <row r="503" spans="1:7" x14ac:dyDescent="0.25">
      <c r="A503" s="431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81">
        <f>'Resultat-Produktion &amp; forbrug'!N192</f>
        <v>0</v>
      </c>
      <c r="F503" s="429" t="str">
        <f>IFERROR(VLOOKUP(A503,'Oversættelse til tabel'!$A$2:$B$14,2,FALSE),"")</f>
        <v>Ubrugt</v>
      </c>
      <c r="G503" s="103"/>
    </row>
    <row r="504" spans="1:7" x14ac:dyDescent="0.25">
      <c r="A504" s="431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81">
        <f ca="1">'Resultat-Produktion &amp; forbrug'!N193</f>
        <v>0</v>
      </c>
      <c r="F504" s="429" t="str">
        <f>IFERROR(VLOOKUP(A504,'Oversættelse til tabel'!$A$2:$B$14,2,FALSE),"")</f>
        <v>Ubrugt</v>
      </c>
      <c r="G504" s="103"/>
    </row>
    <row r="505" spans="1:7" x14ac:dyDescent="0.25">
      <c r="A505" s="431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81">
        <f ca="1">'Resultat-Produktion &amp; forbrug'!N194</f>
        <v>0</v>
      </c>
      <c r="F505" s="429" t="str">
        <f>IFERROR(VLOOKUP(A505,'Oversættelse til tabel'!$A$2:$B$14,2,FALSE),"")</f>
        <v>Ubrugt</v>
      </c>
      <c r="G505" s="103"/>
    </row>
    <row r="506" spans="1:7" x14ac:dyDescent="0.25">
      <c r="A506" s="431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81">
        <f>'Resultat-Produktion &amp; forbrug'!N195</f>
        <v>-10265.860686730583</v>
      </c>
      <c r="F506" s="429" t="str">
        <f>IFERROR(VLOOKUP(A506,'Oversættelse til tabel'!$A$2:$B$14,2,FALSE),"")</f>
        <v>Ubrugt</v>
      </c>
      <c r="G506" s="103"/>
    </row>
    <row r="507" spans="1:7" x14ac:dyDescent="0.25">
      <c r="A507" s="431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81">
        <f>'Resultat-Produktion &amp; forbrug'!N196</f>
        <v>20510.848365416048</v>
      </c>
      <c r="F507" s="429" t="str">
        <f>IFERROR(VLOOKUP(A507,'Oversættelse til tabel'!$A$2:$B$14,2,FALSE),"")</f>
        <v>Ubrugt</v>
      </c>
      <c r="G507" s="103"/>
    </row>
    <row r="508" spans="1:7" x14ac:dyDescent="0.25">
      <c r="A508" s="431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81">
        <f ca="1">'Resultat-Produktion &amp; forbrug'!N197</f>
        <v>-1.3112847955198959E-2</v>
      </c>
      <c r="F508" s="429" t="str">
        <f>IFERROR(VLOOKUP(A508,'Oversættelse til tabel'!$A$2:$B$14,2,FALSE),"")</f>
        <v>Ubrugt</v>
      </c>
      <c r="G508" s="103"/>
    </row>
    <row r="509" spans="1:7" x14ac:dyDescent="0.25">
      <c r="A509" s="431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81">
        <f ca="1">'Resultat-Produktion &amp; forbrug'!N198</f>
        <v>0</v>
      </c>
      <c r="F509" s="429" t="str">
        <f>IFERROR(VLOOKUP(A509,'Oversættelse til tabel'!$A$2:$B$14,2,FALSE),"")</f>
        <v>Ubrugt</v>
      </c>
      <c r="G509" s="103"/>
    </row>
    <row r="510" spans="1:7" x14ac:dyDescent="0.25">
      <c r="A510" s="431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81">
        <f ca="1">'Resultat-Produktion &amp; forbrug'!N199</f>
        <v>428824.7595551745</v>
      </c>
      <c r="F510" s="429" t="str">
        <f>IFERROR(VLOOKUP(A510,'Oversættelse til tabel'!$A$2:$B$14,2,FALSE),"")</f>
        <v>Ubrugt</v>
      </c>
      <c r="G510" s="103"/>
    </row>
    <row r="511" spans="1:7" x14ac:dyDescent="0.25">
      <c r="A511" s="431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81">
        <f>'Resultat-Produktion &amp; forbrug'!N200</f>
        <v>0</v>
      </c>
      <c r="F511" s="429" t="str">
        <f>IFERROR(VLOOKUP(A511,'Oversættelse til tabel'!$A$2:$B$14,2,FALSE),"")</f>
        <v>Ubrugt</v>
      </c>
      <c r="G511" s="103"/>
    </row>
    <row r="512" spans="1:7" x14ac:dyDescent="0.25">
      <c r="A512" s="431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81">
        <f>'Resultat-Produktion &amp; forbrug'!N201</f>
        <v>111252.83762328496</v>
      </c>
      <c r="F512" s="429" t="str">
        <f>IFERROR(VLOOKUP(A512,'Oversættelse til tabel'!$A$2:$B$14,2,FALSE),"")</f>
        <v>Ubrugt</v>
      </c>
      <c r="G512" s="103"/>
    </row>
    <row r="513" spans="1:7" x14ac:dyDescent="0.25">
      <c r="A513" s="431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81">
        <f>'Resultat-Produktion &amp; forbrug'!N202</f>
        <v>0</v>
      </c>
      <c r="F513" s="429" t="str">
        <f>IFERROR(VLOOKUP(A513,'Oversættelse til tabel'!$A$2:$B$14,2,FALSE),"")</f>
        <v>Ubrugt</v>
      </c>
      <c r="G513" s="103"/>
    </row>
    <row r="514" spans="1:7" x14ac:dyDescent="0.25">
      <c r="A514" s="431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81">
        <f>'Resultat-Produktion &amp; forbrug'!N203</f>
        <v>0</v>
      </c>
      <c r="F514" s="429" t="str">
        <f>IFERROR(VLOOKUP(A514,'Oversættelse til tabel'!$A$2:$B$14,2,FALSE),"")</f>
        <v>Ubrugt</v>
      </c>
      <c r="G514" s="103"/>
    </row>
    <row r="515" spans="1:7" x14ac:dyDescent="0.25">
      <c r="A515" s="431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81">
        <f>'Resultat-Produktion &amp; forbrug'!N204</f>
        <v>-15316.072808753132</v>
      </c>
      <c r="F515" s="429" t="str">
        <f>IFERROR(VLOOKUP(A515,'Oversættelse til tabel'!$A$2:$B$14,2,FALSE),"")</f>
        <v>Ubrugt</v>
      </c>
      <c r="G515" s="103"/>
    </row>
    <row r="516" spans="1:7" x14ac:dyDescent="0.25">
      <c r="A516" s="431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81">
        <f>'Resultat-Produktion &amp; forbrug'!N205</f>
        <v>651574.6178029154</v>
      </c>
      <c r="F516" s="429" t="str">
        <f>IFERROR(VLOOKUP(A516,'Oversættelse til tabel'!$A$2:$B$14,2,FALSE),"")</f>
        <v>Ubrugt</v>
      </c>
      <c r="G516" s="103"/>
    </row>
    <row r="517" spans="1:7" x14ac:dyDescent="0.25">
      <c r="A517" s="431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81">
        <f>'Resultat-Produktion &amp; forbrug'!N206</f>
        <v>-206695.81486419399</v>
      </c>
      <c r="F517" s="429" t="str">
        <f>IFERROR(VLOOKUP(A517,'Oversættelse til tabel'!$A$2:$B$14,2,FALSE),"")</f>
        <v>Ubrugt</v>
      </c>
      <c r="G517" s="103"/>
    </row>
    <row r="518" spans="1:7" x14ac:dyDescent="0.25">
      <c r="A518" s="431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81">
        <f>'Resultat-Produktion &amp; forbrug'!N207</f>
        <v>-28548.400000000001</v>
      </c>
      <c r="F518" s="429" t="str">
        <f>IFERROR(VLOOKUP(A518,'Oversættelse til tabel'!$A$2:$B$14,2,FALSE),"")</f>
        <v>Ubrugt</v>
      </c>
      <c r="G518" s="103"/>
    </row>
    <row r="519" spans="1:7" x14ac:dyDescent="0.25">
      <c r="A519" s="431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81">
        <f>'Resultat-Produktion &amp; forbrug'!N208</f>
        <v>741414.99426832702</v>
      </c>
      <c r="F519" s="429" t="str">
        <f>IFERROR(VLOOKUP(A519,'Oversættelse til tabel'!$A$2:$B$14,2,FALSE),"")</f>
        <v>Ubrugt</v>
      </c>
      <c r="G519" s="103"/>
    </row>
    <row r="520" spans="1:7" x14ac:dyDescent="0.25">
      <c r="A520" s="431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81">
        <f>'Resultat-Produktion &amp; forbrug'!N209</f>
        <v>0</v>
      </c>
      <c r="F520" s="429" t="str">
        <f>IFERROR(VLOOKUP(A520,'Oversættelse til tabel'!$A$2:$B$14,2,FALSE),"")</f>
        <v>Ubrugt</v>
      </c>
      <c r="G520" s="103"/>
    </row>
    <row r="521" spans="1:7" x14ac:dyDescent="0.25">
      <c r="A521" s="431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81">
        <f>'Resultat-Produktion &amp; forbrug'!N210</f>
        <v>-134041.74799132804</v>
      </c>
      <c r="F521" s="429" t="str">
        <f>IFERROR(VLOOKUP(A521,'Oversættelse til tabel'!$A$2:$B$14,2,FALSE),"")</f>
        <v>Ubrugt</v>
      </c>
      <c r="G521" s="103"/>
    </row>
    <row r="522" spans="1:7" x14ac:dyDescent="0.25">
      <c r="A522" s="431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81">
        <f>'Resultat-Produktion &amp; forbrug'!N211</f>
        <v>0</v>
      </c>
      <c r="F522" s="429" t="str">
        <f>IFERROR(VLOOKUP(A522,'Oversættelse til tabel'!$A$2:$B$14,2,FALSE),"")</f>
        <v>Ubrugt</v>
      </c>
      <c r="G522" s="103"/>
    </row>
    <row r="523" spans="1:7" x14ac:dyDescent="0.25">
      <c r="A523" s="431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81">
        <f>'Resultat-Produktion &amp; forbrug'!N212</f>
        <v>0</v>
      </c>
      <c r="F523" s="429" t="str">
        <f>IFERROR(VLOOKUP(A523,'Oversættelse til tabel'!$A$2:$B$14,2,FALSE),"")</f>
        <v>Ubrugt</v>
      </c>
      <c r="G523" s="103"/>
    </row>
    <row r="524" spans="1:7" x14ac:dyDescent="0.25">
      <c r="A524" s="431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81">
        <f>'Resultat-Produktion &amp; forbrug'!N213</f>
        <v>-592646.72642582119</v>
      </c>
      <c r="F524" s="429" t="str">
        <f>IFERROR(VLOOKUP(A524,'Oversættelse til tabel'!$A$2:$B$14,2,FALSE),"")</f>
        <v>Ubrugt</v>
      </c>
      <c r="G524" s="103"/>
    </row>
    <row r="525" spans="1:7" x14ac:dyDescent="0.25">
      <c r="A525" s="431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81">
        <f>'Resultat-Produktion &amp; forbrug'!N214</f>
        <v>0.11260809309897013</v>
      </c>
      <c r="F525" s="429" t="str">
        <f>IFERROR(VLOOKUP(A525,'Oversættelse til tabel'!$A$2:$B$14,2,FALSE),"")</f>
        <v>Ubrugt</v>
      </c>
      <c r="G525" s="103"/>
    </row>
    <row r="526" spans="1:7" x14ac:dyDescent="0.25">
      <c r="A526" s="431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81">
        <f>'Resultat-Produktion &amp; forbrug'!N215</f>
        <v>153452.1885801873</v>
      </c>
      <c r="F526" s="429" t="str">
        <f>IFERROR(VLOOKUP(A526,'Oversættelse til tabel'!$A$2:$B$14,2,FALSE),"")</f>
        <v>Ubrugt</v>
      </c>
      <c r="G526" s="103"/>
    </row>
    <row r="527" spans="1:7" x14ac:dyDescent="0.25">
      <c r="A527" s="431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81">
        <f>'Resultat-Produktion &amp; forbrug'!N216</f>
        <v>15768.761801859786</v>
      </c>
      <c r="F527" s="429" t="str">
        <f>IFERROR(VLOOKUP(A527,'Oversættelse til tabel'!$A$2:$B$14,2,FALSE),"")</f>
        <v>Ubrugt</v>
      </c>
      <c r="G527" s="103"/>
    </row>
    <row r="528" spans="1:7" x14ac:dyDescent="0.25">
      <c r="A528" s="431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81">
        <f>'Resultat-Produktion &amp; forbrug'!N217</f>
        <v>1418355.8318959908</v>
      </c>
      <c r="F528" s="429" t="str">
        <f>IFERROR(VLOOKUP(A528,'Oversættelse til tabel'!$A$2:$B$14,2,FALSE),"")</f>
        <v>Ubrugt</v>
      </c>
      <c r="G528" s="103"/>
    </row>
    <row r="529" spans="1:7" x14ac:dyDescent="0.25">
      <c r="A529" s="431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81">
        <f ca="1">'Resultat-Produktion &amp; forbrug'!N218</f>
        <v>-364918.6036041156</v>
      </c>
      <c r="F529" s="429" t="str">
        <f>IFERROR(VLOOKUP(A529,'Oversættelse til tabel'!$A$2:$B$14,2,FALSE),"")</f>
        <v>Ubrugt</v>
      </c>
      <c r="G529" s="103"/>
    </row>
    <row r="530" spans="1:7" x14ac:dyDescent="0.25">
      <c r="A530" s="431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81">
        <f>'Resultat-Produktion &amp; forbrug'!N219</f>
        <v>0</v>
      </c>
      <c r="F530" s="429" t="str">
        <f>IFERROR(VLOOKUP(A530,'Oversættelse til tabel'!$A$2:$B$14,2,FALSE),"")</f>
        <v>Ubrugt</v>
      </c>
      <c r="G530" s="103"/>
    </row>
    <row r="531" spans="1:7" x14ac:dyDescent="0.25">
      <c r="A531" s="431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81">
        <f>'Resultat-Produktion &amp; forbrug'!N220</f>
        <v>-70829.959819299416</v>
      </c>
      <c r="F531" s="429" t="str">
        <f>IFERROR(VLOOKUP(A531,'Oversættelse til tabel'!$A$2:$B$14,2,FALSE),"")</f>
        <v>Ubrugt</v>
      </c>
      <c r="G531" s="103"/>
    </row>
    <row r="532" spans="1:7" x14ac:dyDescent="0.25">
      <c r="A532" s="431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81">
        <f>'Resultat-Produktion &amp; forbrug'!N221</f>
        <v>-322305.32432772877</v>
      </c>
      <c r="F532" s="429" t="str">
        <f>IFERROR(VLOOKUP(A532,'Oversættelse til tabel'!$A$2:$B$14,2,FALSE),"")</f>
        <v>Ubrugt</v>
      </c>
      <c r="G532" s="103"/>
    </row>
    <row r="533" spans="1:7" x14ac:dyDescent="0.25">
      <c r="A533" s="431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81">
        <f>'Resultat-Produktion &amp; forbrug'!N222</f>
        <v>-186738.89443173329</v>
      </c>
      <c r="F533" s="429" t="str">
        <f>IFERROR(VLOOKUP(A533,'Oversættelse til tabel'!$A$2:$B$14,2,FALSE),"")</f>
        <v>Ubrugt</v>
      </c>
      <c r="G533" s="103"/>
    </row>
    <row r="534" spans="1:7" x14ac:dyDescent="0.25">
      <c r="A534" s="431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81">
        <f>'Resultat-Produktion &amp; forbrug'!N223</f>
        <v>69865.048763892031</v>
      </c>
      <c r="F534" s="429" t="str">
        <f>IFERROR(VLOOKUP(A534,'Oversættelse til tabel'!$A$2:$B$14,2,FALSE),"")</f>
        <v>Ubrugt</v>
      </c>
      <c r="G534" s="103"/>
    </row>
    <row r="535" spans="1:7" x14ac:dyDescent="0.25">
      <c r="A535" s="431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81">
        <f>'Resultat-Produktion &amp; forbrug'!N224</f>
        <v>-44429.913859121647</v>
      </c>
      <c r="F535" s="429" t="str">
        <f>IFERROR(VLOOKUP(A535,'Oversættelse til tabel'!$A$2:$B$14,2,FALSE),"")</f>
        <v>Ubrugt</v>
      </c>
      <c r="G535" s="103"/>
    </row>
    <row r="536" spans="1:7" x14ac:dyDescent="0.25">
      <c r="A536" s="431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81">
        <f>'Resultat-Produktion &amp; forbrug'!N225</f>
        <v>416697.13769709459</v>
      </c>
      <c r="F536" s="429" t="str">
        <f>IFERROR(VLOOKUP(A536,'Oversættelse til tabel'!$A$2:$B$14,2,FALSE),"")</f>
        <v>Ubrugt</v>
      </c>
      <c r="G536" s="103"/>
    </row>
    <row r="537" spans="1:7" x14ac:dyDescent="0.25">
      <c r="A537" s="431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81">
        <f>'Resultat-Produktion &amp; forbrug'!N226</f>
        <v>0</v>
      </c>
      <c r="F537" s="429" t="str">
        <f>IFERROR(VLOOKUP(A537,'Oversættelse til tabel'!$A$2:$B$14,2,FALSE),"")</f>
        <v>Ubrugt</v>
      </c>
      <c r="G537" s="103"/>
    </row>
    <row r="538" spans="1:7" x14ac:dyDescent="0.25">
      <c r="A538" s="431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81">
        <f ca="1">'Resultat-Produktion &amp; forbrug'!N227</f>
        <v>0</v>
      </c>
      <c r="F538" s="429" t="str">
        <f>IFERROR(VLOOKUP(A538,'Oversættelse til tabel'!$A$2:$B$14,2,FALSE),"")</f>
        <v>Ubrugt</v>
      </c>
      <c r="G538" s="103"/>
    </row>
    <row r="539" spans="1:7" x14ac:dyDescent="0.25">
      <c r="A539" s="431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81">
        <f ca="1">'Resultat-Produktion &amp; forbrug'!N228</f>
        <v>0</v>
      </c>
      <c r="F539" s="429" t="str">
        <f>IFERROR(VLOOKUP(A539,'Oversættelse til tabel'!$A$2:$B$14,2,FALSE),"")</f>
        <v>Ubrugt</v>
      </c>
      <c r="G539" s="103"/>
    </row>
    <row r="540" spans="1:7" x14ac:dyDescent="0.25">
      <c r="A540" s="431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81">
        <f>'Resultat-Produktion &amp; forbrug'!N229</f>
        <v>346161.09873740864</v>
      </c>
      <c r="F540" s="429" t="str">
        <f>IFERROR(VLOOKUP(A540,'Oversættelse til tabel'!$A$2:$B$14,2,FALSE),"")</f>
        <v>Ubrugt</v>
      </c>
      <c r="G540" s="103"/>
    </row>
    <row r="541" spans="1:7" x14ac:dyDescent="0.25">
      <c r="A541" s="431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81">
        <f>'Resultat-Produktion &amp; forbrug'!N230</f>
        <v>0</v>
      </c>
      <c r="F541" s="429" t="str">
        <f>IFERROR(VLOOKUP(A541,'Oversættelse til tabel'!$A$2:$B$14,2,FALSE),"")</f>
        <v>Ubrugt</v>
      </c>
      <c r="G541" s="103"/>
    </row>
    <row r="542" spans="1:7" x14ac:dyDescent="0.25">
      <c r="A542" s="431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81">
        <f>'Resultat-Produktion &amp; forbrug'!N231</f>
        <v>75215.691605590328</v>
      </c>
      <c r="F542" s="429" t="str">
        <f>IFERROR(VLOOKUP(A542,'Oversættelse til tabel'!$A$2:$B$14,2,FALSE),"")</f>
        <v>Ubrugt</v>
      </c>
      <c r="G542" s="103"/>
    </row>
    <row r="543" spans="1:7" x14ac:dyDescent="0.25">
      <c r="A543" s="431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81">
        <f>'Resultat-Produktion &amp; forbrug'!N232</f>
        <v>0</v>
      </c>
      <c r="F543" s="429" t="str">
        <f>IFERROR(VLOOKUP(A543,'Oversættelse til tabel'!$A$2:$B$14,2,FALSE),"")</f>
        <v>Ubrugt</v>
      </c>
      <c r="G543" s="103"/>
    </row>
    <row r="544" spans="1:7" x14ac:dyDescent="0.25">
      <c r="A544" s="431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81">
        <f>'Resultat-Produktion &amp; forbrug'!N233</f>
        <v>2229612.7577437642</v>
      </c>
      <c r="F544" s="429" t="str">
        <f>IFERROR(VLOOKUP(A544,'Oversættelse til tabel'!$A$2:$B$14,2,FALSE),"")</f>
        <v>Ubrugt</v>
      </c>
      <c r="G544" s="103"/>
    </row>
    <row r="545" spans="1:7" x14ac:dyDescent="0.25">
      <c r="A545" s="431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81">
        <f>'Resultat-Produktion &amp; forbrug'!N234</f>
        <v>22535.823292320583</v>
      </c>
      <c r="F545" s="429" t="str">
        <f>IFERROR(VLOOKUP(A545,'Oversættelse til tabel'!$A$2:$B$14,2,FALSE),"")</f>
        <v>Ubrugt</v>
      </c>
      <c r="G545" s="103"/>
    </row>
    <row r="546" spans="1:7" x14ac:dyDescent="0.25">
      <c r="A546" s="431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81">
        <f>'Resultat-Produktion &amp; forbrug'!N235</f>
        <v>13452.493793691661</v>
      </c>
      <c r="F546" s="429" t="str">
        <f>IFERROR(VLOOKUP(A546,'Oversættelse til tabel'!$A$2:$B$14,2,FALSE),"")</f>
        <v>Ubrugt</v>
      </c>
      <c r="G546" s="103"/>
    </row>
    <row r="547" spans="1:7" x14ac:dyDescent="0.25">
      <c r="A547" s="431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81">
        <f>'Resultat-Produktion &amp; forbrug'!N236</f>
        <v>2075825.4422153998</v>
      </c>
      <c r="F547" s="429" t="str">
        <f>IFERROR(VLOOKUP(A547,'Oversættelse til tabel'!$A$2:$B$14,2,FALSE),"")</f>
        <v>Ubrugt</v>
      </c>
      <c r="G547" s="103"/>
    </row>
    <row r="548" spans="1:7" x14ac:dyDescent="0.25">
      <c r="A548" s="431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81">
        <f>'Resultat-Produktion &amp; forbrug'!N237</f>
        <v>0</v>
      </c>
      <c r="F548" s="429" t="str">
        <f>IFERROR(VLOOKUP(A548,'Oversættelse til tabel'!$A$2:$B$14,2,FALSE),"")</f>
        <v>Ubrugt</v>
      </c>
      <c r="G548" s="103"/>
    </row>
    <row r="549" spans="1:7" x14ac:dyDescent="0.25">
      <c r="A549" s="431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81">
        <f>'Resultat-Produktion &amp; forbrug'!N238</f>
        <v>94143.6721787524</v>
      </c>
      <c r="F549" s="429" t="str">
        <f>IFERROR(VLOOKUP(A549,'Oversættelse til tabel'!$A$2:$B$14,2,FALSE),"")</f>
        <v>Ubrugt</v>
      </c>
      <c r="G549" s="103"/>
    </row>
    <row r="550" spans="1:7" x14ac:dyDescent="0.25">
      <c r="A550" s="431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81">
        <f>'Resultat-Produktion &amp; forbrug'!N239</f>
        <v>36000</v>
      </c>
      <c r="F550" s="429" t="str">
        <f>IFERROR(VLOOKUP(A550,'Oversættelse til tabel'!$A$2:$B$14,2,FALSE),"")</f>
        <v>Ubrugt</v>
      </c>
      <c r="G550" s="103"/>
    </row>
    <row r="551" spans="1:7" x14ac:dyDescent="0.25">
      <c r="A551" s="431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81">
        <f>'Resultat-Produktion &amp; forbrug'!N240</f>
        <v>0</v>
      </c>
      <c r="F551" s="429" t="str">
        <f>IFERROR(VLOOKUP(A551,'Oversættelse til tabel'!$A$2:$B$14,2,FALSE),"")</f>
        <v>Ubrugt</v>
      </c>
      <c r="G551" s="103"/>
    </row>
    <row r="552" spans="1:7" x14ac:dyDescent="0.25">
      <c r="A552" s="431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81">
        <f ca="1">'Resultat-Produktion &amp; forbrug'!N241</f>
        <v>0</v>
      </c>
      <c r="F552" s="429" t="str">
        <f>IFERROR(VLOOKUP(A552,'Oversættelse til tabel'!$A$2:$B$14,2,FALSE),"")</f>
        <v>Ubrugt</v>
      </c>
      <c r="G552" s="103"/>
    </row>
    <row r="553" spans="1:7" x14ac:dyDescent="0.25">
      <c r="A553" s="431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81">
        <f ca="1">'Resultat-Produktion &amp; forbrug'!N242</f>
        <v>0</v>
      </c>
      <c r="F553" s="429" t="str">
        <f>IFERROR(VLOOKUP(A553,'Oversættelse til tabel'!$A$2:$B$14,2,FALSE),"")</f>
        <v>Ubrugt</v>
      </c>
      <c r="G553" s="103"/>
    </row>
    <row r="554" spans="1:7" x14ac:dyDescent="0.25">
      <c r="A554" s="431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81">
        <f>'Resultat-Produktion &amp; forbrug'!N243</f>
        <v>-12055.902429201011</v>
      </c>
      <c r="F554" s="429" t="str">
        <f>IFERROR(VLOOKUP(A554,'Oversættelse til tabel'!$A$2:$B$14,2,FALSE),"")</f>
        <v>Ubrugt</v>
      </c>
      <c r="G554" s="103"/>
    </row>
    <row r="555" spans="1:7" x14ac:dyDescent="0.25">
      <c r="A555" s="431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81">
        <f>'Resultat-Produktion &amp; forbrug'!N244</f>
        <v>21754.534270950957</v>
      </c>
      <c r="F555" s="429" t="str">
        <f>IFERROR(VLOOKUP(A555,'Oversættelse til tabel'!$A$2:$B$14,2,FALSE),"")</f>
        <v>Ubrugt</v>
      </c>
      <c r="G555" s="103"/>
    </row>
    <row r="556" spans="1:7" x14ac:dyDescent="0.25">
      <c r="A556" s="431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81">
        <f ca="1">'Resultat-Produktion &amp; forbrug'!N245</f>
        <v>-8.6147268739296123E-2</v>
      </c>
      <c r="F556" s="429" t="str">
        <f>IFERROR(VLOOKUP(A556,'Oversættelse til tabel'!$A$2:$B$14,2,FALSE),"")</f>
        <v>Ubrugt</v>
      </c>
      <c r="G556" s="103"/>
    </row>
    <row r="557" spans="1:7" x14ac:dyDescent="0.25">
      <c r="A557" s="431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81">
        <f ca="1">'Resultat-Produktion &amp; forbrug'!N246</f>
        <v>0</v>
      </c>
      <c r="F557" s="429" t="str">
        <f>IFERROR(VLOOKUP(A557,'Oversættelse til tabel'!$A$2:$B$14,2,FALSE),"")</f>
        <v>Ubrugt</v>
      </c>
      <c r="G557" s="103"/>
    </row>
    <row r="558" spans="1:7" x14ac:dyDescent="0.25">
      <c r="A558" s="431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81">
        <f ca="1">'Resultat-Produktion &amp; forbrug'!N247</f>
        <v>457553.95998074068</v>
      </c>
      <c r="F558" s="429" t="str">
        <f>IFERROR(VLOOKUP(A558,'Oversættelse til tabel'!$A$2:$B$14,2,FALSE),"")</f>
        <v>Ubrugt</v>
      </c>
      <c r="G558" s="103"/>
    </row>
    <row r="559" spans="1:7" x14ac:dyDescent="0.25">
      <c r="A559" s="431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81">
        <f>'Resultat-Produktion &amp; forbrug'!N248</f>
        <v>0</v>
      </c>
      <c r="F559" s="429" t="str">
        <f>IFERROR(VLOOKUP(A559,'Oversættelse til tabel'!$A$2:$B$14,2,FALSE),"")</f>
        <v>Ubrugt</v>
      </c>
      <c r="G559" s="103"/>
    </row>
    <row r="560" spans="1:7" x14ac:dyDescent="0.25">
      <c r="A560" s="431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81">
        <f>'Resultat-Produktion &amp; forbrug'!N249</f>
        <v>117157.3403942571</v>
      </c>
      <c r="F560" s="429" t="str">
        <f>IFERROR(VLOOKUP(A560,'Oversættelse til tabel'!$A$2:$B$14,2,FALSE),"")</f>
        <v>Ubrugt</v>
      </c>
      <c r="G560" s="103"/>
    </row>
    <row r="561" spans="1:7" x14ac:dyDescent="0.25">
      <c r="A561" s="431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81">
        <f>'Resultat-Produktion &amp; forbrug'!N250</f>
        <v>0</v>
      </c>
      <c r="F561" s="429" t="str">
        <f>IFERROR(VLOOKUP(A561,'Oversættelse til tabel'!$A$2:$B$14,2,FALSE),"")</f>
        <v>Ubrugt</v>
      </c>
      <c r="G561" s="103"/>
    </row>
    <row r="562" spans="1:7" x14ac:dyDescent="0.25">
      <c r="A562" s="431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81">
        <f>'Resultat-Produktion &amp; forbrug'!N251</f>
        <v>0</v>
      </c>
      <c r="F562" s="429" t="str">
        <f>IFERROR(VLOOKUP(A562,'Oversættelse til tabel'!$A$2:$B$14,2,FALSE),"")</f>
        <v>Ubrugt</v>
      </c>
      <c r="G562" s="103"/>
    </row>
    <row r="563" spans="1:7" x14ac:dyDescent="0.25">
      <c r="A563" s="431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81">
        <f>'Resultat-Produktion &amp; forbrug'!N252</f>
        <v>-17417.887295631779</v>
      </c>
      <c r="F563" s="429" t="str">
        <f>IFERROR(VLOOKUP(A563,'Oversættelse til tabel'!$A$2:$B$14,2,FALSE),"")</f>
        <v>Ubrugt</v>
      </c>
      <c r="G563" s="103"/>
    </row>
    <row r="564" spans="1:7" x14ac:dyDescent="0.25">
      <c r="A564" s="431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81">
        <f>'Resultat-Produktion &amp; forbrug'!N253</f>
        <v>680414.34761758172</v>
      </c>
      <c r="F564" s="429" t="str">
        <f>IFERROR(VLOOKUP(A564,'Oversættelse til tabel'!$A$2:$B$14,2,FALSE),"")</f>
        <v>Ubrugt</v>
      </c>
      <c r="G564" s="103"/>
    </row>
    <row r="565" spans="1:7" x14ac:dyDescent="0.25">
      <c r="A565" s="431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81">
        <f>'Resultat-Produktion &amp; forbrug'!N254</f>
        <v>-216438.88287019526</v>
      </c>
      <c r="F565" s="429" t="str">
        <f>IFERROR(VLOOKUP(A565,'Oversættelse til tabel'!$A$2:$B$14,2,FALSE),"")</f>
        <v>Ubrugt</v>
      </c>
      <c r="G565" s="103"/>
    </row>
    <row r="566" spans="1:7" x14ac:dyDescent="0.25">
      <c r="A566" s="431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81">
        <f>'Resultat-Produktion &amp; forbrug'!N255</f>
        <v>-28548.400000000001</v>
      </c>
      <c r="F566" s="429" t="str">
        <f>IFERROR(VLOOKUP(A566,'Oversættelse til tabel'!$A$2:$B$14,2,FALSE),"")</f>
        <v>Ubrugt</v>
      </c>
      <c r="G566" s="103"/>
    </row>
    <row r="567" spans="1:7" x14ac:dyDescent="0.25">
      <c r="A567" s="431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81">
        <f>'Resultat-Produktion &amp; forbrug'!N256</f>
        <v>870687.05223598122</v>
      </c>
      <c r="F567" s="429" t="str">
        <f>IFERROR(VLOOKUP(A567,'Oversættelse til tabel'!$A$2:$B$14,2,FALSE),"")</f>
        <v>Ubrugt</v>
      </c>
      <c r="G567" s="103"/>
    </row>
    <row r="568" spans="1:7" x14ac:dyDescent="0.25">
      <c r="A568" s="431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81">
        <f>'Resultat-Produktion &amp; forbrug'!N257</f>
        <v>0</v>
      </c>
      <c r="F568" s="429" t="str">
        <f>IFERROR(VLOOKUP(A568,'Oversættelse til tabel'!$A$2:$B$14,2,FALSE),"")</f>
        <v>Ubrugt</v>
      </c>
      <c r="G568" s="103"/>
    </row>
    <row r="569" spans="1:7" x14ac:dyDescent="0.25">
      <c r="A569" s="431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81">
        <f>'Resultat-Produktion &amp; forbrug'!N258</f>
        <v>-141364.07838097058</v>
      </c>
      <c r="F569" s="429" t="str">
        <f>IFERROR(VLOOKUP(A569,'Oversættelse til tabel'!$A$2:$B$14,2,FALSE),"")</f>
        <v>Ubrugt</v>
      </c>
      <c r="G569" s="103"/>
    </row>
    <row r="570" spans="1:7" x14ac:dyDescent="0.25">
      <c r="A570" s="431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81">
        <f>'Resultat-Produktion &amp; forbrug'!N259</f>
        <v>0</v>
      </c>
      <c r="F570" s="429" t="str">
        <f>IFERROR(VLOOKUP(A570,'Oversættelse til tabel'!$A$2:$B$14,2,FALSE),"")</f>
        <v>Ubrugt</v>
      </c>
      <c r="G570" s="103"/>
    </row>
    <row r="571" spans="1:7" x14ac:dyDescent="0.25">
      <c r="A571" s="431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81">
        <f>'Resultat-Produktion &amp; forbrug'!N260</f>
        <v>0</v>
      </c>
      <c r="F571" s="429" t="str">
        <f>IFERROR(VLOOKUP(A571,'Oversættelse til tabel'!$A$2:$B$14,2,FALSE),"")</f>
        <v>Ubrugt</v>
      </c>
      <c r="G571" s="103"/>
    </row>
    <row r="572" spans="1:7" x14ac:dyDescent="0.25">
      <c r="A572" s="431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81">
        <f>'Resultat-Produktion &amp; forbrug'!N261</f>
        <v>-592646.72642582108</v>
      </c>
      <c r="F572" s="429" t="str">
        <f>IFERROR(VLOOKUP(A572,'Oversættelse til tabel'!$A$2:$B$14,2,FALSE),"")</f>
        <v>Ubrugt</v>
      </c>
      <c r="G572" s="103"/>
    </row>
    <row r="573" spans="1:7" x14ac:dyDescent="0.25">
      <c r="A573" s="431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81">
        <f>'Resultat-Produktion &amp; forbrug'!N262</f>
        <v>-3.2320689118932933E-2</v>
      </c>
      <c r="F573" s="429" t="str">
        <f>IFERROR(VLOOKUP(A573,'Oversættelse til tabel'!$A$2:$B$14,2,FALSE),"")</f>
        <v>Ubrugt</v>
      </c>
      <c r="G573" s="103"/>
    </row>
    <row r="574" spans="1:7" x14ac:dyDescent="0.25">
      <c r="A574" s="431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81">
        <f>'Resultat-Produktion &amp; forbrug'!N263</f>
        <v>160170.5644002886</v>
      </c>
      <c r="F574" s="429" t="str">
        <f>IFERROR(VLOOKUP(A574,'Oversættelse til tabel'!$A$2:$B$14,2,FALSE),"")</f>
        <v>Ubrugt</v>
      </c>
      <c r="G574" s="103"/>
    </row>
    <row r="575" spans="1:7" x14ac:dyDescent="0.25">
      <c r="A575" s="431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81">
        <f>'Resultat-Produktion &amp; forbrug'!N264</f>
        <v>16137.690049292243</v>
      </c>
      <c r="F575" s="429" t="str">
        <f>IFERROR(VLOOKUP(A575,'Oversættelse til tabel'!$A$2:$B$14,2,FALSE),"")</f>
        <v>Ubrugt</v>
      </c>
      <c r="G575" s="103"/>
    </row>
    <row r="576" spans="1:7" x14ac:dyDescent="0.25">
      <c r="A576" s="431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81">
        <f>'Resultat-Produktion &amp; forbrug'!N265</f>
        <v>1522485.0704756093</v>
      </c>
      <c r="F576" s="429" t="str">
        <f>IFERROR(VLOOKUP(A576,'Oversættelse til tabel'!$A$2:$B$14,2,FALSE),"")</f>
        <v>Ubrugt</v>
      </c>
      <c r="G576" s="103"/>
    </row>
    <row r="577" spans="1:7" x14ac:dyDescent="0.25">
      <c r="A577" s="431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81">
        <f ca="1">'Resultat-Produktion &amp; forbrug'!N266</f>
        <v>-354148.81875125773</v>
      </c>
      <c r="F577" s="429" t="str">
        <f>IFERROR(VLOOKUP(A577,'Oversættelse til tabel'!$A$2:$B$14,2,FALSE),"")</f>
        <v>Ubrugt</v>
      </c>
      <c r="G577" s="103"/>
    </row>
    <row r="578" spans="1:7" x14ac:dyDescent="0.25">
      <c r="A578" s="431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81">
        <f>'Resultat-Produktion &amp; forbrug'!N267</f>
        <v>0</v>
      </c>
      <c r="F578" s="429" t="str">
        <f>IFERROR(VLOOKUP(A578,'Oversættelse til tabel'!$A$2:$B$14,2,FALSE),"")</f>
        <v>Ubrugt</v>
      </c>
      <c r="G578" s="103"/>
    </row>
    <row r="579" spans="1:7" x14ac:dyDescent="0.25">
      <c r="A579" s="431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81">
        <f>'Resultat-Produktion &amp; forbrug'!N268</f>
        <v>-72970.026349509179</v>
      </c>
      <c r="F579" s="429" t="str">
        <f>IFERROR(VLOOKUP(A579,'Oversættelse til tabel'!$A$2:$B$14,2,FALSE),"")</f>
        <v>Ubrugt</v>
      </c>
      <c r="G579" s="103"/>
    </row>
    <row r="580" spans="1:7" x14ac:dyDescent="0.25">
      <c r="A580" s="431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81">
        <f>'Resultat-Produktion &amp; forbrug'!N269</f>
        <v>-300829.11033225257</v>
      </c>
      <c r="F580" s="429" t="str">
        <f>IFERROR(VLOOKUP(A580,'Oversættelse til tabel'!$A$2:$B$14,2,FALSE),"")</f>
        <v>Ubrugt</v>
      </c>
      <c r="G580" s="103"/>
    </row>
    <row r="581" spans="1:7" x14ac:dyDescent="0.25">
      <c r="A581" s="431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81">
        <f>'Resultat-Produktion &amp; forbrug'!N270</f>
        <v>-210046.70964768095</v>
      </c>
      <c r="F581" s="429" t="str">
        <f>IFERROR(VLOOKUP(A581,'Oversættelse til tabel'!$A$2:$B$14,2,FALSE),"")</f>
        <v>Ubrugt</v>
      </c>
      <c r="G581" s="103"/>
    </row>
    <row r="582" spans="1:7" x14ac:dyDescent="0.25">
      <c r="A582" s="431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81">
        <f>'Resultat-Produktion &amp; forbrug'!N271</f>
        <v>69865.048763892031</v>
      </c>
      <c r="F582" s="429" t="str">
        <f>IFERROR(VLOOKUP(A582,'Oversættelse til tabel'!$A$2:$B$14,2,FALSE),"")</f>
        <v>Ubrugt</v>
      </c>
      <c r="G582" s="103"/>
    </row>
    <row r="583" spans="1:7" x14ac:dyDescent="0.25">
      <c r="A583" s="431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81">
        <f>'Resultat-Produktion &amp; forbrug'!N272</f>
        <v>-47107.150175456467</v>
      </c>
      <c r="F583" s="429" t="str">
        <f>IFERROR(VLOOKUP(A583,'Oversættelse til tabel'!$A$2:$B$14,2,FALSE),"")</f>
        <v>Ubrugt</v>
      </c>
      <c r="G583" s="103"/>
    </row>
    <row r="584" spans="1:7" x14ac:dyDescent="0.25">
      <c r="A584" s="431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81">
        <f>'Resultat-Produktion &amp; forbrug'!N273</f>
        <v>434940.78739744844</v>
      </c>
      <c r="F584" s="429" t="str">
        <f>IFERROR(VLOOKUP(A584,'Oversættelse til tabel'!$A$2:$B$14,2,FALSE),"")</f>
        <v>Ubrugt</v>
      </c>
      <c r="G584" s="103"/>
    </row>
    <row r="585" spans="1:7" x14ac:dyDescent="0.25">
      <c r="A585" s="431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81">
        <f>'Resultat-Produktion &amp; forbrug'!N274</f>
        <v>0</v>
      </c>
      <c r="F585" s="429" t="str">
        <f>IFERROR(VLOOKUP(A585,'Oversættelse til tabel'!$A$2:$B$14,2,FALSE),"")</f>
        <v>Ubrugt</v>
      </c>
      <c r="G585" s="103"/>
    </row>
    <row r="586" spans="1:7" x14ac:dyDescent="0.25">
      <c r="A586" s="431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81">
        <f ca="1">'Resultat-Produktion &amp; forbrug'!N275</f>
        <v>0</v>
      </c>
      <c r="F586" s="429" t="str">
        <f>IFERROR(VLOOKUP(A586,'Oversættelse til tabel'!$A$2:$B$14,2,FALSE),"")</f>
        <v>Ubrugt</v>
      </c>
      <c r="G586" s="103"/>
    </row>
    <row r="587" spans="1:7" x14ac:dyDescent="0.25">
      <c r="A587" s="431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81">
        <f ca="1">'Resultat-Produktion &amp; forbrug'!N276</f>
        <v>0</v>
      </c>
      <c r="F587" s="429" t="str">
        <f>IFERROR(VLOOKUP(A587,'Oversættelse til tabel'!$A$2:$B$14,2,FALSE),"")</f>
        <v>Ubrugt</v>
      </c>
      <c r="G587" s="103"/>
    </row>
    <row r="588" spans="1:7" x14ac:dyDescent="0.25">
      <c r="A588" s="431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81">
        <f>'Resultat-Produktion &amp; forbrug'!N277</f>
        <v>339731.06359710812</v>
      </c>
      <c r="F588" s="429" t="str">
        <f>IFERROR(VLOOKUP(A588,'Oversættelse til tabel'!$A$2:$B$14,2,FALSE),"")</f>
        <v>Ubrugt</v>
      </c>
      <c r="G588" s="103"/>
    </row>
    <row r="589" spans="1:7" x14ac:dyDescent="0.25">
      <c r="A589" s="431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81">
        <f>'Resultat-Produktion &amp; forbrug'!N278</f>
        <v>0</v>
      </c>
      <c r="F589" s="429" t="str">
        <f>IFERROR(VLOOKUP(A589,'Oversættelse til tabel'!$A$2:$B$14,2,FALSE),"")</f>
        <v>Ubrugt</v>
      </c>
      <c r="G589" s="103"/>
    </row>
    <row r="590" spans="1:7" x14ac:dyDescent="0.25">
      <c r="A590" s="431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81">
        <f>'Resultat-Produktion &amp; forbrug'!N279</f>
        <v>79549.145638520597</v>
      </c>
      <c r="F590" s="429" t="str">
        <f>IFERROR(VLOOKUP(A590,'Oversættelse til tabel'!$A$2:$B$14,2,FALSE),"")</f>
        <v>Ubrugt</v>
      </c>
      <c r="G590" s="103"/>
    </row>
    <row r="591" spans="1:7" x14ac:dyDescent="0.25">
      <c r="A591" s="431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81">
        <f>'Resultat-Produktion &amp; forbrug'!N280</f>
        <v>0</v>
      </c>
      <c r="F591" s="429" t="str">
        <f>IFERROR(VLOOKUP(A591,'Oversættelse til tabel'!$A$2:$B$14,2,FALSE),"")</f>
        <v>Ubrugt</v>
      </c>
      <c r="G591" s="103"/>
    </row>
    <row r="592" spans="1:7" x14ac:dyDescent="0.25">
      <c r="A592" s="431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81">
        <f>'Resultat-Produktion &amp; forbrug'!N281</f>
        <v>2332221.3477654639</v>
      </c>
      <c r="F592" s="429" t="str">
        <f>IFERROR(VLOOKUP(A592,'Oversættelse til tabel'!$A$2:$B$14,2,FALSE),"")</f>
        <v>Ubrugt</v>
      </c>
      <c r="G592" s="103"/>
    </row>
    <row r="593" spans="1:7" x14ac:dyDescent="0.25">
      <c r="A593" s="431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81">
        <f>'Resultat-Produktion &amp; forbrug'!N282</f>
        <v>21894.979482137918</v>
      </c>
      <c r="F593" s="429" t="str">
        <f>IFERROR(VLOOKUP(A593,'Oversættelse til tabel'!$A$2:$B$14,2,FALSE),"")</f>
        <v>Ubrugt</v>
      </c>
      <c r="G593" s="103"/>
    </row>
    <row r="594" spans="1:7" x14ac:dyDescent="0.25">
      <c r="A594" s="431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81">
        <f>'Resultat-Produktion &amp; forbrug'!N283</f>
        <v>12947.841322392087</v>
      </c>
      <c r="F594" s="429" t="str">
        <f>IFERROR(VLOOKUP(A594,'Oversættelse til tabel'!$A$2:$B$14,2,FALSE),"")</f>
        <v>Ubrugt</v>
      </c>
      <c r="G594" s="103"/>
    </row>
    <row r="595" spans="1:7" x14ac:dyDescent="0.25">
      <c r="A595" s="431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81">
        <f>'Resultat-Produktion &amp; forbrug'!N284</f>
        <v>2172803.782014261</v>
      </c>
      <c r="F595" s="429" t="str">
        <f>IFERROR(VLOOKUP(A595,'Oversættelse til tabel'!$A$2:$B$14,2,FALSE),"")</f>
        <v>Ubrugt</v>
      </c>
      <c r="G595" s="103"/>
    </row>
    <row r="596" spans="1:7" x14ac:dyDescent="0.25">
      <c r="A596" s="431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81">
        <f>'Resultat-Produktion &amp; forbrug'!N285</f>
        <v>0</v>
      </c>
      <c r="F596" s="429" t="str">
        <f>IFERROR(VLOOKUP(A596,'Oversættelse til tabel'!$A$2:$B$14,2,FALSE),"")</f>
        <v>Ubrugt</v>
      </c>
      <c r="G596" s="103"/>
    </row>
    <row r="597" spans="1:7" x14ac:dyDescent="0.25">
      <c r="A597" s="431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81">
        <f>'Resultat-Produktion &amp; forbrug'!N286</f>
        <v>83709.698034187008</v>
      </c>
      <c r="F597" s="429" t="str">
        <f>IFERROR(VLOOKUP(A597,'Oversættelse til tabel'!$A$2:$B$14,2,FALSE),"")</f>
        <v>Ubrugt</v>
      </c>
      <c r="G597" s="103"/>
    </row>
    <row r="598" spans="1:7" x14ac:dyDescent="0.25">
      <c r="A598" s="431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81">
        <f>'Resultat-Produktion &amp; forbrug'!N287</f>
        <v>36000</v>
      </c>
      <c r="F598" s="429" t="str">
        <f>IFERROR(VLOOKUP(A598,'Oversættelse til tabel'!$A$2:$B$14,2,FALSE),"")</f>
        <v>Ubrugt</v>
      </c>
      <c r="G598" s="103"/>
    </row>
    <row r="599" spans="1:7" x14ac:dyDescent="0.25">
      <c r="A599" s="431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81">
        <f>'Resultat-Produktion &amp; forbrug'!N288</f>
        <v>0</v>
      </c>
      <c r="F599" s="429" t="str">
        <f>IFERROR(VLOOKUP(A599,'Oversættelse til tabel'!$A$2:$B$14,2,FALSE),"")</f>
        <v>Ubrugt</v>
      </c>
      <c r="G599" s="103"/>
    </row>
    <row r="600" spans="1:7" x14ac:dyDescent="0.25">
      <c r="A600" s="431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81">
        <f ca="1">'Resultat-Produktion &amp; forbrug'!N289</f>
        <v>0</v>
      </c>
      <c r="F600" s="429" t="str">
        <f>IFERROR(VLOOKUP(A600,'Oversættelse til tabel'!$A$2:$B$14,2,FALSE),"")</f>
        <v>Ubrugt</v>
      </c>
      <c r="G600" s="103"/>
    </row>
    <row r="601" spans="1:7" ht="15.75" thickBot="1" x14ac:dyDescent="0.3">
      <c r="A601" s="432" t="s">
        <v>342</v>
      </c>
      <c r="B601" s="425" t="str">
        <f>'Resultat-Produktion &amp; forbrug'!E290</f>
        <v>Østdanmark</v>
      </c>
      <c r="C601" s="425" t="str">
        <f>'Resultat-Produktion &amp; forbrug'!A290</f>
        <v>Træmaterialer</v>
      </c>
      <c r="D601" s="425">
        <f>'Resultat-Produktion &amp; forbrug'!D290</f>
        <v>2050</v>
      </c>
      <c r="E601" s="482">
        <f ca="1">'Resultat-Produktion &amp; forbrug'!N290</f>
        <v>0</v>
      </c>
      <c r="F601" s="430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77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77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77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77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77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77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77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77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77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77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77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77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77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77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77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77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77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77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77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77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77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77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77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77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77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77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77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77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77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77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77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77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77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77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77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77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77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77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77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77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77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77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77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77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77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77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77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77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77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77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77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77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77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77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77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77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77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77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77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77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77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77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77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77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77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77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77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77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77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77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77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77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77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77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77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77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77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77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77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77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77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77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77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77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77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77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77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77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77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77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77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77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77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77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77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77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77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77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77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77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77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77">
        <f>IF('Forbrug af biomasse'!E103&lt;&gt;"",'Forbrug af biomasse'!E103,"")</f>
        <v>7989661.5832169671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77">
        <f>IF('Forbrug af biomasse'!E104&lt;&gt;"",'Forbrug af biomasse'!E104,"")</f>
        <v>9867457.5006151944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77">
        <f>IF('Forbrug af biomasse'!E105&lt;&gt;"",'Forbrug af biomasse'!E105,"")</f>
        <v>4171.3630677727415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77">
        <f>IF('Forbrug af biomasse'!E106&lt;&gt;"",'Forbrug af biomasse'!E106,"")</f>
        <v>1507101.1523820646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77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77">
        <f>IF('Forbrug af biomasse'!E108&lt;&gt;"",'Forbrug af biomasse'!E108,"")</f>
        <v>523057.13098607323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77">
        <f>IF('Forbrug af biomasse'!E109&lt;&gt;"",'Forbrug af biomasse'!E109,"")</f>
        <v>1326462.9092294232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77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77">
        <f>IF('Forbrug af biomasse'!E111&lt;&gt;"",'Forbrug af biomasse'!E111,"")</f>
        <v>52973.141962340742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77">
        <f>IF('Forbrug af biomasse'!E112&lt;&gt;"",'Forbrug af biomasse'!E112,"")</f>
        <v>2838.8656563257464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77">
        <f>IF('Forbrug af biomasse'!E113&lt;&gt;"",'Forbrug af biomasse'!E113,"")</f>
        <v>75311.342010026739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77">
        <f>IF('Forbrug af biomasse'!E114&lt;&gt;"",'Forbrug af biomasse'!E114,"")</f>
        <v>314782.00911940058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77">
        <f>IF('Forbrug af biomasse'!E115&lt;&gt;"",'Forbrug af biomasse'!E115,"")</f>
        <v>4123.4286638275544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77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77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77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77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77">
        <f>IF('Forbrug af biomasse'!E120&lt;&gt;"",'Forbrug af biomasse'!E120,"")</f>
        <v>7649114.6368171675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77">
        <f>IF('Forbrug af biomasse'!E121&lt;&gt;"",'Forbrug af biomasse'!E121,"")</f>
        <v>9678908.9419378657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77">
        <f>IF('Forbrug af biomasse'!E122&lt;&gt;"",'Forbrug af biomasse'!E122,"")</f>
        <v>4307.7658612412106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77">
        <f>IF('Forbrug af biomasse'!E123&lt;&gt;"",'Forbrug af biomasse'!E123,"")</f>
        <v>1563200.2483061554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77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77">
        <f>IF('Forbrug af biomasse'!E125&lt;&gt;"",'Forbrug af biomasse'!E125,"")</f>
        <v>519697.15308066551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77">
        <f>IF('Forbrug af biomasse'!E126&lt;&gt;"",'Forbrug af biomasse'!E126,"")</f>
        <v>1388988.8638442878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77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77">
        <f>IF('Forbrug af biomasse'!E128&lt;&gt;"",'Forbrug af biomasse'!E128,"")</f>
        <v>52709.156061702248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77">
        <f>IF('Forbrug af biomasse'!E129&lt;&gt;"",'Forbrug af biomasse'!E129,"")</f>
        <v>2832.9524091506291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77">
        <f>IF('Forbrug af biomasse'!E130&lt;&gt;"",'Forbrug af biomasse'!E130,"")</f>
        <v>75243.769743329321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77">
        <f>IF('Forbrug af biomasse'!E131&lt;&gt;"",'Forbrug af biomasse'!E131,"")</f>
        <v>314661.48085110582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77">
        <f>IF('Forbrug af biomasse'!E132&lt;&gt;"",'Forbrug af biomasse'!E132,"")</f>
        <v>4092.8191064506923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77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77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77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77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77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77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77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77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77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77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77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77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77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77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77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77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77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77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77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77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77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77">
        <f>IF('Forbrug af biomasse'!E154&lt;&gt;"",'Forbrug af biomasse'!E154,"")</f>
        <v>1157678.9141627084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77">
        <f>IF('Forbrug af biomasse'!E155&lt;&gt;"",'Forbrug af biomasse'!E155,"")</f>
        <v>701319.77122631879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77">
        <f>IF('Forbrug af biomasse'!E156&lt;&gt;"",'Forbrug af biomasse'!E156,"")</f>
        <v>350.10096257642732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77">
        <f>IF('Forbrug af biomasse'!E157&lt;&gt;"",'Forbrug af biomasse'!E157,"")</f>
        <v>1268228.6485488336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77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77">
        <f>IF('Forbrug af biomasse'!E159&lt;&gt;"",'Forbrug af biomasse'!E159,"")</f>
        <v>202910.8690139266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77">
        <f>IF('Forbrug af biomasse'!E160&lt;&gt;"",'Forbrug af biomasse'!E160,"")</f>
        <v>179027.55479609076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77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77">
        <f>IF('Forbrug af biomasse'!E162&lt;&gt;"",'Forbrug af biomasse'!E162,"")</f>
        <v>22960.858037659247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77">
        <f>IF('Forbrug af biomasse'!E163&lt;&gt;"",'Forbrug af biomasse'!E163,"")</f>
        <v>947.1343436742535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77">
        <f>IF('Forbrug af biomasse'!E164&lt;&gt;"",'Forbrug af biomasse'!E164,"")</f>
        <v>10365.657989973257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77">
        <f>IF('Forbrug af biomasse'!E165&lt;&gt;"",'Forbrug af biomasse'!E165,"")</f>
        <v>15243.990880599462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77">
        <f>IF('Forbrug af biomasse'!E166&lt;&gt;"",'Forbrug af biomasse'!E166,"")</f>
        <v>24521.571336172448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77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77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77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77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77">
        <f>IF('Forbrug af biomasse'!E171&lt;&gt;"",'Forbrug af biomasse'!E171,"")</f>
        <v>1108334.6440677529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77">
        <f>IF('Forbrug af biomasse'!E172&lt;&gt;"",'Forbrug af biomasse'!E172,"")</f>
        <v>687918.86911669304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77">
        <f>IF('Forbrug af biomasse'!E173&lt;&gt;"",'Forbrug af biomasse'!E173,"")</f>
        <v>361.54919868427658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77">
        <f>IF('Forbrug af biomasse'!E174&lt;&gt;"",'Forbrug af biomasse'!E174,"")</f>
        <v>1327477.7098236387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77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77">
        <f>IF('Forbrug af biomasse'!E176&lt;&gt;"",'Forbrug af biomasse'!E176,"")</f>
        <v>203334.8469193347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77">
        <f>IF('Forbrug af biomasse'!E177&lt;&gt;"",'Forbrug af biomasse'!E177,"")</f>
        <v>188529.05350799995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77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77">
        <f>IF('Forbrug af biomasse'!E179&lt;&gt;"",'Forbrug af biomasse'!E179,"")</f>
        <v>23224.843938297741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77">
        <f>IF('Forbrug af biomasse'!E180&lt;&gt;"",'Forbrug af biomasse'!E180,"")</f>
        <v>953.04759084937086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77">
        <f>IF('Forbrug af biomasse'!E181&lt;&gt;"",'Forbrug af biomasse'!E181,"")</f>
        <v>10433.230256670677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77">
        <f>IF('Forbrug af biomasse'!E182&lt;&gt;"",'Forbrug af biomasse'!E182,"")</f>
        <v>15364.519148894226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77">
        <f>IF('Forbrug af biomasse'!E183&lt;&gt;"",'Forbrug af biomasse'!E183,"")</f>
        <v>24552.18089354931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77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77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77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77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77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77">
        <f>IF('Forbrug af biomasse'!E189&lt;&gt;"",'Forbrug af biomasse'!E189,"")</f>
        <v>726974.95402379602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77">
        <f>IF('Forbrug af biomasse'!E190&lt;&gt;"",'Forbrug af biomasse'!E190,"")</f>
        <v>724013.50560011622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77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77">
        <f>IF('Forbrug af biomasse'!E192&lt;&gt;"",'Forbrug af biomasse'!E192,"")</f>
        <v>103520.85960187271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77">
        <f>IF('Forbrug af biomasse'!E193&lt;&gt;"",'Forbrug af biomasse'!E193,"")</f>
        <v>103062.42440743271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77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77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77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77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77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77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77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77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77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77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77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77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77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77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77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77">
        <f>IF('Forbrug af biomasse'!E209&lt;&gt;"",'Forbrug af biomasse'!E209,"")</f>
        <v>5879215.2019956233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77">
        <f>IF('Forbrug af biomasse'!E210&lt;&gt;"",'Forbrug af biomasse'!E210,"")</f>
        <v>773085.89354292606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77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77">
        <f>IF('Forbrug af biomasse'!E212&lt;&gt;"",'Forbrug af biomasse'!E212,"")</f>
        <v>64498.475475191975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77">
        <f>IF('Forbrug af biomasse'!E213&lt;&gt;"",'Forbrug af biomasse'!E213,"")</f>
        <v>841167.61765562883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77">
        <f>IF('Forbrug af biomasse'!E214&lt;&gt;"",'Forbrug af biomasse'!E214,"")</f>
        <v>5657053.7864699624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77">
        <f>IF('Forbrug af biomasse'!E215&lt;&gt;"",'Forbrug af biomasse'!E215,"")</f>
        <v>214099.10609126225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77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77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77">
        <f>IF('Forbrug af biomasse'!E218&lt;&gt;"",'Forbrug af biomasse'!E218,"")</f>
        <v>12237689.909258299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77">
        <f>IF('Forbrug af biomasse'!E219&lt;&gt;"",'Forbrug af biomasse'!E219,"")</f>
        <v>1515714.1736670113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77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77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77">
        <f>IF('Forbrug af biomasse'!E222&lt;&gt;"",'Forbrug af biomasse'!E222,"")</f>
        <v>39415.735012617326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77">
        <f>IF('Forbrug af biomasse'!E223&lt;&gt;"",'Forbrug af biomasse'!E223,"")</f>
        <v>4828427.5390456226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77">
        <f>IF('Forbrug af biomasse'!E224&lt;&gt;"",'Forbrug af biomasse'!E224,"")</f>
        <v>5879215.2019956233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77">
        <f>IF('Forbrug af biomasse'!E225&lt;&gt;"",'Forbrug af biomasse'!E225,"")</f>
        <v>773085.89354292606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77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77">
        <f>IF('Forbrug af biomasse'!E227&lt;&gt;"",'Forbrug af biomasse'!E227,"")</f>
        <v>64498.475475191975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77">
        <f>IF('Forbrug af biomasse'!E228&lt;&gt;"",'Forbrug af biomasse'!E228,"")</f>
        <v>841167.61765562883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77">
        <f>IF('Forbrug af biomasse'!E229&lt;&gt;"",'Forbrug af biomasse'!E229,"")</f>
        <v>5657053.7864699624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77">
        <f>IF('Forbrug af biomasse'!E230&lt;&gt;"",'Forbrug af biomasse'!E230,"")</f>
        <v>214099.10609126225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77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77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77">
        <f>IF('Forbrug af biomasse'!E233&lt;&gt;"",'Forbrug af biomasse'!E233,"")</f>
        <v>12237689.909258299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77">
        <f>IF('Forbrug af biomasse'!E234&lt;&gt;"",'Forbrug af biomasse'!E234,"")</f>
        <v>1515714.1736670113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77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77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77">
        <f>IF('Forbrug af biomasse'!E237&lt;&gt;"",'Forbrug af biomasse'!E237,"")</f>
        <v>39415.735012617326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77">
        <f>IF('Forbrug af biomasse'!E238&lt;&gt;"",'Forbrug af biomasse'!E238,"")</f>
        <v>4828427.5390456226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77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77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77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77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77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77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77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77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77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77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77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77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77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77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77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77">
        <f>IF('Forbrug af biomasse'!E254&lt;&gt;"",'Forbrug af biomasse'!E254,"")</f>
        <v>721621.60770550347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77">
        <f>IF('Forbrug af biomasse'!E255&lt;&gt;"",'Forbrug af biomasse'!E255,"")</f>
        <v>94889.448034412562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77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77">
        <f>IF('Forbrug af biomasse'!E257&lt;&gt;"",'Forbrug af biomasse'!E257,"")</f>
        <v>7916.616753740097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77">
        <f>IF('Forbrug af biomasse'!E258&lt;&gt;"",'Forbrug af biomasse'!E258,"")</f>
        <v>103245.8768300271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77">
        <f>IF('Forbrug af biomasse'!E259&lt;&gt;"",'Forbrug af biomasse'!E259,"")</f>
        <v>694353.26110928762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77">
        <f>IF('Forbrug af biomasse'!E260&lt;&gt;"",'Forbrug af biomasse'!E260,"")</f>
        <v>26278.769501998377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77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77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77">
        <f>IF('Forbrug af biomasse'!E263&lt;&gt;"",'Forbrug af biomasse'!E263,"")</f>
        <v>1502068.0760117145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77">
        <f>IF('Forbrug af biomasse'!E264&lt;&gt;"",'Forbrug af biomasse'!E264,"")</f>
        <v>186040.49371289229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77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77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77">
        <f>IF('Forbrug af biomasse'!E267&lt;&gt;"",'Forbrug af biomasse'!E267,"")</f>
        <v>4837.9324606189484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77">
        <f>IF('Forbrug af biomasse'!E268&lt;&gt;"",'Forbrug af biomasse'!E268,"")</f>
        <v>592646.72642582119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77">
        <f>IF('Forbrug af biomasse'!E269&lt;&gt;"",'Forbrug af biomasse'!E269,"")</f>
        <v>721621.60770550335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77">
        <f>IF('Forbrug af biomasse'!E270&lt;&gt;"",'Forbrug af biomasse'!E270,"")</f>
        <v>94889.448034412548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77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77">
        <f>IF('Forbrug af biomasse'!E272&lt;&gt;"",'Forbrug af biomasse'!E272,"")</f>
        <v>7916.616753740097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77">
        <f>IF('Forbrug af biomasse'!E273&lt;&gt;"",'Forbrug af biomasse'!E273,"")</f>
        <v>103245.87683002709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77">
        <f>IF('Forbrug af biomasse'!E274&lt;&gt;"",'Forbrug af biomasse'!E274,"")</f>
        <v>694353.2611092875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77">
        <f>IF('Forbrug af biomasse'!E275&lt;&gt;"",'Forbrug af biomasse'!E275,"")</f>
        <v>26278.769501998373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77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77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77">
        <f>IF('Forbrug af biomasse'!E278&lt;&gt;"",'Forbrug af biomasse'!E278,"")</f>
        <v>1502068.0760117143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77">
        <f>IF('Forbrug af biomasse'!E279&lt;&gt;"",'Forbrug af biomasse'!E279,"")</f>
        <v>186040.49371289223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77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77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77">
        <f>IF('Forbrug af biomasse'!E282&lt;&gt;"",'Forbrug af biomasse'!E282,"")</f>
        <v>4837.9324606189475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77">
        <f>IF('Forbrug af biomasse'!E283&lt;&gt;"",'Forbrug af biomasse'!E283,"")</f>
        <v>592646.72642582108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77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77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77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77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77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77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77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77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77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77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77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77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77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77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77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77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77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77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77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77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77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77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77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77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77">
        <f>IF('Forbrug af biomasse'!E308&lt;&gt;"",'Forbrug af biomasse'!E308,"")</f>
        <v>1090857.6667890914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77">
        <f>IF('Forbrug af biomasse'!E309&lt;&gt;"",'Forbrug af biomasse'!E309,"")</f>
        <v>162889.29909228458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77">
        <f>IF('Forbrug af biomasse'!E310&lt;&gt;"",'Forbrug af biomasse'!E310,"")</f>
        <v>176446.6832046808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77">
        <f ca="1">IF('Forbrug af biomasse'!E311&lt;&gt;"",'Forbrug af biomasse'!E311,"")</f>
        <v>1264435.4439343661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77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77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77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77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77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77">
        <f ca="1">IF('Forbrug af biomasse'!E317&lt;&gt;"",'Forbrug af biomasse'!E317,"")</f>
        <v>389334.36334971216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77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77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77">
        <f>IF('Forbrug af biomasse'!E320&lt;&gt;"",'Forbrug af biomasse'!E320,"")</f>
        <v>713024.56071776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77">
        <f>IF('Forbrug af biomasse'!E321&lt;&gt;"",'Forbrug af biomasse'!E321,"")</f>
        <v>64956.455108856775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77">
        <f>IF('Forbrug af biomasse'!E322&lt;&gt;"",'Forbrug af biomasse'!E322,"")</f>
        <v>40614.954242467749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77">
        <f ca="1">IF('Forbrug af biomasse'!E323&lt;&gt;"",'Forbrug af biomasse'!E323,"")</f>
        <v>370106.33706436935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77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77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77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77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77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77">
        <f ca="1">IF('Forbrug af biomasse'!E329&lt;&gt;"",'Forbrug af biomasse'!E329,"")</f>
        <v>113960.04106329833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77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77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77">
        <f>IF('Forbrug af biomasse'!E332&lt;&gt;"",'Forbrug af biomasse'!E332,"")</f>
        <v>1010684.2499246718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77">
        <f>IF('Forbrug af biomasse'!E333&lt;&gt;"",'Forbrug af biomasse'!E333,"")</f>
        <v>168414.8808021411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77">
        <f>IF('Forbrug af biomasse'!E334&lt;&gt;"",'Forbrug af biomasse'!E334,"")</f>
        <v>183249.6836740704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77">
        <f ca="1">IF('Forbrug af biomasse'!E335&lt;&gt;"",'Forbrug af biomasse'!E335,"")</f>
        <v>1232129.8582954018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77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77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77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77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77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77">
        <f ca="1">IF('Forbrug af biomasse'!E341&lt;&gt;"",'Forbrug af biomasse'!E341,"")</f>
        <v>380352.76102781744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77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77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77">
        <f>IF('Forbrug af biomasse'!E344&lt;&gt;"",'Forbrug af biomasse'!E344,"")</f>
        <v>691079.94133190345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77">
        <f>IF('Forbrug af biomasse'!E345&lt;&gt;"",'Forbrug af biomasse'!E345,"")</f>
        <v>67729.865689932136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77">
        <f>IF('Forbrug af biomasse'!E346&lt;&gt;"",'Forbrug af biomasse'!E346,"")</f>
        <v>42440.412782955995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77">
        <f ca="1">IF('Forbrug af biomasse'!E347&lt;&gt;"",'Forbrug af biomasse'!E347,"")</f>
        <v>360341.66126997548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77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77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77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77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77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77">
        <f ca="1">IF('Forbrug af biomasse'!E353&lt;&gt;"",'Forbrug af biomasse'!E353,"")</f>
        <v>111177.39028679465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77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77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77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77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77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77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77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77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77">
        <f>IF('Forbrug af biomasse'!E362&lt;&gt;"",'Forbrug af biomasse'!E362,"")</f>
        <v>7085171.5926641021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77">
        <f>IF('Forbrug af biomasse'!E363&lt;&gt;"",'Forbrug af biomasse'!E363,"")</f>
        <v>3116039.2107205875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77">
        <f>IF('Forbrug af biomasse'!E364&lt;&gt;"",'Forbrug af biomasse'!E364,"")</f>
        <v>4171.3630677727415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77">
        <f>IF('Forbrug af biomasse'!E365&lt;&gt;"",'Forbrug af biomasse'!E365,"")</f>
        <v>502160.95849399589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77">
        <f ca="1">IF('Forbrug af biomasse'!E366&lt;&gt;"",'Forbrug af biomasse'!E366,"")</f>
        <v>17711161.810424652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77">
        <f ca="1">IF('Forbrug af biomasse'!E367&lt;&gt;"",'Forbrug af biomasse'!E367,"")</f>
        <v>571108.87935312989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77">
        <f>IF('Forbrug af biomasse'!E368&lt;&gt;"",'Forbrug af biomasse'!E368,"")</f>
        <v>6783177.1307623936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77">
        <f>IF('Forbrug af biomasse'!E369&lt;&gt;"",'Forbrug af biomasse'!E369,"")</f>
        <v>3056497.5606119577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77">
        <f>IF('Forbrug af biomasse'!E370&lt;&gt;"",'Forbrug af biomasse'!E370,"")</f>
        <v>4307.7658612412106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77">
        <f>IF('Forbrug af biomasse'!E371&lt;&gt;"",'Forbrug af biomasse'!E371,"")</f>
        <v>525831.49845533748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77">
        <f ca="1">IF('Forbrug af biomasse'!E372&lt;&gt;"",'Forbrug af biomasse'!E372,"")</f>
        <v>17222550.97014698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77">
        <f ca="1">IF('Forbrug af biomasse'!E373&lt;&gt;"",'Forbrug af biomasse'!E373,"")</f>
        <v>549824.31220967998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77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77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77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77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77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77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77">
        <f>IF('Forbrug af biomasse'!E380&lt;&gt;"",'Forbrug af biomasse'!E380,"")</f>
        <v>1026620.9238801375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77">
        <f>IF('Forbrug af biomasse'!E381&lt;&gt;"",'Forbrug af biomasse'!E381,"")</f>
        <v>221469.40143989015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77">
        <f>IF('Forbrug af biomasse'!E382&lt;&gt;"",'Forbrug af biomasse'!E382,"")</f>
        <v>350.10096257642732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77">
        <f>IF('Forbrug af biomasse'!E383&lt;&gt;"",'Forbrug af biomasse'!E383,"")</f>
        <v>67774.717172805787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77">
        <f ca="1">IF('Forbrug af biomasse'!E384&lt;&gt;"",'Forbrug af biomasse'!E384,"")</f>
        <v>3047096.7359039234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77">
        <f ca="1">IF('Forbrug af biomasse'!E385&lt;&gt;"",'Forbrug af biomasse'!E385,"")</f>
        <v>364918.6036041156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77">
        <f>IF('Forbrug af biomasse'!E386&lt;&gt;"",'Forbrug af biomasse'!E386,"")</f>
        <v>982862.79756951681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77">
        <f>IF('Forbrug af biomasse'!E387&lt;&gt;"",'Forbrug af biomasse'!E387,"")</f>
        <v>217237.5376157978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77">
        <f>IF('Forbrug af biomasse'!E388&lt;&gt;"",'Forbrug af biomasse'!E388,"")</f>
        <v>361.54919868427658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77">
        <f>IF('Forbrug af biomasse'!E389&lt;&gt;"",'Forbrug af biomasse'!E389,"")</f>
        <v>71371.713113742837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77">
        <f ca="1">IF('Forbrug af biomasse'!E390&lt;&gt;"",'Forbrug af biomasse'!E390,"")</f>
        <v>3027845.1302976091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77">
        <f ca="1">IF('Forbrug af biomasse'!E391&lt;&gt;"",'Forbrug af biomasse'!E391,"")</f>
        <v>354148.81875125773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77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77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77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77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77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77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77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77">
        <f>IF('Forbrug af biomasse'!E399&lt;&gt;"",'Forbrug af biomasse'!E399,"")</f>
        <v>509029.05966338929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77">
        <f>IF('Forbrug af biomasse'!E400&lt;&gt;"",'Forbrug af biomasse'!E400,"")</f>
        <v>526296.50250669091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77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77">
        <f>IF('Forbrug af biomasse'!E402&lt;&gt;"",'Forbrug af biomasse'!E402,"")</f>
        <v>202988.92221517742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77">
        <f>IF('Forbrug af biomasse'!E403&lt;&gt;"",'Forbrug af biomasse'!E403,"")</f>
        <v>211655.83028103792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77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77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77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77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77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77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77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77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77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77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77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77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77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77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77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77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77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77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77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77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77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77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77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77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77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77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77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77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77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77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77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77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77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77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77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77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77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77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77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77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77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77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77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77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77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77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77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77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77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77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77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77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77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77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77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77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77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77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77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77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77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77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77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77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77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77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77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77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77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77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77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77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77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77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77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77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77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77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77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77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77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77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77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77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77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77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77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77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77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77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77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77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77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77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77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77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77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77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77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77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77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77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77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77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77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77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77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77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77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77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77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77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77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77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77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77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77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77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77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77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77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77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77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77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77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77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77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77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77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77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77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77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77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77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77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77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77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77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77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77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77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77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77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77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77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77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77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77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77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77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77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77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77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77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77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77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77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77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77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77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77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77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77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77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77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77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77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77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77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77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77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77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77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77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77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77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77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77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77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77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77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77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77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77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77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77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77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77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77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77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77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77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77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77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77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77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77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77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77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77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77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77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77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77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77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77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77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77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77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77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77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77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77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77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77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77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77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77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77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77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77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77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77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77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77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77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77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77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77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77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77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77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77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77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77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77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77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77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77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77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77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77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77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77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77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77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77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77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77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77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77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77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77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77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77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77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77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77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77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77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77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77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77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77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77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77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77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77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77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77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77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77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77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77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77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77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77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77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77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77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77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77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77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77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77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77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77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77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77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77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77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77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77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77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77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77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77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77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77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77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77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77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77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1553033.9895290628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2643891.6563181542</v>
      </c>
      <c r="F14">
        <f>E14-D14</f>
        <v>1090857.6667890914</v>
      </c>
      <c r="G14">
        <f t="shared" si="3"/>
        <v>1090857.6667890914</v>
      </c>
      <c r="H14">
        <f t="shared" si="1"/>
        <v>713024.56071776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221371.16567394452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934395.72639170452</v>
      </c>
      <c r="F20">
        <f t="shared" si="2"/>
        <v>713024.56071776</v>
      </c>
      <c r="G20">
        <f t="shared" si="3"/>
        <v>713024.56071776</v>
      </c>
      <c r="H20">
        <f t="shared" si="1"/>
        <v>1090857.6667890914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1549808.5552047445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2560492.8051294163</v>
      </c>
      <c r="F26">
        <f t="shared" si="2"/>
        <v>1010684.2499246718</v>
      </c>
      <c r="G26">
        <f t="shared" si="3"/>
        <v>1010684.2499246718</v>
      </c>
      <c r="H26">
        <f t="shared" si="1"/>
        <v>691079.94133190345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1232129.8582954018</v>
      </c>
      <c r="F29">
        <f t="shared" ca="1" si="2"/>
        <v>1232129.8582954018</v>
      </c>
      <c r="G29">
        <f t="shared" ca="1" si="3"/>
        <v>1232129.8582954018</v>
      </c>
      <c r="H29">
        <f t="shared" ca="1" si="1"/>
        <v>360341.66126997548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221176.71638014301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912256.65771204641</v>
      </c>
      <c r="F32">
        <f t="shared" si="2"/>
        <v>691079.94133190345</v>
      </c>
      <c r="G32">
        <f t="shared" si="3"/>
        <v>691079.94133190345</v>
      </c>
      <c r="H32">
        <f t="shared" si="1"/>
        <v>1010684.2499246718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360341.66126997548</v>
      </c>
      <c r="F35">
        <f t="shared" ca="1" si="2"/>
        <v>360341.66126997548</v>
      </c>
      <c r="G35">
        <f t="shared" ca="1" si="3"/>
        <v>360341.66126997548</v>
      </c>
      <c r="H35">
        <f t="shared" ca="1" si="1"/>
        <v>1232129.8582954018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activeCellId="5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5272.1210199884463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2340.979109621735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380352.76102781744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412048.8244468022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-457046.86244907364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5290666613.2844973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128101138.7910063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8507486.5991519224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8465090.4635093808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270827.7836134762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3859706.2780138706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95875938.998603612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-101689.21712719031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139131150.75867423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-290363.30484303256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54644.856187822908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31478200.911940057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311731.2069853631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20203693.34554347</v>
      </c>
      <c r="J474" s="283">
        <f ca="1">SUMIFS('Forbrug af biomasse'!$E$1:$E$437,'Forbrug af biomasse'!$A$1:$A$437,"Biogas",'Forbrug af biomasse'!$B$1:$B$437,$A$1,'Forbrug af biomasse'!$D$1:$D$437,J$2)*'[1]Processer - data'!J474</f>
        <v>19825143.262106888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11.274893587492015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10.446236677234685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5.7011254682299599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3.2466189709661259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32.896038850896176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1222.9823291756024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543.04066108916675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111177.39028679465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120442.17281069422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-132648.33129485277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649382479.82762516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15723280.497011581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3687513.8008480752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3729909.9364906172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90356.61638652379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531239.97198612941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13892146.969952501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-14734.474200152699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9888608.7742910944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-20637.28437769684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4586.3226097511979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1524399.0880599462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1853830.793014637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3475921.4954590979</v>
      </c>
      <c r="J474" s="283">
        <f ca="1">SUMIFS('Forbrug af biomasse'!$E$1:$E$437,'Forbrug af biomasse'!$A$1:$A$437,"Biogas",'Forbrug af biomasse'!$B$1:$B$437,$A$1,'Forbrug af biomasse'!$D$1:$D$437,J$2)*'[1]Processer - data'!J474</f>
        <v>3485399.0902783498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7.3696837746251198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7.142868438466893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2.2734759288099871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0.74731515806140647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9.6205876425499657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13026505.733863901</v>
      </c>
      <c r="O3" s="98">
        <f ca="1">SUMIF($F$3:$F$509,$L$3,J$3:J$509)</f>
        <v>12085069.444418345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6495.1033491640483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2884.0197707109019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491530.15131461207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532490.99725749646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-589695.19374392647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18.644577362117133</v>
      </c>
      <c r="J481" s="287">
        <f>'Resultater - Vestdanmark'!J481+'Resultater - Østdanmark'!J481</f>
        <v>17.589105115701578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42.51662649344614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56" t="s">
        <v>243</v>
      </c>
      <c r="B1" s="456"/>
      <c r="C1" s="456"/>
      <c r="F1" s="457" t="s">
        <v>245</v>
      </c>
      <c r="G1" s="457"/>
      <c r="H1" s="457"/>
      <c r="I1" s="457"/>
      <c r="J1" s="457"/>
      <c r="K1" s="457"/>
      <c r="L1" s="457"/>
      <c r="M1" s="458"/>
      <c r="N1" s="459" t="s">
        <v>246</v>
      </c>
      <c r="O1" s="460"/>
      <c r="P1" s="461"/>
      <c r="Q1" s="453" t="s">
        <v>122</v>
      </c>
      <c r="R1" s="453"/>
      <c r="S1" s="453"/>
      <c r="T1" s="454"/>
      <c r="U1" s="455" t="s">
        <v>225</v>
      </c>
      <c r="V1" s="453"/>
      <c r="W1" s="453"/>
      <c r="X1" s="454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17711161.810424652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4171.3630677727415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4171.3630677727415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75311.342010026739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52973.141962340742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1090857.6667890914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1143830.8087514322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11.580312356401569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11.274893587492015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972256.18743871734</v>
      </c>
      <c r="W67" s="187">
        <f>J67*IFERROR(VLOOKUP(A67,[1]Tørstofindhold!A$2:B$24,2,FALSE),0)</f>
        <v>45027.170667989631</v>
      </c>
      <c r="X67" s="188">
        <f t="shared" si="12"/>
        <v>927229.0167707277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2838.8656563257464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571108.87935312989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9867457.5006151944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3116039.2107205875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314782.00911940058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4123.4286638275544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7989661.5832169671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7085171.5926641021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17222550.97014698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4307.7658612412106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4307.7658612412106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75243.769743329321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52709.156061702248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1010684.2499246718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10.750133424874672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10.446236677234685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903884.39508841792</v>
      </c>
      <c r="W115" s="187">
        <f>J115*IFERROR(VLOOKUP(A115,[1]Tørstofindhold!A$2:B$24,2,FALSE),0)</f>
        <v>44802.782652446913</v>
      </c>
      <c r="X115" s="188">
        <f t="shared" si="26"/>
        <v>859081.61243597104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2832.9524091506291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549824.31220967998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9678908.9419378657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3056497.5606119577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314661.48085110582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4092.8191064506923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7649114.6368171675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6783177.1307623936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1232129.8582954018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1232129.8582954018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1232129.8582954018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32.896038850896176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32.896038850896176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1010346.4838022294</v>
      </c>
      <c r="W145" s="187">
        <f>J145*IFERROR(VLOOKUP(A145,[1]Tørstofindhold!A$2:B$24,2,FALSE),0)</f>
        <v>0</v>
      </c>
      <c r="X145" s="188">
        <f t="shared" ca="1" si="26"/>
        <v>1010346.4838022294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380352.76102781744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380352.76102781744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3047096.7359039234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350.10096257642732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350.10096257642732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10365.657989973257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22960.858037659247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947.1343436742535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364918.6036041156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701319.77122631879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221469.40143989015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15243.990880599462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24521.571336172448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1157678.9141627084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1026620.9238801375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3027845.1302976091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361.54919868427658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361.54919868427658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10433.230256670677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23224.843938297741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691079.94133190345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7.2767722051869059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607159.06747967098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953.04759084937086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354148.81875125773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687918.86911669304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217237.5376157978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15364.519148894226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24552.18089354931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1108334.6440677529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982862.79756951681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360341.66126997548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360341.66126997548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360341.66126997548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9.6205876425499657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9.6205876425499657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295480.16224137985</v>
      </c>
      <c r="W289" s="187">
        <f>J289*IFERROR(VLOOKUP(A289,[1]Tørstofindhold!A$2:B$24,2,FALSE),0)</f>
        <v>0</v>
      </c>
      <c r="X289" s="188">
        <f t="shared" ca="1" si="96"/>
        <v>295480.16224137985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111177.39028679465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111177.39028679465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66" t="s">
        <v>23</v>
      </c>
      <c r="B2" s="467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7"/>
      <c r="S2" s="467"/>
      <c r="T2" s="467"/>
      <c r="U2" s="4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62" t="s">
        <v>7</v>
      </c>
      <c r="D3" s="463"/>
      <c r="E3" s="463"/>
      <c r="F3" s="463"/>
      <c r="G3" s="463"/>
      <c r="H3" s="463"/>
      <c r="I3" s="463"/>
      <c r="J3" s="463"/>
      <c r="K3" s="464"/>
      <c r="L3" s="462" t="s">
        <v>8</v>
      </c>
      <c r="M3" s="463"/>
      <c r="N3" s="463"/>
      <c r="O3" s="463"/>
      <c r="P3" s="463"/>
      <c r="Q3" s="463"/>
      <c r="R3" s="463"/>
      <c r="S3" s="463"/>
      <c r="T3" s="464"/>
      <c r="U3" s="71"/>
      <c r="W3" s="31" t="s">
        <v>270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273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274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275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62" t="s">
        <v>7</v>
      </c>
      <c r="D22" s="463"/>
      <c r="E22" s="464"/>
      <c r="F22" s="465" t="s">
        <v>8</v>
      </c>
      <c r="G22" s="463"/>
      <c r="H22" s="4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69" t="s">
        <v>24</v>
      </c>
      <c r="B29" s="470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1"/>
    </row>
    <row r="30" spans="1:21" x14ac:dyDescent="0.25">
      <c r="A30" s="56"/>
      <c r="B30" s="53"/>
      <c r="C30" s="472" t="s">
        <v>7</v>
      </c>
      <c r="D30" s="473"/>
      <c r="E30" s="473"/>
      <c r="F30" s="473"/>
      <c r="G30" s="473"/>
      <c r="H30" s="473"/>
      <c r="I30" s="473"/>
      <c r="J30" s="473"/>
      <c r="K30" s="474"/>
      <c r="L30" s="472" t="s">
        <v>8</v>
      </c>
      <c r="M30" s="473"/>
      <c r="N30" s="473"/>
      <c r="O30" s="473"/>
      <c r="P30" s="473"/>
      <c r="Q30" s="473"/>
      <c r="R30" s="473"/>
      <c r="S30" s="473"/>
      <c r="T30" s="474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62" t="s">
        <v>7</v>
      </c>
      <c r="D49" s="463"/>
      <c r="E49" s="464"/>
      <c r="F49" s="465" t="s">
        <v>8</v>
      </c>
      <c r="G49" s="463"/>
      <c r="H49" s="4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19.42578125" bestFit="1" customWidth="1"/>
    <col min="2" max="2" width="14.5703125" bestFit="1" customWidth="1"/>
    <col min="3" max="3" width="8.140625" bestFit="1" customWidth="1"/>
    <col min="4" max="4" width="8" bestFit="1" customWidth="1"/>
    <col min="5" max="5" width="10.42578125" bestFit="1" customWidth="1"/>
    <col min="6" max="6" width="3.85546875" bestFit="1" customWidth="1"/>
    <col min="7" max="7" width="10.7109375" bestFit="1" customWidth="1"/>
    <col min="8" max="8" width="9.85546875" bestFit="1" customWidth="1"/>
    <col min="9" max="9" width="4.85546875" bestFit="1" customWidth="1"/>
    <col min="10" max="10" width="7.42578125" bestFit="1" customWidth="1"/>
    <col min="11" max="11" width="4.85546875" bestFit="1" customWidth="1"/>
    <col min="12" max="12" width="9.85546875" bestFit="1" customWidth="1"/>
    <col min="13" max="13" width="4.85546875" bestFit="1" customWidth="1"/>
    <col min="14" max="14" width="14" bestFit="1" customWidth="1"/>
    <col min="15" max="15" width="13.140625" bestFit="1" customWidth="1"/>
    <col min="16" max="16" width="11.5703125" bestFit="1" customWidth="1"/>
    <col min="17" max="17" width="7.85546875" bestFit="1" customWidth="1"/>
    <col min="18" max="18" width="4.5703125" bestFit="1" customWidth="1"/>
    <col min="19" max="19" width="9" bestFit="1" customWidth="1"/>
    <col min="20" max="20" width="12.140625" bestFit="1" customWidth="1"/>
    <col min="21" max="21" width="4.5703125" bestFit="1" customWidth="1"/>
    <col min="22" max="22" width="14.28515625" bestFit="1" customWidth="1"/>
    <col min="23" max="23" width="7.85546875" bestFit="1" customWidth="1"/>
    <col min="24" max="25" width="4.5703125" bestFit="1" customWidth="1"/>
    <col min="26" max="26" width="18.42578125" bestFit="1" customWidth="1"/>
    <col min="27" max="27" width="14.28515625" bestFit="1" customWidth="1"/>
    <col min="28" max="28" width="8.85546875" bestFit="1" customWidth="1"/>
    <col min="29" max="29" width="8.140625" bestFit="1" customWidth="1"/>
    <col min="30" max="30" width="10.5703125" bestFit="1" customWidth="1"/>
    <col min="31" max="31" width="11.42578125" bestFit="1" customWidth="1"/>
    <col min="32" max="32" width="8.42578125" bestFit="1" customWidth="1"/>
    <col min="33" max="33" width="7.5703125" bestFit="1" customWidth="1"/>
    <col min="34" max="34" width="9.85546875" bestFit="1" customWidth="1"/>
    <col min="35" max="35" width="11.85546875" bestFit="1" customWidth="1"/>
    <col min="36" max="36" width="12.28515625" bestFit="1" customWidth="1"/>
    <col min="37" max="37" width="10.140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5401140.9380382579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14417022.13691345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1803882.2275068513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4866062.4001538763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1701764.1912565753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4738801.5537710525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25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10722786.136350492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4838205.5075765876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1490929.3550358114</v>
      </c>
      <c r="AK37" s="237">
        <v>303956314.6932624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19.5703125" bestFit="1" customWidth="1"/>
    <col min="2" max="2" width="14.85546875" bestFit="1" customWidth="1"/>
    <col min="3" max="3" width="9.85546875" bestFit="1" customWidth="1"/>
    <col min="4" max="4" width="11.5703125" bestFit="1" customWidth="1"/>
    <col min="5" max="5" width="11.85546875" bestFit="1" customWidth="1"/>
    <col min="6" max="6" width="7.85546875" bestFit="1" customWidth="1"/>
    <col min="7" max="7" width="7.42578125" bestFit="1" customWidth="1"/>
    <col min="8" max="8" width="7.7109375" bestFit="1" customWidth="1"/>
    <col min="9" max="9" width="13.140625" bestFit="1" customWidth="1"/>
    <col min="10" max="10" width="10.140625" bestFit="1" customWidth="1"/>
    <col min="11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25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25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2.42578125" style="168" bestFit="1" customWidth="1"/>
    <col min="2" max="2" width="14.85546875" style="168" bestFit="1" customWidth="1"/>
    <col min="3" max="3" width="8.140625" style="168" bestFit="1" customWidth="1"/>
    <col min="4" max="4" width="9.85546875" style="168" bestFit="1" customWidth="1"/>
    <col min="5" max="5" width="10.42578125" style="168" bestFit="1" customWidth="1"/>
    <col min="6" max="6" width="10" style="168" bestFit="1" customWidth="1"/>
    <col min="7" max="7" width="8.85546875" style="168" bestFit="1" customWidth="1"/>
    <col min="8" max="8" width="9.7109375" style="168" bestFit="1" customWidth="1"/>
    <col min="9" max="9" width="11.5703125" style="168" bestFit="1" customWidth="1"/>
    <col min="10" max="11" width="8.85546875" style="168" bestFit="1" customWidth="1"/>
    <col min="12" max="12" width="12.140625" style="168" bestFit="1" customWidth="1"/>
    <col min="13" max="13" width="8.85546875" style="168" bestFit="1" customWidth="1"/>
    <col min="14" max="14" width="14.28515625" style="168" bestFit="1" customWidth="1"/>
    <col min="15" max="15" width="8.85546875" style="168" bestFit="1" customWidth="1"/>
    <col min="16" max="16" width="7.85546875" style="168" bestFit="1" customWidth="1"/>
    <col min="17" max="17" width="9.7109375" style="168" bestFit="1" customWidth="1"/>
    <col min="18" max="18" width="8.85546875" style="168" bestFit="1" customWidth="1"/>
    <col min="19" max="19" width="18.85546875" style="168" bestFit="1" customWidth="1"/>
    <col min="20" max="20" width="18.42578125" style="168" bestFit="1" customWidth="1"/>
    <col min="21" max="21" width="8.85546875" style="168" bestFit="1" customWidth="1"/>
    <col min="22" max="22" width="7.28515625" style="168" bestFit="1" customWidth="1"/>
    <col min="23" max="23" width="14.28515625" style="168" bestFit="1" customWidth="1"/>
    <col min="24" max="25" width="8.85546875" style="168" bestFit="1" customWidth="1"/>
    <col min="26" max="26" width="8.42578125" style="168" bestFit="1" customWidth="1"/>
    <col min="27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0.85546875" bestFit="1" customWidth="1"/>
    <col min="2" max="2" width="18.85546875" bestFit="1" customWidth="1"/>
    <col min="3" max="3" width="7.42578125" bestFit="1" customWidth="1"/>
    <col min="4" max="4" width="11.85546875" bestFit="1" customWidth="1"/>
    <col min="5" max="5" width="10.85546875" bestFit="1" customWidth="1"/>
    <col min="6" max="6" width="11.42578125" bestFit="1" customWidth="1"/>
    <col min="7" max="7" width="13.140625" bestFit="1" customWidth="1"/>
    <col min="8" max="8" width="15.85546875" bestFit="1" customWidth="1"/>
    <col min="9" max="9" width="7.5703125" bestFit="1" customWidth="1"/>
    <col min="10" max="10" width="9" bestFit="1" customWidth="1"/>
    <col min="11" max="11" width="10.140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26.951318314092823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47.633774174407023</v>
      </c>
      <c r="K7" s="235">
        <v>124.53057056980589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27.191814061446919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46.669324268255423</v>
      </c>
      <c r="K8" s="235">
        <v>127.76483076573538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284</v>
      </c>
      <c r="B13" s="235">
        <v>57.259647697973008</v>
      </c>
      <c r="C13" s="235">
        <v>0</v>
      </c>
      <c r="D13" s="235">
        <v>43.048894879099407</v>
      </c>
      <c r="E13" s="235">
        <v>73.734596643654996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141.18109486285078</v>
      </c>
      <c r="K13" s="235">
        <v>340.25935867919668</v>
      </c>
    </row>
    <row r="14" spans="1:11" x14ac:dyDescent="0.2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29.5703125" bestFit="1" customWidth="1"/>
    <col min="2" max="2" width="18.85546875" bestFit="1" customWidth="1"/>
    <col min="3" max="3" width="8.42578125" bestFit="1" customWidth="1"/>
    <col min="4" max="4" width="11.85546875" bestFit="1" customWidth="1"/>
    <col min="5" max="5" width="10.85546875" bestFit="1" customWidth="1"/>
    <col min="6" max="6" width="11.42578125" bestFit="1" customWidth="1"/>
    <col min="7" max="7" width="13.140625" bestFit="1" customWidth="1"/>
    <col min="8" max="8" width="10" bestFit="1" customWidth="1"/>
    <col min="9" max="9" width="11" bestFit="1" customWidth="1"/>
    <col min="10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2350899.1931052106</v>
      </c>
      <c r="F4" s="236">
        <v>60009.02925833522</v>
      </c>
      <c r="G4" s="236">
        <v>1993192.5254781186</v>
      </c>
      <c r="H4" s="236">
        <v>1430404.8399595297</v>
      </c>
      <c r="I4" s="236">
        <v>9444602.9062941242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2381402.9500708352</v>
      </c>
      <c r="F5" s="236">
        <v>60009.02925833522</v>
      </c>
      <c r="G5" s="236">
        <v>1993395.3314738162</v>
      </c>
      <c r="H5" s="236">
        <v>1399488.0360732751</v>
      </c>
      <c r="I5" s="236">
        <v>9869338.7155417763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6409190.044559652</v>
      </c>
      <c r="F6" s="236">
        <v>120018.05851667044</v>
      </c>
      <c r="G6" s="236">
        <v>4690603.972785268</v>
      </c>
      <c r="H6" s="236">
        <v>4238165.348333966</v>
      </c>
      <c r="I6" s="236">
        <v>24437617.211354002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2.140625" bestFit="1" customWidth="1"/>
    <col min="2" max="2" width="14.5703125" bestFit="1" customWidth="1"/>
    <col min="3" max="3" width="7.85546875" bestFit="1" customWidth="1"/>
    <col min="4" max="5" width="9.7109375" bestFit="1" customWidth="1"/>
    <col min="6" max="6" width="9.28515625" bestFit="1" customWidth="1"/>
    <col min="7" max="7" width="10.85546875" bestFit="1" customWidth="1"/>
    <col min="8" max="8" width="13.140625" bestFit="1" customWidth="1"/>
    <col min="9" max="9" width="12.140625" bestFit="1" customWidth="1"/>
    <col min="10" max="10" width="10.140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13026505.733863898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-626505.09163107211</v>
      </c>
      <c r="J4" s="98">
        <v>26053011.467727795</v>
      </c>
    </row>
    <row r="5" spans="1:10" x14ac:dyDescent="0.25">
      <c r="A5" s="78">
        <v>2050</v>
      </c>
      <c r="B5" s="98">
        <v>12085069.44441833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-589695.19374392647</v>
      </c>
      <c r="J5" s="98">
        <v>24170138.888836663</v>
      </c>
    </row>
    <row r="6" spans="1:10" x14ac:dyDescent="0.25">
      <c r="A6" s="78" t="s">
        <v>61</v>
      </c>
      <c r="B6" s="98">
        <v>38966386.056828186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-1878219.6859199577</v>
      </c>
      <c r="J6" s="98">
        <v>77932772.113656387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11170121.210887052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10393839.544603845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-457046.86244907364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1856384.522976846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1691229.8998144846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-132648.33129485277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5.85546875" bestFit="1" customWidth="1"/>
    <col min="2" max="2" width="14.5703125" bestFit="1" customWidth="1"/>
    <col min="3" max="3" width="8.7109375" bestFit="1" customWidth="1"/>
    <col min="4" max="4" width="7.140625" bestFit="1" customWidth="1"/>
    <col min="5" max="5" width="9.7109375" bestFit="1" customWidth="1"/>
    <col min="6" max="6" width="9.85546875" bestFit="1" customWidth="1"/>
    <col min="7" max="8" width="8.7109375" bestFit="1" customWidth="1"/>
    <col min="9" max="10" width="9.7109375" bestFit="1" customWidth="1"/>
    <col min="11" max="11" width="8.7109375" bestFit="1" customWidth="1"/>
    <col min="12" max="12" width="10.5703125" bestFit="1" customWidth="1"/>
    <col min="13" max="14" width="8.7109375" bestFit="1" customWidth="1"/>
    <col min="15" max="15" width="10.710937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25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25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0.42578125" bestFit="1" customWidth="1"/>
    <col min="2" max="2" width="15.140625" bestFit="1" customWidth="1"/>
    <col min="3" max="3" width="12.28515625" bestFit="1" customWidth="1"/>
    <col min="4" max="4" width="10.1406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25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0.42578125" bestFit="1" customWidth="1"/>
    <col min="2" max="2" width="15.140625" bestFit="1" customWidth="1"/>
    <col min="3" max="3" width="8.42578125" bestFit="1" customWidth="1"/>
    <col min="4" max="4" width="10.1406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2.140625" bestFit="1" customWidth="1"/>
    <col min="2" max="2" width="14.5703125" bestFit="1" customWidth="1"/>
    <col min="3" max="3" width="22.5703125" bestFit="1" customWidth="1"/>
    <col min="4" max="4" width="16.140625" bestFit="1" customWidth="1"/>
    <col min="5" max="6" width="10" bestFit="1" customWidth="1"/>
    <col min="7" max="7" width="11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0.42578125" bestFit="1" customWidth="1"/>
    <col min="2" max="2" width="14.5703125" bestFit="1" customWidth="1"/>
    <col min="3" max="3" width="7.42578125" bestFit="1" customWidth="1"/>
    <col min="4" max="4" width="8.42578125" bestFit="1" customWidth="1"/>
    <col min="5" max="5" width="9.85546875" bestFit="1" customWidth="1"/>
    <col min="6" max="7" width="8.42578125" bestFit="1" customWidth="1"/>
    <col min="8" max="8" width="10" bestFit="1" customWidth="1"/>
    <col min="9" max="12" width="8.42578125" bestFit="1" customWidth="1"/>
    <col min="13" max="13" width="14.140625" bestFit="1" customWidth="1"/>
    <col min="14" max="14" width="10.5703125" bestFit="1" customWidth="1"/>
    <col min="15" max="15" width="8.42578125" bestFit="1" customWidth="1"/>
    <col min="16" max="16" width="10.140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25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25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2021-12-22T09:50:58Z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