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6A56E703-E838-495C-B51F-E9E8EBD63F18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76" r:id="rId38"/>
    <pivotCache cacheId="80" r:id="rId39"/>
    <pivotCache cacheId="85" r:id="rId40"/>
    <pivotCache cacheId="90" r:id="rId41"/>
    <pivotCache cacheId="96" r:id="rId42"/>
    <pivotCache cacheId="101" r:id="rId43"/>
    <pivotCache cacheId="106" r:id="rId44"/>
    <pivotCache cacheId="11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D45" i="17"/>
  <c r="E45" i="17" s="1"/>
  <c r="D44" i="17"/>
  <c r="E44" i="17" s="1"/>
  <c r="D43" i="17"/>
  <c r="E43" i="17" s="1"/>
  <c r="D42" i="17"/>
  <c r="E42" i="17" s="1"/>
  <c r="D41" i="17"/>
  <c r="E41" i="17" s="1"/>
  <c r="D40" i="17"/>
  <c r="E40" i="17" s="1"/>
  <c r="D39" i="17"/>
  <c r="E39" i="17" s="1"/>
  <c r="D38" i="17"/>
  <c r="E38" i="17" s="1"/>
  <c r="D37" i="17"/>
  <c r="E37" i="17" s="1"/>
  <c r="D36" i="17"/>
  <c r="E36" i="17" s="1"/>
  <c r="E35" i="17"/>
  <c r="D34" i="17"/>
  <c r="E34" i="17" s="1"/>
  <c r="E33" i="17"/>
  <c r="D33" i="17"/>
  <c r="E32" i="17"/>
  <c r="D32" i="17"/>
  <c r="D17" i="17" l="1"/>
  <c r="E17" i="17" s="1"/>
  <c r="D5" i="9"/>
  <c r="C5" i="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G34" i="72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D6" i="39"/>
  <c r="L42" i="39"/>
  <c r="E157" i="38" s="1"/>
  <c r="J236" i="66" s="1"/>
  <c r="D42" i="39"/>
  <c r="E106" i="38" s="1"/>
  <c r="J92" i="66" s="1"/>
  <c r="D15" i="39"/>
  <c r="AB3" i="39" s="1"/>
  <c r="E282" i="72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O236" i="66" s="1"/>
  <c r="Q236" i="66" s="1"/>
  <c r="R236" i="66" s="1"/>
  <c r="T236" i="66" s="1"/>
  <c r="S236" i="66"/>
  <c r="P236" i="66"/>
  <c r="M42" i="39"/>
  <c r="E174" i="38" s="1"/>
  <c r="J284" i="66" s="1"/>
  <c r="E42" i="39"/>
  <c r="E123" i="38" s="1"/>
  <c r="J140" i="66" s="1"/>
  <c r="E15" i="39"/>
  <c r="AC3" i="39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N140" i="66" l="1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26" i="41" l="1"/>
  <c r="I36" i="4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7" i="41" l="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J425" i="37" l="1"/>
  <c r="C29" i="63" s="1"/>
  <c r="H425" i="58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37" l="1"/>
  <c r="J4" i="58"/>
  <c r="I4" i="58"/>
  <c r="I4" i="37"/>
  <c r="H4" i="37" l="1"/>
  <c r="H4" i="58"/>
  <c r="I4" i="41"/>
  <c r="D45" i="39" s="1"/>
  <c r="F53" i="66"/>
  <c r="E19" i="53"/>
  <c r="F197" i="66"/>
  <c r="E25" i="53"/>
  <c r="N4" i="58"/>
  <c r="E37" i="53"/>
  <c r="F245" i="66"/>
  <c r="O4" i="58"/>
  <c r="F101" i="66"/>
  <c r="E31" i="53"/>
  <c r="J4" i="41"/>
  <c r="E45" i="39" s="1"/>
  <c r="L45" i="39" l="1"/>
  <c r="L59" i="39" s="1"/>
  <c r="L60" i="39" s="1"/>
  <c r="M45" i="39"/>
  <c r="E175" i="38" s="1"/>
  <c r="E56" i="39"/>
  <c r="E124" i="38"/>
  <c r="E59" i="39"/>
  <c r="E60" i="39" s="1"/>
  <c r="E107" i="38"/>
  <c r="D56" i="39"/>
  <c r="D59" i="39"/>
  <c r="D60" i="39" s="1"/>
  <c r="E13" i="53"/>
  <c r="M4" i="58"/>
  <c r="F149" i="66"/>
  <c r="F5" i="66"/>
  <c r="E7" i="53"/>
  <c r="C45" i="39"/>
  <c r="H4" i="41"/>
  <c r="K45" i="39" s="1"/>
  <c r="E158" i="38" l="1"/>
  <c r="I466" i="58" s="1"/>
  <c r="L56" i="39"/>
  <c r="L58" i="39" s="1"/>
  <c r="M56" i="39"/>
  <c r="M58" i="39" s="1"/>
  <c r="M59" i="39"/>
  <c r="M60" i="39" s="1"/>
  <c r="I474" i="37"/>
  <c r="I466" i="37"/>
  <c r="J53" i="66"/>
  <c r="D19" i="53"/>
  <c r="F19" i="53" s="1"/>
  <c r="H25" i="53" s="1"/>
  <c r="C59" i="39"/>
  <c r="C60" i="39" s="1"/>
  <c r="E90" i="38"/>
  <c r="C56" i="39"/>
  <c r="K59" i="39"/>
  <c r="K60" i="39" s="1"/>
  <c r="K56" i="39"/>
  <c r="E141" i="38"/>
  <c r="D57" i="39"/>
  <c r="D58" i="39"/>
  <c r="D25" i="53"/>
  <c r="F25" i="53" s="1"/>
  <c r="I474" i="58"/>
  <c r="J245" i="66"/>
  <c r="D37" i="53"/>
  <c r="F37" i="53" s="1"/>
  <c r="J474" i="58"/>
  <c r="J466" i="58"/>
  <c r="D31" i="53"/>
  <c r="F31" i="53" s="1"/>
  <c r="H37" i="53" s="1"/>
  <c r="J474" i="37"/>
  <c r="J101" i="66"/>
  <c r="J466" i="37"/>
  <c r="E58" i="39"/>
  <c r="E57" i="39"/>
  <c r="J197" i="66" l="1"/>
  <c r="W197" i="66" s="1"/>
  <c r="L57" i="39"/>
  <c r="M57" i="39"/>
  <c r="H31" i="53"/>
  <c r="G31" i="53" s="1"/>
  <c r="G37" i="53"/>
  <c r="J479" i="58"/>
  <c r="F247" i="66"/>
  <c r="W245" i="66"/>
  <c r="S245" i="66"/>
  <c r="J489" i="37"/>
  <c r="J466" i="41"/>
  <c r="F102" i="66"/>
  <c r="F198" i="66"/>
  <c r="I489" i="58"/>
  <c r="I479" i="58"/>
  <c r="F199" i="66"/>
  <c r="C57" i="39"/>
  <c r="C58" i="39"/>
  <c r="G25" i="53"/>
  <c r="H19" i="53"/>
  <c r="G19" i="53" s="1"/>
  <c r="D7" i="53"/>
  <c r="F7" i="53" s="1"/>
  <c r="H474" i="37"/>
  <c r="J5" i="66"/>
  <c r="H466" i="37"/>
  <c r="W101" i="66"/>
  <c r="S101" i="66"/>
  <c r="J149" i="66"/>
  <c r="H474" i="58"/>
  <c r="D13" i="53"/>
  <c r="F13" i="53" s="1"/>
  <c r="H7" i="53" s="1"/>
  <c r="H466" i="58"/>
  <c r="S53" i="66"/>
  <c r="W53" i="66"/>
  <c r="J489" i="58"/>
  <c r="F246" i="66"/>
  <c r="K58" i="39"/>
  <c r="K57" i="39"/>
  <c r="I489" i="37"/>
  <c r="F54" i="66"/>
  <c r="I466" i="41"/>
  <c r="J474" i="41"/>
  <c r="J479" i="37"/>
  <c r="F103" i="66"/>
  <c r="I479" i="37"/>
  <c r="F55" i="66"/>
  <c r="I474" i="41"/>
  <c r="S197" i="66" l="1"/>
  <c r="I489" i="41"/>
  <c r="L198" i="66"/>
  <c r="P198" i="66" s="1"/>
  <c r="L102" i="66"/>
  <c r="P102" i="66" s="1"/>
  <c r="E325" i="38"/>
  <c r="M197" i="66" s="1"/>
  <c r="E319" i="38"/>
  <c r="H479" i="58"/>
  <c r="F151" i="66"/>
  <c r="J489" i="41"/>
  <c r="G7" i="53"/>
  <c r="H13" i="53"/>
  <c r="G13" i="53" s="1"/>
  <c r="S149" i="66"/>
  <c r="W149" i="66"/>
  <c r="E366" i="38"/>
  <c r="K103" i="66" s="1"/>
  <c r="N103" i="66" s="1"/>
  <c r="J480" i="37"/>
  <c r="J479" i="41"/>
  <c r="L54" i="66"/>
  <c r="P54" i="66" s="1"/>
  <c r="E378" i="38"/>
  <c r="K199" i="66" s="1"/>
  <c r="N199" i="66" s="1"/>
  <c r="I480" i="58"/>
  <c r="E379" i="38" s="1"/>
  <c r="K218" i="66" s="1"/>
  <c r="N218" i="66" s="1"/>
  <c r="L246" i="66"/>
  <c r="P246" i="66" s="1"/>
  <c r="F150" i="66"/>
  <c r="H489" i="58"/>
  <c r="F6" i="66"/>
  <c r="H489" i="37"/>
  <c r="H466" i="41"/>
  <c r="J480" i="58"/>
  <c r="E385" i="38" s="1"/>
  <c r="K266" i="66" s="1"/>
  <c r="N266" i="66" s="1"/>
  <c r="E384" i="38"/>
  <c r="K247" i="66" s="1"/>
  <c r="N247" i="66" s="1"/>
  <c r="E307" i="38"/>
  <c r="E313" i="38"/>
  <c r="I479" i="41"/>
  <c r="E360" i="38"/>
  <c r="K55" i="66" s="1"/>
  <c r="N55" i="66" s="1"/>
  <c r="I480" i="37"/>
  <c r="S5" i="66"/>
  <c r="W5" i="66"/>
  <c r="E349" i="38"/>
  <c r="M245" i="66" s="1"/>
  <c r="E343" i="38"/>
  <c r="H479" i="37"/>
  <c r="F7" i="66"/>
  <c r="H474" i="41"/>
  <c r="E337" i="38"/>
  <c r="E331" i="38"/>
  <c r="N198" i="66" l="1"/>
  <c r="N102" i="66"/>
  <c r="H489" i="41"/>
  <c r="Z55" i="66"/>
  <c r="Z199" i="66"/>
  <c r="Y55" i="66"/>
  <c r="Y199" i="66"/>
  <c r="E295" i="38"/>
  <c r="E301" i="38"/>
  <c r="M149" i="66" s="1"/>
  <c r="E283" i="38"/>
  <c r="E289" i="38"/>
  <c r="M101" i="66"/>
  <c r="G18" i="39" s="1"/>
  <c r="D20" i="8"/>
  <c r="C20" i="8"/>
  <c r="M53" i="66"/>
  <c r="F18" i="39" s="1"/>
  <c r="H479" i="41"/>
  <c r="H480" i="37"/>
  <c r="E354" i="38"/>
  <c r="K7" i="66" s="1"/>
  <c r="N7" i="66" s="1"/>
  <c r="I486" i="37"/>
  <c r="L53" i="66"/>
  <c r="N54" i="66"/>
  <c r="E372" i="38"/>
  <c r="K151" i="66" s="1"/>
  <c r="N151" i="66" s="1"/>
  <c r="H480" i="58"/>
  <c r="E373" i="38" s="1"/>
  <c r="K170" i="66" s="1"/>
  <c r="N170" i="66" s="1"/>
  <c r="J480" i="41"/>
  <c r="E367" i="38"/>
  <c r="K122" i="66" s="1"/>
  <c r="N122" i="66" s="1"/>
  <c r="I486" i="58"/>
  <c r="L197" i="66"/>
  <c r="L101" i="66"/>
  <c r="J486" i="37"/>
  <c r="L6" i="66"/>
  <c r="P6" i="66" s="1"/>
  <c r="V6" i="66" s="1"/>
  <c r="X6" i="66" s="1"/>
  <c r="Y103" i="66"/>
  <c r="Y247" i="66"/>
  <c r="Z103" i="66"/>
  <c r="Z247" i="66"/>
  <c r="L245" i="66"/>
  <c r="J486" i="58"/>
  <c r="L150" i="66"/>
  <c r="P150" i="66" s="1"/>
  <c r="V150" i="66" s="1"/>
  <c r="X150" i="66" s="1"/>
  <c r="O198" i="66"/>
  <c r="E361" i="38"/>
  <c r="K74" i="66" s="1"/>
  <c r="N74" i="66" s="1"/>
  <c r="I480" i="41"/>
  <c r="N246" i="66"/>
  <c r="O246" i="66" s="1"/>
  <c r="O102" i="66" l="1"/>
  <c r="Y246" i="66"/>
  <c r="N150" i="66"/>
  <c r="P197" i="66"/>
  <c r="N197" i="66"/>
  <c r="Z122" i="66"/>
  <c r="Z266" i="66"/>
  <c r="Y122" i="66"/>
  <c r="Y266" i="66"/>
  <c r="B20" i="8"/>
  <c r="M5" i="66"/>
  <c r="Q246" i="66"/>
  <c r="V246" i="66"/>
  <c r="X246" i="66" s="1"/>
  <c r="U246" i="66"/>
  <c r="H486" i="37"/>
  <c r="L5" i="66"/>
  <c r="Z246" i="66"/>
  <c r="Z198" i="66"/>
  <c r="Z54" i="66"/>
  <c r="Y54" i="66"/>
  <c r="O54" i="66"/>
  <c r="Y198" i="66"/>
  <c r="Z218" i="66"/>
  <c r="Y74" i="66"/>
  <c r="Y218" i="66"/>
  <c r="Z74" i="66"/>
  <c r="Y102" i="66"/>
  <c r="P53" i="66"/>
  <c r="N53" i="66"/>
  <c r="H486" i="58"/>
  <c r="L149" i="66"/>
  <c r="U102" i="66"/>
  <c r="V102" i="66"/>
  <c r="X102" i="66" s="1"/>
  <c r="Q102" i="66"/>
  <c r="Z102" i="66"/>
  <c r="V198" i="66"/>
  <c r="X198" i="66" s="1"/>
  <c r="Q198" i="66"/>
  <c r="U198" i="66"/>
  <c r="N6" i="66"/>
  <c r="I486" i="41"/>
  <c r="Y151" i="66"/>
  <c r="Y7" i="66"/>
  <c r="Z151" i="66"/>
  <c r="Z7" i="66"/>
  <c r="P245" i="66"/>
  <c r="N245" i="66"/>
  <c r="O245" i="66" s="1"/>
  <c r="E355" i="38"/>
  <c r="K26" i="66" s="1"/>
  <c r="N26" i="66" s="1"/>
  <c r="H480" i="41"/>
  <c r="J486" i="41"/>
  <c r="P101" i="66"/>
  <c r="N101" i="66"/>
  <c r="H486" i="41" l="1"/>
  <c r="O150" i="66"/>
  <c r="Y150" i="66"/>
  <c r="Z150" i="66"/>
  <c r="O6" i="66"/>
  <c r="Y6" i="66"/>
  <c r="Z6" i="66"/>
  <c r="P149" i="66"/>
  <c r="V149" i="66" s="1"/>
  <c r="X149" i="66" s="1"/>
  <c r="R149" i="66"/>
  <c r="T149" i="66" s="1"/>
  <c r="N149" i="66"/>
  <c r="Y245" i="66"/>
  <c r="O101" i="66"/>
  <c r="Z101" i="66"/>
  <c r="Z245" i="66"/>
  <c r="Y101" i="66"/>
  <c r="Z170" i="66"/>
  <c r="Z26" i="66"/>
  <c r="Y170" i="66"/>
  <c r="Y26" i="66"/>
  <c r="Q54" i="66"/>
  <c r="U54" i="66"/>
  <c r="V54" i="66"/>
  <c r="X54" i="66" s="1"/>
  <c r="Q245" i="66"/>
  <c r="R245" i="66" s="1"/>
  <c r="T245" i="66" s="1"/>
  <c r="U245" i="66"/>
  <c r="V245" i="66"/>
  <c r="X245" i="66" s="1"/>
  <c r="O197" i="66"/>
  <c r="Y197" i="66"/>
  <c r="O53" i="66"/>
  <c r="Z197" i="66"/>
  <c r="Y53" i="66"/>
  <c r="Z53" i="66"/>
  <c r="R5" i="66"/>
  <c r="T5" i="66" s="1"/>
  <c r="P5" i="66"/>
  <c r="V5" i="66" s="1"/>
  <c r="X5" i="66" s="1"/>
  <c r="N5" i="66"/>
  <c r="Q101" i="66" l="1"/>
  <c r="R101" i="66" s="1"/>
  <c r="T101" i="66" s="1"/>
  <c r="U101" i="66"/>
  <c r="V101" i="66"/>
  <c r="X101" i="66" s="1"/>
  <c r="O149" i="66"/>
  <c r="V197" i="66"/>
  <c r="X197" i="66" s="1"/>
  <c r="U197" i="66"/>
  <c r="Q197" i="66"/>
  <c r="R197" i="66" s="1"/>
  <c r="T197" i="66" s="1"/>
  <c r="Y149" i="66"/>
  <c r="Z5" i="66"/>
  <c r="Y5" i="66"/>
  <c r="O5" i="66"/>
  <c r="Z149" i="66"/>
  <c r="Q6" i="66"/>
  <c r="U6" i="66"/>
  <c r="U53" i="66"/>
  <c r="Q53" i="66"/>
  <c r="R53" i="66" s="1"/>
  <c r="T53" i="66" s="1"/>
  <c r="V53" i="66"/>
  <c r="X53" i="66" s="1"/>
  <c r="U150" i="66"/>
  <c r="Q150" i="66"/>
  <c r="U5" i="66" l="1"/>
  <c r="Q5" i="66"/>
  <c r="Q149" i="66"/>
  <c r="U1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<sst xmlns="http://schemas.openxmlformats.org/spreadsheetml/2006/main" count="4750" uniqueCount="342">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</sst>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11430027.592356149</c:v>
                </c:pt>
                <c:pt idx="2">
                  <c:v>8813471.5833682045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59.629497759472514</c:v>
                </c:pt>
                <c:pt idx="2">
                  <c:v>61.333735389979957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21.501926063738726</c:v>
                </c:pt>
                <c:pt idx="2">
                  <c:v>19.133769340961784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7805831.8694405425</c:v>
                </c:pt>
                <c:pt idx="2">
                  <c:v>8031386.8549597003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1834001.1901776728</c:v>
                </c:pt>
                <c:pt idx="2">
                  <c:v>1639247.8106818853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1851212.0596257476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832479.65170221834</c:v>
                </c:pt>
                <c:pt idx="17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127941.02923773066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A-4AFF-91F8-DBFCB6261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5476952.308356721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11430027.592356149</c:v>
                </c:pt>
                <c:pt idx="2">
                  <c:v>8813471.5833682045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127941.02923773066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68-48EB-9746-C8FE22325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5476952.308356721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11430027.592356149</c:v>
                </c:pt>
                <c:pt idx="2">
                  <c:v>8813471.5833682045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127941.02923773066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5D-4A04-85D6-C1A7C6C20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5476952.308356721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91743.361602826306</c:v>
                </c:pt>
                <c:pt idx="2">
                  <c:v>254467.37195031642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218475.89285786889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219701.78669330367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1851212.0596257476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832479.65170221834</c:v>
                </c:pt>
                <c:pt idx="17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127941.02923773066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86-4FCA-9687-2D456FDAA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5476952.308356721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59.629497759472514</c:v>
                </c:pt>
                <c:pt idx="2">
                  <c:v>61.333735389979957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21.501926063738726</c:v>
                </c:pt>
                <c:pt idx="2">
                  <c:v>19.133769340961784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7805831.8694405425</c:v>
                </c:pt>
                <c:pt idx="2">
                  <c:v>8031386.8549597003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1834001.1901776728</c:v>
                </c:pt>
                <c:pt idx="2">
                  <c:v>1639247.8106818853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svg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7</xdr:row>
      <xdr:rowOff>47623</xdr:rowOff>
    </xdr:from>
    <xdr:to>
      <xdr:col>2</xdr:col>
      <xdr:colOff>282575</xdr:colOff>
      <xdr:row>11</xdr:row>
      <xdr:rowOff>31748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3B642F3D-6D5A-4357-9459-9FCD10B6387A}"/>
            </a:ext>
          </a:extLst>
        </xdr:cNvPr>
        <xdr:cNvGrpSpPr/>
      </xdr:nvGrpSpPr>
      <xdr:grpSpPr>
        <a:xfrm>
          <a:off x="142875" y="1381123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F86BCF3C-7FA2-416E-B633-81B54273385A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21" name="Graphic 20" descr="Repeat with solid fill">
            <a:extLst>
              <a:ext uri="{FF2B5EF4-FFF2-40B4-BE49-F238E27FC236}">
                <a16:creationId xmlns:a16="http://schemas.microsoft.com/office/drawing/2014/main" id="{E39C3630-A0E6-41E8-8E57-5F80701386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370370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451389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486111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532407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5439815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5787038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601851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6134261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535385.0430446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</r>
  <r>
    <x v="4"/>
    <x v="10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5879215.2019956233"/>
    <n v="0"/>
    <n v="295933.04302308214"/>
    <n v="2914.9101192356643"/>
    <n v="0"/>
    <n v="0"/>
    <n v="0"/>
    <n v="-796443.65140400361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841167.61765562883"/>
    <n v="0"/>
    <n v="0"/>
    <n v="21927.581361856195"/>
    <n v="0"/>
    <n v="0"/>
    <n v="0"/>
    <n v="4060487.8771265079"/>
    <n v="4060487.8771265079"/>
    <n v="21927.581361856195"/>
    <n v="11.020326518036427"/>
    <n v="11.07983885095576"/>
    <n v="5.9512332919332188E-2"/>
    <n v="11.020326518036427"/>
    <n v="812097.57542530168"/>
    <n v="816483.09169767285"/>
    <n v="4385.5162723712392"/>
    <n v="812097.57542530156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</r>
  <r>
    <x v="4"/>
    <x v="10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5879215.2019956233"/>
    <n v="0"/>
    <n v="307470.55071854044"/>
    <n v="2890.4979416445458"/>
    <n v="0"/>
    <n v="0"/>
    <n v="0"/>
    <n v="-805278.42063173559"/>
    <n v="0"/>
    <n v="2890.4979416445458"/>
    <n v="0"/>
    <n v="9.8995507804207402E-3"/>
    <n v="9.8995507804207402E-3"/>
    <n v="0"/>
    <n v="0"/>
    <n v="896.05436190980924"/>
    <n v="896.05436190980924"/>
    <n v="0"/>
  </r>
  <r>
    <x v="23"/>
    <x v="10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841167.61765562883"/>
    <n v="0"/>
    <n v="0"/>
    <n v="21730.211139686518"/>
    <n v="0"/>
    <n v="0"/>
    <n v="0"/>
    <n v="4030106.0671384879"/>
    <n v="4030106.0671384879"/>
    <n v="21730.211139686518"/>
    <n v="10.937869070456541"/>
    <n v="10.996845732698096"/>
    <n v="5.8976662241554796E-2"/>
    <n v="10.937869070456541"/>
    <n v="806021.21342769766"/>
    <n v="810367.25565563492"/>
    <n v="4346.0422279373042"/>
    <n v="806021.21342769766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</r>
  <r>
    <x v="4"/>
    <x v="10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721621.60770550347"/>
    <n v="0"/>
    <n v="256234.83946537593"/>
    <n v="871.08988076433457"/>
    <n v="0"/>
    <n v="0"/>
    <n v="0"/>
    <n v="629512.20279180899"/>
    <n v="0"/>
    <n v="871.08988076433457"/>
    <n v="0"/>
    <n v="2.9833608890345396E-3"/>
    <n v="2.9833608890345396E-3"/>
    <n v="0"/>
    <n v="0"/>
    <n v="270.03786303694369"/>
    <n v="270.03786303694369"/>
    <n v="0"/>
  </r>
  <r>
    <x v="23"/>
    <x v="10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103245.8768300271"/>
    <n v="0"/>
    <n v="0"/>
    <n v="6717.4186381438076"/>
    <n v="0"/>
    <n v="0"/>
    <n v="0"/>
    <n v="1398354.8439720538"/>
    <n v="1398354.8439720538"/>
    <n v="6717.4186381438076"/>
    <n v="3.795190980733913"/>
    <n v="3.813422323614581"/>
    <n v="1.8231342880667821E-2"/>
    <n v="3.795190980733913"/>
    <n v="279670.96879441076"/>
    <n v="281014.45252203959"/>
    <n v="1343.4837276287617"/>
    <n v="279670.96879441082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</r>
  <r>
    <x v="4"/>
    <x v="10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721621.60770550335"/>
    <n v="0"/>
    <n v="268249.01834925939"/>
    <n v="895.50205835545398"/>
    <n v="0"/>
    <n v="0"/>
    <n v="0"/>
    <n v="677337.39139400492"/>
    <n v="0"/>
    <n v="895.50205835545398"/>
    <n v="0"/>
    <n v="3.0669691795792609E-3"/>
    <n v="3.0669691795792609E-3"/>
    <n v="0"/>
    <n v="0"/>
    <n v="277.60563809019072"/>
    <n v="277.60563809019072"/>
    <n v="0"/>
  </r>
  <r>
    <x v="23"/>
    <x v="10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103245.87683002709"/>
    <n v="0"/>
    <n v="0"/>
    <n v="6914.7888603134843"/>
    <n v="0"/>
    <n v="0"/>
    <n v="0"/>
    <n v="1446846.2412182335"/>
    <n v="1446846.2412182335"/>
    <n v="6914.7888603134843"/>
    <n v="3.9267985725159344"/>
    <n v="3.9455655860743795"/>
    <n v="1.8767013558445209E-2"/>
    <n v="3.9267985725159344"/>
    <n v="289369.2482436467"/>
    <n v="290752.20601570944"/>
    <n v="1382.9577720626969"/>
    <n v="289369.24824364675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875472.4453032184"/>
    <s v="CO2 - atmosfære"/>
    <x v="0"/>
  </r>
  <r>
    <s v="Vestdanmark"/>
    <x v="1"/>
    <n v="5058223.5325662289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23936.112883057391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516531.08471977338"/>
    <s v="Biogasanlæg"/>
    <x v="6"/>
  </r>
  <r>
    <s v="Vestdanmark"/>
    <x v="1"/>
    <n v="0"/>
    <s v="Pyrolyseproces"/>
    <x v="7"/>
  </r>
  <r>
    <s v="Vestdanmark"/>
    <x v="2"/>
    <n v="7602869.608861045"/>
    <s v="CO2 - atmosfære"/>
    <x v="0"/>
  </r>
  <r>
    <s v="Vestdanmark"/>
    <x v="2"/>
    <n v="5037270.6270728866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2111.211335450222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502600.52422498411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554555.1470529297"/>
    <s v="CO2 - atmosfære"/>
    <x v="0"/>
  </r>
  <r>
    <s v="Østdanmark"/>
    <x v="1"/>
    <n v="449093.349305804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674.70029884327505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49459.694640183312"/>
    <s v="Biogasanlæg"/>
    <x v="6"/>
  </r>
  <r>
    <s v="Østdanmark"/>
    <x v="1"/>
    <n v="0"/>
    <s v="Pyrolyseproces"/>
    <x v="7"/>
  </r>
  <r>
    <s v="Østdanmark"/>
    <x v="2"/>
    <n v="1210601.9745071586"/>
    <s v="CO2 - atmosfære"/>
    <x v="0"/>
  </r>
  <r>
    <s v="Østdanmark"/>
    <x v="2"/>
    <n v="447960.28277222451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8067.9044826491263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47926.24035900968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n v="0"/>
    <x v="1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879215.2019956233"/>
    <n v="0"/>
    <n v="295933.04302308214"/>
    <n v="2914.9101192356643"/>
    <n v="0"/>
    <n v="0"/>
    <n v="0"/>
    <n v="-796443.65140400361"/>
    <n v="0"/>
    <n v="2914.9101192356643"/>
    <n v="0"/>
    <n v="9.9831590709654593E-3"/>
    <n v="9.9831590709654593E-3"/>
    <n v="0"/>
    <n v="0"/>
    <n v="903.62213696305594"/>
    <n v="903.62213696305594"/>
    <n v="0"/>
    <n v="1"/>
    <x v="1"/>
  </r>
  <r>
    <x v="23"/>
    <s v="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841167.61765562883"/>
    <n v="0"/>
    <n v="0"/>
    <n v="21927.581361856195"/>
    <n v="0"/>
    <n v="0"/>
    <n v="0"/>
    <n v="4060487.8771265079"/>
    <n v="4060487.8771265079"/>
    <n v="21927.581361856195"/>
    <n v="11.020326518036427"/>
    <n v="11.07983885095576"/>
    <n v="5.9512332919332188E-2"/>
    <n v="11.020326518036427"/>
    <n v="812097.57542530168"/>
    <n v="816483.09169767285"/>
    <n v="4385.5162723712392"/>
    <n v="812097.57542530156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  <n v="0"/>
    <x v="1"/>
  </r>
  <r>
    <x v="4"/>
    <s v="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5879215.2019956233"/>
    <n v="0"/>
    <n v="307470.55071854044"/>
    <n v="2890.4979416445458"/>
    <n v="0"/>
    <n v="0"/>
    <n v="0"/>
    <n v="-805278.42063173559"/>
    <n v="0"/>
    <n v="2890.4979416445458"/>
    <n v="0"/>
    <n v="9.8995507804207402E-3"/>
    <n v="9.8995507804207402E-3"/>
    <n v="0"/>
    <n v="0"/>
    <n v="896.05436190980924"/>
    <n v="896.05436190980924"/>
    <n v="0"/>
    <n v="1"/>
    <x v="1"/>
  </r>
  <r>
    <x v="23"/>
    <s v="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841167.61765562883"/>
    <n v="0"/>
    <n v="0"/>
    <n v="21730.211139686518"/>
    <n v="0"/>
    <n v="0"/>
    <n v="0"/>
    <n v="4030106.0671384879"/>
    <n v="4030106.0671384879"/>
    <n v="21730.211139686518"/>
    <n v="10.937869070456541"/>
    <n v="10.996845732698096"/>
    <n v="5.8976662241554796E-2"/>
    <n v="10.937869070456541"/>
    <n v="806021.21342769766"/>
    <n v="810367.25565563492"/>
    <n v="4346.0422279373042"/>
    <n v="806021.21342769766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n v="0"/>
    <x v="1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21621.60770550347"/>
    <n v="0"/>
    <n v="256234.83946537593"/>
    <n v="871.08988076433457"/>
    <n v="0"/>
    <n v="0"/>
    <n v="0"/>
    <n v="629512.20279180899"/>
    <n v="0"/>
    <n v="871.08988076433457"/>
    <n v="0"/>
    <n v="2.9833608890345396E-3"/>
    <n v="2.9833608890345396E-3"/>
    <n v="0"/>
    <n v="0"/>
    <n v="270.03786303694369"/>
    <n v="270.03786303694369"/>
    <n v="0"/>
    <n v="1"/>
    <x v="1"/>
  </r>
  <r>
    <x v="23"/>
    <s v="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103245.8768300271"/>
    <n v="0"/>
    <n v="0"/>
    <n v="6717.4186381438076"/>
    <n v="0"/>
    <n v="0"/>
    <n v="0"/>
    <n v="1398354.8439720538"/>
    <n v="1398354.8439720538"/>
    <n v="6717.4186381438076"/>
    <n v="3.795190980733913"/>
    <n v="3.813422323614581"/>
    <n v="1.8231342880667821E-2"/>
    <n v="3.795190980733913"/>
    <n v="279670.96879441076"/>
    <n v="281014.45252203959"/>
    <n v="1343.4837276287617"/>
    <n v="279670.96879441082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  <n v="0"/>
    <x v="1"/>
  </r>
  <r>
    <x v="4"/>
    <s v="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721621.60770550335"/>
    <n v="0"/>
    <n v="268249.01834925939"/>
    <n v="895.50205835545398"/>
    <n v="0"/>
    <n v="0"/>
    <n v="0"/>
    <n v="677337.39139400492"/>
    <n v="0"/>
    <n v="895.50205835545398"/>
    <n v="0"/>
    <n v="3.0669691795792609E-3"/>
    <n v="3.0669691795792609E-3"/>
    <n v="0"/>
    <n v="0"/>
    <n v="277.60563809019072"/>
    <n v="277.60563809019072"/>
    <n v="0"/>
    <n v="1"/>
    <x v="1"/>
  </r>
  <r>
    <x v="23"/>
    <s v="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103245.87683002709"/>
    <n v="0"/>
    <n v="0"/>
    <n v="6914.7888603134843"/>
    <n v="0"/>
    <n v="0"/>
    <n v="0"/>
    <n v="1446846.2412182335"/>
    <n v="1446846.2412182335"/>
    <n v="6914.7888603134843"/>
    <n v="3.9267985725159344"/>
    <n v="3.9455655860743795"/>
    <n v="1.8767013558445209E-2"/>
    <n v="3.9267985725159344"/>
    <n v="289369.2482436467"/>
    <n v="290752.20601570944"/>
    <n v="1382.9577720626969"/>
    <n v="289369.24824364675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x v="0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879215.2019956233"/>
    <n v="0"/>
    <n v="295933.04302308214"/>
    <n v="2914.9101192356643"/>
    <n v="0"/>
    <n v="0"/>
    <n v="0"/>
    <n v="-796443.65140400361"/>
    <n v="0"/>
    <n v="2914.9101192356643"/>
    <n v="0"/>
    <n v="9.9831590709654593E-3"/>
    <n v="9.9831590709654593E-3"/>
    <n v="0"/>
    <n v="0"/>
    <n v="903.62213696305594"/>
    <n v="903.62213696305594"/>
    <n v="0"/>
    <x v="1"/>
  </r>
  <r>
    <x v="23"/>
    <s v="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841167.61765562883"/>
    <n v="0"/>
    <n v="0"/>
    <n v="21927.581361856195"/>
    <n v="0"/>
    <n v="0"/>
    <n v="0"/>
    <n v="4060487.8771265079"/>
    <n v="4060487.8771265079"/>
    <n v="21927.581361856195"/>
    <n v="11.020326518036427"/>
    <n v="11.07983885095576"/>
    <n v="5.9512332919332188E-2"/>
    <n v="11.020326518036427"/>
    <n v="812097.57542530168"/>
    <n v="816483.09169767285"/>
    <n v="4385.5162723712392"/>
    <n v="812097.57542530156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  <x v="0"/>
  </r>
  <r>
    <x v="4"/>
    <s v="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5879215.2019956233"/>
    <n v="0"/>
    <n v="307470.55071854044"/>
    <n v="2890.4979416445458"/>
    <n v="0"/>
    <n v="0"/>
    <n v="0"/>
    <n v="-805278.42063173559"/>
    <n v="0"/>
    <n v="2890.4979416445458"/>
    <n v="0"/>
    <n v="9.8995507804207402E-3"/>
    <n v="9.8995507804207402E-3"/>
    <n v="0"/>
    <n v="0"/>
    <n v="896.05436190980924"/>
    <n v="896.05436190980924"/>
    <n v="0"/>
    <x v="1"/>
  </r>
  <r>
    <x v="23"/>
    <s v="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841167.61765562883"/>
    <n v="0"/>
    <n v="0"/>
    <n v="21730.211139686518"/>
    <n v="0"/>
    <n v="0"/>
    <n v="0"/>
    <n v="4030106.0671384879"/>
    <n v="4030106.0671384879"/>
    <n v="21730.211139686518"/>
    <n v="10.937869070456541"/>
    <n v="10.996845732698096"/>
    <n v="5.8976662241554796E-2"/>
    <n v="10.937869070456541"/>
    <n v="806021.21342769766"/>
    <n v="810367.25565563492"/>
    <n v="4346.0422279373042"/>
    <n v="806021.21342769766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x v="0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21621.60770550347"/>
    <n v="0"/>
    <n v="256234.83946537593"/>
    <n v="871.08988076433457"/>
    <n v="0"/>
    <n v="0"/>
    <n v="0"/>
    <n v="629512.20279180899"/>
    <n v="0"/>
    <n v="871.08988076433457"/>
    <n v="0"/>
    <n v="2.9833608890345396E-3"/>
    <n v="2.9833608890345396E-3"/>
    <n v="0"/>
    <n v="0"/>
    <n v="270.03786303694369"/>
    <n v="270.03786303694369"/>
    <n v="0"/>
    <x v="1"/>
  </r>
  <r>
    <x v="23"/>
    <s v="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103245.8768300271"/>
    <n v="0"/>
    <n v="0"/>
    <n v="6717.4186381438076"/>
    <n v="0"/>
    <n v="0"/>
    <n v="0"/>
    <n v="1398354.8439720538"/>
    <n v="1398354.8439720538"/>
    <n v="6717.4186381438076"/>
    <n v="3.795190980733913"/>
    <n v="3.813422323614581"/>
    <n v="1.8231342880667821E-2"/>
    <n v="3.795190980733913"/>
    <n v="279670.96879441076"/>
    <n v="281014.45252203959"/>
    <n v="1343.4837276287617"/>
    <n v="279670.96879441082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  <x v="0"/>
  </r>
  <r>
    <x v="4"/>
    <s v="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721621.60770550335"/>
    <n v="0"/>
    <n v="268249.01834925939"/>
    <n v="895.50205835545398"/>
    <n v="0"/>
    <n v="0"/>
    <n v="0"/>
    <n v="677337.39139400492"/>
    <n v="0"/>
    <n v="895.50205835545398"/>
    <n v="0"/>
    <n v="3.0669691795792609E-3"/>
    <n v="3.0669691795792609E-3"/>
    <n v="0"/>
    <n v="0"/>
    <n v="277.60563809019072"/>
    <n v="277.60563809019072"/>
    <n v="0"/>
    <x v="1"/>
  </r>
  <r>
    <x v="23"/>
    <s v="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103245.87683002709"/>
    <n v="0"/>
    <n v="0"/>
    <n v="6914.7888603134843"/>
    <n v="0"/>
    <n v="0"/>
    <n v="0"/>
    <n v="1446846.2412182335"/>
    <n v="1446846.2412182335"/>
    <n v="6914.7888603134843"/>
    <n v="3.9267985725159344"/>
    <n v="3.9455655860743795"/>
    <n v="1.8767013558445209E-2"/>
    <n v="3.9267985725159344"/>
    <n v="289369.2482436467"/>
    <n v="290752.20601570944"/>
    <n v="1382.9577720626969"/>
    <n v="289369.24824364675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3567349.858292963"/>
  </r>
  <r>
    <x v="1"/>
    <s v="Vestdanmark"/>
    <x v="15"/>
    <x v="1"/>
    <n v="11685147.040202204"/>
  </r>
  <r>
    <x v="1"/>
    <s v="Vestdanmark"/>
    <x v="16"/>
    <x v="1"/>
    <n v="7508.4535219909349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6224.53122702681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5417.775626022732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965869.8542385614"/>
  </r>
  <r>
    <x v="1"/>
    <s v="Østdanmark"/>
    <x v="15"/>
    <x v="1"/>
    <n v="830510.25539958803"/>
  </r>
  <r>
    <x v="1"/>
    <s v="Østdanmark"/>
    <x v="16"/>
    <x v="1"/>
    <n v="630.18173263756921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19709.468772973203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0516.224373977289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409958.4975683726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0375.18499359523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211417.9819934666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39794.07763228088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507483.3175881065"/>
  </r>
  <r>
    <x v="5"/>
    <s v="Vestdanmark"/>
    <x v="15"/>
    <x v="1"/>
    <n v="1298349.6711335778"/>
  </r>
  <r>
    <x v="5"/>
    <s v="Vestdanmark"/>
    <x v="16"/>
    <x v="1"/>
    <n v="834.27261355454812"/>
  </r>
  <r>
    <x v="5"/>
    <s v="Vestdanmark"/>
    <x v="20"/>
    <x v="1"/>
    <n v="502160.95849399589"/>
  </r>
  <r>
    <x v="5"/>
    <s v="Vestdanmark"/>
    <x v="38"/>
    <x v="1"/>
    <n v="24535385.043044623"/>
  </r>
  <r>
    <x v="5"/>
    <s v="Vestdanmark"/>
    <x v="39"/>
    <x v="1"/>
    <n v="508128.5927608643"/>
  </r>
  <r>
    <x v="5"/>
    <s v="Vestdanmark"/>
    <x v="14"/>
    <x v="2"/>
    <n v="1443229.1767579557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525831.49845533748"/>
  </r>
  <r>
    <x v="5"/>
    <s v="Vestdanmark"/>
    <x v="38"/>
    <x v="2"/>
    <n v="23797437.054137114"/>
  </r>
  <r>
    <x v="5"/>
    <s v="Vestdanmark"/>
    <x v="39"/>
    <x v="2"/>
    <n v="426682.8951442636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18429.98380428454"/>
  </r>
  <r>
    <x v="5"/>
    <s v="Østdanmark"/>
    <x v="15"/>
    <x v="1"/>
    <n v="92278.917266620876"/>
  </r>
  <r>
    <x v="5"/>
    <s v="Østdanmark"/>
    <x v="16"/>
    <x v="1"/>
    <n v="70.020192515285444"/>
  </r>
  <r>
    <x v="5"/>
    <s v="Østdanmark"/>
    <x v="20"/>
    <x v="1"/>
    <n v="67774.717172805787"/>
  </r>
  <r>
    <x v="5"/>
    <s v="Østdanmark"/>
    <x v="38"/>
    <x v="1"/>
    <n v="3986542.8719658842"/>
  </r>
  <r>
    <x v="5"/>
    <s v="Østdanmark"/>
    <x v="39"/>
    <x v="1"/>
    <n v="324351.05894135404"/>
  </r>
  <r>
    <x v="5"/>
    <s v="Østdanmark"/>
    <x v="14"/>
    <x v="2"/>
    <n v="209119.74416372692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71371.713113742837"/>
  </r>
  <r>
    <x v="5"/>
    <s v="Østdanmark"/>
    <x v="38"/>
    <x v="2"/>
    <n v="3939872.1411374575"/>
  </r>
  <r>
    <x v="5"/>
    <s v="Østdanmark"/>
    <x v="39"/>
    <x v="2"/>
    <n v="309821.80557108345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1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9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2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8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6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0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0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9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C2" sqref="C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x14ac:dyDescent="0.25">
      <c r="A2" s="6" t="s">
        <v>0</v>
      </c>
      <c r="B2" s="223" t="s">
        <v>271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339</v>
      </c>
      <c r="R34" s="342" t="s">
        <v>340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11430027.592356149</v>
      </c>
      <c r="R37" s="344">
        <f t="shared" ref="R37:R38" si="0">1-Q37/$Q$35</f>
        <v>0.42849862038219255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8813471.5833682045</v>
      </c>
      <c r="R38" s="344">
        <f t="shared" si="0"/>
        <v>0.55932642083158979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A22" sqref="A2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311</v>
      </c>
    </row>
    <row r="55" spans="1:1" x14ac:dyDescent="0.25">
      <c r="A55" s="391" t="s">
        <v>312</v>
      </c>
    </row>
    <row r="56" spans="1:1" x14ac:dyDescent="0.25">
      <c r="A56" s="366" t="s">
        <v>315</v>
      </c>
    </row>
    <row r="57" spans="1:1" x14ac:dyDescent="0.25">
      <c r="A57" s="351" t="s">
        <v>317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338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D5" sqref="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5600*(C2-År1)</f>
        <v>61600</v>
      </c>
      <c r="D5" s="9">
        <f>5600*(D2-År1)</f>
        <v>173600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2338036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2226036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1791858.8572342743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1690755.6925145041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3030352.3130941689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546177.14276572561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535280.30748549581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9" zoomScale="85" zoomScaleNormal="85" workbookViewId="0">
      <selection activeCell="D32" sqref="D32:E4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80"/>
    </row>
    <row r="20" spans="2:11" x14ac:dyDescent="0.25">
      <c r="B20" s="426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45538.812624915096</v>
      </c>
      <c r="E28" s="232">
        <f>SUM(E24:E25)</f>
        <v>45538.812624915096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328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397092.79591034743</v>
      </c>
      <c r="E47" s="115" cm="1">
        <f t="array" ref="E47">SUMPRODUCT((E32:E45&gt;$C$32:$C$45)*(E32:E45-$C$32:$C$45))*Arealanvendelse!P6</f>
        <v>378070.67942370696</v>
      </c>
      <c r="K47" s="12"/>
    </row>
    <row r="48" spans="2:11" x14ac:dyDescent="0.25">
      <c r="B48" s="25" t="s">
        <v>243</v>
      </c>
      <c r="C48" s="109"/>
      <c r="D48" s="115">
        <f>1%*Arealanvendelse!M6</f>
        <v>23380.36</v>
      </c>
      <c r="E48" s="115">
        <f>1%*Arealanvendelse!P6</f>
        <v>22260.36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5" sqref="C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71707.313690362935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71550.78203220162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11639.37596331086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11350.15350256764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7217.4816980013857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70777.518187249036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1179.1902511511241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11354.902093696954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69948.268258409589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11353.658233830032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6990.0561217203385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1142.0335206411876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  <c r="H50" s="109">
        <f t="shared" ref="H50:H54" si="2">SUM(B50,E50)</f>
        <v>0</v>
      </c>
      <c r="I50" s="109">
        <f t="shared" si="1"/>
        <v>0</v>
      </c>
      <c r="J50" s="109">
        <f t="shared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>SUMIF($A$22:$A$42,$A51,D$22:D$42)</f>
        <v>78924.79538836432</v>
      </c>
      <c r="D51" s="109">
        <f t="shared" si="0"/>
        <v>219266.62459958059</v>
      </c>
      <c r="E51" s="109">
        <f t="shared" si="0"/>
        <v>0</v>
      </c>
      <c r="F51" s="109">
        <f t="shared" si="0"/>
        <v>12818.566214461984</v>
      </c>
      <c r="G51" s="109">
        <f t="shared" si="0"/>
        <v>35200.747350735815</v>
      </c>
      <c r="H51" s="109">
        <f t="shared" si="2"/>
        <v>0</v>
      </c>
      <c r="I51" s="109">
        <f t="shared" si="1"/>
        <v>91743.361602826306</v>
      </c>
      <c r="J51" s="109">
        <f t="shared" si="1"/>
        <v>254467.37195031642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9">
        <f t="shared" si="0"/>
        <v>0</v>
      </c>
      <c r="F3" s="169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9">
        <f>IF($C3-G$1&lt;År1,0,F2*(1-VLOOKUP($A3,[1]Hugst!$R$5:$W$9,MATCH(ROUNDUP((G$1)/10,0)*10,[1]Hugst!$R$4:$W$4,0))))</f>
        <v>0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9">
        <f t="shared" si="0"/>
        <v>0</v>
      </c>
      <c r="F4" s="169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9">
        <f>IF($C4-G$1&lt;År1,0,F3*(1-VLOOKUP($A4,[1]Hugst!$R$5:$W$9,MATCH(ROUNDUP((G$1)/10,0)*10,[1]Hugst!$R$4:$W$4,0))))</f>
        <v>0</v>
      </c>
      <c r="H4" s="169">
        <f>IF($C4-H$1&lt;År1,0,G3*(1-VLOOKUP($A4,[1]Hugst!$R$5:$W$9,MATCH(ROUNDUP((H$1)/10,0)*10,[1]Hugst!$R$4:$W$4,0))))</f>
        <v>0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9">
        <f t="shared" si="0"/>
        <v>0</v>
      </c>
      <c r="F5" s="169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9">
        <f>IF($C5-G$1&lt;År1,0,F4*(1-VLOOKUP($A5,[1]Hugst!$R$5:$W$9,MATCH(ROUNDUP((G$1)/10,0)*10,[1]Hugst!$R$4:$W$4,0))))</f>
        <v>0</v>
      </c>
      <c r="H5" s="169">
        <f>IF($C5-H$1&lt;År1,0,G4*(1-VLOOKUP($A5,[1]Hugst!$R$5:$W$9,MATCH(ROUNDUP((H$1)/10,0)*10,[1]Hugst!$R$4:$W$4,0))))</f>
        <v>0</v>
      </c>
      <c r="I5" s="169">
        <f>IF($C5-I$1&lt;År1,0,H4*(1-VLOOKUP($A5,[1]Hugst!$R$5:$W$9,MATCH(ROUNDUP((I$1)/10,0)*10,[1]Hugst!$R$4:$W$4,0))))</f>
        <v>0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9">
        <f t="shared" si="0"/>
        <v>0</v>
      </c>
      <c r="F6" s="169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9">
        <f>IF($C6-G$1&lt;År1,0,F5*(1-VLOOKUP($A6,[1]Hugst!$R$5:$W$9,MATCH(ROUNDUP((G$1)/10,0)*10,[1]Hugst!$R$4:$W$4,0))))</f>
        <v>0</v>
      </c>
      <c r="H6" s="169">
        <f>IF($C6-H$1&lt;År1,0,G5*(1-VLOOKUP($A6,[1]Hugst!$R$5:$W$9,MATCH(ROUNDUP((H$1)/10,0)*10,[1]Hugst!$R$4:$W$4,0))))</f>
        <v>0</v>
      </c>
      <c r="I6" s="169">
        <f>IF($C6-I$1&lt;År1,0,H5*(1-VLOOKUP($A6,[1]Hugst!$R$5:$W$9,MATCH(ROUNDUP((I$1)/10,0)*10,[1]Hugst!$R$4:$W$4,0))))</f>
        <v>0</v>
      </c>
      <c r="J6" s="169">
        <f>IF($C6-J$1&lt;År1,0,I5*(1-VLOOKUP($A6,[1]Hugst!$R$5:$W$9,MATCH(ROUNDUP((J$1)/10,0)*10,[1]Hugst!$R$4:$W$4,0))))</f>
        <v>0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9">
        <f t="shared" si="0"/>
        <v>0</v>
      </c>
      <c r="F7" s="169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9">
        <f>IF($C7-G$1&lt;År1,0,F6*(1-VLOOKUP($A7,[1]Hugst!$R$5:$W$9,MATCH(ROUNDUP((G$1)/10,0)*10,[1]Hugst!$R$4:$W$4,0))))</f>
        <v>0</v>
      </c>
      <c r="H7" s="169">
        <f>IF($C7-H$1&lt;År1,0,G6*(1-VLOOKUP($A7,[1]Hugst!$R$5:$W$9,MATCH(ROUNDUP((H$1)/10,0)*10,[1]Hugst!$R$4:$W$4,0))))</f>
        <v>0</v>
      </c>
      <c r="I7" s="169">
        <f>IF($C7-I$1&lt;År1,0,H6*(1-VLOOKUP($A7,[1]Hugst!$R$5:$W$9,MATCH(ROUNDUP((I$1)/10,0)*10,[1]Hugst!$R$4:$W$4,0))))</f>
        <v>0</v>
      </c>
      <c r="J7" s="169">
        <f>IF($C7-J$1&lt;År1,0,I6*(1-VLOOKUP($A7,[1]Hugst!$R$5:$W$9,MATCH(ROUNDUP((J$1)/10,0)*10,[1]Hugst!$R$4:$W$4,0))))</f>
        <v>0</v>
      </c>
      <c r="K7" s="169">
        <f>IF($C7-K$1&lt;År1,0,J6*(1-VLOOKUP($A7,[1]Hugst!$R$5:$W$9,MATCH(ROUNDUP((K$1)/10,0)*10,[1]Hugst!$R$4:$W$4,0))))</f>
        <v>0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9">
        <f t="shared" si="0"/>
        <v>0</v>
      </c>
      <c r="F8" s="169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9">
        <f>IF($C8-G$1&lt;År1,0,F7*(1-VLOOKUP($A8,[1]Hugst!$R$5:$W$9,MATCH(ROUNDUP((G$1)/10,0)*10,[1]Hugst!$R$4:$W$4,0))))</f>
        <v>0</v>
      </c>
      <c r="H8" s="169">
        <f>IF($C8-H$1&lt;År1,0,G7*(1-VLOOKUP($A8,[1]Hugst!$R$5:$W$9,MATCH(ROUNDUP((H$1)/10,0)*10,[1]Hugst!$R$4:$W$4,0))))</f>
        <v>0</v>
      </c>
      <c r="I8" s="169">
        <f>IF($C8-I$1&lt;År1,0,H7*(1-VLOOKUP($A8,[1]Hugst!$R$5:$W$9,MATCH(ROUNDUP((I$1)/10,0)*10,[1]Hugst!$R$4:$W$4,0))))</f>
        <v>0</v>
      </c>
      <c r="J8" s="169">
        <f>IF($C8-J$1&lt;År1,0,I7*(1-VLOOKUP($A8,[1]Hugst!$R$5:$W$9,MATCH(ROUNDUP((J$1)/10,0)*10,[1]Hugst!$R$4:$W$4,0))))</f>
        <v>0</v>
      </c>
      <c r="K8" s="169">
        <f>IF($C8-K$1&lt;År1,0,J7*(1-VLOOKUP($A8,[1]Hugst!$R$5:$W$9,MATCH(ROUNDUP((K$1)/10,0)*10,[1]Hugst!$R$4:$W$4,0))))</f>
        <v>0</v>
      </c>
      <c r="L8" s="169">
        <f>IF($C8-L$1&lt;År1,0,K7*(1-VLOOKUP($A8,[1]Hugst!$R$5:$W$9,MATCH(ROUNDUP((L$1)/10,0)*10,[1]Hugst!$R$4:$W$4,0))))</f>
        <v>0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9">
        <f t="shared" si="0"/>
        <v>0</v>
      </c>
      <c r="F9" s="169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9">
        <f>IF($C9-G$1&lt;År1,0,F8*(1-VLOOKUP($A9,[1]Hugst!$R$5:$W$9,MATCH(ROUNDUP((G$1)/10,0)*10,[1]Hugst!$R$4:$W$4,0))))</f>
        <v>0</v>
      </c>
      <c r="H9" s="169">
        <f>IF($C9-H$1&lt;År1,0,G8*(1-VLOOKUP($A9,[1]Hugst!$R$5:$W$9,MATCH(ROUNDUP((H$1)/10,0)*10,[1]Hugst!$R$4:$W$4,0))))</f>
        <v>0</v>
      </c>
      <c r="I9" s="169">
        <f>IF($C9-I$1&lt;År1,0,H8*(1-VLOOKUP($A9,[1]Hugst!$R$5:$W$9,MATCH(ROUNDUP((I$1)/10,0)*10,[1]Hugst!$R$4:$W$4,0))))</f>
        <v>0</v>
      </c>
      <c r="J9" s="169">
        <f>IF($C9-J$1&lt;År1,0,I8*(1-VLOOKUP($A9,[1]Hugst!$R$5:$W$9,MATCH(ROUNDUP((J$1)/10,0)*10,[1]Hugst!$R$4:$W$4,0))))</f>
        <v>0</v>
      </c>
      <c r="K9" s="169">
        <f>IF($C9-K$1&lt;År1,0,J8*(1-VLOOKUP($A9,[1]Hugst!$R$5:$W$9,MATCH(ROUNDUP((K$1)/10,0)*10,[1]Hugst!$R$4:$W$4,0))))</f>
        <v>0</v>
      </c>
      <c r="L9" s="169">
        <f>IF($C9-L$1&lt;År1,0,K8*(1-VLOOKUP($A9,[1]Hugst!$R$5:$W$9,MATCH(ROUNDUP((L$1)/10,0)*10,[1]Hugst!$R$4:$W$4,0))))</f>
        <v>0</v>
      </c>
      <c r="M9" s="169">
        <f>IF($C9-M$1&lt;År1,0,L8*(1-VLOOKUP($A9,[1]Hugst!$R$5:$W$9,MATCH(ROUNDUP((M$1)/10,0)*10,[1]Hugst!$R$4:$W$4,0))))</f>
        <v>0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9">
        <f t="shared" si="0"/>
        <v>0</v>
      </c>
      <c r="F10" s="169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9">
        <f>IF($C10-G$1&lt;År1,0,F9*(1-VLOOKUP($A10,[1]Hugst!$R$5:$W$9,MATCH(ROUNDUP((G$1)/10,0)*10,[1]Hugst!$R$4:$W$4,0))))</f>
        <v>0</v>
      </c>
      <c r="H10" s="169">
        <f>IF($C10-H$1&lt;År1,0,G9*(1-VLOOKUP($A10,[1]Hugst!$R$5:$W$9,MATCH(ROUNDUP((H$1)/10,0)*10,[1]Hugst!$R$4:$W$4,0))))</f>
        <v>0</v>
      </c>
      <c r="I10" s="169">
        <f>IF($C10-I$1&lt;År1,0,H9*(1-VLOOKUP($A10,[1]Hugst!$R$5:$W$9,MATCH(ROUNDUP((I$1)/10,0)*10,[1]Hugst!$R$4:$W$4,0))))</f>
        <v>0</v>
      </c>
      <c r="J10" s="169">
        <f>IF($C10-J$1&lt;År1,0,I9*(1-VLOOKUP($A10,[1]Hugst!$R$5:$W$9,MATCH(ROUNDUP((J$1)/10,0)*10,[1]Hugst!$R$4:$W$4,0))))</f>
        <v>0</v>
      </c>
      <c r="K10" s="169">
        <f>IF($C10-K$1&lt;År1,0,J9*(1-VLOOKUP($A10,[1]Hugst!$R$5:$W$9,MATCH(ROUNDUP((K$1)/10,0)*10,[1]Hugst!$R$4:$W$4,0))))</f>
        <v>0</v>
      </c>
      <c r="L10" s="169">
        <f>IF($C10-L$1&lt;År1,0,K9*(1-VLOOKUP($A10,[1]Hugst!$R$5:$W$9,MATCH(ROUNDUP((L$1)/10,0)*10,[1]Hugst!$R$4:$W$4,0))))</f>
        <v>0</v>
      </c>
      <c r="M10" s="169">
        <f>IF($C10-M$1&lt;År1,0,L9*(1-VLOOKUP($A10,[1]Hugst!$R$5:$W$9,MATCH(ROUNDUP((M$1)/10,0)*10,[1]Hugst!$R$4:$W$4,0))))</f>
        <v>0</v>
      </c>
      <c r="N10" s="169">
        <f>IF($C10-N$1&lt;År1,0,M9*(1-VLOOKUP($A10,[1]Hugst!$R$5:$W$9,MATCH(ROUNDUP((N$1)/10,0)*10,[1]Hugst!$R$4:$W$4,0))))</f>
        <v>0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9">
        <f t="shared" si="0"/>
        <v>0</v>
      </c>
      <c r="F11" s="169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9">
        <f>IF($C11-G$1&lt;År1,0,F10*(1-VLOOKUP($A11,[1]Hugst!$R$5:$W$9,MATCH(ROUNDUP((G$1)/10,0)*10,[1]Hugst!$R$4:$W$4,0))))</f>
        <v>0</v>
      </c>
      <c r="H11" s="169">
        <f>IF($C11-H$1&lt;År1,0,G10*(1-VLOOKUP($A11,[1]Hugst!$R$5:$W$9,MATCH(ROUNDUP((H$1)/10,0)*10,[1]Hugst!$R$4:$W$4,0))))</f>
        <v>0</v>
      </c>
      <c r="I11" s="169">
        <f>IF($C11-I$1&lt;År1,0,H10*(1-VLOOKUP($A11,[1]Hugst!$R$5:$W$9,MATCH(ROUNDUP((I$1)/10,0)*10,[1]Hugst!$R$4:$W$4,0))))</f>
        <v>0</v>
      </c>
      <c r="J11" s="169">
        <f>IF($C11-J$1&lt;År1,0,I10*(1-VLOOKUP($A11,[1]Hugst!$R$5:$W$9,MATCH(ROUNDUP((J$1)/10,0)*10,[1]Hugst!$R$4:$W$4,0))))</f>
        <v>0</v>
      </c>
      <c r="K11" s="169">
        <f>IF($C11-K$1&lt;År1,0,J10*(1-VLOOKUP($A11,[1]Hugst!$R$5:$W$9,MATCH(ROUNDUP((K$1)/10,0)*10,[1]Hugst!$R$4:$W$4,0))))</f>
        <v>0</v>
      </c>
      <c r="L11" s="169">
        <f>IF($C11-L$1&lt;År1,0,K10*(1-VLOOKUP($A11,[1]Hugst!$R$5:$W$9,MATCH(ROUNDUP((L$1)/10,0)*10,[1]Hugst!$R$4:$W$4,0))))</f>
        <v>0</v>
      </c>
      <c r="M11" s="169">
        <f>IF($C11-M$1&lt;År1,0,L10*(1-VLOOKUP($A11,[1]Hugst!$R$5:$W$9,MATCH(ROUNDUP((M$1)/10,0)*10,[1]Hugst!$R$4:$W$4,0))))</f>
        <v>0</v>
      </c>
      <c r="N11" s="169">
        <f>IF($C11-N$1&lt;År1,0,M10*(1-VLOOKUP($A11,[1]Hugst!$R$5:$W$9,MATCH(ROUNDUP((N$1)/10,0)*10,[1]Hugst!$R$4:$W$4,0))))</f>
        <v>0</v>
      </c>
      <c r="O11" s="169">
        <f>IF($C11-O$1&lt;År1,0,N10*(1-VLOOKUP($A11,[1]Hugst!$R$5:$W$9,MATCH(ROUNDUP((O$1)/10,0)*10,[1]Hugst!$R$4:$W$4,0))))</f>
        <v>0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9">
        <f t="shared" si="0"/>
        <v>0</v>
      </c>
      <c r="F12" s="169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9">
        <f>IF($C12-G$1&lt;År1,0,F11*(1-VLOOKUP($A12,[1]Hugst!$R$5:$W$9,MATCH(ROUNDUP((G$1)/10,0)*10,[1]Hugst!$R$4:$W$4,0))))</f>
        <v>0</v>
      </c>
      <c r="H12" s="169">
        <f>IF($C12-H$1&lt;År1,0,G11*(1-VLOOKUP($A12,[1]Hugst!$R$5:$W$9,MATCH(ROUNDUP((H$1)/10,0)*10,[1]Hugst!$R$4:$W$4,0))))</f>
        <v>0</v>
      </c>
      <c r="I12" s="169">
        <f>IF($C12-I$1&lt;År1,0,H11*(1-VLOOKUP($A12,[1]Hugst!$R$5:$W$9,MATCH(ROUNDUP((I$1)/10,0)*10,[1]Hugst!$R$4:$W$4,0))))</f>
        <v>0</v>
      </c>
      <c r="J12" s="169">
        <f>IF($C12-J$1&lt;År1,0,I11*(1-VLOOKUP($A12,[1]Hugst!$R$5:$W$9,MATCH(ROUNDUP((J$1)/10,0)*10,[1]Hugst!$R$4:$W$4,0))))</f>
        <v>0</v>
      </c>
      <c r="K12" s="169">
        <f>IF($C12-K$1&lt;År1,0,J11*(1-VLOOKUP($A12,[1]Hugst!$R$5:$W$9,MATCH(ROUNDUP((K$1)/10,0)*10,[1]Hugst!$R$4:$W$4,0))))</f>
        <v>0</v>
      </c>
      <c r="L12" s="169">
        <f>IF($C12-L$1&lt;År1,0,K11*(1-VLOOKUP($A12,[1]Hugst!$R$5:$W$9,MATCH(ROUNDUP((L$1)/10,0)*10,[1]Hugst!$R$4:$W$4,0))))</f>
        <v>0</v>
      </c>
      <c r="M12" s="169">
        <f>IF($C12-M$1&lt;År1,0,L11*(1-VLOOKUP($A12,[1]Hugst!$R$5:$W$9,MATCH(ROUNDUP((M$1)/10,0)*10,[1]Hugst!$R$4:$W$4,0))))</f>
        <v>0</v>
      </c>
      <c r="N12" s="169">
        <f>IF($C12-N$1&lt;År1,0,M11*(1-VLOOKUP($A12,[1]Hugst!$R$5:$W$9,MATCH(ROUNDUP((N$1)/10,0)*10,[1]Hugst!$R$4:$W$4,0))))</f>
        <v>0</v>
      </c>
      <c r="O12" s="169">
        <f>IF($C12-O$1&lt;År1,0,N11*(1-VLOOKUP($A12,[1]Hugst!$R$5:$W$9,MATCH(ROUNDUP((O$1)/10,0)*10,[1]Hugst!$R$4:$W$4,0))))</f>
        <v>0</v>
      </c>
      <c r="P12" s="169">
        <f>IF($C12-P$1&lt;År1,0,O11*(1-VLOOKUP($A12,[1]Hugst!$R$5:$W$9,MATCH(ROUNDUP((P$1)/10,0)*10,[1]Hugst!$R$4:$W$4,0))))</f>
        <v>0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9">
        <f t="shared" si="0"/>
        <v>0</v>
      </c>
      <c r="F13" s="169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9">
        <f>IF($C13-G$1&lt;År1,0,F12*(1-VLOOKUP($A13,[1]Hugst!$R$5:$W$9,MATCH(ROUNDUP((G$1)/10,0)*10,[1]Hugst!$R$4:$W$4,0))))</f>
        <v>0</v>
      </c>
      <c r="H13" s="169">
        <f>IF($C13-H$1&lt;År1,0,G12*(1-VLOOKUP($A13,[1]Hugst!$R$5:$W$9,MATCH(ROUNDUP((H$1)/10,0)*10,[1]Hugst!$R$4:$W$4,0))))</f>
        <v>0</v>
      </c>
      <c r="I13" s="169">
        <f>IF($C13-I$1&lt;År1,0,H12*(1-VLOOKUP($A13,[1]Hugst!$R$5:$W$9,MATCH(ROUNDUP((I$1)/10,0)*10,[1]Hugst!$R$4:$W$4,0))))</f>
        <v>0</v>
      </c>
      <c r="J13" s="169">
        <f>IF($C13-J$1&lt;År1,0,I12*(1-VLOOKUP($A13,[1]Hugst!$R$5:$W$9,MATCH(ROUNDUP((J$1)/10,0)*10,[1]Hugst!$R$4:$W$4,0))))</f>
        <v>0</v>
      </c>
      <c r="K13" s="169">
        <f>IF($C13-K$1&lt;År1,0,J12*(1-VLOOKUP($A13,[1]Hugst!$R$5:$W$9,MATCH(ROUNDUP((K$1)/10,0)*10,[1]Hugst!$R$4:$W$4,0))))</f>
        <v>0</v>
      </c>
      <c r="L13" s="169">
        <f>IF($C13-L$1&lt;År1,0,K12*(1-VLOOKUP($A13,[1]Hugst!$R$5:$W$9,MATCH(ROUNDUP((L$1)/10,0)*10,[1]Hugst!$R$4:$W$4,0))))</f>
        <v>0</v>
      </c>
      <c r="M13" s="169">
        <f>IF($C13-M$1&lt;År1,0,L12*(1-VLOOKUP($A13,[1]Hugst!$R$5:$W$9,MATCH(ROUNDUP((M$1)/10,0)*10,[1]Hugst!$R$4:$W$4,0))))</f>
        <v>0</v>
      </c>
      <c r="N13" s="169">
        <f>IF($C13-N$1&lt;År1,0,M12*(1-VLOOKUP($A13,[1]Hugst!$R$5:$W$9,MATCH(ROUNDUP((N$1)/10,0)*10,[1]Hugst!$R$4:$W$4,0))))</f>
        <v>0</v>
      </c>
      <c r="O13" s="169">
        <f>IF($C13-O$1&lt;År1,0,N12*(1-VLOOKUP($A13,[1]Hugst!$R$5:$W$9,MATCH(ROUNDUP((O$1)/10,0)*10,[1]Hugst!$R$4:$W$4,0))))</f>
        <v>0</v>
      </c>
      <c r="P13" s="169">
        <f>IF($C13-P$1&lt;År1,0,O12*(1-VLOOKUP($A13,[1]Hugst!$R$5:$W$9,MATCH(ROUNDUP((P$1)/10,0)*10,[1]Hugst!$R$4:$W$4,0))))</f>
        <v>0</v>
      </c>
      <c r="Q13" s="169">
        <f>IF($C13-Q$1&lt;År1,0,P12*(1-VLOOKUP($A13,[1]Hugst!$R$5:$W$9,MATCH(ROUNDUP((Q$1)/10,0)*10,[1]Hugst!$R$4:$W$4,0))))</f>
        <v>0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9">
        <f t="shared" si="0"/>
        <v>0</v>
      </c>
      <c r="F14" s="169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9">
        <f>IF($C14-G$1&lt;År1,0,F13*(1-VLOOKUP($A14,[1]Hugst!$R$5:$W$9,MATCH(ROUNDUP((G$1)/10,0)*10,[1]Hugst!$R$4:$W$4,0))))</f>
        <v>0</v>
      </c>
      <c r="H14" s="169">
        <f>IF($C14-H$1&lt;År1,0,G13*(1-VLOOKUP($A14,[1]Hugst!$R$5:$W$9,MATCH(ROUNDUP((H$1)/10,0)*10,[1]Hugst!$R$4:$W$4,0))))</f>
        <v>0</v>
      </c>
      <c r="I14" s="169">
        <f>IF($C14-I$1&lt;År1,0,H13*(1-VLOOKUP($A14,[1]Hugst!$R$5:$W$9,MATCH(ROUNDUP((I$1)/10,0)*10,[1]Hugst!$R$4:$W$4,0))))</f>
        <v>0</v>
      </c>
      <c r="J14" s="169">
        <f>IF($C14-J$1&lt;År1,0,I13*(1-VLOOKUP($A14,[1]Hugst!$R$5:$W$9,MATCH(ROUNDUP((J$1)/10,0)*10,[1]Hugst!$R$4:$W$4,0))))</f>
        <v>0</v>
      </c>
      <c r="K14" s="169">
        <f>IF($C14-K$1&lt;År1,0,J13*(1-VLOOKUP($A14,[1]Hugst!$R$5:$W$9,MATCH(ROUNDUP((K$1)/10,0)*10,[1]Hugst!$R$4:$W$4,0))))</f>
        <v>0</v>
      </c>
      <c r="L14" s="169">
        <f>IF($C14-L$1&lt;År1,0,K13*(1-VLOOKUP($A14,[1]Hugst!$R$5:$W$9,MATCH(ROUNDUP((L$1)/10,0)*10,[1]Hugst!$R$4:$W$4,0))))</f>
        <v>0</v>
      </c>
      <c r="M14" s="169">
        <f>IF($C14-M$1&lt;År1,0,L13*(1-VLOOKUP($A14,[1]Hugst!$R$5:$W$9,MATCH(ROUNDUP((M$1)/10,0)*10,[1]Hugst!$R$4:$W$4,0))))</f>
        <v>0</v>
      </c>
      <c r="N14" s="169">
        <f>IF($C14-N$1&lt;År1,0,M13*(1-VLOOKUP($A14,[1]Hugst!$R$5:$W$9,MATCH(ROUNDUP((N$1)/10,0)*10,[1]Hugst!$R$4:$W$4,0))))</f>
        <v>0</v>
      </c>
      <c r="O14" s="169">
        <f>IF($C14-O$1&lt;År1,0,N13*(1-VLOOKUP($A14,[1]Hugst!$R$5:$W$9,MATCH(ROUNDUP((O$1)/10,0)*10,[1]Hugst!$R$4:$W$4,0))))</f>
        <v>0</v>
      </c>
      <c r="P14" s="169">
        <f>IF($C14-P$1&lt;År1,0,O13*(1-VLOOKUP($A14,[1]Hugst!$R$5:$W$9,MATCH(ROUNDUP((P$1)/10,0)*10,[1]Hugst!$R$4:$W$4,0))))</f>
        <v>0</v>
      </c>
      <c r="Q14" s="169">
        <f>IF($C14-Q$1&lt;År1,0,P13*(1-VLOOKUP($A14,[1]Hugst!$R$5:$W$9,MATCH(ROUNDUP((Q$1)/10,0)*10,[1]Hugst!$R$4:$W$4,0))))</f>
        <v>0</v>
      </c>
      <c r="R14" s="169">
        <f>IF($C14-R$1&lt;År1,0,Q13*(1-VLOOKUP($A14,[1]Hugst!$R$5:$W$9,MATCH(ROUNDUP((R$1)/10,0)*10,[1]Hugst!$R$4:$W$4,0))))</f>
        <v>0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9">
        <f t="shared" si="0"/>
        <v>0</v>
      </c>
      <c r="F15" s="169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9">
        <f>IF($C15-G$1&lt;År1,0,F14*(1-VLOOKUP($A15,[1]Hugst!$R$5:$W$9,MATCH(ROUNDUP((G$1)/10,0)*10,[1]Hugst!$R$4:$W$4,0))))</f>
        <v>0</v>
      </c>
      <c r="H15" s="169">
        <f>IF($C15-H$1&lt;År1,0,G14*(1-VLOOKUP($A15,[1]Hugst!$R$5:$W$9,MATCH(ROUNDUP((H$1)/10,0)*10,[1]Hugst!$R$4:$W$4,0))))</f>
        <v>0</v>
      </c>
      <c r="I15" s="169">
        <f>IF($C15-I$1&lt;År1,0,H14*(1-VLOOKUP($A15,[1]Hugst!$R$5:$W$9,MATCH(ROUNDUP((I$1)/10,0)*10,[1]Hugst!$R$4:$W$4,0))))</f>
        <v>0</v>
      </c>
      <c r="J15" s="169">
        <f>IF($C15-J$1&lt;År1,0,I14*(1-VLOOKUP($A15,[1]Hugst!$R$5:$W$9,MATCH(ROUNDUP((J$1)/10,0)*10,[1]Hugst!$R$4:$W$4,0))))</f>
        <v>0</v>
      </c>
      <c r="K15" s="169">
        <f>IF($C15-K$1&lt;År1,0,J14*(1-VLOOKUP($A15,[1]Hugst!$R$5:$W$9,MATCH(ROUNDUP((K$1)/10,0)*10,[1]Hugst!$R$4:$W$4,0))))</f>
        <v>0</v>
      </c>
      <c r="L15" s="169">
        <f>IF($C15-L$1&lt;År1,0,K14*(1-VLOOKUP($A15,[1]Hugst!$R$5:$W$9,MATCH(ROUNDUP((L$1)/10,0)*10,[1]Hugst!$R$4:$W$4,0))))</f>
        <v>0</v>
      </c>
      <c r="M15" s="169">
        <f>IF($C15-M$1&lt;År1,0,L14*(1-VLOOKUP($A15,[1]Hugst!$R$5:$W$9,MATCH(ROUNDUP((M$1)/10,0)*10,[1]Hugst!$R$4:$W$4,0))))</f>
        <v>0</v>
      </c>
      <c r="N15" s="169">
        <f>IF($C15-N$1&lt;År1,0,M14*(1-VLOOKUP($A15,[1]Hugst!$R$5:$W$9,MATCH(ROUNDUP((N$1)/10,0)*10,[1]Hugst!$R$4:$W$4,0))))</f>
        <v>0</v>
      </c>
      <c r="O15" s="169">
        <f>IF($C15-O$1&lt;År1,0,N14*(1-VLOOKUP($A15,[1]Hugst!$R$5:$W$9,MATCH(ROUNDUP((O$1)/10,0)*10,[1]Hugst!$R$4:$W$4,0))))</f>
        <v>0</v>
      </c>
      <c r="P15" s="169">
        <f>IF($C15-P$1&lt;År1,0,O14*(1-VLOOKUP($A15,[1]Hugst!$R$5:$W$9,MATCH(ROUNDUP((P$1)/10,0)*10,[1]Hugst!$R$4:$W$4,0))))</f>
        <v>0</v>
      </c>
      <c r="Q15" s="169">
        <f>IF($C15-Q$1&lt;År1,0,P14*(1-VLOOKUP($A15,[1]Hugst!$R$5:$W$9,MATCH(ROUNDUP((Q$1)/10,0)*10,[1]Hugst!$R$4:$W$4,0))))</f>
        <v>0</v>
      </c>
      <c r="R15" s="169">
        <f>IF($C15-R$1&lt;År1,0,Q14*(1-VLOOKUP($A15,[1]Hugst!$R$5:$W$9,MATCH(ROUNDUP((R$1)/10,0)*10,[1]Hugst!$R$4:$W$4,0))))</f>
        <v>0</v>
      </c>
      <c r="S15" s="169">
        <f>IF($C15-S$1&lt;År1,0,R14*(1-VLOOKUP($A15,[1]Hugst!$R$5:$W$9,MATCH(ROUNDUP((S$1)/10,0)*10,[1]Hugst!$R$4:$W$4,0))))</f>
        <v>0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9">
        <f t="shared" si="0"/>
        <v>0</v>
      </c>
      <c r="F16" s="169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9">
        <f>IF($C16-G$1&lt;År1,0,F15*(1-VLOOKUP($A16,[1]Hugst!$R$5:$W$9,MATCH(ROUNDUP((G$1)/10,0)*10,[1]Hugst!$R$4:$W$4,0))))</f>
        <v>0</v>
      </c>
      <c r="H16" s="169">
        <f>IF($C16-H$1&lt;År1,0,G15*(1-VLOOKUP($A16,[1]Hugst!$R$5:$W$9,MATCH(ROUNDUP((H$1)/10,0)*10,[1]Hugst!$R$4:$W$4,0))))</f>
        <v>0</v>
      </c>
      <c r="I16" s="169">
        <f>IF($C16-I$1&lt;År1,0,H15*(1-VLOOKUP($A16,[1]Hugst!$R$5:$W$9,MATCH(ROUNDUP((I$1)/10,0)*10,[1]Hugst!$R$4:$W$4,0))))</f>
        <v>0</v>
      </c>
      <c r="J16" s="169">
        <f>IF($C16-J$1&lt;År1,0,I15*(1-VLOOKUP($A16,[1]Hugst!$R$5:$W$9,MATCH(ROUNDUP((J$1)/10,0)*10,[1]Hugst!$R$4:$W$4,0))))</f>
        <v>0</v>
      </c>
      <c r="K16" s="169">
        <f>IF($C16-K$1&lt;År1,0,J15*(1-VLOOKUP($A16,[1]Hugst!$R$5:$W$9,MATCH(ROUNDUP((K$1)/10,0)*10,[1]Hugst!$R$4:$W$4,0))))</f>
        <v>0</v>
      </c>
      <c r="L16" s="169">
        <f>IF($C16-L$1&lt;År1,0,K15*(1-VLOOKUP($A16,[1]Hugst!$R$5:$W$9,MATCH(ROUNDUP((L$1)/10,0)*10,[1]Hugst!$R$4:$W$4,0))))</f>
        <v>0</v>
      </c>
      <c r="M16" s="169">
        <f>IF($C16-M$1&lt;År1,0,L15*(1-VLOOKUP($A16,[1]Hugst!$R$5:$W$9,MATCH(ROUNDUP((M$1)/10,0)*10,[1]Hugst!$R$4:$W$4,0))))</f>
        <v>0</v>
      </c>
      <c r="N16" s="169">
        <f>IF($C16-N$1&lt;År1,0,M15*(1-VLOOKUP($A16,[1]Hugst!$R$5:$W$9,MATCH(ROUNDUP((N$1)/10,0)*10,[1]Hugst!$R$4:$W$4,0))))</f>
        <v>0</v>
      </c>
      <c r="O16" s="169">
        <f>IF($C16-O$1&lt;År1,0,N15*(1-VLOOKUP($A16,[1]Hugst!$R$5:$W$9,MATCH(ROUNDUP((O$1)/10,0)*10,[1]Hugst!$R$4:$W$4,0))))</f>
        <v>0</v>
      </c>
      <c r="P16" s="169">
        <f>IF($C16-P$1&lt;År1,0,O15*(1-VLOOKUP($A16,[1]Hugst!$R$5:$W$9,MATCH(ROUNDUP((P$1)/10,0)*10,[1]Hugst!$R$4:$W$4,0))))</f>
        <v>0</v>
      </c>
      <c r="Q16" s="169">
        <f>IF($C16-Q$1&lt;År1,0,P15*(1-VLOOKUP($A16,[1]Hugst!$R$5:$W$9,MATCH(ROUNDUP((Q$1)/10,0)*10,[1]Hugst!$R$4:$W$4,0))))</f>
        <v>0</v>
      </c>
      <c r="R16" s="169">
        <f>IF($C16-R$1&lt;År1,0,Q15*(1-VLOOKUP($A16,[1]Hugst!$R$5:$W$9,MATCH(ROUNDUP((R$1)/10,0)*10,[1]Hugst!$R$4:$W$4,0))))</f>
        <v>0</v>
      </c>
      <c r="S16" s="169">
        <f>IF($C16-S$1&lt;År1,0,R15*(1-VLOOKUP($A16,[1]Hugst!$R$5:$W$9,MATCH(ROUNDUP((S$1)/10,0)*10,[1]Hugst!$R$4:$W$4,0))))</f>
        <v>0</v>
      </c>
      <c r="T16" s="169">
        <f>IF($C16-T$1&lt;År1,0,S15*(1-VLOOKUP($A16,[1]Hugst!$R$5:$W$9,MATCH(ROUNDUP((T$1)/10,0)*10,[1]Hugst!$R$4:$W$4,0))))</f>
        <v>0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9">
        <f t="shared" si="0"/>
        <v>0</v>
      </c>
      <c r="F17" s="169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9">
        <f>IF($C17-G$1&lt;År1,0,F16*(1-VLOOKUP($A17,[1]Hugst!$R$5:$W$9,MATCH(ROUNDUP((G$1)/10,0)*10,[1]Hugst!$R$4:$W$4,0))))</f>
        <v>0</v>
      </c>
      <c r="H17" s="169">
        <f>IF($C17-H$1&lt;År1,0,G16*(1-VLOOKUP($A17,[1]Hugst!$R$5:$W$9,MATCH(ROUNDUP((H$1)/10,0)*10,[1]Hugst!$R$4:$W$4,0))))</f>
        <v>0</v>
      </c>
      <c r="I17" s="169">
        <f>IF($C17-I$1&lt;År1,0,H16*(1-VLOOKUP($A17,[1]Hugst!$R$5:$W$9,MATCH(ROUNDUP((I$1)/10,0)*10,[1]Hugst!$R$4:$W$4,0))))</f>
        <v>0</v>
      </c>
      <c r="J17" s="169">
        <f>IF($C17-J$1&lt;År1,0,I16*(1-VLOOKUP($A17,[1]Hugst!$R$5:$W$9,MATCH(ROUNDUP((J$1)/10,0)*10,[1]Hugst!$R$4:$W$4,0))))</f>
        <v>0</v>
      </c>
      <c r="K17" s="169">
        <f>IF($C17-K$1&lt;År1,0,J16*(1-VLOOKUP($A17,[1]Hugst!$R$5:$W$9,MATCH(ROUNDUP((K$1)/10,0)*10,[1]Hugst!$R$4:$W$4,0))))</f>
        <v>0</v>
      </c>
      <c r="L17" s="169">
        <f>IF($C17-L$1&lt;År1,0,K16*(1-VLOOKUP($A17,[1]Hugst!$R$5:$W$9,MATCH(ROUNDUP((L$1)/10,0)*10,[1]Hugst!$R$4:$W$4,0))))</f>
        <v>0</v>
      </c>
      <c r="M17" s="169">
        <f>IF($C17-M$1&lt;År1,0,L16*(1-VLOOKUP($A17,[1]Hugst!$R$5:$W$9,MATCH(ROUNDUP((M$1)/10,0)*10,[1]Hugst!$R$4:$W$4,0))))</f>
        <v>0</v>
      </c>
      <c r="N17" s="169">
        <f>IF($C17-N$1&lt;År1,0,M16*(1-VLOOKUP($A17,[1]Hugst!$R$5:$W$9,MATCH(ROUNDUP((N$1)/10,0)*10,[1]Hugst!$R$4:$W$4,0))))</f>
        <v>0</v>
      </c>
      <c r="O17" s="169">
        <f>IF($C17-O$1&lt;År1,0,N16*(1-VLOOKUP($A17,[1]Hugst!$R$5:$W$9,MATCH(ROUNDUP((O$1)/10,0)*10,[1]Hugst!$R$4:$W$4,0))))</f>
        <v>0</v>
      </c>
      <c r="P17" s="169">
        <f>IF($C17-P$1&lt;År1,0,O16*(1-VLOOKUP($A17,[1]Hugst!$R$5:$W$9,MATCH(ROUNDUP((P$1)/10,0)*10,[1]Hugst!$R$4:$W$4,0))))</f>
        <v>0</v>
      </c>
      <c r="Q17" s="169">
        <f>IF($C17-Q$1&lt;År1,0,P16*(1-VLOOKUP($A17,[1]Hugst!$R$5:$W$9,MATCH(ROUNDUP((Q$1)/10,0)*10,[1]Hugst!$R$4:$W$4,0))))</f>
        <v>0</v>
      </c>
      <c r="R17" s="169">
        <f>IF($C17-R$1&lt;År1,0,Q16*(1-VLOOKUP($A17,[1]Hugst!$R$5:$W$9,MATCH(ROUNDUP((R$1)/10,0)*10,[1]Hugst!$R$4:$W$4,0))))</f>
        <v>0</v>
      </c>
      <c r="S17" s="169">
        <f>IF($C17-S$1&lt;År1,0,R16*(1-VLOOKUP($A17,[1]Hugst!$R$5:$W$9,MATCH(ROUNDUP((S$1)/10,0)*10,[1]Hugst!$R$4:$W$4,0))))</f>
        <v>0</v>
      </c>
      <c r="T17" s="169">
        <f>IF($C17-T$1&lt;År1,0,S16*(1-VLOOKUP($A17,[1]Hugst!$R$5:$W$9,MATCH(ROUNDUP((T$1)/10,0)*10,[1]Hugst!$R$4:$W$4,0))))</f>
        <v>0</v>
      </c>
      <c r="U17" s="169">
        <f>IF($C17-U$1&lt;År1,0,T16*(1-VLOOKUP($A17,[1]Hugst!$R$5:$W$9,MATCH(ROUNDUP((U$1)/10,0)*10,[1]Hugst!$R$4:$W$4,0))))</f>
        <v>0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9">
        <f t="shared" si="0"/>
        <v>0</v>
      </c>
      <c r="F18" s="169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9">
        <f>IF($C18-G$1&lt;År1,0,F17*(1-VLOOKUP($A18,[1]Hugst!$R$5:$W$9,MATCH(ROUNDUP((G$1)/10,0)*10,[1]Hugst!$R$4:$W$4,0))))</f>
        <v>0</v>
      </c>
      <c r="H18" s="169">
        <f>IF($C18-H$1&lt;År1,0,G17*(1-VLOOKUP($A18,[1]Hugst!$R$5:$W$9,MATCH(ROUNDUP((H$1)/10,0)*10,[1]Hugst!$R$4:$W$4,0))))</f>
        <v>0</v>
      </c>
      <c r="I18" s="169">
        <f>IF($C18-I$1&lt;År1,0,H17*(1-VLOOKUP($A18,[1]Hugst!$R$5:$W$9,MATCH(ROUNDUP((I$1)/10,0)*10,[1]Hugst!$R$4:$W$4,0))))</f>
        <v>0</v>
      </c>
      <c r="J18" s="169">
        <f>IF($C18-J$1&lt;År1,0,I17*(1-VLOOKUP($A18,[1]Hugst!$R$5:$W$9,MATCH(ROUNDUP((J$1)/10,0)*10,[1]Hugst!$R$4:$W$4,0))))</f>
        <v>0</v>
      </c>
      <c r="K18" s="169">
        <f>IF($C18-K$1&lt;År1,0,J17*(1-VLOOKUP($A18,[1]Hugst!$R$5:$W$9,MATCH(ROUNDUP((K$1)/10,0)*10,[1]Hugst!$R$4:$W$4,0))))</f>
        <v>0</v>
      </c>
      <c r="L18" s="169">
        <f>IF($C18-L$1&lt;År1,0,K17*(1-VLOOKUP($A18,[1]Hugst!$R$5:$W$9,MATCH(ROUNDUP((L$1)/10,0)*10,[1]Hugst!$R$4:$W$4,0))))</f>
        <v>0</v>
      </c>
      <c r="M18" s="169">
        <f>IF($C18-M$1&lt;År1,0,L17*(1-VLOOKUP($A18,[1]Hugst!$R$5:$W$9,MATCH(ROUNDUP((M$1)/10,0)*10,[1]Hugst!$R$4:$W$4,0))))</f>
        <v>0</v>
      </c>
      <c r="N18" s="169">
        <f>IF($C18-N$1&lt;År1,0,M17*(1-VLOOKUP($A18,[1]Hugst!$R$5:$W$9,MATCH(ROUNDUP((N$1)/10,0)*10,[1]Hugst!$R$4:$W$4,0))))</f>
        <v>0</v>
      </c>
      <c r="O18" s="169">
        <f>IF($C18-O$1&lt;År1,0,N17*(1-VLOOKUP($A18,[1]Hugst!$R$5:$W$9,MATCH(ROUNDUP((O$1)/10,0)*10,[1]Hugst!$R$4:$W$4,0))))</f>
        <v>0</v>
      </c>
      <c r="P18" s="169">
        <f>IF($C18-P$1&lt;År1,0,O17*(1-VLOOKUP($A18,[1]Hugst!$R$5:$W$9,MATCH(ROUNDUP((P$1)/10,0)*10,[1]Hugst!$R$4:$W$4,0))))</f>
        <v>0</v>
      </c>
      <c r="Q18" s="169">
        <f>IF($C18-Q$1&lt;År1,0,P17*(1-VLOOKUP($A18,[1]Hugst!$R$5:$W$9,MATCH(ROUNDUP((Q$1)/10,0)*10,[1]Hugst!$R$4:$W$4,0))))</f>
        <v>0</v>
      </c>
      <c r="R18" s="169">
        <f>IF($C18-R$1&lt;År1,0,Q17*(1-VLOOKUP($A18,[1]Hugst!$R$5:$W$9,MATCH(ROUNDUP((R$1)/10,0)*10,[1]Hugst!$R$4:$W$4,0))))</f>
        <v>0</v>
      </c>
      <c r="S18" s="169">
        <f>IF($C18-S$1&lt;År1,0,R17*(1-VLOOKUP($A18,[1]Hugst!$R$5:$W$9,MATCH(ROUNDUP((S$1)/10,0)*10,[1]Hugst!$R$4:$W$4,0))))</f>
        <v>0</v>
      </c>
      <c r="T18" s="169">
        <f>IF($C18-T$1&lt;År1,0,S17*(1-VLOOKUP($A18,[1]Hugst!$R$5:$W$9,MATCH(ROUNDUP((T$1)/10,0)*10,[1]Hugst!$R$4:$W$4,0))))</f>
        <v>0</v>
      </c>
      <c r="U18" s="169">
        <f>IF($C18-U$1&lt;År1,0,T17*(1-VLOOKUP($A18,[1]Hugst!$R$5:$W$9,MATCH(ROUNDUP((U$1)/10,0)*10,[1]Hugst!$R$4:$W$4,0))))</f>
        <v>0</v>
      </c>
      <c r="V18" s="169">
        <f>IF($C18-V$1&lt;År1,0,U17*(1-VLOOKUP($A18,[1]Hugst!$R$5:$W$9,MATCH(ROUNDUP((V$1)/10,0)*10,[1]Hugst!$R$4:$W$4,0))))</f>
        <v>0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9">
        <f t="shared" si="0"/>
        <v>0</v>
      </c>
      <c r="F19" s="169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9">
        <f>IF($C19-G$1&lt;År1,0,F18*(1-VLOOKUP($A19,[1]Hugst!$R$5:$W$9,MATCH(ROUNDUP((G$1)/10,0)*10,[1]Hugst!$R$4:$W$4,0))))</f>
        <v>0</v>
      </c>
      <c r="H19" s="169">
        <f>IF($C19-H$1&lt;År1,0,G18*(1-VLOOKUP($A19,[1]Hugst!$R$5:$W$9,MATCH(ROUNDUP((H$1)/10,0)*10,[1]Hugst!$R$4:$W$4,0))))</f>
        <v>0</v>
      </c>
      <c r="I19" s="169">
        <f>IF($C19-I$1&lt;År1,0,H18*(1-VLOOKUP($A19,[1]Hugst!$R$5:$W$9,MATCH(ROUNDUP((I$1)/10,0)*10,[1]Hugst!$R$4:$W$4,0))))</f>
        <v>0</v>
      </c>
      <c r="J19" s="169">
        <f>IF($C19-J$1&lt;År1,0,I18*(1-VLOOKUP($A19,[1]Hugst!$R$5:$W$9,MATCH(ROUNDUP((J$1)/10,0)*10,[1]Hugst!$R$4:$W$4,0))))</f>
        <v>0</v>
      </c>
      <c r="K19" s="169">
        <f>IF($C19-K$1&lt;År1,0,J18*(1-VLOOKUP($A19,[1]Hugst!$R$5:$W$9,MATCH(ROUNDUP((K$1)/10,0)*10,[1]Hugst!$R$4:$W$4,0))))</f>
        <v>0</v>
      </c>
      <c r="L19" s="169">
        <f>IF($C19-L$1&lt;År1,0,K18*(1-VLOOKUP($A19,[1]Hugst!$R$5:$W$9,MATCH(ROUNDUP((L$1)/10,0)*10,[1]Hugst!$R$4:$W$4,0))))</f>
        <v>0</v>
      </c>
      <c r="M19" s="169">
        <f>IF($C19-M$1&lt;År1,0,L18*(1-VLOOKUP($A19,[1]Hugst!$R$5:$W$9,MATCH(ROUNDUP((M$1)/10,0)*10,[1]Hugst!$R$4:$W$4,0))))</f>
        <v>0</v>
      </c>
      <c r="N19" s="169">
        <f>IF($C19-N$1&lt;År1,0,M18*(1-VLOOKUP($A19,[1]Hugst!$R$5:$W$9,MATCH(ROUNDUP((N$1)/10,0)*10,[1]Hugst!$R$4:$W$4,0))))</f>
        <v>0</v>
      </c>
      <c r="O19" s="169">
        <f>IF($C19-O$1&lt;År1,0,N18*(1-VLOOKUP($A19,[1]Hugst!$R$5:$W$9,MATCH(ROUNDUP((O$1)/10,0)*10,[1]Hugst!$R$4:$W$4,0))))</f>
        <v>0</v>
      </c>
      <c r="P19" s="169">
        <f>IF($C19-P$1&lt;År1,0,O18*(1-VLOOKUP($A19,[1]Hugst!$R$5:$W$9,MATCH(ROUNDUP((P$1)/10,0)*10,[1]Hugst!$R$4:$W$4,0))))</f>
        <v>0</v>
      </c>
      <c r="Q19" s="169">
        <f>IF($C19-Q$1&lt;År1,0,P18*(1-VLOOKUP($A19,[1]Hugst!$R$5:$W$9,MATCH(ROUNDUP((Q$1)/10,0)*10,[1]Hugst!$R$4:$W$4,0))))</f>
        <v>0</v>
      </c>
      <c r="R19" s="169">
        <f>IF($C19-R$1&lt;År1,0,Q18*(1-VLOOKUP($A19,[1]Hugst!$R$5:$W$9,MATCH(ROUNDUP((R$1)/10,0)*10,[1]Hugst!$R$4:$W$4,0))))</f>
        <v>0</v>
      </c>
      <c r="S19" s="169">
        <f>IF($C19-S$1&lt;År1,0,R18*(1-VLOOKUP($A19,[1]Hugst!$R$5:$W$9,MATCH(ROUNDUP((S$1)/10,0)*10,[1]Hugst!$R$4:$W$4,0))))</f>
        <v>0</v>
      </c>
      <c r="T19" s="169">
        <f>IF($C19-T$1&lt;År1,0,S18*(1-VLOOKUP($A19,[1]Hugst!$R$5:$W$9,MATCH(ROUNDUP((T$1)/10,0)*10,[1]Hugst!$R$4:$W$4,0))))</f>
        <v>0</v>
      </c>
      <c r="U19" s="169">
        <f>IF($C19-U$1&lt;År1,0,T18*(1-VLOOKUP($A19,[1]Hugst!$R$5:$W$9,MATCH(ROUNDUP((U$1)/10,0)*10,[1]Hugst!$R$4:$W$4,0))))</f>
        <v>0</v>
      </c>
      <c r="V19" s="169">
        <f>IF($C19-V$1&lt;År1,0,U18*(1-VLOOKUP($A19,[1]Hugst!$R$5:$W$9,MATCH(ROUNDUP((V$1)/10,0)*10,[1]Hugst!$R$4:$W$4,0))))</f>
        <v>0</v>
      </c>
      <c r="W19" s="169">
        <f>IF($C19-W$1&lt;År1,0,V18*(1-VLOOKUP($A19,[1]Hugst!$R$5:$W$9,MATCH(ROUNDUP((W$1)/10,0)*10,[1]Hugst!$R$4:$W$4,0))))</f>
        <v>0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9">
        <f t="shared" si="0"/>
        <v>0</v>
      </c>
      <c r="F20" s="169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9">
        <f>IF($C20-G$1&lt;År1,0,F19*(1-VLOOKUP($A20,[1]Hugst!$R$5:$W$9,MATCH(ROUNDUP((G$1)/10,0)*10,[1]Hugst!$R$4:$W$4,0))))</f>
        <v>0</v>
      </c>
      <c r="H20" s="169">
        <f>IF($C20-H$1&lt;År1,0,G19*(1-VLOOKUP($A20,[1]Hugst!$R$5:$W$9,MATCH(ROUNDUP((H$1)/10,0)*10,[1]Hugst!$R$4:$W$4,0))))</f>
        <v>0</v>
      </c>
      <c r="I20" s="169">
        <f>IF($C20-I$1&lt;År1,0,H19*(1-VLOOKUP($A20,[1]Hugst!$R$5:$W$9,MATCH(ROUNDUP((I$1)/10,0)*10,[1]Hugst!$R$4:$W$4,0))))</f>
        <v>0</v>
      </c>
      <c r="J20" s="169">
        <f>IF($C20-J$1&lt;År1,0,I19*(1-VLOOKUP($A20,[1]Hugst!$R$5:$W$9,MATCH(ROUNDUP((J$1)/10,0)*10,[1]Hugst!$R$4:$W$4,0))))</f>
        <v>0</v>
      </c>
      <c r="K20" s="169">
        <f>IF($C20-K$1&lt;År1,0,J19*(1-VLOOKUP($A20,[1]Hugst!$R$5:$W$9,MATCH(ROUNDUP((K$1)/10,0)*10,[1]Hugst!$R$4:$W$4,0))))</f>
        <v>0</v>
      </c>
      <c r="L20" s="169">
        <f>IF($C20-L$1&lt;År1,0,K19*(1-VLOOKUP($A20,[1]Hugst!$R$5:$W$9,MATCH(ROUNDUP((L$1)/10,0)*10,[1]Hugst!$R$4:$W$4,0))))</f>
        <v>0</v>
      </c>
      <c r="M20" s="169">
        <f>IF($C20-M$1&lt;År1,0,L19*(1-VLOOKUP($A20,[1]Hugst!$R$5:$W$9,MATCH(ROUNDUP((M$1)/10,0)*10,[1]Hugst!$R$4:$W$4,0))))</f>
        <v>0</v>
      </c>
      <c r="N20" s="169">
        <f>IF($C20-N$1&lt;År1,0,M19*(1-VLOOKUP($A20,[1]Hugst!$R$5:$W$9,MATCH(ROUNDUP((N$1)/10,0)*10,[1]Hugst!$R$4:$W$4,0))))</f>
        <v>0</v>
      </c>
      <c r="O20" s="169">
        <f>IF($C20-O$1&lt;År1,0,N19*(1-VLOOKUP($A20,[1]Hugst!$R$5:$W$9,MATCH(ROUNDUP((O$1)/10,0)*10,[1]Hugst!$R$4:$W$4,0))))</f>
        <v>0</v>
      </c>
      <c r="P20" s="169">
        <f>IF($C20-P$1&lt;År1,0,O19*(1-VLOOKUP($A20,[1]Hugst!$R$5:$W$9,MATCH(ROUNDUP((P$1)/10,0)*10,[1]Hugst!$R$4:$W$4,0))))</f>
        <v>0</v>
      </c>
      <c r="Q20" s="169">
        <f>IF($C20-Q$1&lt;År1,0,P19*(1-VLOOKUP($A20,[1]Hugst!$R$5:$W$9,MATCH(ROUNDUP((Q$1)/10,0)*10,[1]Hugst!$R$4:$W$4,0))))</f>
        <v>0</v>
      </c>
      <c r="R20" s="169">
        <f>IF($C20-R$1&lt;År1,0,Q19*(1-VLOOKUP($A20,[1]Hugst!$R$5:$W$9,MATCH(ROUNDUP((R$1)/10,0)*10,[1]Hugst!$R$4:$W$4,0))))</f>
        <v>0</v>
      </c>
      <c r="S20" s="169">
        <f>IF($C20-S$1&lt;År1,0,R19*(1-VLOOKUP($A20,[1]Hugst!$R$5:$W$9,MATCH(ROUNDUP((S$1)/10,0)*10,[1]Hugst!$R$4:$W$4,0))))</f>
        <v>0</v>
      </c>
      <c r="T20" s="169">
        <f>IF($C20-T$1&lt;År1,0,S19*(1-VLOOKUP($A20,[1]Hugst!$R$5:$W$9,MATCH(ROUNDUP((T$1)/10,0)*10,[1]Hugst!$R$4:$W$4,0))))</f>
        <v>0</v>
      </c>
      <c r="U20" s="169">
        <f>IF($C20-U$1&lt;År1,0,T19*(1-VLOOKUP($A20,[1]Hugst!$R$5:$W$9,MATCH(ROUNDUP((U$1)/10,0)*10,[1]Hugst!$R$4:$W$4,0))))</f>
        <v>0</v>
      </c>
      <c r="V20" s="169">
        <f>IF($C20-V$1&lt;År1,0,U19*(1-VLOOKUP($A20,[1]Hugst!$R$5:$W$9,MATCH(ROUNDUP((V$1)/10,0)*10,[1]Hugst!$R$4:$W$4,0))))</f>
        <v>0</v>
      </c>
      <c r="W20" s="169">
        <f>IF($C20-W$1&lt;År1,0,V19*(1-VLOOKUP($A20,[1]Hugst!$R$5:$W$9,MATCH(ROUNDUP((W$1)/10,0)*10,[1]Hugst!$R$4:$W$4,0))))</f>
        <v>0</v>
      </c>
      <c r="X20" s="169">
        <f>IF($C20-X$1&lt;År1,0,W19*(1-VLOOKUP($A20,[1]Hugst!$R$5:$W$9,MATCH(ROUNDUP((X$1)/10,0)*10,[1]Hugst!$R$4:$W$4,0))))</f>
        <v>0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9">
        <f t="shared" si="0"/>
        <v>0</v>
      </c>
      <c r="F21" s="169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9">
        <f>IF($C21-G$1&lt;År1,0,F20*(1-VLOOKUP($A21,[1]Hugst!$R$5:$W$9,MATCH(ROUNDUP((G$1)/10,0)*10,[1]Hugst!$R$4:$W$4,0))))</f>
        <v>0</v>
      </c>
      <c r="H21" s="169">
        <f>IF($C21-H$1&lt;År1,0,G20*(1-VLOOKUP($A21,[1]Hugst!$R$5:$W$9,MATCH(ROUNDUP((H$1)/10,0)*10,[1]Hugst!$R$4:$W$4,0))))</f>
        <v>0</v>
      </c>
      <c r="I21" s="169">
        <f>IF($C21-I$1&lt;År1,0,H20*(1-VLOOKUP($A21,[1]Hugst!$R$5:$W$9,MATCH(ROUNDUP((I$1)/10,0)*10,[1]Hugst!$R$4:$W$4,0))))</f>
        <v>0</v>
      </c>
      <c r="J21" s="169">
        <f>IF($C21-J$1&lt;År1,0,I20*(1-VLOOKUP($A21,[1]Hugst!$R$5:$W$9,MATCH(ROUNDUP((J$1)/10,0)*10,[1]Hugst!$R$4:$W$4,0))))</f>
        <v>0</v>
      </c>
      <c r="K21" s="169">
        <f>IF($C21-K$1&lt;År1,0,J20*(1-VLOOKUP($A21,[1]Hugst!$R$5:$W$9,MATCH(ROUNDUP((K$1)/10,0)*10,[1]Hugst!$R$4:$W$4,0))))</f>
        <v>0</v>
      </c>
      <c r="L21" s="169">
        <f>IF($C21-L$1&lt;År1,0,K20*(1-VLOOKUP($A21,[1]Hugst!$R$5:$W$9,MATCH(ROUNDUP((L$1)/10,0)*10,[1]Hugst!$R$4:$W$4,0))))</f>
        <v>0</v>
      </c>
      <c r="M21" s="169">
        <f>IF($C21-M$1&lt;År1,0,L20*(1-VLOOKUP($A21,[1]Hugst!$R$5:$W$9,MATCH(ROUNDUP((M$1)/10,0)*10,[1]Hugst!$R$4:$W$4,0))))</f>
        <v>0</v>
      </c>
      <c r="N21" s="169">
        <f>IF($C21-N$1&lt;År1,0,M20*(1-VLOOKUP($A21,[1]Hugst!$R$5:$W$9,MATCH(ROUNDUP((N$1)/10,0)*10,[1]Hugst!$R$4:$W$4,0))))</f>
        <v>0</v>
      </c>
      <c r="O21" s="169">
        <f>IF($C21-O$1&lt;År1,0,N20*(1-VLOOKUP($A21,[1]Hugst!$R$5:$W$9,MATCH(ROUNDUP((O$1)/10,0)*10,[1]Hugst!$R$4:$W$4,0))))</f>
        <v>0</v>
      </c>
      <c r="P21" s="169">
        <f>IF($C21-P$1&lt;År1,0,O20*(1-VLOOKUP($A21,[1]Hugst!$R$5:$W$9,MATCH(ROUNDUP((P$1)/10,0)*10,[1]Hugst!$R$4:$W$4,0))))</f>
        <v>0</v>
      </c>
      <c r="Q21" s="169">
        <f>IF($C21-Q$1&lt;År1,0,P20*(1-VLOOKUP($A21,[1]Hugst!$R$5:$W$9,MATCH(ROUNDUP((Q$1)/10,0)*10,[1]Hugst!$R$4:$W$4,0))))</f>
        <v>0</v>
      </c>
      <c r="R21" s="169">
        <f>IF($C21-R$1&lt;År1,0,Q20*(1-VLOOKUP($A21,[1]Hugst!$R$5:$W$9,MATCH(ROUNDUP((R$1)/10,0)*10,[1]Hugst!$R$4:$W$4,0))))</f>
        <v>0</v>
      </c>
      <c r="S21" s="169">
        <f>IF($C21-S$1&lt;År1,0,R20*(1-VLOOKUP($A21,[1]Hugst!$R$5:$W$9,MATCH(ROUNDUP((S$1)/10,0)*10,[1]Hugst!$R$4:$W$4,0))))</f>
        <v>0</v>
      </c>
      <c r="T21" s="169">
        <f>IF($C21-T$1&lt;År1,0,S20*(1-VLOOKUP($A21,[1]Hugst!$R$5:$W$9,MATCH(ROUNDUP((T$1)/10,0)*10,[1]Hugst!$R$4:$W$4,0))))</f>
        <v>0</v>
      </c>
      <c r="U21" s="169">
        <f>IF($C21-U$1&lt;År1,0,T20*(1-VLOOKUP($A21,[1]Hugst!$R$5:$W$9,MATCH(ROUNDUP((U$1)/10,0)*10,[1]Hugst!$R$4:$W$4,0))))</f>
        <v>0</v>
      </c>
      <c r="V21" s="169">
        <f>IF($C21-V$1&lt;År1,0,U20*(1-VLOOKUP($A21,[1]Hugst!$R$5:$W$9,MATCH(ROUNDUP((V$1)/10,0)*10,[1]Hugst!$R$4:$W$4,0))))</f>
        <v>0</v>
      </c>
      <c r="W21" s="169">
        <f>IF($C21-W$1&lt;År1,0,V20*(1-VLOOKUP($A21,[1]Hugst!$R$5:$W$9,MATCH(ROUNDUP((W$1)/10,0)*10,[1]Hugst!$R$4:$W$4,0))))</f>
        <v>0</v>
      </c>
      <c r="X21" s="169">
        <f>IF($C21-X$1&lt;År1,0,W20*(1-VLOOKUP($A21,[1]Hugst!$R$5:$W$9,MATCH(ROUNDUP((X$1)/10,0)*10,[1]Hugst!$R$4:$W$4,0))))</f>
        <v>0</v>
      </c>
      <c r="Y21" s="169">
        <f>IF($C21-Y$1&lt;År1,0,X20*(1-VLOOKUP($A21,[1]Hugst!$R$5:$W$9,MATCH(ROUNDUP((Y$1)/10,0)*10,[1]Hugst!$R$4:$W$4,0))))</f>
        <v>0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9">
        <f t="shared" si="0"/>
        <v>0</v>
      </c>
      <c r="F22" s="169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9">
        <f>IF($C22-G$1&lt;År1,0,F21*(1-VLOOKUP($A22,[1]Hugst!$R$5:$W$9,MATCH(ROUNDUP((G$1)/10,0)*10,[1]Hugst!$R$4:$W$4,0))))</f>
        <v>0</v>
      </c>
      <c r="H22" s="169">
        <f>IF($C22-H$1&lt;År1,0,G21*(1-VLOOKUP($A22,[1]Hugst!$R$5:$W$9,MATCH(ROUNDUP((H$1)/10,0)*10,[1]Hugst!$R$4:$W$4,0))))</f>
        <v>0</v>
      </c>
      <c r="I22" s="169">
        <f>IF($C22-I$1&lt;År1,0,H21*(1-VLOOKUP($A22,[1]Hugst!$R$5:$W$9,MATCH(ROUNDUP((I$1)/10,0)*10,[1]Hugst!$R$4:$W$4,0))))</f>
        <v>0</v>
      </c>
      <c r="J22" s="169">
        <f>IF($C22-J$1&lt;År1,0,I21*(1-VLOOKUP($A22,[1]Hugst!$R$5:$W$9,MATCH(ROUNDUP((J$1)/10,0)*10,[1]Hugst!$R$4:$W$4,0))))</f>
        <v>0</v>
      </c>
      <c r="K22" s="169">
        <f>IF($C22-K$1&lt;År1,0,J21*(1-VLOOKUP($A22,[1]Hugst!$R$5:$W$9,MATCH(ROUNDUP((K$1)/10,0)*10,[1]Hugst!$R$4:$W$4,0))))</f>
        <v>0</v>
      </c>
      <c r="L22" s="169">
        <f>IF($C22-L$1&lt;År1,0,K21*(1-VLOOKUP($A22,[1]Hugst!$R$5:$W$9,MATCH(ROUNDUP((L$1)/10,0)*10,[1]Hugst!$R$4:$W$4,0))))</f>
        <v>0</v>
      </c>
      <c r="M22" s="169">
        <f>IF($C22-M$1&lt;År1,0,L21*(1-VLOOKUP($A22,[1]Hugst!$R$5:$W$9,MATCH(ROUNDUP((M$1)/10,0)*10,[1]Hugst!$R$4:$W$4,0))))</f>
        <v>0</v>
      </c>
      <c r="N22" s="169">
        <f>IF($C22-N$1&lt;År1,0,M21*(1-VLOOKUP($A22,[1]Hugst!$R$5:$W$9,MATCH(ROUNDUP((N$1)/10,0)*10,[1]Hugst!$R$4:$W$4,0))))</f>
        <v>0</v>
      </c>
      <c r="O22" s="169">
        <f>IF($C22-O$1&lt;År1,0,N21*(1-VLOOKUP($A22,[1]Hugst!$R$5:$W$9,MATCH(ROUNDUP((O$1)/10,0)*10,[1]Hugst!$R$4:$W$4,0))))</f>
        <v>0</v>
      </c>
      <c r="P22" s="169">
        <f>IF($C22-P$1&lt;År1,0,O21*(1-VLOOKUP($A22,[1]Hugst!$R$5:$W$9,MATCH(ROUNDUP((P$1)/10,0)*10,[1]Hugst!$R$4:$W$4,0))))</f>
        <v>0</v>
      </c>
      <c r="Q22" s="169">
        <f>IF($C22-Q$1&lt;År1,0,P21*(1-VLOOKUP($A22,[1]Hugst!$R$5:$W$9,MATCH(ROUNDUP((Q$1)/10,0)*10,[1]Hugst!$R$4:$W$4,0))))</f>
        <v>0</v>
      </c>
      <c r="R22" s="169">
        <f>IF($C22-R$1&lt;År1,0,Q21*(1-VLOOKUP($A22,[1]Hugst!$R$5:$W$9,MATCH(ROUNDUP((R$1)/10,0)*10,[1]Hugst!$R$4:$W$4,0))))</f>
        <v>0</v>
      </c>
      <c r="S22" s="169">
        <f>IF($C22-S$1&lt;År1,0,R21*(1-VLOOKUP($A22,[1]Hugst!$R$5:$W$9,MATCH(ROUNDUP((S$1)/10,0)*10,[1]Hugst!$R$4:$W$4,0))))</f>
        <v>0</v>
      </c>
      <c r="T22" s="169">
        <f>IF($C22-T$1&lt;År1,0,S21*(1-VLOOKUP($A22,[1]Hugst!$R$5:$W$9,MATCH(ROUNDUP((T$1)/10,0)*10,[1]Hugst!$R$4:$W$4,0))))</f>
        <v>0</v>
      </c>
      <c r="U22" s="169">
        <f>IF($C22-U$1&lt;År1,0,T21*(1-VLOOKUP($A22,[1]Hugst!$R$5:$W$9,MATCH(ROUNDUP((U$1)/10,0)*10,[1]Hugst!$R$4:$W$4,0))))</f>
        <v>0</v>
      </c>
      <c r="V22" s="169">
        <f>IF($C22-V$1&lt;År1,0,U21*(1-VLOOKUP($A22,[1]Hugst!$R$5:$W$9,MATCH(ROUNDUP((V$1)/10,0)*10,[1]Hugst!$R$4:$W$4,0))))</f>
        <v>0</v>
      </c>
      <c r="W22" s="169">
        <f>IF($C22-W$1&lt;År1,0,V21*(1-VLOOKUP($A22,[1]Hugst!$R$5:$W$9,MATCH(ROUNDUP((W$1)/10,0)*10,[1]Hugst!$R$4:$W$4,0))))</f>
        <v>0</v>
      </c>
      <c r="X22" s="169">
        <f>IF($C22-X$1&lt;År1,0,W21*(1-VLOOKUP($A22,[1]Hugst!$R$5:$W$9,MATCH(ROUNDUP((X$1)/10,0)*10,[1]Hugst!$R$4:$W$4,0))))</f>
        <v>0</v>
      </c>
      <c r="Y22" s="169">
        <f>IF($C22-Y$1&lt;År1,0,X21*(1-VLOOKUP($A22,[1]Hugst!$R$5:$W$9,MATCH(ROUNDUP((Y$1)/10,0)*10,[1]Hugst!$R$4:$W$4,0))))</f>
        <v>0</v>
      </c>
      <c r="Z22" s="169">
        <f>IF($C22-Z$1&lt;År1,0,Y21*(1-VLOOKUP($A22,[1]Hugst!$R$5:$W$9,MATCH(ROUNDUP((Z$1)/10,0)*10,[1]Hugst!$R$4:$W$4,0))))</f>
        <v>0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9">
        <f t="shared" si="0"/>
        <v>0</v>
      </c>
      <c r="F23" s="169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9">
        <f>IF($C23-G$1&lt;År1,0,F22*(1-VLOOKUP($A23,[1]Hugst!$R$5:$W$9,MATCH(ROUNDUP((G$1)/10,0)*10,[1]Hugst!$R$4:$W$4,0))))</f>
        <v>0</v>
      </c>
      <c r="H23" s="169">
        <f>IF($C23-H$1&lt;År1,0,G22*(1-VLOOKUP($A23,[1]Hugst!$R$5:$W$9,MATCH(ROUNDUP((H$1)/10,0)*10,[1]Hugst!$R$4:$W$4,0))))</f>
        <v>0</v>
      </c>
      <c r="I23" s="169">
        <f>IF($C23-I$1&lt;År1,0,H22*(1-VLOOKUP($A23,[1]Hugst!$R$5:$W$9,MATCH(ROUNDUP((I$1)/10,0)*10,[1]Hugst!$R$4:$W$4,0))))</f>
        <v>0</v>
      </c>
      <c r="J23" s="169">
        <f>IF($C23-J$1&lt;År1,0,I22*(1-VLOOKUP($A23,[1]Hugst!$R$5:$W$9,MATCH(ROUNDUP((J$1)/10,0)*10,[1]Hugst!$R$4:$W$4,0))))</f>
        <v>0</v>
      </c>
      <c r="K23" s="169">
        <f>IF($C23-K$1&lt;År1,0,J22*(1-VLOOKUP($A23,[1]Hugst!$R$5:$W$9,MATCH(ROUNDUP((K$1)/10,0)*10,[1]Hugst!$R$4:$W$4,0))))</f>
        <v>0</v>
      </c>
      <c r="L23" s="169">
        <f>IF($C23-L$1&lt;År1,0,K22*(1-VLOOKUP($A23,[1]Hugst!$R$5:$W$9,MATCH(ROUNDUP((L$1)/10,0)*10,[1]Hugst!$R$4:$W$4,0))))</f>
        <v>0</v>
      </c>
      <c r="M23" s="169">
        <f>IF($C23-M$1&lt;År1,0,L22*(1-VLOOKUP($A23,[1]Hugst!$R$5:$W$9,MATCH(ROUNDUP((M$1)/10,0)*10,[1]Hugst!$R$4:$W$4,0))))</f>
        <v>0</v>
      </c>
      <c r="N23" s="169">
        <f>IF($C23-N$1&lt;År1,0,M22*(1-VLOOKUP($A23,[1]Hugst!$R$5:$W$9,MATCH(ROUNDUP((N$1)/10,0)*10,[1]Hugst!$R$4:$W$4,0))))</f>
        <v>0</v>
      </c>
      <c r="O23" s="169">
        <f>IF($C23-O$1&lt;År1,0,N22*(1-VLOOKUP($A23,[1]Hugst!$R$5:$W$9,MATCH(ROUNDUP((O$1)/10,0)*10,[1]Hugst!$R$4:$W$4,0))))</f>
        <v>0</v>
      </c>
      <c r="P23" s="169">
        <f>IF($C23-P$1&lt;År1,0,O22*(1-VLOOKUP($A23,[1]Hugst!$R$5:$W$9,MATCH(ROUNDUP((P$1)/10,0)*10,[1]Hugst!$R$4:$W$4,0))))</f>
        <v>0</v>
      </c>
      <c r="Q23" s="169">
        <f>IF($C23-Q$1&lt;År1,0,P22*(1-VLOOKUP($A23,[1]Hugst!$R$5:$W$9,MATCH(ROUNDUP((Q$1)/10,0)*10,[1]Hugst!$R$4:$W$4,0))))</f>
        <v>0</v>
      </c>
      <c r="R23" s="169">
        <f>IF($C23-R$1&lt;År1,0,Q22*(1-VLOOKUP($A23,[1]Hugst!$R$5:$W$9,MATCH(ROUNDUP((R$1)/10,0)*10,[1]Hugst!$R$4:$W$4,0))))</f>
        <v>0</v>
      </c>
      <c r="S23" s="169">
        <f>IF($C23-S$1&lt;År1,0,R22*(1-VLOOKUP($A23,[1]Hugst!$R$5:$W$9,MATCH(ROUNDUP((S$1)/10,0)*10,[1]Hugst!$R$4:$W$4,0))))</f>
        <v>0</v>
      </c>
      <c r="T23" s="169">
        <f>IF($C23-T$1&lt;År1,0,S22*(1-VLOOKUP($A23,[1]Hugst!$R$5:$W$9,MATCH(ROUNDUP((T$1)/10,0)*10,[1]Hugst!$R$4:$W$4,0))))</f>
        <v>0</v>
      </c>
      <c r="U23" s="169">
        <f>IF($C23-U$1&lt;År1,0,T22*(1-VLOOKUP($A23,[1]Hugst!$R$5:$W$9,MATCH(ROUNDUP((U$1)/10,0)*10,[1]Hugst!$R$4:$W$4,0))))</f>
        <v>0</v>
      </c>
      <c r="V23" s="169">
        <f>IF($C23-V$1&lt;År1,0,U22*(1-VLOOKUP($A23,[1]Hugst!$R$5:$W$9,MATCH(ROUNDUP((V$1)/10,0)*10,[1]Hugst!$R$4:$W$4,0))))</f>
        <v>0</v>
      </c>
      <c r="W23" s="169">
        <f>IF($C23-W$1&lt;År1,0,V22*(1-VLOOKUP($A23,[1]Hugst!$R$5:$W$9,MATCH(ROUNDUP((W$1)/10,0)*10,[1]Hugst!$R$4:$W$4,0))))</f>
        <v>0</v>
      </c>
      <c r="X23" s="169">
        <f>IF($C23-X$1&lt;År1,0,W22*(1-VLOOKUP($A23,[1]Hugst!$R$5:$W$9,MATCH(ROUNDUP((X$1)/10,0)*10,[1]Hugst!$R$4:$W$4,0))))</f>
        <v>0</v>
      </c>
      <c r="Y23" s="169">
        <f>IF($C23-Y$1&lt;År1,0,X22*(1-VLOOKUP($A23,[1]Hugst!$R$5:$W$9,MATCH(ROUNDUP((Y$1)/10,0)*10,[1]Hugst!$R$4:$W$4,0))))</f>
        <v>0</v>
      </c>
      <c r="Z23" s="169">
        <f>IF($C23-Z$1&lt;År1,0,Y22*(1-VLOOKUP($A23,[1]Hugst!$R$5:$W$9,MATCH(ROUNDUP((Z$1)/10,0)*10,[1]Hugst!$R$4:$W$4,0))))</f>
        <v>0</v>
      </c>
      <c r="AA23" s="169">
        <f>IF($C23-AA$1&lt;År1,0,Z22*(1-VLOOKUP($A23,[1]Hugst!$R$5:$W$9,MATCH(ROUNDUP((AA$1)/10,0)*10,[1]Hugst!$R$4:$W$4,0))))</f>
        <v>0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9">
        <f t="shared" si="0"/>
        <v>0</v>
      </c>
      <c r="F24" s="169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9">
        <f>IF($C24-G$1&lt;År1,0,F23*(1-VLOOKUP($A24,[1]Hugst!$R$5:$W$9,MATCH(ROUNDUP((G$1)/10,0)*10,[1]Hugst!$R$4:$W$4,0))))</f>
        <v>0</v>
      </c>
      <c r="H24" s="169">
        <f>IF($C24-H$1&lt;År1,0,G23*(1-VLOOKUP($A24,[1]Hugst!$R$5:$W$9,MATCH(ROUNDUP((H$1)/10,0)*10,[1]Hugst!$R$4:$W$4,0))))</f>
        <v>0</v>
      </c>
      <c r="I24" s="169">
        <f>IF($C24-I$1&lt;År1,0,H23*(1-VLOOKUP($A24,[1]Hugst!$R$5:$W$9,MATCH(ROUNDUP((I$1)/10,0)*10,[1]Hugst!$R$4:$W$4,0))))</f>
        <v>0</v>
      </c>
      <c r="J24" s="169">
        <f>IF($C24-J$1&lt;År1,0,I23*(1-VLOOKUP($A24,[1]Hugst!$R$5:$W$9,MATCH(ROUNDUP((J$1)/10,0)*10,[1]Hugst!$R$4:$W$4,0))))</f>
        <v>0</v>
      </c>
      <c r="K24" s="169">
        <f>IF($C24-K$1&lt;År1,0,J23*(1-VLOOKUP($A24,[1]Hugst!$R$5:$W$9,MATCH(ROUNDUP((K$1)/10,0)*10,[1]Hugst!$R$4:$W$4,0))))</f>
        <v>0</v>
      </c>
      <c r="L24" s="169">
        <f>IF($C24-L$1&lt;År1,0,K23*(1-VLOOKUP($A24,[1]Hugst!$R$5:$W$9,MATCH(ROUNDUP((L$1)/10,0)*10,[1]Hugst!$R$4:$W$4,0))))</f>
        <v>0</v>
      </c>
      <c r="M24" s="169">
        <f>IF($C24-M$1&lt;År1,0,L23*(1-VLOOKUP($A24,[1]Hugst!$R$5:$W$9,MATCH(ROUNDUP((M$1)/10,0)*10,[1]Hugst!$R$4:$W$4,0))))</f>
        <v>0</v>
      </c>
      <c r="N24" s="169">
        <f>IF($C24-N$1&lt;År1,0,M23*(1-VLOOKUP($A24,[1]Hugst!$R$5:$W$9,MATCH(ROUNDUP((N$1)/10,0)*10,[1]Hugst!$R$4:$W$4,0))))</f>
        <v>0</v>
      </c>
      <c r="O24" s="169">
        <f>IF($C24-O$1&lt;År1,0,N23*(1-VLOOKUP($A24,[1]Hugst!$R$5:$W$9,MATCH(ROUNDUP((O$1)/10,0)*10,[1]Hugst!$R$4:$W$4,0))))</f>
        <v>0</v>
      </c>
      <c r="P24" s="169">
        <f>IF($C24-P$1&lt;År1,0,O23*(1-VLOOKUP($A24,[1]Hugst!$R$5:$W$9,MATCH(ROUNDUP((P$1)/10,0)*10,[1]Hugst!$R$4:$W$4,0))))</f>
        <v>0</v>
      </c>
      <c r="Q24" s="169">
        <f>IF($C24-Q$1&lt;År1,0,P23*(1-VLOOKUP($A24,[1]Hugst!$R$5:$W$9,MATCH(ROUNDUP((Q$1)/10,0)*10,[1]Hugst!$R$4:$W$4,0))))</f>
        <v>0</v>
      </c>
      <c r="R24" s="169">
        <f>IF($C24-R$1&lt;År1,0,Q23*(1-VLOOKUP($A24,[1]Hugst!$R$5:$W$9,MATCH(ROUNDUP((R$1)/10,0)*10,[1]Hugst!$R$4:$W$4,0))))</f>
        <v>0</v>
      </c>
      <c r="S24" s="169">
        <f>IF($C24-S$1&lt;År1,0,R23*(1-VLOOKUP($A24,[1]Hugst!$R$5:$W$9,MATCH(ROUNDUP((S$1)/10,0)*10,[1]Hugst!$R$4:$W$4,0))))</f>
        <v>0</v>
      </c>
      <c r="T24" s="169">
        <f>IF($C24-T$1&lt;År1,0,S23*(1-VLOOKUP($A24,[1]Hugst!$R$5:$W$9,MATCH(ROUNDUP((T$1)/10,0)*10,[1]Hugst!$R$4:$W$4,0))))</f>
        <v>0</v>
      </c>
      <c r="U24" s="169">
        <f>IF($C24-U$1&lt;År1,0,T23*(1-VLOOKUP($A24,[1]Hugst!$R$5:$W$9,MATCH(ROUNDUP((U$1)/10,0)*10,[1]Hugst!$R$4:$W$4,0))))</f>
        <v>0</v>
      </c>
      <c r="V24" s="169">
        <f>IF($C24-V$1&lt;År1,0,U23*(1-VLOOKUP($A24,[1]Hugst!$R$5:$W$9,MATCH(ROUNDUP((V$1)/10,0)*10,[1]Hugst!$R$4:$W$4,0))))</f>
        <v>0</v>
      </c>
      <c r="W24" s="169">
        <f>IF($C24-W$1&lt;År1,0,V23*(1-VLOOKUP($A24,[1]Hugst!$R$5:$W$9,MATCH(ROUNDUP((W$1)/10,0)*10,[1]Hugst!$R$4:$W$4,0))))</f>
        <v>0</v>
      </c>
      <c r="X24" s="169">
        <f>IF($C24-X$1&lt;År1,0,W23*(1-VLOOKUP($A24,[1]Hugst!$R$5:$W$9,MATCH(ROUNDUP((X$1)/10,0)*10,[1]Hugst!$R$4:$W$4,0))))</f>
        <v>0</v>
      </c>
      <c r="Y24" s="169">
        <f>IF($C24-Y$1&lt;År1,0,X23*(1-VLOOKUP($A24,[1]Hugst!$R$5:$W$9,MATCH(ROUNDUP((Y$1)/10,0)*10,[1]Hugst!$R$4:$W$4,0))))</f>
        <v>0</v>
      </c>
      <c r="Z24" s="169">
        <f>IF($C24-Z$1&lt;År1,0,Y23*(1-VLOOKUP($A24,[1]Hugst!$R$5:$W$9,MATCH(ROUNDUP((Z$1)/10,0)*10,[1]Hugst!$R$4:$W$4,0))))</f>
        <v>0</v>
      </c>
      <c r="AA24" s="169">
        <f>IF($C24-AA$1&lt;År1,0,Z23*(1-VLOOKUP($A24,[1]Hugst!$R$5:$W$9,MATCH(ROUNDUP((AA$1)/10,0)*10,[1]Hugst!$R$4:$W$4,0))))</f>
        <v>0</v>
      </c>
      <c r="AB24" s="169">
        <f>IF($C24-AB$1&lt;År1,0,AA23*(1-VLOOKUP($A24,[1]Hugst!$R$5:$W$9,MATCH(ROUNDUP((AB$1)/10,0)*10,[1]Hugst!$R$4:$W$4,0))))</f>
        <v>0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9">
        <f t="shared" si="0"/>
        <v>0</v>
      </c>
      <c r="F25" s="169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9">
        <f>IF($C25-G$1&lt;År1,0,F24*(1-VLOOKUP($A25,[1]Hugst!$R$5:$W$9,MATCH(ROUNDUP((G$1)/10,0)*10,[1]Hugst!$R$4:$W$4,0))))</f>
        <v>0</v>
      </c>
      <c r="H25" s="169">
        <f>IF($C25-H$1&lt;År1,0,G24*(1-VLOOKUP($A25,[1]Hugst!$R$5:$W$9,MATCH(ROUNDUP((H$1)/10,0)*10,[1]Hugst!$R$4:$W$4,0))))</f>
        <v>0</v>
      </c>
      <c r="I25" s="169">
        <f>IF($C25-I$1&lt;År1,0,H24*(1-VLOOKUP($A25,[1]Hugst!$R$5:$W$9,MATCH(ROUNDUP((I$1)/10,0)*10,[1]Hugst!$R$4:$W$4,0))))</f>
        <v>0</v>
      </c>
      <c r="J25" s="169">
        <f>IF($C25-J$1&lt;År1,0,I24*(1-VLOOKUP($A25,[1]Hugst!$R$5:$W$9,MATCH(ROUNDUP((J$1)/10,0)*10,[1]Hugst!$R$4:$W$4,0))))</f>
        <v>0</v>
      </c>
      <c r="K25" s="169">
        <f>IF($C25-K$1&lt;År1,0,J24*(1-VLOOKUP($A25,[1]Hugst!$R$5:$W$9,MATCH(ROUNDUP((K$1)/10,0)*10,[1]Hugst!$R$4:$W$4,0))))</f>
        <v>0</v>
      </c>
      <c r="L25" s="169">
        <f>IF($C25-L$1&lt;År1,0,K24*(1-VLOOKUP($A25,[1]Hugst!$R$5:$W$9,MATCH(ROUNDUP((L$1)/10,0)*10,[1]Hugst!$R$4:$W$4,0))))</f>
        <v>0</v>
      </c>
      <c r="M25" s="169">
        <f>IF($C25-M$1&lt;År1,0,L24*(1-VLOOKUP($A25,[1]Hugst!$R$5:$W$9,MATCH(ROUNDUP((M$1)/10,0)*10,[1]Hugst!$R$4:$W$4,0))))</f>
        <v>0</v>
      </c>
      <c r="N25" s="169">
        <f>IF($C25-N$1&lt;År1,0,M24*(1-VLOOKUP($A25,[1]Hugst!$R$5:$W$9,MATCH(ROUNDUP((N$1)/10,0)*10,[1]Hugst!$R$4:$W$4,0))))</f>
        <v>0</v>
      </c>
      <c r="O25" s="169">
        <f>IF($C25-O$1&lt;År1,0,N24*(1-VLOOKUP($A25,[1]Hugst!$R$5:$W$9,MATCH(ROUNDUP((O$1)/10,0)*10,[1]Hugst!$R$4:$W$4,0))))</f>
        <v>0</v>
      </c>
      <c r="P25" s="169">
        <f>IF($C25-P$1&lt;År1,0,O24*(1-VLOOKUP($A25,[1]Hugst!$R$5:$W$9,MATCH(ROUNDUP((P$1)/10,0)*10,[1]Hugst!$R$4:$W$4,0))))</f>
        <v>0</v>
      </c>
      <c r="Q25" s="169">
        <f>IF($C25-Q$1&lt;År1,0,P24*(1-VLOOKUP($A25,[1]Hugst!$R$5:$W$9,MATCH(ROUNDUP((Q$1)/10,0)*10,[1]Hugst!$R$4:$W$4,0))))</f>
        <v>0</v>
      </c>
      <c r="R25" s="169">
        <f>IF($C25-R$1&lt;År1,0,Q24*(1-VLOOKUP($A25,[1]Hugst!$R$5:$W$9,MATCH(ROUNDUP((R$1)/10,0)*10,[1]Hugst!$R$4:$W$4,0))))</f>
        <v>0</v>
      </c>
      <c r="S25" s="169">
        <f>IF($C25-S$1&lt;År1,0,R24*(1-VLOOKUP($A25,[1]Hugst!$R$5:$W$9,MATCH(ROUNDUP((S$1)/10,0)*10,[1]Hugst!$R$4:$W$4,0))))</f>
        <v>0</v>
      </c>
      <c r="T25" s="169">
        <f>IF($C25-T$1&lt;År1,0,S24*(1-VLOOKUP($A25,[1]Hugst!$R$5:$W$9,MATCH(ROUNDUP((T$1)/10,0)*10,[1]Hugst!$R$4:$W$4,0))))</f>
        <v>0</v>
      </c>
      <c r="U25" s="169">
        <f>IF($C25-U$1&lt;År1,0,T24*(1-VLOOKUP($A25,[1]Hugst!$R$5:$W$9,MATCH(ROUNDUP((U$1)/10,0)*10,[1]Hugst!$R$4:$W$4,0))))</f>
        <v>0</v>
      </c>
      <c r="V25" s="169">
        <f>IF($C25-V$1&lt;År1,0,U24*(1-VLOOKUP($A25,[1]Hugst!$R$5:$W$9,MATCH(ROUNDUP((V$1)/10,0)*10,[1]Hugst!$R$4:$W$4,0))))</f>
        <v>0</v>
      </c>
      <c r="W25" s="169">
        <f>IF($C25-W$1&lt;År1,0,V24*(1-VLOOKUP($A25,[1]Hugst!$R$5:$W$9,MATCH(ROUNDUP((W$1)/10,0)*10,[1]Hugst!$R$4:$W$4,0))))</f>
        <v>0</v>
      </c>
      <c r="X25" s="169">
        <f>IF($C25-X$1&lt;År1,0,W24*(1-VLOOKUP($A25,[1]Hugst!$R$5:$W$9,MATCH(ROUNDUP((X$1)/10,0)*10,[1]Hugst!$R$4:$W$4,0))))</f>
        <v>0</v>
      </c>
      <c r="Y25" s="169">
        <f>IF($C25-Y$1&lt;År1,0,X24*(1-VLOOKUP($A25,[1]Hugst!$R$5:$W$9,MATCH(ROUNDUP((Y$1)/10,0)*10,[1]Hugst!$R$4:$W$4,0))))</f>
        <v>0</v>
      </c>
      <c r="Z25" s="169">
        <f>IF($C25-Z$1&lt;År1,0,Y24*(1-VLOOKUP($A25,[1]Hugst!$R$5:$W$9,MATCH(ROUNDUP((Z$1)/10,0)*10,[1]Hugst!$R$4:$W$4,0))))</f>
        <v>0</v>
      </c>
      <c r="AA25" s="169">
        <f>IF($C25-AA$1&lt;År1,0,Z24*(1-VLOOKUP($A25,[1]Hugst!$R$5:$W$9,MATCH(ROUNDUP((AA$1)/10,0)*10,[1]Hugst!$R$4:$W$4,0))))</f>
        <v>0</v>
      </c>
      <c r="AB25" s="169">
        <f>IF($C25-AB$1&lt;År1,0,AA24*(1-VLOOKUP($A25,[1]Hugst!$R$5:$W$9,MATCH(ROUNDUP((AB$1)/10,0)*10,[1]Hugst!$R$4:$W$4,0))))</f>
        <v>0</v>
      </c>
      <c r="AC25" s="169">
        <f>IF($C25-AC$1&lt;År1,0,AB24*(1-VLOOKUP($A25,[1]Hugst!$R$5:$W$9,MATCH(ROUNDUP((AC$1)/10,0)*10,[1]Hugst!$R$4:$W$4,0))))</f>
        <v>0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9">
        <f t="shared" si="0"/>
        <v>0</v>
      </c>
      <c r="F26" s="169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9">
        <f>IF($C26-G$1&lt;År1,0,F25*(1-VLOOKUP($A26,[1]Hugst!$R$5:$W$9,MATCH(ROUNDUP((G$1)/10,0)*10,[1]Hugst!$R$4:$W$4,0))))</f>
        <v>0</v>
      </c>
      <c r="H26" s="169">
        <f>IF($C26-H$1&lt;År1,0,G25*(1-VLOOKUP($A26,[1]Hugst!$R$5:$W$9,MATCH(ROUNDUP((H$1)/10,0)*10,[1]Hugst!$R$4:$W$4,0))))</f>
        <v>0</v>
      </c>
      <c r="I26" s="169">
        <f>IF($C26-I$1&lt;År1,0,H25*(1-VLOOKUP($A26,[1]Hugst!$R$5:$W$9,MATCH(ROUNDUP((I$1)/10,0)*10,[1]Hugst!$R$4:$W$4,0))))</f>
        <v>0</v>
      </c>
      <c r="J26" s="169">
        <f>IF($C26-J$1&lt;År1,0,I25*(1-VLOOKUP($A26,[1]Hugst!$R$5:$W$9,MATCH(ROUNDUP((J$1)/10,0)*10,[1]Hugst!$R$4:$W$4,0))))</f>
        <v>0</v>
      </c>
      <c r="K26" s="169">
        <f>IF($C26-K$1&lt;År1,0,J25*(1-VLOOKUP($A26,[1]Hugst!$R$5:$W$9,MATCH(ROUNDUP((K$1)/10,0)*10,[1]Hugst!$R$4:$W$4,0))))</f>
        <v>0</v>
      </c>
      <c r="L26" s="169">
        <f>IF($C26-L$1&lt;År1,0,K25*(1-VLOOKUP($A26,[1]Hugst!$R$5:$W$9,MATCH(ROUNDUP((L$1)/10,0)*10,[1]Hugst!$R$4:$W$4,0))))</f>
        <v>0</v>
      </c>
      <c r="M26" s="169">
        <f>IF($C26-M$1&lt;År1,0,L25*(1-VLOOKUP($A26,[1]Hugst!$R$5:$W$9,MATCH(ROUNDUP((M$1)/10,0)*10,[1]Hugst!$R$4:$W$4,0))))</f>
        <v>0</v>
      </c>
      <c r="N26" s="169">
        <f>IF($C26-N$1&lt;År1,0,M25*(1-VLOOKUP($A26,[1]Hugst!$R$5:$W$9,MATCH(ROUNDUP((N$1)/10,0)*10,[1]Hugst!$R$4:$W$4,0))))</f>
        <v>0</v>
      </c>
      <c r="O26" s="169">
        <f>IF($C26-O$1&lt;År1,0,N25*(1-VLOOKUP($A26,[1]Hugst!$R$5:$W$9,MATCH(ROUNDUP((O$1)/10,0)*10,[1]Hugst!$R$4:$W$4,0))))</f>
        <v>0</v>
      </c>
      <c r="P26" s="169">
        <f>IF($C26-P$1&lt;År1,0,O25*(1-VLOOKUP($A26,[1]Hugst!$R$5:$W$9,MATCH(ROUNDUP((P$1)/10,0)*10,[1]Hugst!$R$4:$W$4,0))))</f>
        <v>0</v>
      </c>
      <c r="Q26" s="169">
        <f>IF($C26-Q$1&lt;År1,0,P25*(1-VLOOKUP($A26,[1]Hugst!$R$5:$W$9,MATCH(ROUNDUP((Q$1)/10,0)*10,[1]Hugst!$R$4:$W$4,0))))</f>
        <v>0</v>
      </c>
      <c r="R26" s="169">
        <f>IF($C26-R$1&lt;År1,0,Q25*(1-VLOOKUP($A26,[1]Hugst!$R$5:$W$9,MATCH(ROUNDUP((R$1)/10,0)*10,[1]Hugst!$R$4:$W$4,0))))</f>
        <v>0</v>
      </c>
      <c r="S26" s="169">
        <f>IF($C26-S$1&lt;År1,0,R25*(1-VLOOKUP($A26,[1]Hugst!$R$5:$W$9,MATCH(ROUNDUP((S$1)/10,0)*10,[1]Hugst!$R$4:$W$4,0))))</f>
        <v>0</v>
      </c>
      <c r="T26" s="169">
        <f>IF($C26-T$1&lt;År1,0,S25*(1-VLOOKUP($A26,[1]Hugst!$R$5:$W$9,MATCH(ROUNDUP((T$1)/10,0)*10,[1]Hugst!$R$4:$W$4,0))))</f>
        <v>0</v>
      </c>
      <c r="U26" s="169">
        <f>IF($C26-U$1&lt;År1,0,T25*(1-VLOOKUP($A26,[1]Hugst!$R$5:$W$9,MATCH(ROUNDUP((U$1)/10,0)*10,[1]Hugst!$R$4:$W$4,0))))</f>
        <v>0</v>
      </c>
      <c r="V26" s="169">
        <f>IF($C26-V$1&lt;År1,0,U25*(1-VLOOKUP($A26,[1]Hugst!$R$5:$W$9,MATCH(ROUNDUP((V$1)/10,0)*10,[1]Hugst!$R$4:$W$4,0))))</f>
        <v>0</v>
      </c>
      <c r="W26" s="169">
        <f>IF($C26-W$1&lt;År1,0,V25*(1-VLOOKUP($A26,[1]Hugst!$R$5:$W$9,MATCH(ROUNDUP((W$1)/10,0)*10,[1]Hugst!$R$4:$W$4,0))))</f>
        <v>0</v>
      </c>
      <c r="X26" s="169">
        <f>IF($C26-X$1&lt;År1,0,W25*(1-VLOOKUP($A26,[1]Hugst!$R$5:$W$9,MATCH(ROUNDUP((X$1)/10,0)*10,[1]Hugst!$R$4:$W$4,0))))</f>
        <v>0</v>
      </c>
      <c r="Y26" s="169">
        <f>IF($C26-Y$1&lt;År1,0,X25*(1-VLOOKUP($A26,[1]Hugst!$R$5:$W$9,MATCH(ROUNDUP((Y$1)/10,0)*10,[1]Hugst!$R$4:$W$4,0))))</f>
        <v>0</v>
      </c>
      <c r="Z26" s="169">
        <f>IF($C26-Z$1&lt;År1,0,Y25*(1-VLOOKUP($A26,[1]Hugst!$R$5:$W$9,MATCH(ROUNDUP((Z$1)/10,0)*10,[1]Hugst!$R$4:$W$4,0))))</f>
        <v>0</v>
      </c>
      <c r="AA26" s="169">
        <f>IF($C26-AA$1&lt;År1,0,Z25*(1-VLOOKUP($A26,[1]Hugst!$R$5:$W$9,MATCH(ROUNDUP((AA$1)/10,0)*10,[1]Hugst!$R$4:$W$4,0))))</f>
        <v>0</v>
      </c>
      <c r="AB26" s="169">
        <f>IF($C26-AB$1&lt;År1,0,AA25*(1-VLOOKUP($A26,[1]Hugst!$R$5:$W$9,MATCH(ROUNDUP((AB$1)/10,0)*10,[1]Hugst!$R$4:$W$4,0))))</f>
        <v>0</v>
      </c>
      <c r="AC26" s="169">
        <f>IF($C26-AC$1&lt;År1,0,AB25*(1-VLOOKUP($A26,[1]Hugst!$R$5:$W$9,MATCH(ROUNDUP((AC$1)/10,0)*10,[1]Hugst!$R$4:$W$4,0))))</f>
        <v>0</v>
      </c>
      <c r="AD26" s="169">
        <f>IF($C26-AD$1&lt;År1,0,AC25*(1-VLOOKUP($A26,[1]Hugst!$R$5:$W$9,MATCH(ROUNDUP((AD$1)/10,0)*10,[1]Hugst!$R$4:$W$4,0))))</f>
        <v>0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9">
        <f t="shared" si="0"/>
        <v>0</v>
      </c>
      <c r="F27" s="169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9">
        <f>IF($C27-G$1&lt;År1,0,F26*(1-VLOOKUP($A27,[1]Hugst!$R$5:$W$9,MATCH(ROUNDUP((G$1)/10,0)*10,[1]Hugst!$R$4:$W$4,0))))</f>
        <v>0</v>
      </c>
      <c r="H27" s="169">
        <f>IF($C27-H$1&lt;År1,0,G26*(1-VLOOKUP($A27,[1]Hugst!$R$5:$W$9,MATCH(ROUNDUP((H$1)/10,0)*10,[1]Hugst!$R$4:$W$4,0))))</f>
        <v>0</v>
      </c>
      <c r="I27" s="169">
        <f>IF($C27-I$1&lt;År1,0,H26*(1-VLOOKUP($A27,[1]Hugst!$R$5:$W$9,MATCH(ROUNDUP((I$1)/10,0)*10,[1]Hugst!$R$4:$W$4,0))))</f>
        <v>0</v>
      </c>
      <c r="J27" s="169">
        <f>IF($C27-J$1&lt;År1,0,I26*(1-VLOOKUP($A27,[1]Hugst!$R$5:$W$9,MATCH(ROUNDUP((J$1)/10,0)*10,[1]Hugst!$R$4:$W$4,0))))</f>
        <v>0</v>
      </c>
      <c r="K27" s="169">
        <f>IF($C27-K$1&lt;År1,0,J26*(1-VLOOKUP($A27,[1]Hugst!$R$5:$W$9,MATCH(ROUNDUP((K$1)/10,0)*10,[1]Hugst!$R$4:$W$4,0))))</f>
        <v>0</v>
      </c>
      <c r="L27" s="169">
        <f>IF($C27-L$1&lt;År1,0,K26*(1-VLOOKUP($A27,[1]Hugst!$R$5:$W$9,MATCH(ROUNDUP((L$1)/10,0)*10,[1]Hugst!$R$4:$W$4,0))))</f>
        <v>0</v>
      </c>
      <c r="M27" s="169">
        <f>IF($C27-M$1&lt;År1,0,L26*(1-VLOOKUP($A27,[1]Hugst!$R$5:$W$9,MATCH(ROUNDUP((M$1)/10,0)*10,[1]Hugst!$R$4:$W$4,0))))</f>
        <v>0</v>
      </c>
      <c r="N27" s="169">
        <f>IF($C27-N$1&lt;År1,0,M26*(1-VLOOKUP($A27,[1]Hugst!$R$5:$W$9,MATCH(ROUNDUP((N$1)/10,0)*10,[1]Hugst!$R$4:$W$4,0))))</f>
        <v>0</v>
      </c>
      <c r="O27" s="169">
        <f>IF($C27-O$1&lt;År1,0,N26*(1-VLOOKUP($A27,[1]Hugst!$R$5:$W$9,MATCH(ROUNDUP((O$1)/10,0)*10,[1]Hugst!$R$4:$W$4,0))))</f>
        <v>0</v>
      </c>
      <c r="P27" s="169">
        <f>IF($C27-P$1&lt;År1,0,O26*(1-VLOOKUP($A27,[1]Hugst!$R$5:$W$9,MATCH(ROUNDUP((P$1)/10,0)*10,[1]Hugst!$R$4:$W$4,0))))</f>
        <v>0</v>
      </c>
      <c r="Q27" s="169">
        <f>IF($C27-Q$1&lt;År1,0,P26*(1-VLOOKUP($A27,[1]Hugst!$R$5:$W$9,MATCH(ROUNDUP((Q$1)/10,0)*10,[1]Hugst!$R$4:$W$4,0))))</f>
        <v>0</v>
      </c>
      <c r="R27" s="169">
        <f>IF($C27-R$1&lt;År1,0,Q26*(1-VLOOKUP($A27,[1]Hugst!$R$5:$W$9,MATCH(ROUNDUP((R$1)/10,0)*10,[1]Hugst!$R$4:$W$4,0))))</f>
        <v>0</v>
      </c>
      <c r="S27" s="169">
        <f>IF($C27-S$1&lt;År1,0,R26*(1-VLOOKUP($A27,[1]Hugst!$R$5:$W$9,MATCH(ROUNDUP((S$1)/10,0)*10,[1]Hugst!$R$4:$W$4,0))))</f>
        <v>0</v>
      </c>
      <c r="T27" s="169">
        <f>IF($C27-T$1&lt;År1,0,S26*(1-VLOOKUP($A27,[1]Hugst!$R$5:$W$9,MATCH(ROUNDUP((T$1)/10,0)*10,[1]Hugst!$R$4:$W$4,0))))</f>
        <v>0</v>
      </c>
      <c r="U27" s="169">
        <f>IF($C27-U$1&lt;År1,0,T26*(1-VLOOKUP($A27,[1]Hugst!$R$5:$W$9,MATCH(ROUNDUP((U$1)/10,0)*10,[1]Hugst!$R$4:$W$4,0))))</f>
        <v>0</v>
      </c>
      <c r="V27" s="169">
        <f>IF($C27-V$1&lt;År1,0,U26*(1-VLOOKUP($A27,[1]Hugst!$R$5:$W$9,MATCH(ROUNDUP((V$1)/10,0)*10,[1]Hugst!$R$4:$W$4,0))))</f>
        <v>0</v>
      </c>
      <c r="W27" s="169">
        <f>IF($C27-W$1&lt;År1,0,V26*(1-VLOOKUP($A27,[1]Hugst!$R$5:$W$9,MATCH(ROUNDUP((W$1)/10,0)*10,[1]Hugst!$R$4:$W$4,0))))</f>
        <v>0</v>
      </c>
      <c r="X27" s="169">
        <f>IF($C27-X$1&lt;År1,0,W26*(1-VLOOKUP($A27,[1]Hugst!$R$5:$W$9,MATCH(ROUNDUP((X$1)/10,0)*10,[1]Hugst!$R$4:$W$4,0))))</f>
        <v>0</v>
      </c>
      <c r="Y27" s="169">
        <f>IF($C27-Y$1&lt;År1,0,X26*(1-VLOOKUP($A27,[1]Hugst!$R$5:$W$9,MATCH(ROUNDUP((Y$1)/10,0)*10,[1]Hugst!$R$4:$W$4,0))))</f>
        <v>0</v>
      </c>
      <c r="Z27" s="169">
        <f>IF($C27-Z$1&lt;År1,0,Y26*(1-VLOOKUP($A27,[1]Hugst!$R$5:$W$9,MATCH(ROUNDUP((Z$1)/10,0)*10,[1]Hugst!$R$4:$W$4,0))))</f>
        <v>0</v>
      </c>
      <c r="AA27" s="169">
        <f>IF($C27-AA$1&lt;År1,0,Z26*(1-VLOOKUP($A27,[1]Hugst!$R$5:$W$9,MATCH(ROUNDUP((AA$1)/10,0)*10,[1]Hugst!$R$4:$W$4,0))))</f>
        <v>0</v>
      </c>
      <c r="AB27" s="169">
        <f>IF($C27-AB$1&lt;År1,0,AA26*(1-VLOOKUP($A27,[1]Hugst!$R$5:$W$9,MATCH(ROUNDUP((AB$1)/10,0)*10,[1]Hugst!$R$4:$W$4,0))))</f>
        <v>0</v>
      </c>
      <c r="AC27" s="169">
        <f>IF($C27-AC$1&lt;År1,0,AB26*(1-VLOOKUP($A27,[1]Hugst!$R$5:$W$9,MATCH(ROUNDUP((AC$1)/10,0)*10,[1]Hugst!$R$4:$W$4,0))))</f>
        <v>0</v>
      </c>
      <c r="AD27" s="169">
        <f>IF($C27-AD$1&lt;År1,0,AC26*(1-VLOOKUP($A27,[1]Hugst!$R$5:$W$9,MATCH(ROUNDUP((AD$1)/10,0)*10,[1]Hugst!$R$4:$W$4,0))))</f>
        <v>0</v>
      </c>
      <c r="AE27" s="169">
        <f>IF($C27-AE$1&lt;År1,0,AD26*(1-VLOOKUP($A27,[1]Hugst!$R$5:$W$9,MATCH(ROUNDUP((AE$1)/10,0)*10,[1]Hugst!$R$4:$W$4,0))))</f>
        <v>0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9">
        <f t="shared" si="0"/>
        <v>0</v>
      </c>
      <c r="F28" s="169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9">
        <f>IF($C28-G$1&lt;År1,0,F27*(1-VLOOKUP($A28,[1]Hugst!$R$5:$W$9,MATCH(ROUNDUP((G$1)/10,0)*10,[1]Hugst!$R$4:$W$4,0))))</f>
        <v>0</v>
      </c>
      <c r="H28" s="169">
        <f>IF($C28-H$1&lt;År1,0,G27*(1-VLOOKUP($A28,[1]Hugst!$R$5:$W$9,MATCH(ROUNDUP((H$1)/10,0)*10,[1]Hugst!$R$4:$W$4,0))))</f>
        <v>0</v>
      </c>
      <c r="I28" s="169">
        <f>IF($C28-I$1&lt;År1,0,H27*(1-VLOOKUP($A28,[1]Hugst!$R$5:$W$9,MATCH(ROUNDUP((I$1)/10,0)*10,[1]Hugst!$R$4:$W$4,0))))</f>
        <v>0</v>
      </c>
      <c r="J28" s="169">
        <f>IF($C28-J$1&lt;År1,0,I27*(1-VLOOKUP($A28,[1]Hugst!$R$5:$W$9,MATCH(ROUNDUP((J$1)/10,0)*10,[1]Hugst!$R$4:$W$4,0))))</f>
        <v>0</v>
      </c>
      <c r="K28" s="169">
        <f>IF($C28-K$1&lt;År1,0,J27*(1-VLOOKUP($A28,[1]Hugst!$R$5:$W$9,MATCH(ROUNDUP((K$1)/10,0)*10,[1]Hugst!$R$4:$W$4,0))))</f>
        <v>0</v>
      </c>
      <c r="L28" s="169">
        <f>IF($C28-L$1&lt;År1,0,K27*(1-VLOOKUP($A28,[1]Hugst!$R$5:$W$9,MATCH(ROUNDUP((L$1)/10,0)*10,[1]Hugst!$R$4:$W$4,0))))</f>
        <v>0</v>
      </c>
      <c r="M28" s="169">
        <f>IF($C28-M$1&lt;År1,0,L27*(1-VLOOKUP($A28,[1]Hugst!$R$5:$W$9,MATCH(ROUNDUP((M$1)/10,0)*10,[1]Hugst!$R$4:$W$4,0))))</f>
        <v>0</v>
      </c>
      <c r="N28" s="169">
        <f>IF($C28-N$1&lt;År1,0,M27*(1-VLOOKUP($A28,[1]Hugst!$R$5:$W$9,MATCH(ROUNDUP((N$1)/10,0)*10,[1]Hugst!$R$4:$W$4,0))))</f>
        <v>0</v>
      </c>
      <c r="O28" s="169">
        <f>IF($C28-O$1&lt;År1,0,N27*(1-VLOOKUP($A28,[1]Hugst!$R$5:$W$9,MATCH(ROUNDUP((O$1)/10,0)*10,[1]Hugst!$R$4:$W$4,0))))</f>
        <v>0</v>
      </c>
      <c r="P28" s="169">
        <f>IF($C28-P$1&lt;År1,0,O27*(1-VLOOKUP($A28,[1]Hugst!$R$5:$W$9,MATCH(ROUNDUP((P$1)/10,0)*10,[1]Hugst!$R$4:$W$4,0))))</f>
        <v>0</v>
      </c>
      <c r="Q28" s="169">
        <f>IF($C28-Q$1&lt;År1,0,P27*(1-VLOOKUP($A28,[1]Hugst!$R$5:$W$9,MATCH(ROUNDUP((Q$1)/10,0)*10,[1]Hugst!$R$4:$W$4,0))))</f>
        <v>0</v>
      </c>
      <c r="R28" s="169">
        <f>IF($C28-R$1&lt;År1,0,Q27*(1-VLOOKUP($A28,[1]Hugst!$R$5:$W$9,MATCH(ROUNDUP((R$1)/10,0)*10,[1]Hugst!$R$4:$W$4,0))))</f>
        <v>0</v>
      </c>
      <c r="S28" s="169">
        <f>IF($C28-S$1&lt;År1,0,R27*(1-VLOOKUP($A28,[1]Hugst!$R$5:$W$9,MATCH(ROUNDUP((S$1)/10,0)*10,[1]Hugst!$R$4:$W$4,0))))</f>
        <v>0</v>
      </c>
      <c r="T28" s="169">
        <f>IF($C28-T$1&lt;År1,0,S27*(1-VLOOKUP($A28,[1]Hugst!$R$5:$W$9,MATCH(ROUNDUP((T$1)/10,0)*10,[1]Hugst!$R$4:$W$4,0))))</f>
        <v>0</v>
      </c>
      <c r="U28" s="169">
        <f>IF($C28-U$1&lt;År1,0,T27*(1-VLOOKUP($A28,[1]Hugst!$R$5:$W$9,MATCH(ROUNDUP((U$1)/10,0)*10,[1]Hugst!$R$4:$W$4,0))))</f>
        <v>0</v>
      </c>
      <c r="V28" s="169">
        <f>IF($C28-V$1&lt;År1,0,U27*(1-VLOOKUP($A28,[1]Hugst!$R$5:$W$9,MATCH(ROUNDUP((V$1)/10,0)*10,[1]Hugst!$R$4:$W$4,0))))</f>
        <v>0</v>
      </c>
      <c r="W28" s="169">
        <f>IF($C28-W$1&lt;År1,0,V27*(1-VLOOKUP($A28,[1]Hugst!$R$5:$W$9,MATCH(ROUNDUP((W$1)/10,0)*10,[1]Hugst!$R$4:$W$4,0))))</f>
        <v>0</v>
      </c>
      <c r="X28" s="169">
        <f>IF($C28-X$1&lt;År1,0,W27*(1-VLOOKUP($A28,[1]Hugst!$R$5:$W$9,MATCH(ROUNDUP((X$1)/10,0)*10,[1]Hugst!$R$4:$W$4,0))))</f>
        <v>0</v>
      </c>
      <c r="Y28" s="169">
        <f>IF($C28-Y$1&lt;År1,0,X27*(1-VLOOKUP($A28,[1]Hugst!$R$5:$W$9,MATCH(ROUNDUP((Y$1)/10,0)*10,[1]Hugst!$R$4:$W$4,0))))</f>
        <v>0</v>
      </c>
      <c r="Z28" s="169">
        <f>IF($C28-Z$1&lt;År1,0,Y27*(1-VLOOKUP($A28,[1]Hugst!$R$5:$W$9,MATCH(ROUNDUP((Z$1)/10,0)*10,[1]Hugst!$R$4:$W$4,0))))</f>
        <v>0</v>
      </c>
      <c r="AA28" s="169">
        <f>IF($C28-AA$1&lt;År1,0,Z27*(1-VLOOKUP($A28,[1]Hugst!$R$5:$W$9,MATCH(ROUNDUP((AA$1)/10,0)*10,[1]Hugst!$R$4:$W$4,0))))</f>
        <v>0</v>
      </c>
      <c r="AB28" s="169">
        <f>IF($C28-AB$1&lt;År1,0,AA27*(1-VLOOKUP($A28,[1]Hugst!$R$5:$W$9,MATCH(ROUNDUP((AB$1)/10,0)*10,[1]Hugst!$R$4:$W$4,0))))</f>
        <v>0</v>
      </c>
      <c r="AC28" s="169">
        <f>IF($C28-AC$1&lt;År1,0,AB27*(1-VLOOKUP($A28,[1]Hugst!$R$5:$W$9,MATCH(ROUNDUP((AC$1)/10,0)*10,[1]Hugst!$R$4:$W$4,0))))</f>
        <v>0</v>
      </c>
      <c r="AD28" s="169">
        <f>IF($C28-AD$1&lt;År1,0,AC27*(1-VLOOKUP($A28,[1]Hugst!$R$5:$W$9,MATCH(ROUNDUP((AD$1)/10,0)*10,[1]Hugst!$R$4:$W$4,0))))</f>
        <v>0</v>
      </c>
      <c r="AE28" s="169">
        <f>IF($C28-AE$1&lt;År1,0,AD27*(1-VLOOKUP($A28,[1]Hugst!$R$5:$W$9,MATCH(ROUNDUP((AE$1)/10,0)*10,[1]Hugst!$R$4:$W$4,0))))</f>
        <v>0</v>
      </c>
      <c r="AF28" s="169">
        <f>IF($C28-AF$1&lt;År1,0,AE27*(1-VLOOKUP($A28,[1]Hugst!$R$5:$W$9,MATCH(ROUNDUP((AF$1)/10,0)*10,[1]Hugst!$R$4:$W$4,0))))</f>
        <v>0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9">
        <f t="shared" si="0"/>
        <v>0</v>
      </c>
      <c r="F29" s="169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9">
        <f>IF($C29-G$1&lt;År1,0,F28*(1-VLOOKUP($A29,[1]Hugst!$R$5:$W$9,MATCH(ROUNDUP((G$1)/10,0)*10,[1]Hugst!$R$4:$W$4,0))))</f>
        <v>0</v>
      </c>
      <c r="H29" s="169">
        <f>IF($C29-H$1&lt;År1,0,G28*(1-VLOOKUP($A29,[1]Hugst!$R$5:$W$9,MATCH(ROUNDUP((H$1)/10,0)*10,[1]Hugst!$R$4:$W$4,0))))</f>
        <v>0</v>
      </c>
      <c r="I29" s="169">
        <f>IF($C29-I$1&lt;År1,0,H28*(1-VLOOKUP($A29,[1]Hugst!$R$5:$W$9,MATCH(ROUNDUP((I$1)/10,0)*10,[1]Hugst!$R$4:$W$4,0))))</f>
        <v>0</v>
      </c>
      <c r="J29" s="169">
        <f>IF($C29-J$1&lt;År1,0,I28*(1-VLOOKUP($A29,[1]Hugst!$R$5:$W$9,MATCH(ROUNDUP((J$1)/10,0)*10,[1]Hugst!$R$4:$W$4,0))))</f>
        <v>0</v>
      </c>
      <c r="K29" s="169">
        <f>IF($C29-K$1&lt;År1,0,J28*(1-VLOOKUP($A29,[1]Hugst!$R$5:$W$9,MATCH(ROUNDUP((K$1)/10,0)*10,[1]Hugst!$R$4:$W$4,0))))</f>
        <v>0</v>
      </c>
      <c r="L29" s="169">
        <f>IF($C29-L$1&lt;År1,0,K28*(1-VLOOKUP($A29,[1]Hugst!$R$5:$W$9,MATCH(ROUNDUP((L$1)/10,0)*10,[1]Hugst!$R$4:$W$4,0))))</f>
        <v>0</v>
      </c>
      <c r="M29" s="169">
        <f>IF($C29-M$1&lt;År1,0,L28*(1-VLOOKUP($A29,[1]Hugst!$R$5:$W$9,MATCH(ROUNDUP((M$1)/10,0)*10,[1]Hugst!$R$4:$W$4,0))))</f>
        <v>0</v>
      </c>
      <c r="N29" s="169">
        <f>IF($C29-N$1&lt;År1,0,M28*(1-VLOOKUP($A29,[1]Hugst!$R$5:$W$9,MATCH(ROUNDUP((N$1)/10,0)*10,[1]Hugst!$R$4:$W$4,0))))</f>
        <v>0</v>
      </c>
      <c r="O29" s="169">
        <f>IF($C29-O$1&lt;År1,0,N28*(1-VLOOKUP($A29,[1]Hugst!$R$5:$W$9,MATCH(ROUNDUP((O$1)/10,0)*10,[1]Hugst!$R$4:$W$4,0))))</f>
        <v>0</v>
      </c>
      <c r="P29" s="169">
        <f>IF($C29-P$1&lt;År1,0,O28*(1-VLOOKUP($A29,[1]Hugst!$R$5:$W$9,MATCH(ROUNDUP((P$1)/10,0)*10,[1]Hugst!$R$4:$W$4,0))))</f>
        <v>0</v>
      </c>
      <c r="Q29" s="169">
        <f>IF($C29-Q$1&lt;År1,0,P28*(1-VLOOKUP($A29,[1]Hugst!$R$5:$W$9,MATCH(ROUNDUP((Q$1)/10,0)*10,[1]Hugst!$R$4:$W$4,0))))</f>
        <v>0</v>
      </c>
      <c r="R29" s="169">
        <f>IF($C29-R$1&lt;År1,0,Q28*(1-VLOOKUP($A29,[1]Hugst!$R$5:$W$9,MATCH(ROUNDUP((R$1)/10,0)*10,[1]Hugst!$R$4:$W$4,0))))</f>
        <v>0</v>
      </c>
      <c r="S29" s="169">
        <f>IF($C29-S$1&lt;År1,0,R28*(1-VLOOKUP($A29,[1]Hugst!$R$5:$W$9,MATCH(ROUNDUP((S$1)/10,0)*10,[1]Hugst!$R$4:$W$4,0))))</f>
        <v>0</v>
      </c>
      <c r="T29" s="169">
        <f>IF($C29-T$1&lt;År1,0,S28*(1-VLOOKUP($A29,[1]Hugst!$R$5:$W$9,MATCH(ROUNDUP((T$1)/10,0)*10,[1]Hugst!$R$4:$W$4,0))))</f>
        <v>0</v>
      </c>
      <c r="U29" s="169">
        <f>IF($C29-U$1&lt;År1,0,T28*(1-VLOOKUP($A29,[1]Hugst!$R$5:$W$9,MATCH(ROUNDUP((U$1)/10,0)*10,[1]Hugst!$R$4:$W$4,0))))</f>
        <v>0</v>
      </c>
      <c r="V29" s="169">
        <f>IF($C29-V$1&lt;År1,0,U28*(1-VLOOKUP($A29,[1]Hugst!$R$5:$W$9,MATCH(ROUNDUP((V$1)/10,0)*10,[1]Hugst!$R$4:$W$4,0))))</f>
        <v>0</v>
      </c>
      <c r="W29" s="169">
        <f>IF($C29-W$1&lt;År1,0,V28*(1-VLOOKUP($A29,[1]Hugst!$R$5:$W$9,MATCH(ROUNDUP((W$1)/10,0)*10,[1]Hugst!$R$4:$W$4,0))))</f>
        <v>0</v>
      </c>
      <c r="X29" s="169">
        <f>IF($C29-X$1&lt;År1,0,W28*(1-VLOOKUP($A29,[1]Hugst!$R$5:$W$9,MATCH(ROUNDUP((X$1)/10,0)*10,[1]Hugst!$R$4:$W$4,0))))</f>
        <v>0</v>
      </c>
      <c r="Y29" s="169">
        <f>IF($C29-Y$1&lt;År1,0,X28*(1-VLOOKUP($A29,[1]Hugst!$R$5:$W$9,MATCH(ROUNDUP((Y$1)/10,0)*10,[1]Hugst!$R$4:$W$4,0))))</f>
        <v>0</v>
      </c>
      <c r="Z29" s="169">
        <f>IF($C29-Z$1&lt;År1,0,Y28*(1-VLOOKUP($A29,[1]Hugst!$R$5:$W$9,MATCH(ROUNDUP((Z$1)/10,0)*10,[1]Hugst!$R$4:$W$4,0))))</f>
        <v>0</v>
      </c>
      <c r="AA29" s="169">
        <f>IF($C29-AA$1&lt;År1,0,Z28*(1-VLOOKUP($A29,[1]Hugst!$R$5:$W$9,MATCH(ROUNDUP((AA$1)/10,0)*10,[1]Hugst!$R$4:$W$4,0))))</f>
        <v>0</v>
      </c>
      <c r="AB29" s="169">
        <f>IF($C29-AB$1&lt;År1,0,AA28*(1-VLOOKUP($A29,[1]Hugst!$R$5:$W$9,MATCH(ROUNDUP((AB$1)/10,0)*10,[1]Hugst!$R$4:$W$4,0))))</f>
        <v>0</v>
      </c>
      <c r="AC29" s="169">
        <f>IF($C29-AC$1&lt;År1,0,AB28*(1-VLOOKUP($A29,[1]Hugst!$R$5:$W$9,MATCH(ROUNDUP((AC$1)/10,0)*10,[1]Hugst!$R$4:$W$4,0))))</f>
        <v>0</v>
      </c>
      <c r="AD29" s="169">
        <f>IF($C29-AD$1&lt;År1,0,AC28*(1-VLOOKUP($A29,[1]Hugst!$R$5:$W$9,MATCH(ROUNDUP((AD$1)/10,0)*10,[1]Hugst!$R$4:$W$4,0))))</f>
        <v>0</v>
      </c>
      <c r="AE29" s="169">
        <f>IF($C29-AE$1&lt;År1,0,AD28*(1-VLOOKUP($A29,[1]Hugst!$R$5:$W$9,MATCH(ROUNDUP((AE$1)/10,0)*10,[1]Hugst!$R$4:$W$4,0))))</f>
        <v>0</v>
      </c>
      <c r="AF29" s="169">
        <f>IF($C29-AF$1&lt;År1,0,AE28*(1-VLOOKUP($A29,[1]Hugst!$R$5:$W$9,MATCH(ROUNDUP((AF$1)/10,0)*10,[1]Hugst!$R$4:$W$4,0))))</f>
        <v>0</v>
      </c>
      <c r="AG29" s="169">
        <f>IF($C29-AG$1&lt;År1,0,AF28*(1-VLOOKUP($A29,[1]Hugst!$R$5:$W$9,MATCH(ROUNDUP((AG$1)/10,0)*10,[1]Hugst!$R$4:$W$4,0))))</f>
        <v>0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9">
        <f t="shared" si="0"/>
        <v>0</v>
      </c>
      <c r="F30" s="169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9">
        <f>IF($C30-G$1&lt;År1,0,F29*(1-VLOOKUP($A30,[1]Hugst!$R$5:$W$9,MATCH(ROUNDUP((G$1)/10,0)*10,[1]Hugst!$R$4:$W$4,0))))</f>
        <v>0</v>
      </c>
      <c r="H30" s="169">
        <f>IF($C30-H$1&lt;År1,0,G29*(1-VLOOKUP($A30,[1]Hugst!$R$5:$W$9,MATCH(ROUNDUP((H$1)/10,0)*10,[1]Hugst!$R$4:$W$4,0))))</f>
        <v>0</v>
      </c>
      <c r="I30" s="169">
        <f>IF($C30-I$1&lt;År1,0,H29*(1-VLOOKUP($A30,[1]Hugst!$R$5:$W$9,MATCH(ROUNDUP((I$1)/10,0)*10,[1]Hugst!$R$4:$W$4,0))))</f>
        <v>0</v>
      </c>
      <c r="J30" s="169">
        <f>IF($C30-J$1&lt;År1,0,I29*(1-VLOOKUP($A30,[1]Hugst!$R$5:$W$9,MATCH(ROUNDUP((J$1)/10,0)*10,[1]Hugst!$R$4:$W$4,0))))</f>
        <v>0</v>
      </c>
      <c r="K30" s="169">
        <f>IF($C30-K$1&lt;År1,0,J29*(1-VLOOKUP($A30,[1]Hugst!$R$5:$W$9,MATCH(ROUNDUP((K$1)/10,0)*10,[1]Hugst!$R$4:$W$4,0))))</f>
        <v>0</v>
      </c>
      <c r="L30" s="169">
        <f>IF($C30-L$1&lt;År1,0,K29*(1-VLOOKUP($A30,[1]Hugst!$R$5:$W$9,MATCH(ROUNDUP((L$1)/10,0)*10,[1]Hugst!$R$4:$W$4,0))))</f>
        <v>0</v>
      </c>
      <c r="M30" s="169">
        <f>IF($C30-M$1&lt;År1,0,L29*(1-VLOOKUP($A30,[1]Hugst!$R$5:$W$9,MATCH(ROUNDUP((M$1)/10,0)*10,[1]Hugst!$R$4:$W$4,0))))</f>
        <v>0</v>
      </c>
      <c r="N30" s="169">
        <f>IF($C30-N$1&lt;År1,0,M29*(1-VLOOKUP($A30,[1]Hugst!$R$5:$W$9,MATCH(ROUNDUP((N$1)/10,0)*10,[1]Hugst!$R$4:$W$4,0))))</f>
        <v>0</v>
      </c>
      <c r="O30" s="169">
        <f>IF($C30-O$1&lt;År1,0,N29*(1-VLOOKUP($A30,[1]Hugst!$R$5:$W$9,MATCH(ROUNDUP((O$1)/10,0)*10,[1]Hugst!$R$4:$W$4,0))))</f>
        <v>0</v>
      </c>
      <c r="P30" s="169">
        <f>IF($C30-P$1&lt;År1,0,O29*(1-VLOOKUP($A30,[1]Hugst!$R$5:$W$9,MATCH(ROUNDUP((P$1)/10,0)*10,[1]Hugst!$R$4:$W$4,0))))</f>
        <v>0</v>
      </c>
      <c r="Q30" s="169">
        <f>IF($C30-Q$1&lt;År1,0,P29*(1-VLOOKUP($A30,[1]Hugst!$R$5:$W$9,MATCH(ROUNDUP((Q$1)/10,0)*10,[1]Hugst!$R$4:$W$4,0))))</f>
        <v>0</v>
      </c>
      <c r="R30" s="169">
        <f>IF($C30-R$1&lt;År1,0,Q29*(1-VLOOKUP($A30,[1]Hugst!$R$5:$W$9,MATCH(ROUNDUP((R$1)/10,0)*10,[1]Hugst!$R$4:$W$4,0))))</f>
        <v>0</v>
      </c>
      <c r="S30" s="169">
        <f>IF($C30-S$1&lt;År1,0,R29*(1-VLOOKUP($A30,[1]Hugst!$R$5:$W$9,MATCH(ROUNDUP((S$1)/10,0)*10,[1]Hugst!$R$4:$W$4,0))))</f>
        <v>0</v>
      </c>
      <c r="T30" s="169">
        <f>IF($C30-T$1&lt;År1,0,S29*(1-VLOOKUP($A30,[1]Hugst!$R$5:$W$9,MATCH(ROUNDUP((T$1)/10,0)*10,[1]Hugst!$R$4:$W$4,0))))</f>
        <v>0</v>
      </c>
      <c r="U30" s="169">
        <f>IF($C30-U$1&lt;År1,0,T29*(1-VLOOKUP($A30,[1]Hugst!$R$5:$W$9,MATCH(ROUNDUP((U$1)/10,0)*10,[1]Hugst!$R$4:$W$4,0))))</f>
        <v>0</v>
      </c>
      <c r="V30" s="169">
        <f>IF($C30-V$1&lt;År1,0,U29*(1-VLOOKUP($A30,[1]Hugst!$R$5:$W$9,MATCH(ROUNDUP((V$1)/10,0)*10,[1]Hugst!$R$4:$W$4,0))))</f>
        <v>0</v>
      </c>
      <c r="W30" s="169">
        <f>IF($C30-W$1&lt;År1,0,V29*(1-VLOOKUP($A30,[1]Hugst!$R$5:$W$9,MATCH(ROUNDUP((W$1)/10,0)*10,[1]Hugst!$R$4:$W$4,0))))</f>
        <v>0</v>
      </c>
      <c r="X30" s="169">
        <f>IF($C30-X$1&lt;År1,0,W29*(1-VLOOKUP($A30,[1]Hugst!$R$5:$W$9,MATCH(ROUNDUP((X$1)/10,0)*10,[1]Hugst!$R$4:$W$4,0))))</f>
        <v>0</v>
      </c>
      <c r="Y30" s="169">
        <f>IF($C30-Y$1&lt;År1,0,X29*(1-VLOOKUP($A30,[1]Hugst!$R$5:$W$9,MATCH(ROUNDUP((Y$1)/10,0)*10,[1]Hugst!$R$4:$W$4,0))))</f>
        <v>0</v>
      </c>
      <c r="Z30" s="169">
        <f>IF($C30-Z$1&lt;År1,0,Y29*(1-VLOOKUP($A30,[1]Hugst!$R$5:$W$9,MATCH(ROUNDUP((Z$1)/10,0)*10,[1]Hugst!$R$4:$W$4,0))))</f>
        <v>0</v>
      </c>
      <c r="AA30" s="169">
        <f>IF($C30-AA$1&lt;År1,0,Z29*(1-VLOOKUP($A30,[1]Hugst!$R$5:$W$9,MATCH(ROUNDUP((AA$1)/10,0)*10,[1]Hugst!$R$4:$W$4,0))))</f>
        <v>0</v>
      </c>
      <c r="AB30" s="169">
        <f>IF($C30-AB$1&lt;År1,0,AA29*(1-VLOOKUP($A30,[1]Hugst!$R$5:$W$9,MATCH(ROUNDUP((AB$1)/10,0)*10,[1]Hugst!$R$4:$W$4,0))))</f>
        <v>0</v>
      </c>
      <c r="AC30" s="169">
        <f>IF($C30-AC$1&lt;År1,0,AB29*(1-VLOOKUP($A30,[1]Hugst!$R$5:$W$9,MATCH(ROUNDUP((AC$1)/10,0)*10,[1]Hugst!$R$4:$W$4,0))))</f>
        <v>0</v>
      </c>
      <c r="AD30" s="169">
        <f>IF($C30-AD$1&lt;År1,0,AC29*(1-VLOOKUP($A30,[1]Hugst!$R$5:$W$9,MATCH(ROUNDUP((AD$1)/10,0)*10,[1]Hugst!$R$4:$W$4,0))))</f>
        <v>0</v>
      </c>
      <c r="AE30" s="169">
        <f>IF($C30-AE$1&lt;År1,0,AD29*(1-VLOOKUP($A30,[1]Hugst!$R$5:$W$9,MATCH(ROUNDUP((AE$1)/10,0)*10,[1]Hugst!$R$4:$W$4,0))))</f>
        <v>0</v>
      </c>
      <c r="AF30" s="169">
        <f>IF($C30-AF$1&lt;År1,0,AE29*(1-VLOOKUP($A30,[1]Hugst!$R$5:$W$9,MATCH(ROUNDUP((AF$1)/10,0)*10,[1]Hugst!$R$4:$W$4,0))))</f>
        <v>0</v>
      </c>
      <c r="AG30" s="169">
        <f>IF($C30-AG$1&lt;År1,0,AF29*(1-VLOOKUP($A30,[1]Hugst!$R$5:$W$9,MATCH(ROUNDUP((AG$1)/10,0)*10,[1]Hugst!$R$4:$W$4,0))))</f>
        <v>0</v>
      </c>
      <c r="AH30" s="169">
        <f>IF($C30-AH$1&lt;År1,0,AG29*(1-VLOOKUP($A30,[1]Hugst!$R$5:$W$9,MATCH(ROUNDUP((AH$1)/10,0)*10,[1]Hugst!$R$4:$W$4,0))))</f>
        <v>0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9">
        <f t="shared" si="0"/>
        <v>0</v>
      </c>
      <c r="F31" s="169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9">
        <f>IF($C31-G$1&lt;År1,0,F30*(1-VLOOKUP($A31,[1]Hugst!$R$5:$W$9,MATCH(ROUNDUP((G$1)/10,0)*10,[1]Hugst!$R$4:$W$4,0))))</f>
        <v>0</v>
      </c>
      <c r="H31" s="169">
        <f>IF($C31-H$1&lt;År1,0,G30*(1-VLOOKUP($A31,[1]Hugst!$R$5:$W$9,MATCH(ROUNDUP((H$1)/10,0)*10,[1]Hugst!$R$4:$W$4,0))))</f>
        <v>0</v>
      </c>
      <c r="I31" s="169">
        <f>IF($C31-I$1&lt;År1,0,H30*(1-VLOOKUP($A31,[1]Hugst!$R$5:$W$9,MATCH(ROUNDUP((I$1)/10,0)*10,[1]Hugst!$R$4:$W$4,0))))</f>
        <v>0</v>
      </c>
      <c r="J31" s="169">
        <f>IF($C31-J$1&lt;År1,0,I30*(1-VLOOKUP($A31,[1]Hugst!$R$5:$W$9,MATCH(ROUNDUP((J$1)/10,0)*10,[1]Hugst!$R$4:$W$4,0))))</f>
        <v>0</v>
      </c>
      <c r="K31" s="169">
        <f>IF($C31-K$1&lt;År1,0,J30*(1-VLOOKUP($A31,[1]Hugst!$R$5:$W$9,MATCH(ROUNDUP((K$1)/10,0)*10,[1]Hugst!$R$4:$W$4,0))))</f>
        <v>0</v>
      </c>
      <c r="L31" s="169">
        <f>IF($C31-L$1&lt;År1,0,K30*(1-VLOOKUP($A31,[1]Hugst!$R$5:$W$9,MATCH(ROUNDUP((L$1)/10,0)*10,[1]Hugst!$R$4:$W$4,0))))</f>
        <v>0</v>
      </c>
      <c r="M31" s="169">
        <f>IF($C31-M$1&lt;År1,0,L30*(1-VLOOKUP($A31,[1]Hugst!$R$5:$W$9,MATCH(ROUNDUP((M$1)/10,0)*10,[1]Hugst!$R$4:$W$4,0))))</f>
        <v>0</v>
      </c>
      <c r="N31" s="169">
        <f>IF($C31-N$1&lt;År1,0,M30*(1-VLOOKUP($A31,[1]Hugst!$R$5:$W$9,MATCH(ROUNDUP((N$1)/10,0)*10,[1]Hugst!$R$4:$W$4,0))))</f>
        <v>0</v>
      </c>
      <c r="O31" s="169">
        <f>IF($C31-O$1&lt;År1,0,N30*(1-VLOOKUP($A31,[1]Hugst!$R$5:$W$9,MATCH(ROUNDUP((O$1)/10,0)*10,[1]Hugst!$R$4:$W$4,0))))</f>
        <v>0</v>
      </c>
      <c r="P31" s="169">
        <f>IF($C31-P$1&lt;År1,0,O30*(1-VLOOKUP($A31,[1]Hugst!$R$5:$W$9,MATCH(ROUNDUP((P$1)/10,0)*10,[1]Hugst!$R$4:$W$4,0))))</f>
        <v>0</v>
      </c>
      <c r="Q31" s="169">
        <f>IF($C31-Q$1&lt;År1,0,P30*(1-VLOOKUP($A31,[1]Hugst!$R$5:$W$9,MATCH(ROUNDUP((Q$1)/10,0)*10,[1]Hugst!$R$4:$W$4,0))))</f>
        <v>0</v>
      </c>
      <c r="R31" s="169">
        <f>IF($C31-R$1&lt;År1,0,Q30*(1-VLOOKUP($A31,[1]Hugst!$R$5:$W$9,MATCH(ROUNDUP((R$1)/10,0)*10,[1]Hugst!$R$4:$W$4,0))))</f>
        <v>0</v>
      </c>
      <c r="S31" s="169">
        <f>IF($C31-S$1&lt;År1,0,R30*(1-VLOOKUP($A31,[1]Hugst!$R$5:$W$9,MATCH(ROUNDUP((S$1)/10,0)*10,[1]Hugst!$R$4:$W$4,0))))</f>
        <v>0</v>
      </c>
      <c r="T31" s="169">
        <f>IF($C31-T$1&lt;År1,0,S30*(1-VLOOKUP($A31,[1]Hugst!$R$5:$W$9,MATCH(ROUNDUP((T$1)/10,0)*10,[1]Hugst!$R$4:$W$4,0))))</f>
        <v>0</v>
      </c>
      <c r="U31" s="169">
        <f>IF($C31-U$1&lt;År1,0,T30*(1-VLOOKUP($A31,[1]Hugst!$R$5:$W$9,MATCH(ROUNDUP((U$1)/10,0)*10,[1]Hugst!$R$4:$W$4,0))))</f>
        <v>0</v>
      </c>
      <c r="V31" s="169">
        <f>IF($C31-V$1&lt;År1,0,U30*(1-VLOOKUP($A31,[1]Hugst!$R$5:$W$9,MATCH(ROUNDUP((V$1)/10,0)*10,[1]Hugst!$R$4:$W$4,0))))</f>
        <v>0</v>
      </c>
      <c r="W31" s="169">
        <f>IF($C31-W$1&lt;År1,0,V30*(1-VLOOKUP($A31,[1]Hugst!$R$5:$W$9,MATCH(ROUNDUP((W$1)/10,0)*10,[1]Hugst!$R$4:$W$4,0))))</f>
        <v>0</v>
      </c>
      <c r="X31" s="169">
        <f>IF($C31-X$1&lt;År1,0,W30*(1-VLOOKUP($A31,[1]Hugst!$R$5:$W$9,MATCH(ROUNDUP((X$1)/10,0)*10,[1]Hugst!$R$4:$W$4,0))))</f>
        <v>0</v>
      </c>
      <c r="Y31" s="169">
        <f>IF($C31-Y$1&lt;År1,0,X30*(1-VLOOKUP($A31,[1]Hugst!$R$5:$W$9,MATCH(ROUNDUP((Y$1)/10,0)*10,[1]Hugst!$R$4:$W$4,0))))</f>
        <v>0</v>
      </c>
      <c r="Z31" s="169">
        <f>IF($C31-Z$1&lt;År1,0,Y30*(1-VLOOKUP($A31,[1]Hugst!$R$5:$W$9,MATCH(ROUNDUP((Z$1)/10,0)*10,[1]Hugst!$R$4:$W$4,0))))</f>
        <v>0</v>
      </c>
      <c r="AA31" s="169">
        <f>IF($C31-AA$1&lt;År1,0,Z30*(1-VLOOKUP($A31,[1]Hugst!$R$5:$W$9,MATCH(ROUNDUP((AA$1)/10,0)*10,[1]Hugst!$R$4:$W$4,0))))</f>
        <v>0</v>
      </c>
      <c r="AB31" s="169">
        <f>IF($C31-AB$1&lt;År1,0,AA30*(1-VLOOKUP($A31,[1]Hugst!$R$5:$W$9,MATCH(ROUNDUP((AB$1)/10,0)*10,[1]Hugst!$R$4:$W$4,0))))</f>
        <v>0</v>
      </c>
      <c r="AC31" s="169">
        <f>IF($C31-AC$1&lt;År1,0,AB30*(1-VLOOKUP($A31,[1]Hugst!$R$5:$W$9,MATCH(ROUNDUP((AC$1)/10,0)*10,[1]Hugst!$R$4:$W$4,0))))</f>
        <v>0</v>
      </c>
      <c r="AD31" s="169">
        <f>IF($C31-AD$1&lt;År1,0,AC30*(1-VLOOKUP($A31,[1]Hugst!$R$5:$W$9,MATCH(ROUNDUP((AD$1)/10,0)*10,[1]Hugst!$R$4:$W$4,0))))</f>
        <v>0</v>
      </c>
      <c r="AE31" s="169">
        <f>IF($C31-AE$1&lt;År1,0,AD30*(1-VLOOKUP($A31,[1]Hugst!$R$5:$W$9,MATCH(ROUNDUP((AE$1)/10,0)*10,[1]Hugst!$R$4:$W$4,0))))</f>
        <v>0</v>
      </c>
      <c r="AF31" s="169">
        <f>IF($C31-AF$1&lt;År1,0,AE30*(1-VLOOKUP($A31,[1]Hugst!$R$5:$W$9,MATCH(ROUNDUP((AF$1)/10,0)*10,[1]Hugst!$R$4:$W$4,0))))</f>
        <v>0</v>
      </c>
      <c r="AG31" s="169">
        <f>IF($C31-AG$1&lt;År1,0,AF30*(1-VLOOKUP($A31,[1]Hugst!$R$5:$W$9,MATCH(ROUNDUP((AG$1)/10,0)*10,[1]Hugst!$R$4:$W$4,0))))</f>
        <v>0</v>
      </c>
      <c r="AH31" s="169">
        <f>IF($C31-AH$1&lt;År1,0,AG30*(1-VLOOKUP($A31,[1]Hugst!$R$5:$W$9,MATCH(ROUNDUP((AH$1)/10,0)*10,[1]Hugst!$R$4:$W$4,0))))</f>
        <v>0</v>
      </c>
      <c r="AI31" s="169">
        <f>IF($C31-AI$1&lt;År1,0,AH30*(1-VLOOKUP($A31,[1]Hugst!$R$5:$W$9,MATCH(ROUNDUP((AI$1)/10,0)*10,[1]Hugst!$R$4:$W$4,0))))</f>
        <v>0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9">
        <f t="shared" si="0"/>
        <v>0</v>
      </c>
      <c r="F32" s="169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9">
        <f>IF($C32-G$1&lt;År1,0,F31*(1-VLOOKUP($A32,[1]Hugst!$R$5:$W$9,MATCH(ROUNDUP((G$1)/10,0)*10,[1]Hugst!$R$4:$W$4,0))))</f>
        <v>0</v>
      </c>
      <c r="H32" s="169">
        <f>IF($C32-H$1&lt;År1,0,G31*(1-VLOOKUP($A32,[1]Hugst!$R$5:$W$9,MATCH(ROUNDUP((H$1)/10,0)*10,[1]Hugst!$R$4:$W$4,0))))</f>
        <v>0</v>
      </c>
      <c r="I32" s="169">
        <f>IF($C32-I$1&lt;År1,0,H31*(1-VLOOKUP($A32,[1]Hugst!$R$5:$W$9,MATCH(ROUNDUP((I$1)/10,0)*10,[1]Hugst!$R$4:$W$4,0))))</f>
        <v>0</v>
      </c>
      <c r="J32" s="169">
        <f>IF($C32-J$1&lt;År1,0,I31*(1-VLOOKUP($A32,[1]Hugst!$R$5:$W$9,MATCH(ROUNDUP((J$1)/10,0)*10,[1]Hugst!$R$4:$W$4,0))))</f>
        <v>0</v>
      </c>
      <c r="K32" s="169">
        <f>IF($C32-K$1&lt;År1,0,J31*(1-VLOOKUP($A32,[1]Hugst!$R$5:$W$9,MATCH(ROUNDUP((K$1)/10,0)*10,[1]Hugst!$R$4:$W$4,0))))</f>
        <v>0</v>
      </c>
      <c r="L32" s="169">
        <f>IF($C32-L$1&lt;År1,0,K31*(1-VLOOKUP($A32,[1]Hugst!$R$5:$W$9,MATCH(ROUNDUP((L$1)/10,0)*10,[1]Hugst!$R$4:$W$4,0))))</f>
        <v>0</v>
      </c>
      <c r="M32" s="169">
        <f>IF($C32-M$1&lt;År1,0,L31*(1-VLOOKUP($A32,[1]Hugst!$R$5:$W$9,MATCH(ROUNDUP((M$1)/10,0)*10,[1]Hugst!$R$4:$W$4,0))))</f>
        <v>0</v>
      </c>
      <c r="N32" s="169">
        <f>IF($C32-N$1&lt;År1,0,M31*(1-VLOOKUP($A32,[1]Hugst!$R$5:$W$9,MATCH(ROUNDUP((N$1)/10,0)*10,[1]Hugst!$R$4:$W$4,0))))</f>
        <v>0</v>
      </c>
      <c r="O32" s="169">
        <f>IF($C32-O$1&lt;År1,0,N31*(1-VLOOKUP($A32,[1]Hugst!$R$5:$W$9,MATCH(ROUNDUP((O$1)/10,0)*10,[1]Hugst!$R$4:$W$4,0))))</f>
        <v>0</v>
      </c>
      <c r="P32" s="169">
        <f>IF($C32-P$1&lt;År1,0,O31*(1-VLOOKUP($A32,[1]Hugst!$R$5:$W$9,MATCH(ROUNDUP((P$1)/10,0)*10,[1]Hugst!$R$4:$W$4,0))))</f>
        <v>0</v>
      </c>
      <c r="Q32" s="169">
        <f>IF($C32-Q$1&lt;År1,0,P31*(1-VLOOKUP($A32,[1]Hugst!$R$5:$W$9,MATCH(ROUNDUP((Q$1)/10,0)*10,[1]Hugst!$R$4:$W$4,0))))</f>
        <v>0</v>
      </c>
      <c r="R32" s="169">
        <f>IF($C32-R$1&lt;År1,0,Q31*(1-VLOOKUP($A32,[1]Hugst!$R$5:$W$9,MATCH(ROUNDUP((R$1)/10,0)*10,[1]Hugst!$R$4:$W$4,0))))</f>
        <v>0</v>
      </c>
      <c r="S32" s="169">
        <f>IF($C32-S$1&lt;År1,0,R31*(1-VLOOKUP($A32,[1]Hugst!$R$5:$W$9,MATCH(ROUNDUP((S$1)/10,0)*10,[1]Hugst!$R$4:$W$4,0))))</f>
        <v>0</v>
      </c>
      <c r="T32" s="169">
        <f>IF($C32-T$1&lt;År1,0,S31*(1-VLOOKUP($A32,[1]Hugst!$R$5:$W$9,MATCH(ROUNDUP((T$1)/10,0)*10,[1]Hugst!$R$4:$W$4,0))))</f>
        <v>0</v>
      </c>
      <c r="U32" s="169">
        <f>IF($C32-U$1&lt;År1,0,T31*(1-VLOOKUP($A32,[1]Hugst!$R$5:$W$9,MATCH(ROUNDUP((U$1)/10,0)*10,[1]Hugst!$R$4:$W$4,0))))</f>
        <v>0</v>
      </c>
      <c r="V32" s="169">
        <f>IF($C32-V$1&lt;År1,0,U31*(1-VLOOKUP($A32,[1]Hugst!$R$5:$W$9,MATCH(ROUNDUP((V$1)/10,0)*10,[1]Hugst!$R$4:$W$4,0))))</f>
        <v>0</v>
      </c>
      <c r="W32" s="169">
        <f>IF($C32-W$1&lt;År1,0,V31*(1-VLOOKUP($A32,[1]Hugst!$R$5:$W$9,MATCH(ROUNDUP((W$1)/10,0)*10,[1]Hugst!$R$4:$W$4,0))))</f>
        <v>0</v>
      </c>
      <c r="X32" s="169">
        <f>IF($C32-X$1&lt;År1,0,W31*(1-VLOOKUP($A32,[1]Hugst!$R$5:$W$9,MATCH(ROUNDUP((X$1)/10,0)*10,[1]Hugst!$R$4:$W$4,0))))</f>
        <v>0</v>
      </c>
      <c r="Y32" s="169">
        <f>IF($C32-Y$1&lt;År1,0,X31*(1-VLOOKUP($A32,[1]Hugst!$R$5:$W$9,MATCH(ROUNDUP((Y$1)/10,0)*10,[1]Hugst!$R$4:$W$4,0))))</f>
        <v>0</v>
      </c>
      <c r="Z32" s="169">
        <f>IF($C32-Z$1&lt;År1,0,Y31*(1-VLOOKUP($A32,[1]Hugst!$R$5:$W$9,MATCH(ROUNDUP((Z$1)/10,0)*10,[1]Hugst!$R$4:$W$4,0))))</f>
        <v>0</v>
      </c>
      <c r="AA32" s="169">
        <f>IF($C32-AA$1&lt;År1,0,Z31*(1-VLOOKUP($A32,[1]Hugst!$R$5:$W$9,MATCH(ROUNDUP((AA$1)/10,0)*10,[1]Hugst!$R$4:$W$4,0))))</f>
        <v>0</v>
      </c>
      <c r="AB32" s="169">
        <f>IF($C32-AB$1&lt;År1,0,AA31*(1-VLOOKUP($A32,[1]Hugst!$R$5:$W$9,MATCH(ROUNDUP((AB$1)/10,0)*10,[1]Hugst!$R$4:$W$4,0))))</f>
        <v>0</v>
      </c>
      <c r="AC32" s="169">
        <f>IF($C32-AC$1&lt;År1,0,AB31*(1-VLOOKUP($A32,[1]Hugst!$R$5:$W$9,MATCH(ROUNDUP((AC$1)/10,0)*10,[1]Hugst!$R$4:$W$4,0))))</f>
        <v>0</v>
      </c>
      <c r="AD32" s="169">
        <f>IF($C32-AD$1&lt;År1,0,AC31*(1-VLOOKUP($A32,[1]Hugst!$R$5:$W$9,MATCH(ROUNDUP((AD$1)/10,0)*10,[1]Hugst!$R$4:$W$4,0))))</f>
        <v>0</v>
      </c>
      <c r="AE32" s="169">
        <f>IF($C32-AE$1&lt;År1,0,AD31*(1-VLOOKUP($A32,[1]Hugst!$R$5:$W$9,MATCH(ROUNDUP((AE$1)/10,0)*10,[1]Hugst!$R$4:$W$4,0))))</f>
        <v>0</v>
      </c>
      <c r="AF32" s="169">
        <f>IF($C32-AF$1&lt;År1,0,AE31*(1-VLOOKUP($A32,[1]Hugst!$R$5:$W$9,MATCH(ROUNDUP((AF$1)/10,0)*10,[1]Hugst!$R$4:$W$4,0))))</f>
        <v>0</v>
      </c>
      <c r="AG32" s="169">
        <f>IF($C32-AG$1&lt;År1,0,AF31*(1-VLOOKUP($A32,[1]Hugst!$R$5:$W$9,MATCH(ROUNDUP((AG$1)/10,0)*10,[1]Hugst!$R$4:$W$4,0))))</f>
        <v>0</v>
      </c>
      <c r="AH32" s="169">
        <f>IF($C32-AH$1&lt;År1,0,AG31*(1-VLOOKUP($A32,[1]Hugst!$R$5:$W$9,MATCH(ROUNDUP((AH$1)/10,0)*10,[1]Hugst!$R$4:$W$4,0))))</f>
        <v>0</v>
      </c>
      <c r="AI32" s="169">
        <f>IF($C32-AI$1&lt;År1,0,AH31*(1-VLOOKUP($A32,[1]Hugst!$R$5:$W$9,MATCH(ROUNDUP((AI$1)/10,0)*10,[1]Hugst!$R$4:$W$4,0))))</f>
        <v>0</v>
      </c>
      <c r="AJ32" s="169">
        <f>IF($C32-AJ$1&lt;År1,0,AI31*(1-VLOOKUP($A32,[1]Hugst!$R$5:$W$9,MATCH(ROUNDUP((AJ$1)/10,0)*10,[1]Hugst!$R$4:$W$4,0))))</f>
        <v>0</v>
      </c>
      <c r="AL32" s="169">
        <f>SUM(F32:AJ32)</f>
        <v>0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9">
        <f t="shared" si="0"/>
        <v>0</v>
      </c>
      <c r="F34" s="169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9">
        <f>IF($C34-G$1&lt;År1,0,F33*(1-VLOOKUP($A34,[1]Hugst!$R$5:$W$9,MATCH(ROUNDUP((G$1)/10,0)*10,[1]Hugst!$R$4:$W$4,0))))</f>
        <v>0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9">
        <f t="shared" si="0"/>
        <v>0</v>
      </c>
      <c r="F35" s="169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9">
        <f>IF($C35-G$1&lt;År1,0,F34*(1-VLOOKUP($A35,[1]Hugst!$R$5:$W$9,MATCH(ROUNDUP((G$1)/10,0)*10,[1]Hugst!$R$4:$W$4,0))))</f>
        <v>0</v>
      </c>
      <c r="H35" s="169">
        <f>IF($C35-H$1&lt;År1,0,G34*(1-VLOOKUP($A35,[1]Hugst!$R$5:$W$9,MATCH(ROUNDUP((H$1)/10,0)*10,[1]Hugst!$R$4:$W$4,0))))</f>
        <v>0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9">
        <f t="shared" si="0"/>
        <v>0</v>
      </c>
      <c r="F36" s="169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9">
        <f>IF($C36-G$1&lt;År1,0,F35*(1-VLOOKUP($A36,[1]Hugst!$R$5:$W$9,MATCH(ROUNDUP((G$1)/10,0)*10,[1]Hugst!$R$4:$W$4,0))))</f>
        <v>0</v>
      </c>
      <c r="H36" s="169">
        <f>IF($C36-H$1&lt;År1,0,G35*(1-VLOOKUP($A36,[1]Hugst!$R$5:$W$9,MATCH(ROUNDUP((H$1)/10,0)*10,[1]Hugst!$R$4:$W$4,0))))</f>
        <v>0</v>
      </c>
      <c r="I36" s="169">
        <f>IF($C36-I$1&lt;År1,0,H35*(1-VLOOKUP($A36,[1]Hugst!$R$5:$W$9,MATCH(ROUNDUP((I$1)/10,0)*10,[1]Hugst!$R$4:$W$4,0))))</f>
        <v>0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9">
        <f t="shared" si="0"/>
        <v>0</v>
      </c>
      <c r="F37" s="169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9">
        <f>IF($C37-G$1&lt;År1,0,F36*(1-VLOOKUP($A37,[1]Hugst!$R$5:$W$9,MATCH(ROUNDUP((G$1)/10,0)*10,[1]Hugst!$R$4:$W$4,0))))</f>
        <v>0</v>
      </c>
      <c r="H37" s="169">
        <f>IF($C37-H$1&lt;År1,0,G36*(1-VLOOKUP($A37,[1]Hugst!$R$5:$W$9,MATCH(ROUNDUP((H$1)/10,0)*10,[1]Hugst!$R$4:$W$4,0))))</f>
        <v>0</v>
      </c>
      <c r="I37" s="169">
        <f>IF($C37-I$1&lt;År1,0,H36*(1-VLOOKUP($A37,[1]Hugst!$R$5:$W$9,MATCH(ROUNDUP((I$1)/10,0)*10,[1]Hugst!$R$4:$W$4,0))))</f>
        <v>0</v>
      </c>
      <c r="J37" s="169">
        <f>IF($C37-J$1&lt;År1,0,I36*(1-VLOOKUP($A37,[1]Hugst!$R$5:$W$9,MATCH(ROUNDUP((J$1)/10,0)*10,[1]Hugst!$R$4:$W$4,0))))</f>
        <v>0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9">
        <f t="shared" si="0"/>
        <v>0</v>
      </c>
      <c r="F38" s="169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9">
        <f>IF($C38-G$1&lt;År1,0,F37*(1-VLOOKUP($A38,[1]Hugst!$R$5:$W$9,MATCH(ROUNDUP((G$1)/10,0)*10,[1]Hugst!$R$4:$W$4,0))))</f>
        <v>0</v>
      </c>
      <c r="H38" s="169">
        <f>IF($C38-H$1&lt;År1,0,G37*(1-VLOOKUP($A38,[1]Hugst!$R$5:$W$9,MATCH(ROUNDUP((H$1)/10,0)*10,[1]Hugst!$R$4:$W$4,0))))</f>
        <v>0</v>
      </c>
      <c r="I38" s="169">
        <f>IF($C38-I$1&lt;År1,0,H37*(1-VLOOKUP($A38,[1]Hugst!$R$5:$W$9,MATCH(ROUNDUP((I$1)/10,0)*10,[1]Hugst!$R$4:$W$4,0))))</f>
        <v>0</v>
      </c>
      <c r="J38" s="169">
        <f>IF($C38-J$1&lt;År1,0,I37*(1-VLOOKUP($A38,[1]Hugst!$R$5:$W$9,MATCH(ROUNDUP((J$1)/10,0)*10,[1]Hugst!$R$4:$W$4,0))))</f>
        <v>0</v>
      </c>
      <c r="K38" s="169">
        <f>IF($C38-K$1&lt;År1,0,J37*(1-VLOOKUP($A38,[1]Hugst!$R$5:$W$9,MATCH(ROUNDUP((K$1)/10,0)*10,[1]Hugst!$R$4:$W$4,0))))</f>
        <v>0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9">
        <f t="shared" si="0"/>
        <v>0</v>
      </c>
      <c r="F39" s="169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9">
        <f>IF($C39-G$1&lt;År1,0,F38*(1-VLOOKUP($A39,[1]Hugst!$R$5:$W$9,MATCH(ROUNDUP((G$1)/10,0)*10,[1]Hugst!$R$4:$W$4,0))))</f>
        <v>0</v>
      </c>
      <c r="H39" s="169">
        <f>IF($C39-H$1&lt;År1,0,G38*(1-VLOOKUP($A39,[1]Hugst!$R$5:$W$9,MATCH(ROUNDUP((H$1)/10,0)*10,[1]Hugst!$R$4:$W$4,0))))</f>
        <v>0</v>
      </c>
      <c r="I39" s="169">
        <f>IF($C39-I$1&lt;År1,0,H38*(1-VLOOKUP($A39,[1]Hugst!$R$5:$W$9,MATCH(ROUNDUP((I$1)/10,0)*10,[1]Hugst!$R$4:$W$4,0))))</f>
        <v>0</v>
      </c>
      <c r="J39" s="169">
        <f>IF($C39-J$1&lt;År1,0,I38*(1-VLOOKUP($A39,[1]Hugst!$R$5:$W$9,MATCH(ROUNDUP((J$1)/10,0)*10,[1]Hugst!$R$4:$W$4,0))))</f>
        <v>0</v>
      </c>
      <c r="K39" s="169">
        <f>IF($C39-K$1&lt;År1,0,J38*(1-VLOOKUP($A39,[1]Hugst!$R$5:$W$9,MATCH(ROUNDUP((K$1)/10,0)*10,[1]Hugst!$R$4:$W$4,0))))</f>
        <v>0</v>
      </c>
      <c r="L39" s="169">
        <f>IF($C39-L$1&lt;År1,0,K38*(1-VLOOKUP($A39,[1]Hugst!$R$5:$W$9,MATCH(ROUNDUP((L$1)/10,0)*10,[1]Hugst!$R$4:$W$4,0))))</f>
        <v>0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9">
        <f t="shared" si="0"/>
        <v>0</v>
      </c>
      <c r="F40" s="169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9">
        <f>IF($C40-G$1&lt;År1,0,F39*(1-VLOOKUP($A40,[1]Hugst!$R$5:$W$9,MATCH(ROUNDUP((G$1)/10,0)*10,[1]Hugst!$R$4:$W$4,0))))</f>
        <v>0</v>
      </c>
      <c r="H40" s="169">
        <f>IF($C40-H$1&lt;År1,0,G39*(1-VLOOKUP($A40,[1]Hugst!$R$5:$W$9,MATCH(ROUNDUP((H$1)/10,0)*10,[1]Hugst!$R$4:$W$4,0))))</f>
        <v>0</v>
      </c>
      <c r="I40" s="169">
        <f>IF($C40-I$1&lt;År1,0,H39*(1-VLOOKUP($A40,[1]Hugst!$R$5:$W$9,MATCH(ROUNDUP((I$1)/10,0)*10,[1]Hugst!$R$4:$W$4,0))))</f>
        <v>0</v>
      </c>
      <c r="J40" s="169">
        <f>IF($C40-J$1&lt;År1,0,I39*(1-VLOOKUP($A40,[1]Hugst!$R$5:$W$9,MATCH(ROUNDUP((J$1)/10,0)*10,[1]Hugst!$R$4:$W$4,0))))</f>
        <v>0</v>
      </c>
      <c r="K40" s="169">
        <f>IF($C40-K$1&lt;År1,0,J39*(1-VLOOKUP($A40,[1]Hugst!$R$5:$W$9,MATCH(ROUNDUP((K$1)/10,0)*10,[1]Hugst!$R$4:$W$4,0))))</f>
        <v>0</v>
      </c>
      <c r="L40" s="169">
        <f>IF($C40-L$1&lt;År1,0,K39*(1-VLOOKUP($A40,[1]Hugst!$R$5:$W$9,MATCH(ROUNDUP((L$1)/10,0)*10,[1]Hugst!$R$4:$W$4,0))))</f>
        <v>0</v>
      </c>
      <c r="M40" s="169">
        <f>IF($C40-M$1&lt;År1,0,L39*(1-VLOOKUP($A40,[1]Hugst!$R$5:$W$9,MATCH(ROUNDUP((M$1)/10,0)*10,[1]Hugst!$R$4:$W$4,0))))</f>
        <v>0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9">
        <f t="shared" si="0"/>
        <v>0</v>
      </c>
      <c r="F41" s="169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9">
        <f>IF($C41-G$1&lt;År1,0,F40*(1-VLOOKUP($A41,[1]Hugst!$R$5:$W$9,MATCH(ROUNDUP((G$1)/10,0)*10,[1]Hugst!$R$4:$W$4,0))))</f>
        <v>0</v>
      </c>
      <c r="H41" s="169">
        <f>IF($C41-H$1&lt;År1,0,G40*(1-VLOOKUP($A41,[1]Hugst!$R$5:$W$9,MATCH(ROUNDUP((H$1)/10,0)*10,[1]Hugst!$R$4:$W$4,0))))</f>
        <v>0</v>
      </c>
      <c r="I41" s="169">
        <f>IF($C41-I$1&lt;År1,0,H40*(1-VLOOKUP($A41,[1]Hugst!$R$5:$W$9,MATCH(ROUNDUP((I$1)/10,0)*10,[1]Hugst!$R$4:$W$4,0))))</f>
        <v>0</v>
      </c>
      <c r="J41" s="169">
        <f>IF($C41-J$1&lt;År1,0,I40*(1-VLOOKUP($A41,[1]Hugst!$R$5:$W$9,MATCH(ROUNDUP((J$1)/10,0)*10,[1]Hugst!$R$4:$W$4,0))))</f>
        <v>0</v>
      </c>
      <c r="K41" s="169">
        <f>IF($C41-K$1&lt;År1,0,J40*(1-VLOOKUP($A41,[1]Hugst!$R$5:$W$9,MATCH(ROUNDUP((K$1)/10,0)*10,[1]Hugst!$R$4:$W$4,0))))</f>
        <v>0</v>
      </c>
      <c r="L41" s="169">
        <f>IF($C41-L$1&lt;År1,0,K40*(1-VLOOKUP($A41,[1]Hugst!$R$5:$W$9,MATCH(ROUNDUP((L$1)/10,0)*10,[1]Hugst!$R$4:$W$4,0))))</f>
        <v>0</v>
      </c>
      <c r="M41" s="169">
        <f>IF($C41-M$1&lt;År1,0,L40*(1-VLOOKUP($A41,[1]Hugst!$R$5:$W$9,MATCH(ROUNDUP((M$1)/10,0)*10,[1]Hugst!$R$4:$W$4,0))))</f>
        <v>0</v>
      </c>
      <c r="N41" s="169">
        <f>IF($C41-N$1&lt;År1,0,M40*(1-VLOOKUP($A41,[1]Hugst!$R$5:$W$9,MATCH(ROUNDUP((N$1)/10,0)*10,[1]Hugst!$R$4:$W$4,0))))</f>
        <v>0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9">
        <f t="shared" si="0"/>
        <v>0</v>
      </c>
      <c r="F42" s="169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9">
        <f>IF($C42-G$1&lt;År1,0,F41*(1-VLOOKUP($A42,[1]Hugst!$R$5:$W$9,MATCH(ROUNDUP((G$1)/10,0)*10,[1]Hugst!$R$4:$W$4,0))))</f>
        <v>0</v>
      </c>
      <c r="H42" s="169">
        <f>IF($C42-H$1&lt;År1,0,G41*(1-VLOOKUP($A42,[1]Hugst!$R$5:$W$9,MATCH(ROUNDUP((H$1)/10,0)*10,[1]Hugst!$R$4:$W$4,0))))</f>
        <v>0</v>
      </c>
      <c r="I42" s="169">
        <f>IF($C42-I$1&lt;År1,0,H41*(1-VLOOKUP($A42,[1]Hugst!$R$5:$W$9,MATCH(ROUNDUP((I$1)/10,0)*10,[1]Hugst!$R$4:$W$4,0))))</f>
        <v>0</v>
      </c>
      <c r="J42" s="169">
        <f>IF($C42-J$1&lt;År1,0,I41*(1-VLOOKUP($A42,[1]Hugst!$R$5:$W$9,MATCH(ROUNDUP((J$1)/10,0)*10,[1]Hugst!$R$4:$W$4,0))))</f>
        <v>0</v>
      </c>
      <c r="K42" s="169">
        <f>IF($C42-K$1&lt;År1,0,J41*(1-VLOOKUP($A42,[1]Hugst!$R$5:$W$9,MATCH(ROUNDUP((K$1)/10,0)*10,[1]Hugst!$R$4:$W$4,0))))</f>
        <v>0</v>
      </c>
      <c r="L42" s="169">
        <f>IF($C42-L$1&lt;År1,0,K41*(1-VLOOKUP($A42,[1]Hugst!$R$5:$W$9,MATCH(ROUNDUP((L$1)/10,0)*10,[1]Hugst!$R$4:$W$4,0))))</f>
        <v>0</v>
      </c>
      <c r="M42" s="169">
        <f>IF($C42-M$1&lt;År1,0,L41*(1-VLOOKUP($A42,[1]Hugst!$R$5:$W$9,MATCH(ROUNDUP((M$1)/10,0)*10,[1]Hugst!$R$4:$W$4,0))))</f>
        <v>0</v>
      </c>
      <c r="N42" s="169">
        <f>IF($C42-N$1&lt;År1,0,M41*(1-VLOOKUP($A42,[1]Hugst!$R$5:$W$9,MATCH(ROUNDUP((N$1)/10,0)*10,[1]Hugst!$R$4:$W$4,0))))</f>
        <v>0</v>
      </c>
      <c r="O42" s="169">
        <f>IF($C42-O$1&lt;År1,0,N41*(1-VLOOKUP($A42,[1]Hugst!$R$5:$W$9,MATCH(ROUNDUP((O$1)/10,0)*10,[1]Hugst!$R$4:$W$4,0))))</f>
        <v>0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9">
        <f t="shared" si="0"/>
        <v>0</v>
      </c>
      <c r="F43" s="169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9">
        <f>IF($C43-G$1&lt;År1,0,F42*(1-VLOOKUP($A43,[1]Hugst!$R$5:$W$9,MATCH(ROUNDUP((G$1)/10,0)*10,[1]Hugst!$R$4:$W$4,0))))</f>
        <v>0</v>
      </c>
      <c r="H43" s="169">
        <f>IF($C43-H$1&lt;År1,0,G42*(1-VLOOKUP($A43,[1]Hugst!$R$5:$W$9,MATCH(ROUNDUP((H$1)/10,0)*10,[1]Hugst!$R$4:$W$4,0))))</f>
        <v>0</v>
      </c>
      <c r="I43" s="169">
        <f>IF($C43-I$1&lt;År1,0,H42*(1-VLOOKUP($A43,[1]Hugst!$R$5:$W$9,MATCH(ROUNDUP((I$1)/10,0)*10,[1]Hugst!$R$4:$W$4,0))))</f>
        <v>0</v>
      </c>
      <c r="J43" s="169">
        <f>IF($C43-J$1&lt;År1,0,I42*(1-VLOOKUP($A43,[1]Hugst!$R$5:$W$9,MATCH(ROUNDUP((J$1)/10,0)*10,[1]Hugst!$R$4:$W$4,0))))</f>
        <v>0</v>
      </c>
      <c r="K43" s="169">
        <f>IF($C43-K$1&lt;År1,0,J42*(1-VLOOKUP($A43,[1]Hugst!$R$5:$W$9,MATCH(ROUNDUP((K$1)/10,0)*10,[1]Hugst!$R$4:$W$4,0))))</f>
        <v>0</v>
      </c>
      <c r="L43" s="169">
        <f>IF($C43-L$1&lt;År1,0,K42*(1-VLOOKUP($A43,[1]Hugst!$R$5:$W$9,MATCH(ROUNDUP((L$1)/10,0)*10,[1]Hugst!$R$4:$W$4,0))))</f>
        <v>0</v>
      </c>
      <c r="M43" s="169">
        <f>IF($C43-M$1&lt;År1,0,L42*(1-VLOOKUP($A43,[1]Hugst!$R$5:$W$9,MATCH(ROUNDUP((M$1)/10,0)*10,[1]Hugst!$R$4:$W$4,0))))</f>
        <v>0</v>
      </c>
      <c r="N43" s="169">
        <f>IF($C43-N$1&lt;År1,0,M42*(1-VLOOKUP($A43,[1]Hugst!$R$5:$W$9,MATCH(ROUNDUP((N$1)/10,0)*10,[1]Hugst!$R$4:$W$4,0))))</f>
        <v>0</v>
      </c>
      <c r="O43" s="169">
        <f>IF($C43-O$1&lt;År1,0,N42*(1-VLOOKUP($A43,[1]Hugst!$R$5:$W$9,MATCH(ROUNDUP((O$1)/10,0)*10,[1]Hugst!$R$4:$W$4,0))))</f>
        <v>0</v>
      </c>
      <c r="P43" s="169">
        <f>IF($C43-P$1&lt;År1,0,O42*(1-VLOOKUP($A43,[1]Hugst!$R$5:$W$9,MATCH(ROUNDUP((P$1)/10,0)*10,[1]Hugst!$R$4:$W$4,0))))</f>
        <v>0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9">
        <f t="shared" si="0"/>
        <v>0</v>
      </c>
      <c r="F44" s="169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9">
        <f>IF($C44-G$1&lt;År1,0,F43*(1-VLOOKUP($A44,[1]Hugst!$R$5:$W$9,MATCH(ROUNDUP((G$1)/10,0)*10,[1]Hugst!$R$4:$W$4,0))))</f>
        <v>0</v>
      </c>
      <c r="H44" s="169">
        <f>IF($C44-H$1&lt;År1,0,G43*(1-VLOOKUP($A44,[1]Hugst!$R$5:$W$9,MATCH(ROUNDUP((H$1)/10,0)*10,[1]Hugst!$R$4:$W$4,0))))</f>
        <v>0</v>
      </c>
      <c r="I44" s="169">
        <f>IF($C44-I$1&lt;År1,0,H43*(1-VLOOKUP($A44,[1]Hugst!$R$5:$W$9,MATCH(ROUNDUP((I$1)/10,0)*10,[1]Hugst!$R$4:$W$4,0))))</f>
        <v>0</v>
      </c>
      <c r="J44" s="169">
        <f>IF($C44-J$1&lt;År1,0,I43*(1-VLOOKUP($A44,[1]Hugst!$R$5:$W$9,MATCH(ROUNDUP((J$1)/10,0)*10,[1]Hugst!$R$4:$W$4,0))))</f>
        <v>0</v>
      </c>
      <c r="K44" s="169">
        <f>IF($C44-K$1&lt;År1,0,J43*(1-VLOOKUP($A44,[1]Hugst!$R$5:$W$9,MATCH(ROUNDUP((K$1)/10,0)*10,[1]Hugst!$R$4:$W$4,0))))</f>
        <v>0</v>
      </c>
      <c r="L44" s="169">
        <f>IF($C44-L$1&lt;År1,0,K43*(1-VLOOKUP($A44,[1]Hugst!$R$5:$W$9,MATCH(ROUNDUP((L$1)/10,0)*10,[1]Hugst!$R$4:$W$4,0))))</f>
        <v>0</v>
      </c>
      <c r="M44" s="169">
        <f>IF($C44-M$1&lt;År1,0,L43*(1-VLOOKUP($A44,[1]Hugst!$R$5:$W$9,MATCH(ROUNDUP((M$1)/10,0)*10,[1]Hugst!$R$4:$W$4,0))))</f>
        <v>0</v>
      </c>
      <c r="N44" s="169">
        <f>IF($C44-N$1&lt;År1,0,M43*(1-VLOOKUP($A44,[1]Hugst!$R$5:$W$9,MATCH(ROUNDUP((N$1)/10,0)*10,[1]Hugst!$R$4:$W$4,0))))</f>
        <v>0</v>
      </c>
      <c r="O44" s="169">
        <f>IF($C44-O$1&lt;År1,0,N43*(1-VLOOKUP($A44,[1]Hugst!$R$5:$W$9,MATCH(ROUNDUP((O$1)/10,0)*10,[1]Hugst!$R$4:$W$4,0))))</f>
        <v>0</v>
      </c>
      <c r="P44" s="169">
        <f>IF($C44-P$1&lt;År1,0,O43*(1-VLOOKUP($A44,[1]Hugst!$R$5:$W$9,MATCH(ROUNDUP((P$1)/10,0)*10,[1]Hugst!$R$4:$W$4,0))))</f>
        <v>0</v>
      </c>
      <c r="Q44" s="169">
        <f>IF($C44-Q$1&lt;År1,0,P43*(1-VLOOKUP($A44,[1]Hugst!$R$5:$W$9,MATCH(ROUNDUP((Q$1)/10,0)*10,[1]Hugst!$R$4:$W$4,0))))</f>
        <v>0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9">
        <f t="shared" si="0"/>
        <v>0</v>
      </c>
      <c r="F45" s="169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9">
        <f>IF($C45-G$1&lt;År1,0,F44*(1-VLOOKUP($A45,[1]Hugst!$R$5:$W$9,MATCH(ROUNDUP((G$1)/10,0)*10,[1]Hugst!$R$4:$W$4,0))))</f>
        <v>0</v>
      </c>
      <c r="H45" s="169">
        <f>IF($C45-H$1&lt;År1,0,G44*(1-VLOOKUP($A45,[1]Hugst!$R$5:$W$9,MATCH(ROUNDUP((H$1)/10,0)*10,[1]Hugst!$R$4:$W$4,0))))</f>
        <v>0</v>
      </c>
      <c r="I45" s="169">
        <f>IF($C45-I$1&lt;År1,0,H44*(1-VLOOKUP($A45,[1]Hugst!$R$5:$W$9,MATCH(ROUNDUP((I$1)/10,0)*10,[1]Hugst!$R$4:$W$4,0))))</f>
        <v>0</v>
      </c>
      <c r="J45" s="169">
        <f>IF($C45-J$1&lt;År1,0,I44*(1-VLOOKUP($A45,[1]Hugst!$R$5:$W$9,MATCH(ROUNDUP((J$1)/10,0)*10,[1]Hugst!$R$4:$W$4,0))))</f>
        <v>0</v>
      </c>
      <c r="K45" s="169">
        <f>IF($C45-K$1&lt;År1,0,J44*(1-VLOOKUP($A45,[1]Hugst!$R$5:$W$9,MATCH(ROUNDUP((K$1)/10,0)*10,[1]Hugst!$R$4:$W$4,0))))</f>
        <v>0</v>
      </c>
      <c r="L45" s="169">
        <f>IF($C45-L$1&lt;År1,0,K44*(1-VLOOKUP($A45,[1]Hugst!$R$5:$W$9,MATCH(ROUNDUP((L$1)/10,0)*10,[1]Hugst!$R$4:$W$4,0))))</f>
        <v>0</v>
      </c>
      <c r="M45" s="169">
        <f>IF($C45-M$1&lt;År1,0,L44*(1-VLOOKUP($A45,[1]Hugst!$R$5:$W$9,MATCH(ROUNDUP((M$1)/10,0)*10,[1]Hugst!$R$4:$W$4,0))))</f>
        <v>0</v>
      </c>
      <c r="N45" s="169">
        <f>IF($C45-N$1&lt;År1,0,M44*(1-VLOOKUP($A45,[1]Hugst!$R$5:$W$9,MATCH(ROUNDUP((N$1)/10,0)*10,[1]Hugst!$R$4:$W$4,0))))</f>
        <v>0</v>
      </c>
      <c r="O45" s="169">
        <f>IF($C45-O$1&lt;År1,0,N44*(1-VLOOKUP($A45,[1]Hugst!$R$5:$W$9,MATCH(ROUNDUP((O$1)/10,0)*10,[1]Hugst!$R$4:$W$4,0))))</f>
        <v>0</v>
      </c>
      <c r="P45" s="169">
        <f>IF($C45-P$1&lt;År1,0,O44*(1-VLOOKUP($A45,[1]Hugst!$R$5:$W$9,MATCH(ROUNDUP((P$1)/10,0)*10,[1]Hugst!$R$4:$W$4,0))))</f>
        <v>0</v>
      </c>
      <c r="Q45" s="169">
        <f>IF($C45-Q$1&lt;År1,0,P44*(1-VLOOKUP($A45,[1]Hugst!$R$5:$W$9,MATCH(ROUNDUP((Q$1)/10,0)*10,[1]Hugst!$R$4:$W$4,0))))</f>
        <v>0</v>
      </c>
      <c r="R45" s="169">
        <f>IF($C45-R$1&lt;År1,0,Q44*(1-VLOOKUP($A45,[1]Hugst!$R$5:$W$9,MATCH(ROUNDUP((R$1)/10,0)*10,[1]Hugst!$R$4:$W$4,0))))</f>
        <v>0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9">
        <f t="shared" si="0"/>
        <v>0</v>
      </c>
      <c r="F46" s="169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9">
        <f>IF($C46-G$1&lt;År1,0,F45*(1-VLOOKUP($A46,[1]Hugst!$R$5:$W$9,MATCH(ROUNDUP((G$1)/10,0)*10,[1]Hugst!$R$4:$W$4,0))))</f>
        <v>0</v>
      </c>
      <c r="H46" s="169">
        <f>IF($C46-H$1&lt;År1,0,G45*(1-VLOOKUP($A46,[1]Hugst!$R$5:$W$9,MATCH(ROUNDUP((H$1)/10,0)*10,[1]Hugst!$R$4:$W$4,0))))</f>
        <v>0</v>
      </c>
      <c r="I46" s="169">
        <f>IF($C46-I$1&lt;År1,0,H45*(1-VLOOKUP($A46,[1]Hugst!$R$5:$W$9,MATCH(ROUNDUP((I$1)/10,0)*10,[1]Hugst!$R$4:$W$4,0))))</f>
        <v>0</v>
      </c>
      <c r="J46" s="169">
        <f>IF($C46-J$1&lt;År1,0,I45*(1-VLOOKUP($A46,[1]Hugst!$R$5:$W$9,MATCH(ROUNDUP((J$1)/10,0)*10,[1]Hugst!$R$4:$W$4,0))))</f>
        <v>0</v>
      </c>
      <c r="K46" s="169">
        <f>IF($C46-K$1&lt;År1,0,J45*(1-VLOOKUP($A46,[1]Hugst!$R$5:$W$9,MATCH(ROUNDUP((K$1)/10,0)*10,[1]Hugst!$R$4:$W$4,0))))</f>
        <v>0</v>
      </c>
      <c r="L46" s="169">
        <f>IF($C46-L$1&lt;År1,0,K45*(1-VLOOKUP($A46,[1]Hugst!$R$5:$W$9,MATCH(ROUNDUP((L$1)/10,0)*10,[1]Hugst!$R$4:$W$4,0))))</f>
        <v>0</v>
      </c>
      <c r="M46" s="169">
        <f>IF($C46-M$1&lt;År1,0,L45*(1-VLOOKUP($A46,[1]Hugst!$R$5:$W$9,MATCH(ROUNDUP((M$1)/10,0)*10,[1]Hugst!$R$4:$W$4,0))))</f>
        <v>0</v>
      </c>
      <c r="N46" s="169">
        <f>IF($C46-N$1&lt;År1,0,M45*(1-VLOOKUP($A46,[1]Hugst!$R$5:$W$9,MATCH(ROUNDUP((N$1)/10,0)*10,[1]Hugst!$R$4:$W$4,0))))</f>
        <v>0</v>
      </c>
      <c r="O46" s="169">
        <f>IF($C46-O$1&lt;År1,0,N45*(1-VLOOKUP($A46,[1]Hugst!$R$5:$W$9,MATCH(ROUNDUP((O$1)/10,0)*10,[1]Hugst!$R$4:$W$4,0))))</f>
        <v>0</v>
      </c>
      <c r="P46" s="169">
        <f>IF($C46-P$1&lt;År1,0,O45*(1-VLOOKUP($A46,[1]Hugst!$R$5:$W$9,MATCH(ROUNDUP((P$1)/10,0)*10,[1]Hugst!$R$4:$W$4,0))))</f>
        <v>0</v>
      </c>
      <c r="Q46" s="169">
        <f>IF($C46-Q$1&lt;År1,0,P45*(1-VLOOKUP($A46,[1]Hugst!$R$5:$W$9,MATCH(ROUNDUP((Q$1)/10,0)*10,[1]Hugst!$R$4:$W$4,0))))</f>
        <v>0</v>
      </c>
      <c r="R46" s="169">
        <f>IF($C46-R$1&lt;År1,0,Q45*(1-VLOOKUP($A46,[1]Hugst!$R$5:$W$9,MATCH(ROUNDUP((R$1)/10,0)*10,[1]Hugst!$R$4:$W$4,0))))</f>
        <v>0</v>
      </c>
      <c r="S46" s="169">
        <f>IF($C46-S$1&lt;År1,0,R45*(1-VLOOKUP($A46,[1]Hugst!$R$5:$W$9,MATCH(ROUNDUP((S$1)/10,0)*10,[1]Hugst!$R$4:$W$4,0))))</f>
        <v>0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9">
        <f t="shared" si="0"/>
        <v>0</v>
      </c>
      <c r="F47" s="169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9">
        <f>IF($C47-G$1&lt;År1,0,F46*(1-VLOOKUP($A47,[1]Hugst!$R$5:$W$9,MATCH(ROUNDUP((G$1)/10,0)*10,[1]Hugst!$R$4:$W$4,0))))</f>
        <v>0</v>
      </c>
      <c r="H47" s="169">
        <f>IF($C47-H$1&lt;År1,0,G46*(1-VLOOKUP($A47,[1]Hugst!$R$5:$W$9,MATCH(ROUNDUP((H$1)/10,0)*10,[1]Hugst!$R$4:$W$4,0))))</f>
        <v>0</v>
      </c>
      <c r="I47" s="169">
        <f>IF($C47-I$1&lt;År1,0,H46*(1-VLOOKUP($A47,[1]Hugst!$R$5:$W$9,MATCH(ROUNDUP((I$1)/10,0)*10,[1]Hugst!$R$4:$W$4,0))))</f>
        <v>0</v>
      </c>
      <c r="J47" s="169">
        <f>IF($C47-J$1&lt;År1,0,I46*(1-VLOOKUP($A47,[1]Hugst!$R$5:$W$9,MATCH(ROUNDUP((J$1)/10,0)*10,[1]Hugst!$R$4:$W$4,0))))</f>
        <v>0</v>
      </c>
      <c r="K47" s="169">
        <f>IF($C47-K$1&lt;År1,0,J46*(1-VLOOKUP($A47,[1]Hugst!$R$5:$W$9,MATCH(ROUNDUP((K$1)/10,0)*10,[1]Hugst!$R$4:$W$4,0))))</f>
        <v>0</v>
      </c>
      <c r="L47" s="169">
        <f>IF($C47-L$1&lt;År1,0,K46*(1-VLOOKUP($A47,[1]Hugst!$R$5:$W$9,MATCH(ROUNDUP((L$1)/10,0)*10,[1]Hugst!$R$4:$W$4,0))))</f>
        <v>0</v>
      </c>
      <c r="M47" s="169">
        <f>IF($C47-M$1&lt;År1,0,L46*(1-VLOOKUP($A47,[1]Hugst!$R$5:$W$9,MATCH(ROUNDUP((M$1)/10,0)*10,[1]Hugst!$R$4:$W$4,0))))</f>
        <v>0</v>
      </c>
      <c r="N47" s="169">
        <f>IF($C47-N$1&lt;År1,0,M46*(1-VLOOKUP($A47,[1]Hugst!$R$5:$W$9,MATCH(ROUNDUP((N$1)/10,0)*10,[1]Hugst!$R$4:$W$4,0))))</f>
        <v>0</v>
      </c>
      <c r="O47" s="169">
        <f>IF($C47-O$1&lt;År1,0,N46*(1-VLOOKUP($A47,[1]Hugst!$R$5:$W$9,MATCH(ROUNDUP((O$1)/10,0)*10,[1]Hugst!$R$4:$W$4,0))))</f>
        <v>0</v>
      </c>
      <c r="P47" s="169">
        <f>IF($C47-P$1&lt;År1,0,O46*(1-VLOOKUP($A47,[1]Hugst!$R$5:$W$9,MATCH(ROUNDUP((P$1)/10,0)*10,[1]Hugst!$R$4:$W$4,0))))</f>
        <v>0</v>
      </c>
      <c r="Q47" s="169">
        <f>IF($C47-Q$1&lt;År1,0,P46*(1-VLOOKUP($A47,[1]Hugst!$R$5:$W$9,MATCH(ROUNDUP((Q$1)/10,0)*10,[1]Hugst!$R$4:$W$4,0))))</f>
        <v>0</v>
      </c>
      <c r="R47" s="169">
        <f>IF($C47-R$1&lt;År1,0,Q46*(1-VLOOKUP($A47,[1]Hugst!$R$5:$W$9,MATCH(ROUNDUP((R$1)/10,0)*10,[1]Hugst!$R$4:$W$4,0))))</f>
        <v>0</v>
      </c>
      <c r="S47" s="169">
        <f>IF($C47-S$1&lt;År1,0,R46*(1-VLOOKUP($A47,[1]Hugst!$R$5:$W$9,MATCH(ROUNDUP((S$1)/10,0)*10,[1]Hugst!$R$4:$W$4,0))))</f>
        <v>0</v>
      </c>
      <c r="T47" s="169">
        <f>IF($C47-T$1&lt;År1,0,S46*(1-VLOOKUP($A47,[1]Hugst!$R$5:$W$9,MATCH(ROUNDUP((T$1)/10,0)*10,[1]Hugst!$R$4:$W$4,0))))</f>
        <v>0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9">
        <f t="shared" si="0"/>
        <v>0</v>
      </c>
      <c r="F48" s="169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9">
        <f>IF($C48-G$1&lt;År1,0,F47*(1-VLOOKUP($A48,[1]Hugst!$R$5:$W$9,MATCH(ROUNDUP((G$1)/10,0)*10,[1]Hugst!$R$4:$W$4,0))))</f>
        <v>0</v>
      </c>
      <c r="H48" s="169">
        <f>IF($C48-H$1&lt;År1,0,G47*(1-VLOOKUP($A48,[1]Hugst!$R$5:$W$9,MATCH(ROUNDUP((H$1)/10,0)*10,[1]Hugst!$R$4:$W$4,0))))</f>
        <v>0</v>
      </c>
      <c r="I48" s="169">
        <f>IF($C48-I$1&lt;År1,0,H47*(1-VLOOKUP($A48,[1]Hugst!$R$5:$W$9,MATCH(ROUNDUP((I$1)/10,0)*10,[1]Hugst!$R$4:$W$4,0))))</f>
        <v>0</v>
      </c>
      <c r="J48" s="169">
        <f>IF($C48-J$1&lt;År1,0,I47*(1-VLOOKUP($A48,[1]Hugst!$R$5:$W$9,MATCH(ROUNDUP((J$1)/10,0)*10,[1]Hugst!$R$4:$W$4,0))))</f>
        <v>0</v>
      </c>
      <c r="K48" s="169">
        <f>IF($C48-K$1&lt;År1,0,J47*(1-VLOOKUP($A48,[1]Hugst!$R$5:$W$9,MATCH(ROUNDUP((K$1)/10,0)*10,[1]Hugst!$R$4:$W$4,0))))</f>
        <v>0</v>
      </c>
      <c r="L48" s="169">
        <f>IF($C48-L$1&lt;År1,0,K47*(1-VLOOKUP($A48,[1]Hugst!$R$5:$W$9,MATCH(ROUNDUP((L$1)/10,0)*10,[1]Hugst!$R$4:$W$4,0))))</f>
        <v>0</v>
      </c>
      <c r="M48" s="169">
        <f>IF($C48-M$1&lt;År1,0,L47*(1-VLOOKUP($A48,[1]Hugst!$R$5:$W$9,MATCH(ROUNDUP((M$1)/10,0)*10,[1]Hugst!$R$4:$W$4,0))))</f>
        <v>0</v>
      </c>
      <c r="N48" s="169">
        <f>IF($C48-N$1&lt;År1,0,M47*(1-VLOOKUP($A48,[1]Hugst!$R$5:$W$9,MATCH(ROUNDUP((N$1)/10,0)*10,[1]Hugst!$R$4:$W$4,0))))</f>
        <v>0</v>
      </c>
      <c r="O48" s="169">
        <f>IF($C48-O$1&lt;År1,0,N47*(1-VLOOKUP($A48,[1]Hugst!$R$5:$W$9,MATCH(ROUNDUP((O$1)/10,0)*10,[1]Hugst!$R$4:$W$4,0))))</f>
        <v>0</v>
      </c>
      <c r="P48" s="169">
        <f>IF($C48-P$1&lt;År1,0,O47*(1-VLOOKUP($A48,[1]Hugst!$R$5:$W$9,MATCH(ROUNDUP((P$1)/10,0)*10,[1]Hugst!$R$4:$W$4,0))))</f>
        <v>0</v>
      </c>
      <c r="Q48" s="169">
        <f>IF($C48-Q$1&lt;År1,0,P47*(1-VLOOKUP($A48,[1]Hugst!$R$5:$W$9,MATCH(ROUNDUP((Q$1)/10,0)*10,[1]Hugst!$R$4:$W$4,0))))</f>
        <v>0</v>
      </c>
      <c r="R48" s="169">
        <f>IF($C48-R$1&lt;År1,0,Q47*(1-VLOOKUP($A48,[1]Hugst!$R$5:$W$9,MATCH(ROUNDUP((R$1)/10,0)*10,[1]Hugst!$R$4:$W$4,0))))</f>
        <v>0</v>
      </c>
      <c r="S48" s="169">
        <f>IF($C48-S$1&lt;År1,0,R47*(1-VLOOKUP($A48,[1]Hugst!$R$5:$W$9,MATCH(ROUNDUP((S$1)/10,0)*10,[1]Hugst!$R$4:$W$4,0))))</f>
        <v>0</v>
      </c>
      <c r="T48" s="169">
        <f>IF($C48-T$1&lt;År1,0,S47*(1-VLOOKUP($A48,[1]Hugst!$R$5:$W$9,MATCH(ROUNDUP((T$1)/10,0)*10,[1]Hugst!$R$4:$W$4,0))))</f>
        <v>0</v>
      </c>
      <c r="U48" s="169">
        <f>IF($C48-U$1&lt;År1,0,T47*(1-VLOOKUP($A48,[1]Hugst!$R$5:$W$9,MATCH(ROUNDUP((U$1)/10,0)*10,[1]Hugst!$R$4:$W$4,0))))</f>
        <v>0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9">
        <f t="shared" si="0"/>
        <v>0</v>
      </c>
      <c r="F49" s="169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9">
        <f>IF($C49-G$1&lt;År1,0,F48*(1-VLOOKUP($A49,[1]Hugst!$R$5:$W$9,MATCH(ROUNDUP((G$1)/10,0)*10,[1]Hugst!$R$4:$W$4,0))))</f>
        <v>0</v>
      </c>
      <c r="H49" s="169">
        <f>IF($C49-H$1&lt;År1,0,G48*(1-VLOOKUP($A49,[1]Hugst!$R$5:$W$9,MATCH(ROUNDUP((H$1)/10,0)*10,[1]Hugst!$R$4:$W$4,0))))</f>
        <v>0</v>
      </c>
      <c r="I49" s="169">
        <f>IF($C49-I$1&lt;År1,0,H48*(1-VLOOKUP($A49,[1]Hugst!$R$5:$W$9,MATCH(ROUNDUP((I$1)/10,0)*10,[1]Hugst!$R$4:$W$4,0))))</f>
        <v>0</v>
      </c>
      <c r="J49" s="169">
        <f>IF($C49-J$1&lt;År1,0,I48*(1-VLOOKUP($A49,[1]Hugst!$R$5:$W$9,MATCH(ROUNDUP((J$1)/10,0)*10,[1]Hugst!$R$4:$W$4,0))))</f>
        <v>0</v>
      </c>
      <c r="K49" s="169">
        <f>IF($C49-K$1&lt;År1,0,J48*(1-VLOOKUP($A49,[1]Hugst!$R$5:$W$9,MATCH(ROUNDUP((K$1)/10,0)*10,[1]Hugst!$R$4:$W$4,0))))</f>
        <v>0</v>
      </c>
      <c r="L49" s="169">
        <f>IF($C49-L$1&lt;År1,0,K48*(1-VLOOKUP($A49,[1]Hugst!$R$5:$W$9,MATCH(ROUNDUP((L$1)/10,0)*10,[1]Hugst!$R$4:$W$4,0))))</f>
        <v>0</v>
      </c>
      <c r="M49" s="169">
        <f>IF($C49-M$1&lt;År1,0,L48*(1-VLOOKUP($A49,[1]Hugst!$R$5:$W$9,MATCH(ROUNDUP((M$1)/10,0)*10,[1]Hugst!$R$4:$W$4,0))))</f>
        <v>0</v>
      </c>
      <c r="N49" s="169">
        <f>IF($C49-N$1&lt;År1,0,M48*(1-VLOOKUP($A49,[1]Hugst!$R$5:$W$9,MATCH(ROUNDUP((N$1)/10,0)*10,[1]Hugst!$R$4:$W$4,0))))</f>
        <v>0</v>
      </c>
      <c r="O49" s="169">
        <f>IF($C49-O$1&lt;År1,0,N48*(1-VLOOKUP($A49,[1]Hugst!$R$5:$W$9,MATCH(ROUNDUP((O$1)/10,0)*10,[1]Hugst!$R$4:$W$4,0))))</f>
        <v>0</v>
      </c>
      <c r="P49" s="169">
        <f>IF($C49-P$1&lt;År1,0,O48*(1-VLOOKUP($A49,[1]Hugst!$R$5:$W$9,MATCH(ROUNDUP((P$1)/10,0)*10,[1]Hugst!$R$4:$W$4,0))))</f>
        <v>0</v>
      </c>
      <c r="Q49" s="169">
        <f>IF($C49-Q$1&lt;År1,0,P48*(1-VLOOKUP($A49,[1]Hugst!$R$5:$W$9,MATCH(ROUNDUP((Q$1)/10,0)*10,[1]Hugst!$R$4:$W$4,0))))</f>
        <v>0</v>
      </c>
      <c r="R49" s="169">
        <f>IF($C49-R$1&lt;År1,0,Q48*(1-VLOOKUP($A49,[1]Hugst!$R$5:$W$9,MATCH(ROUNDUP((R$1)/10,0)*10,[1]Hugst!$R$4:$W$4,0))))</f>
        <v>0</v>
      </c>
      <c r="S49" s="169">
        <f>IF($C49-S$1&lt;År1,0,R48*(1-VLOOKUP($A49,[1]Hugst!$R$5:$W$9,MATCH(ROUNDUP((S$1)/10,0)*10,[1]Hugst!$R$4:$W$4,0))))</f>
        <v>0</v>
      </c>
      <c r="T49" s="169">
        <f>IF($C49-T$1&lt;År1,0,S48*(1-VLOOKUP($A49,[1]Hugst!$R$5:$W$9,MATCH(ROUNDUP((T$1)/10,0)*10,[1]Hugst!$R$4:$W$4,0))))</f>
        <v>0</v>
      </c>
      <c r="U49" s="169">
        <f>IF($C49-U$1&lt;År1,0,T48*(1-VLOOKUP($A49,[1]Hugst!$R$5:$W$9,MATCH(ROUNDUP((U$1)/10,0)*10,[1]Hugst!$R$4:$W$4,0))))</f>
        <v>0</v>
      </c>
      <c r="V49" s="169">
        <f>IF($C49-V$1&lt;År1,0,U48*(1-VLOOKUP($A49,[1]Hugst!$R$5:$W$9,MATCH(ROUNDUP((V$1)/10,0)*10,[1]Hugst!$R$4:$W$4,0))))</f>
        <v>0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9">
        <f t="shared" si="0"/>
        <v>0</v>
      </c>
      <c r="F50" s="169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9">
        <f>IF($C50-G$1&lt;År1,0,F49*(1-VLOOKUP($A50,[1]Hugst!$R$5:$W$9,MATCH(ROUNDUP((G$1)/10,0)*10,[1]Hugst!$R$4:$W$4,0))))</f>
        <v>0</v>
      </c>
      <c r="H50" s="169">
        <f>IF($C50-H$1&lt;År1,0,G49*(1-VLOOKUP($A50,[1]Hugst!$R$5:$W$9,MATCH(ROUNDUP((H$1)/10,0)*10,[1]Hugst!$R$4:$W$4,0))))</f>
        <v>0</v>
      </c>
      <c r="I50" s="169">
        <f>IF($C50-I$1&lt;År1,0,H49*(1-VLOOKUP($A50,[1]Hugst!$R$5:$W$9,MATCH(ROUNDUP((I$1)/10,0)*10,[1]Hugst!$R$4:$W$4,0))))</f>
        <v>0</v>
      </c>
      <c r="J50" s="169">
        <f>IF($C50-J$1&lt;År1,0,I49*(1-VLOOKUP($A50,[1]Hugst!$R$5:$W$9,MATCH(ROUNDUP((J$1)/10,0)*10,[1]Hugst!$R$4:$W$4,0))))</f>
        <v>0</v>
      </c>
      <c r="K50" s="169">
        <f>IF($C50-K$1&lt;År1,0,J49*(1-VLOOKUP($A50,[1]Hugst!$R$5:$W$9,MATCH(ROUNDUP((K$1)/10,0)*10,[1]Hugst!$R$4:$W$4,0))))</f>
        <v>0</v>
      </c>
      <c r="L50" s="169">
        <f>IF($C50-L$1&lt;År1,0,K49*(1-VLOOKUP($A50,[1]Hugst!$R$5:$W$9,MATCH(ROUNDUP((L$1)/10,0)*10,[1]Hugst!$R$4:$W$4,0))))</f>
        <v>0</v>
      </c>
      <c r="M50" s="169">
        <f>IF($C50-M$1&lt;År1,0,L49*(1-VLOOKUP($A50,[1]Hugst!$R$5:$W$9,MATCH(ROUNDUP((M$1)/10,0)*10,[1]Hugst!$R$4:$W$4,0))))</f>
        <v>0</v>
      </c>
      <c r="N50" s="169">
        <f>IF($C50-N$1&lt;År1,0,M49*(1-VLOOKUP($A50,[1]Hugst!$R$5:$W$9,MATCH(ROUNDUP((N$1)/10,0)*10,[1]Hugst!$R$4:$W$4,0))))</f>
        <v>0</v>
      </c>
      <c r="O50" s="169">
        <f>IF($C50-O$1&lt;År1,0,N49*(1-VLOOKUP($A50,[1]Hugst!$R$5:$W$9,MATCH(ROUNDUP((O$1)/10,0)*10,[1]Hugst!$R$4:$W$4,0))))</f>
        <v>0</v>
      </c>
      <c r="P50" s="169">
        <f>IF($C50-P$1&lt;År1,0,O49*(1-VLOOKUP($A50,[1]Hugst!$R$5:$W$9,MATCH(ROUNDUP((P$1)/10,0)*10,[1]Hugst!$R$4:$W$4,0))))</f>
        <v>0</v>
      </c>
      <c r="Q50" s="169">
        <f>IF($C50-Q$1&lt;År1,0,P49*(1-VLOOKUP($A50,[1]Hugst!$R$5:$W$9,MATCH(ROUNDUP((Q$1)/10,0)*10,[1]Hugst!$R$4:$W$4,0))))</f>
        <v>0</v>
      </c>
      <c r="R50" s="169">
        <f>IF($C50-R$1&lt;År1,0,Q49*(1-VLOOKUP($A50,[1]Hugst!$R$5:$W$9,MATCH(ROUNDUP((R$1)/10,0)*10,[1]Hugst!$R$4:$W$4,0))))</f>
        <v>0</v>
      </c>
      <c r="S50" s="169">
        <f>IF($C50-S$1&lt;År1,0,R49*(1-VLOOKUP($A50,[1]Hugst!$R$5:$W$9,MATCH(ROUNDUP((S$1)/10,0)*10,[1]Hugst!$R$4:$W$4,0))))</f>
        <v>0</v>
      </c>
      <c r="T50" s="169">
        <f>IF($C50-T$1&lt;År1,0,S49*(1-VLOOKUP($A50,[1]Hugst!$R$5:$W$9,MATCH(ROUNDUP((T$1)/10,0)*10,[1]Hugst!$R$4:$W$4,0))))</f>
        <v>0</v>
      </c>
      <c r="U50" s="169">
        <f>IF($C50-U$1&lt;År1,0,T49*(1-VLOOKUP($A50,[1]Hugst!$R$5:$W$9,MATCH(ROUNDUP((U$1)/10,0)*10,[1]Hugst!$R$4:$W$4,0))))</f>
        <v>0</v>
      </c>
      <c r="V50" s="169">
        <f>IF($C50-V$1&lt;År1,0,U49*(1-VLOOKUP($A50,[1]Hugst!$R$5:$W$9,MATCH(ROUNDUP((V$1)/10,0)*10,[1]Hugst!$R$4:$W$4,0))))</f>
        <v>0</v>
      </c>
      <c r="W50" s="169">
        <f>IF($C50-W$1&lt;År1,0,V49*(1-VLOOKUP($A50,[1]Hugst!$R$5:$W$9,MATCH(ROUNDUP((W$1)/10,0)*10,[1]Hugst!$R$4:$W$4,0))))</f>
        <v>0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9">
        <f t="shared" si="0"/>
        <v>0</v>
      </c>
      <c r="F51" s="169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9">
        <f>IF($C51-G$1&lt;År1,0,F50*(1-VLOOKUP($A51,[1]Hugst!$R$5:$W$9,MATCH(ROUNDUP((G$1)/10,0)*10,[1]Hugst!$R$4:$W$4,0))))</f>
        <v>0</v>
      </c>
      <c r="H51" s="169">
        <f>IF($C51-H$1&lt;År1,0,G50*(1-VLOOKUP($A51,[1]Hugst!$R$5:$W$9,MATCH(ROUNDUP((H$1)/10,0)*10,[1]Hugst!$R$4:$W$4,0))))</f>
        <v>0</v>
      </c>
      <c r="I51" s="169">
        <f>IF($C51-I$1&lt;År1,0,H50*(1-VLOOKUP($A51,[1]Hugst!$R$5:$W$9,MATCH(ROUNDUP((I$1)/10,0)*10,[1]Hugst!$R$4:$W$4,0))))</f>
        <v>0</v>
      </c>
      <c r="J51" s="169">
        <f>IF($C51-J$1&lt;År1,0,I50*(1-VLOOKUP($A51,[1]Hugst!$R$5:$W$9,MATCH(ROUNDUP((J$1)/10,0)*10,[1]Hugst!$R$4:$W$4,0))))</f>
        <v>0</v>
      </c>
      <c r="K51" s="169">
        <f>IF($C51-K$1&lt;År1,0,J50*(1-VLOOKUP($A51,[1]Hugst!$R$5:$W$9,MATCH(ROUNDUP((K$1)/10,0)*10,[1]Hugst!$R$4:$W$4,0))))</f>
        <v>0</v>
      </c>
      <c r="L51" s="169">
        <f>IF($C51-L$1&lt;År1,0,K50*(1-VLOOKUP($A51,[1]Hugst!$R$5:$W$9,MATCH(ROUNDUP((L$1)/10,0)*10,[1]Hugst!$R$4:$W$4,0))))</f>
        <v>0</v>
      </c>
      <c r="M51" s="169">
        <f>IF($C51-M$1&lt;År1,0,L50*(1-VLOOKUP($A51,[1]Hugst!$R$5:$W$9,MATCH(ROUNDUP((M$1)/10,0)*10,[1]Hugst!$R$4:$W$4,0))))</f>
        <v>0</v>
      </c>
      <c r="N51" s="169">
        <f>IF($C51-N$1&lt;År1,0,M50*(1-VLOOKUP($A51,[1]Hugst!$R$5:$W$9,MATCH(ROUNDUP((N$1)/10,0)*10,[1]Hugst!$R$4:$W$4,0))))</f>
        <v>0</v>
      </c>
      <c r="O51" s="169">
        <f>IF($C51-O$1&lt;År1,0,N50*(1-VLOOKUP($A51,[1]Hugst!$R$5:$W$9,MATCH(ROUNDUP((O$1)/10,0)*10,[1]Hugst!$R$4:$W$4,0))))</f>
        <v>0</v>
      </c>
      <c r="P51" s="169">
        <f>IF($C51-P$1&lt;År1,0,O50*(1-VLOOKUP($A51,[1]Hugst!$R$5:$W$9,MATCH(ROUNDUP((P$1)/10,0)*10,[1]Hugst!$R$4:$W$4,0))))</f>
        <v>0</v>
      </c>
      <c r="Q51" s="169">
        <f>IF($C51-Q$1&lt;År1,0,P50*(1-VLOOKUP($A51,[1]Hugst!$R$5:$W$9,MATCH(ROUNDUP((Q$1)/10,0)*10,[1]Hugst!$R$4:$W$4,0))))</f>
        <v>0</v>
      </c>
      <c r="R51" s="169">
        <f>IF($C51-R$1&lt;År1,0,Q50*(1-VLOOKUP($A51,[1]Hugst!$R$5:$W$9,MATCH(ROUNDUP((R$1)/10,0)*10,[1]Hugst!$R$4:$W$4,0))))</f>
        <v>0</v>
      </c>
      <c r="S51" s="169">
        <f>IF($C51-S$1&lt;År1,0,R50*(1-VLOOKUP($A51,[1]Hugst!$R$5:$W$9,MATCH(ROUNDUP((S$1)/10,0)*10,[1]Hugst!$R$4:$W$4,0))))</f>
        <v>0</v>
      </c>
      <c r="T51" s="169">
        <f>IF($C51-T$1&lt;År1,0,S50*(1-VLOOKUP($A51,[1]Hugst!$R$5:$W$9,MATCH(ROUNDUP((T$1)/10,0)*10,[1]Hugst!$R$4:$W$4,0))))</f>
        <v>0</v>
      </c>
      <c r="U51" s="169">
        <f>IF($C51-U$1&lt;År1,0,T50*(1-VLOOKUP($A51,[1]Hugst!$R$5:$W$9,MATCH(ROUNDUP((U$1)/10,0)*10,[1]Hugst!$R$4:$W$4,0))))</f>
        <v>0</v>
      </c>
      <c r="V51" s="169">
        <f>IF($C51-V$1&lt;År1,0,U50*(1-VLOOKUP($A51,[1]Hugst!$R$5:$W$9,MATCH(ROUNDUP((V$1)/10,0)*10,[1]Hugst!$R$4:$W$4,0))))</f>
        <v>0</v>
      </c>
      <c r="W51" s="169">
        <f>IF($C51-W$1&lt;År1,0,V50*(1-VLOOKUP($A51,[1]Hugst!$R$5:$W$9,MATCH(ROUNDUP((W$1)/10,0)*10,[1]Hugst!$R$4:$W$4,0))))</f>
        <v>0</v>
      </c>
      <c r="X51" s="169">
        <f>IF($C51-X$1&lt;År1,0,W50*(1-VLOOKUP($A51,[1]Hugst!$R$5:$W$9,MATCH(ROUNDUP((X$1)/10,0)*10,[1]Hugst!$R$4:$W$4,0))))</f>
        <v>0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9">
        <f t="shared" si="0"/>
        <v>0</v>
      </c>
      <c r="F52" s="169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9">
        <f>IF($C52-G$1&lt;År1,0,F51*(1-VLOOKUP($A52,[1]Hugst!$R$5:$W$9,MATCH(ROUNDUP((G$1)/10,0)*10,[1]Hugst!$R$4:$W$4,0))))</f>
        <v>0</v>
      </c>
      <c r="H52" s="169">
        <f>IF($C52-H$1&lt;År1,0,G51*(1-VLOOKUP($A52,[1]Hugst!$R$5:$W$9,MATCH(ROUNDUP((H$1)/10,0)*10,[1]Hugst!$R$4:$W$4,0))))</f>
        <v>0</v>
      </c>
      <c r="I52" s="169">
        <f>IF($C52-I$1&lt;År1,0,H51*(1-VLOOKUP($A52,[1]Hugst!$R$5:$W$9,MATCH(ROUNDUP((I$1)/10,0)*10,[1]Hugst!$R$4:$W$4,0))))</f>
        <v>0</v>
      </c>
      <c r="J52" s="169">
        <f>IF($C52-J$1&lt;År1,0,I51*(1-VLOOKUP($A52,[1]Hugst!$R$5:$W$9,MATCH(ROUNDUP((J$1)/10,0)*10,[1]Hugst!$R$4:$W$4,0))))</f>
        <v>0</v>
      </c>
      <c r="K52" s="169">
        <f>IF($C52-K$1&lt;År1,0,J51*(1-VLOOKUP($A52,[1]Hugst!$R$5:$W$9,MATCH(ROUNDUP((K$1)/10,0)*10,[1]Hugst!$R$4:$W$4,0))))</f>
        <v>0</v>
      </c>
      <c r="L52" s="169">
        <f>IF($C52-L$1&lt;År1,0,K51*(1-VLOOKUP($A52,[1]Hugst!$R$5:$W$9,MATCH(ROUNDUP((L$1)/10,0)*10,[1]Hugst!$R$4:$W$4,0))))</f>
        <v>0</v>
      </c>
      <c r="M52" s="169">
        <f>IF($C52-M$1&lt;År1,0,L51*(1-VLOOKUP($A52,[1]Hugst!$R$5:$W$9,MATCH(ROUNDUP((M$1)/10,0)*10,[1]Hugst!$R$4:$W$4,0))))</f>
        <v>0</v>
      </c>
      <c r="N52" s="169">
        <f>IF($C52-N$1&lt;År1,0,M51*(1-VLOOKUP($A52,[1]Hugst!$R$5:$W$9,MATCH(ROUNDUP((N$1)/10,0)*10,[1]Hugst!$R$4:$W$4,0))))</f>
        <v>0</v>
      </c>
      <c r="O52" s="169">
        <f>IF($C52-O$1&lt;År1,0,N51*(1-VLOOKUP($A52,[1]Hugst!$R$5:$W$9,MATCH(ROUNDUP((O$1)/10,0)*10,[1]Hugst!$R$4:$W$4,0))))</f>
        <v>0</v>
      </c>
      <c r="P52" s="169">
        <f>IF($C52-P$1&lt;År1,0,O51*(1-VLOOKUP($A52,[1]Hugst!$R$5:$W$9,MATCH(ROUNDUP((P$1)/10,0)*10,[1]Hugst!$R$4:$W$4,0))))</f>
        <v>0</v>
      </c>
      <c r="Q52" s="169">
        <f>IF($C52-Q$1&lt;År1,0,P51*(1-VLOOKUP($A52,[1]Hugst!$R$5:$W$9,MATCH(ROUNDUP((Q$1)/10,0)*10,[1]Hugst!$R$4:$W$4,0))))</f>
        <v>0</v>
      </c>
      <c r="R52" s="169">
        <f>IF($C52-R$1&lt;År1,0,Q51*(1-VLOOKUP($A52,[1]Hugst!$R$5:$W$9,MATCH(ROUNDUP((R$1)/10,0)*10,[1]Hugst!$R$4:$W$4,0))))</f>
        <v>0</v>
      </c>
      <c r="S52" s="169">
        <f>IF($C52-S$1&lt;År1,0,R51*(1-VLOOKUP($A52,[1]Hugst!$R$5:$W$9,MATCH(ROUNDUP((S$1)/10,0)*10,[1]Hugst!$R$4:$W$4,0))))</f>
        <v>0</v>
      </c>
      <c r="T52" s="169">
        <f>IF($C52-T$1&lt;År1,0,S51*(1-VLOOKUP($A52,[1]Hugst!$R$5:$W$9,MATCH(ROUNDUP((T$1)/10,0)*10,[1]Hugst!$R$4:$W$4,0))))</f>
        <v>0</v>
      </c>
      <c r="U52" s="169">
        <f>IF($C52-U$1&lt;År1,0,T51*(1-VLOOKUP($A52,[1]Hugst!$R$5:$W$9,MATCH(ROUNDUP((U$1)/10,0)*10,[1]Hugst!$R$4:$W$4,0))))</f>
        <v>0</v>
      </c>
      <c r="V52" s="169">
        <f>IF($C52-V$1&lt;År1,0,U51*(1-VLOOKUP($A52,[1]Hugst!$R$5:$W$9,MATCH(ROUNDUP((V$1)/10,0)*10,[1]Hugst!$R$4:$W$4,0))))</f>
        <v>0</v>
      </c>
      <c r="W52" s="169">
        <f>IF($C52-W$1&lt;År1,0,V51*(1-VLOOKUP($A52,[1]Hugst!$R$5:$W$9,MATCH(ROUNDUP((W$1)/10,0)*10,[1]Hugst!$R$4:$W$4,0))))</f>
        <v>0</v>
      </c>
      <c r="X52" s="169">
        <f>IF($C52-X$1&lt;År1,0,W51*(1-VLOOKUP($A52,[1]Hugst!$R$5:$W$9,MATCH(ROUNDUP((X$1)/10,0)*10,[1]Hugst!$R$4:$W$4,0))))</f>
        <v>0</v>
      </c>
      <c r="Y52" s="169">
        <f>IF($C52-Y$1&lt;År1,0,X51*(1-VLOOKUP($A52,[1]Hugst!$R$5:$W$9,MATCH(ROUNDUP((Y$1)/10,0)*10,[1]Hugst!$R$4:$W$4,0))))</f>
        <v>0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9">
        <f t="shared" si="0"/>
        <v>0</v>
      </c>
      <c r="F53" s="169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9">
        <f>IF($C53-G$1&lt;År1,0,F52*(1-VLOOKUP($A53,[1]Hugst!$R$5:$W$9,MATCH(ROUNDUP((G$1)/10,0)*10,[1]Hugst!$R$4:$W$4,0))))</f>
        <v>0</v>
      </c>
      <c r="H53" s="169">
        <f>IF($C53-H$1&lt;År1,0,G52*(1-VLOOKUP($A53,[1]Hugst!$R$5:$W$9,MATCH(ROUNDUP((H$1)/10,0)*10,[1]Hugst!$R$4:$W$4,0))))</f>
        <v>0</v>
      </c>
      <c r="I53" s="169">
        <f>IF($C53-I$1&lt;År1,0,H52*(1-VLOOKUP($A53,[1]Hugst!$R$5:$W$9,MATCH(ROUNDUP((I$1)/10,0)*10,[1]Hugst!$R$4:$W$4,0))))</f>
        <v>0</v>
      </c>
      <c r="J53" s="169">
        <f>IF($C53-J$1&lt;År1,0,I52*(1-VLOOKUP($A53,[1]Hugst!$R$5:$W$9,MATCH(ROUNDUP((J$1)/10,0)*10,[1]Hugst!$R$4:$W$4,0))))</f>
        <v>0</v>
      </c>
      <c r="K53" s="169">
        <f>IF($C53-K$1&lt;År1,0,J52*(1-VLOOKUP($A53,[1]Hugst!$R$5:$W$9,MATCH(ROUNDUP((K$1)/10,0)*10,[1]Hugst!$R$4:$W$4,0))))</f>
        <v>0</v>
      </c>
      <c r="L53" s="169">
        <f>IF($C53-L$1&lt;År1,0,K52*(1-VLOOKUP($A53,[1]Hugst!$R$5:$W$9,MATCH(ROUNDUP((L$1)/10,0)*10,[1]Hugst!$R$4:$W$4,0))))</f>
        <v>0</v>
      </c>
      <c r="M53" s="169">
        <f>IF($C53-M$1&lt;År1,0,L52*(1-VLOOKUP($A53,[1]Hugst!$R$5:$W$9,MATCH(ROUNDUP((M$1)/10,0)*10,[1]Hugst!$R$4:$W$4,0))))</f>
        <v>0</v>
      </c>
      <c r="N53" s="169">
        <f>IF($C53-N$1&lt;År1,0,M52*(1-VLOOKUP($A53,[1]Hugst!$R$5:$W$9,MATCH(ROUNDUP((N$1)/10,0)*10,[1]Hugst!$R$4:$W$4,0))))</f>
        <v>0</v>
      </c>
      <c r="O53" s="169">
        <f>IF($C53-O$1&lt;År1,0,N52*(1-VLOOKUP($A53,[1]Hugst!$R$5:$W$9,MATCH(ROUNDUP((O$1)/10,0)*10,[1]Hugst!$R$4:$W$4,0))))</f>
        <v>0</v>
      </c>
      <c r="P53" s="169">
        <f>IF($C53-P$1&lt;År1,0,O52*(1-VLOOKUP($A53,[1]Hugst!$R$5:$W$9,MATCH(ROUNDUP((P$1)/10,0)*10,[1]Hugst!$R$4:$W$4,0))))</f>
        <v>0</v>
      </c>
      <c r="Q53" s="169">
        <f>IF($C53-Q$1&lt;År1,0,P52*(1-VLOOKUP($A53,[1]Hugst!$R$5:$W$9,MATCH(ROUNDUP((Q$1)/10,0)*10,[1]Hugst!$R$4:$W$4,0))))</f>
        <v>0</v>
      </c>
      <c r="R53" s="169">
        <f>IF($C53-R$1&lt;År1,0,Q52*(1-VLOOKUP($A53,[1]Hugst!$R$5:$W$9,MATCH(ROUNDUP((R$1)/10,0)*10,[1]Hugst!$R$4:$W$4,0))))</f>
        <v>0</v>
      </c>
      <c r="S53" s="169">
        <f>IF($C53-S$1&lt;År1,0,R52*(1-VLOOKUP($A53,[1]Hugst!$R$5:$W$9,MATCH(ROUNDUP((S$1)/10,0)*10,[1]Hugst!$R$4:$W$4,0))))</f>
        <v>0</v>
      </c>
      <c r="T53" s="169">
        <f>IF($C53-T$1&lt;År1,0,S52*(1-VLOOKUP($A53,[1]Hugst!$R$5:$W$9,MATCH(ROUNDUP((T$1)/10,0)*10,[1]Hugst!$R$4:$W$4,0))))</f>
        <v>0</v>
      </c>
      <c r="U53" s="169">
        <f>IF($C53-U$1&lt;År1,0,T52*(1-VLOOKUP($A53,[1]Hugst!$R$5:$W$9,MATCH(ROUNDUP((U$1)/10,0)*10,[1]Hugst!$R$4:$W$4,0))))</f>
        <v>0</v>
      </c>
      <c r="V53" s="169">
        <f>IF($C53-V$1&lt;År1,0,U52*(1-VLOOKUP($A53,[1]Hugst!$R$5:$W$9,MATCH(ROUNDUP((V$1)/10,0)*10,[1]Hugst!$R$4:$W$4,0))))</f>
        <v>0</v>
      </c>
      <c r="W53" s="169">
        <f>IF($C53-W$1&lt;År1,0,V52*(1-VLOOKUP($A53,[1]Hugst!$R$5:$W$9,MATCH(ROUNDUP((W$1)/10,0)*10,[1]Hugst!$R$4:$W$4,0))))</f>
        <v>0</v>
      </c>
      <c r="X53" s="169">
        <f>IF($C53-X$1&lt;År1,0,W52*(1-VLOOKUP($A53,[1]Hugst!$R$5:$W$9,MATCH(ROUNDUP((X$1)/10,0)*10,[1]Hugst!$R$4:$W$4,0))))</f>
        <v>0</v>
      </c>
      <c r="Y53" s="169">
        <f>IF($C53-Y$1&lt;År1,0,X52*(1-VLOOKUP($A53,[1]Hugst!$R$5:$W$9,MATCH(ROUNDUP((Y$1)/10,0)*10,[1]Hugst!$R$4:$W$4,0))))</f>
        <v>0</v>
      </c>
      <c r="Z53" s="169">
        <f>IF($C53-Z$1&lt;År1,0,Y52*(1-VLOOKUP($A53,[1]Hugst!$R$5:$W$9,MATCH(ROUNDUP((Z$1)/10,0)*10,[1]Hugst!$R$4:$W$4,0))))</f>
        <v>0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9">
        <f t="shared" si="0"/>
        <v>0</v>
      </c>
      <c r="F54" s="169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9">
        <f>IF($C54-G$1&lt;År1,0,F53*(1-VLOOKUP($A54,[1]Hugst!$R$5:$W$9,MATCH(ROUNDUP((G$1)/10,0)*10,[1]Hugst!$R$4:$W$4,0))))</f>
        <v>0</v>
      </c>
      <c r="H54" s="169">
        <f>IF($C54-H$1&lt;År1,0,G53*(1-VLOOKUP($A54,[1]Hugst!$R$5:$W$9,MATCH(ROUNDUP((H$1)/10,0)*10,[1]Hugst!$R$4:$W$4,0))))</f>
        <v>0</v>
      </c>
      <c r="I54" s="169">
        <f>IF($C54-I$1&lt;År1,0,H53*(1-VLOOKUP($A54,[1]Hugst!$R$5:$W$9,MATCH(ROUNDUP((I$1)/10,0)*10,[1]Hugst!$R$4:$W$4,0))))</f>
        <v>0</v>
      </c>
      <c r="J54" s="169">
        <f>IF($C54-J$1&lt;År1,0,I53*(1-VLOOKUP($A54,[1]Hugst!$R$5:$W$9,MATCH(ROUNDUP((J$1)/10,0)*10,[1]Hugst!$R$4:$W$4,0))))</f>
        <v>0</v>
      </c>
      <c r="K54" s="169">
        <f>IF($C54-K$1&lt;År1,0,J53*(1-VLOOKUP($A54,[1]Hugst!$R$5:$W$9,MATCH(ROUNDUP((K$1)/10,0)*10,[1]Hugst!$R$4:$W$4,0))))</f>
        <v>0</v>
      </c>
      <c r="L54" s="169">
        <f>IF($C54-L$1&lt;År1,0,K53*(1-VLOOKUP($A54,[1]Hugst!$R$5:$W$9,MATCH(ROUNDUP((L$1)/10,0)*10,[1]Hugst!$R$4:$W$4,0))))</f>
        <v>0</v>
      </c>
      <c r="M54" s="169">
        <f>IF($C54-M$1&lt;År1,0,L53*(1-VLOOKUP($A54,[1]Hugst!$R$5:$W$9,MATCH(ROUNDUP((M$1)/10,0)*10,[1]Hugst!$R$4:$W$4,0))))</f>
        <v>0</v>
      </c>
      <c r="N54" s="169">
        <f>IF($C54-N$1&lt;År1,0,M53*(1-VLOOKUP($A54,[1]Hugst!$R$5:$W$9,MATCH(ROUNDUP((N$1)/10,0)*10,[1]Hugst!$R$4:$W$4,0))))</f>
        <v>0</v>
      </c>
      <c r="O54" s="169">
        <f>IF($C54-O$1&lt;År1,0,N53*(1-VLOOKUP($A54,[1]Hugst!$R$5:$W$9,MATCH(ROUNDUP((O$1)/10,0)*10,[1]Hugst!$R$4:$W$4,0))))</f>
        <v>0</v>
      </c>
      <c r="P54" s="169">
        <f>IF($C54-P$1&lt;År1,0,O53*(1-VLOOKUP($A54,[1]Hugst!$R$5:$W$9,MATCH(ROUNDUP((P$1)/10,0)*10,[1]Hugst!$R$4:$W$4,0))))</f>
        <v>0</v>
      </c>
      <c r="Q54" s="169">
        <f>IF($C54-Q$1&lt;År1,0,P53*(1-VLOOKUP($A54,[1]Hugst!$R$5:$W$9,MATCH(ROUNDUP((Q$1)/10,0)*10,[1]Hugst!$R$4:$W$4,0))))</f>
        <v>0</v>
      </c>
      <c r="R54" s="169">
        <f>IF($C54-R$1&lt;År1,0,Q53*(1-VLOOKUP($A54,[1]Hugst!$R$5:$W$9,MATCH(ROUNDUP((R$1)/10,0)*10,[1]Hugst!$R$4:$W$4,0))))</f>
        <v>0</v>
      </c>
      <c r="S54" s="169">
        <f>IF($C54-S$1&lt;År1,0,R53*(1-VLOOKUP($A54,[1]Hugst!$R$5:$W$9,MATCH(ROUNDUP((S$1)/10,0)*10,[1]Hugst!$R$4:$W$4,0))))</f>
        <v>0</v>
      </c>
      <c r="T54" s="169">
        <f>IF($C54-T$1&lt;År1,0,S53*(1-VLOOKUP($A54,[1]Hugst!$R$5:$W$9,MATCH(ROUNDUP((T$1)/10,0)*10,[1]Hugst!$R$4:$W$4,0))))</f>
        <v>0</v>
      </c>
      <c r="U54" s="169">
        <f>IF($C54-U$1&lt;År1,0,T53*(1-VLOOKUP($A54,[1]Hugst!$R$5:$W$9,MATCH(ROUNDUP((U$1)/10,0)*10,[1]Hugst!$R$4:$W$4,0))))</f>
        <v>0</v>
      </c>
      <c r="V54" s="169">
        <f>IF($C54-V$1&lt;År1,0,U53*(1-VLOOKUP($A54,[1]Hugst!$R$5:$W$9,MATCH(ROUNDUP((V$1)/10,0)*10,[1]Hugst!$R$4:$W$4,0))))</f>
        <v>0</v>
      </c>
      <c r="W54" s="169">
        <f>IF($C54-W$1&lt;År1,0,V53*(1-VLOOKUP($A54,[1]Hugst!$R$5:$W$9,MATCH(ROUNDUP((W$1)/10,0)*10,[1]Hugst!$R$4:$W$4,0))))</f>
        <v>0</v>
      </c>
      <c r="X54" s="169">
        <f>IF($C54-X$1&lt;År1,0,W53*(1-VLOOKUP($A54,[1]Hugst!$R$5:$W$9,MATCH(ROUNDUP((X$1)/10,0)*10,[1]Hugst!$R$4:$W$4,0))))</f>
        <v>0</v>
      </c>
      <c r="Y54" s="169">
        <f>IF($C54-Y$1&lt;År1,0,X53*(1-VLOOKUP($A54,[1]Hugst!$R$5:$W$9,MATCH(ROUNDUP((Y$1)/10,0)*10,[1]Hugst!$R$4:$W$4,0))))</f>
        <v>0</v>
      </c>
      <c r="Z54" s="169">
        <f>IF($C54-Z$1&lt;År1,0,Y53*(1-VLOOKUP($A54,[1]Hugst!$R$5:$W$9,MATCH(ROUNDUP((Z$1)/10,0)*10,[1]Hugst!$R$4:$W$4,0))))</f>
        <v>0</v>
      </c>
      <c r="AA54" s="169">
        <f>IF($C54-AA$1&lt;År1,0,Z53*(1-VLOOKUP($A54,[1]Hugst!$R$5:$W$9,MATCH(ROUNDUP((AA$1)/10,0)*10,[1]Hugst!$R$4:$W$4,0))))</f>
        <v>0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9">
        <f t="shared" si="0"/>
        <v>0</v>
      </c>
      <c r="F55" s="169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9">
        <f>IF($C55-G$1&lt;År1,0,F54*(1-VLOOKUP($A55,[1]Hugst!$R$5:$W$9,MATCH(ROUNDUP((G$1)/10,0)*10,[1]Hugst!$R$4:$W$4,0))))</f>
        <v>0</v>
      </c>
      <c r="H55" s="169">
        <f>IF($C55-H$1&lt;År1,0,G54*(1-VLOOKUP($A55,[1]Hugst!$R$5:$W$9,MATCH(ROUNDUP((H$1)/10,0)*10,[1]Hugst!$R$4:$W$4,0))))</f>
        <v>0</v>
      </c>
      <c r="I55" s="169">
        <f>IF($C55-I$1&lt;År1,0,H54*(1-VLOOKUP($A55,[1]Hugst!$R$5:$W$9,MATCH(ROUNDUP((I$1)/10,0)*10,[1]Hugst!$R$4:$W$4,0))))</f>
        <v>0</v>
      </c>
      <c r="J55" s="169">
        <f>IF($C55-J$1&lt;År1,0,I54*(1-VLOOKUP($A55,[1]Hugst!$R$5:$W$9,MATCH(ROUNDUP((J$1)/10,0)*10,[1]Hugst!$R$4:$W$4,0))))</f>
        <v>0</v>
      </c>
      <c r="K55" s="169">
        <f>IF($C55-K$1&lt;År1,0,J54*(1-VLOOKUP($A55,[1]Hugst!$R$5:$W$9,MATCH(ROUNDUP((K$1)/10,0)*10,[1]Hugst!$R$4:$W$4,0))))</f>
        <v>0</v>
      </c>
      <c r="L55" s="169">
        <f>IF($C55-L$1&lt;År1,0,K54*(1-VLOOKUP($A55,[1]Hugst!$R$5:$W$9,MATCH(ROUNDUP((L$1)/10,0)*10,[1]Hugst!$R$4:$W$4,0))))</f>
        <v>0</v>
      </c>
      <c r="M55" s="169">
        <f>IF($C55-M$1&lt;År1,0,L54*(1-VLOOKUP($A55,[1]Hugst!$R$5:$W$9,MATCH(ROUNDUP((M$1)/10,0)*10,[1]Hugst!$R$4:$W$4,0))))</f>
        <v>0</v>
      </c>
      <c r="N55" s="169">
        <f>IF($C55-N$1&lt;År1,0,M54*(1-VLOOKUP($A55,[1]Hugst!$R$5:$W$9,MATCH(ROUNDUP((N$1)/10,0)*10,[1]Hugst!$R$4:$W$4,0))))</f>
        <v>0</v>
      </c>
      <c r="O55" s="169">
        <f>IF($C55-O$1&lt;År1,0,N54*(1-VLOOKUP($A55,[1]Hugst!$R$5:$W$9,MATCH(ROUNDUP((O$1)/10,0)*10,[1]Hugst!$R$4:$W$4,0))))</f>
        <v>0</v>
      </c>
      <c r="P55" s="169">
        <f>IF($C55-P$1&lt;År1,0,O54*(1-VLOOKUP($A55,[1]Hugst!$R$5:$W$9,MATCH(ROUNDUP((P$1)/10,0)*10,[1]Hugst!$R$4:$W$4,0))))</f>
        <v>0</v>
      </c>
      <c r="Q55" s="169">
        <f>IF($C55-Q$1&lt;År1,0,P54*(1-VLOOKUP($A55,[1]Hugst!$R$5:$W$9,MATCH(ROUNDUP((Q$1)/10,0)*10,[1]Hugst!$R$4:$W$4,0))))</f>
        <v>0</v>
      </c>
      <c r="R55" s="169">
        <f>IF($C55-R$1&lt;År1,0,Q54*(1-VLOOKUP($A55,[1]Hugst!$R$5:$W$9,MATCH(ROUNDUP((R$1)/10,0)*10,[1]Hugst!$R$4:$W$4,0))))</f>
        <v>0</v>
      </c>
      <c r="S55" s="169">
        <f>IF($C55-S$1&lt;År1,0,R54*(1-VLOOKUP($A55,[1]Hugst!$R$5:$W$9,MATCH(ROUNDUP((S$1)/10,0)*10,[1]Hugst!$R$4:$W$4,0))))</f>
        <v>0</v>
      </c>
      <c r="T55" s="169">
        <f>IF($C55-T$1&lt;År1,0,S54*(1-VLOOKUP($A55,[1]Hugst!$R$5:$W$9,MATCH(ROUNDUP((T$1)/10,0)*10,[1]Hugst!$R$4:$W$4,0))))</f>
        <v>0</v>
      </c>
      <c r="U55" s="169">
        <f>IF($C55-U$1&lt;År1,0,T54*(1-VLOOKUP($A55,[1]Hugst!$R$5:$W$9,MATCH(ROUNDUP((U$1)/10,0)*10,[1]Hugst!$R$4:$W$4,0))))</f>
        <v>0</v>
      </c>
      <c r="V55" s="169">
        <f>IF($C55-V$1&lt;År1,0,U54*(1-VLOOKUP($A55,[1]Hugst!$R$5:$W$9,MATCH(ROUNDUP((V$1)/10,0)*10,[1]Hugst!$R$4:$W$4,0))))</f>
        <v>0</v>
      </c>
      <c r="W55" s="169">
        <f>IF($C55-W$1&lt;År1,0,V54*(1-VLOOKUP($A55,[1]Hugst!$R$5:$W$9,MATCH(ROUNDUP((W$1)/10,0)*10,[1]Hugst!$R$4:$W$4,0))))</f>
        <v>0</v>
      </c>
      <c r="X55" s="169">
        <f>IF($C55-X$1&lt;År1,0,W54*(1-VLOOKUP($A55,[1]Hugst!$R$5:$W$9,MATCH(ROUNDUP((X$1)/10,0)*10,[1]Hugst!$R$4:$W$4,0))))</f>
        <v>0</v>
      </c>
      <c r="Y55" s="169">
        <f>IF($C55-Y$1&lt;År1,0,X54*(1-VLOOKUP($A55,[1]Hugst!$R$5:$W$9,MATCH(ROUNDUP((Y$1)/10,0)*10,[1]Hugst!$R$4:$W$4,0))))</f>
        <v>0</v>
      </c>
      <c r="Z55" s="169">
        <f>IF($C55-Z$1&lt;År1,0,Y54*(1-VLOOKUP($A55,[1]Hugst!$R$5:$W$9,MATCH(ROUNDUP((Z$1)/10,0)*10,[1]Hugst!$R$4:$W$4,0))))</f>
        <v>0</v>
      </c>
      <c r="AA55" s="169">
        <f>IF($C55-AA$1&lt;År1,0,Z54*(1-VLOOKUP($A55,[1]Hugst!$R$5:$W$9,MATCH(ROUNDUP((AA$1)/10,0)*10,[1]Hugst!$R$4:$W$4,0))))</f>
        <v>0</v>
      </c>
      <c r="AB55" s="169">
        <f>IF($C55-AB$1&lt;År1,0,AA54*(1-VLOOKUP($A55,[1]Hugst!$R$5:$W$9,MATCH(ROUNDUP((AB$1)/10,0)*10,[1]Hugst!$R$4:$W$4,0))))</f>
        <v>0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9">
        <f t="shared" si="0"/>
        <v>0</v>
      </c>
      <c r="F56" s="169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9">
        <f>IF($C56-G$1&lt;År1,0,F55*(1-VLOOKUP($A56,[1]Hugst!$R$5:$W$9,MATCH(ROUNDUP((G$1)/10,0)*10,[1]Hugst!$R$4:$W$4,0))))</f>
        <v>0</v>
      </c>
      <c r="H56" s="169">
        <f>IF($C56-H$1&lt;År1,0,G55*(1-VLOOKUP($A56,[1]Hugst!$R$5:$W$9,MATCH(ROUNDUP((H$1)/10,0)*10,[1]Hugst!$R$4:$W$4,0))))</f>
        <v>0</v>
      </c>
      <c r="I56" s="169">
        <f>IF($C56-I$1&lt;År1,0,H55*(1-VLOOKUP($A56,[1]Hugst!$R$5:$W$9,MATCH(ROUNDUP((I$1)/10,0)*10,[1]Hugst!$R$4:$W$4,0))))</f>
        <v>0</v>
      </c>
      <c r="J56" s="169">
        <f>IF($C56-J$1&lt;År1,0,I55*(1-VLOOKUP($A56,[1]Hugst!$R$5:$W$9,MATCH(ROUNDUP((J$1)/10,0)*10,[1]Hugst!$R$4:$W$4,0))))</f>
        <v>0</v>
      </c>
      <c r="K56" s="169">
        <f>IF($C56-K$1&lt;År1,0,J55*(1-VLOOKUP($A56,[1]Hugst!$R$5:$W$9,MATCH(ROUNDUP((K$1)/10,0)*10,[1]Hugst!$R$4:$W$4,0))))</f>
        <v>0</v>
      </c>
      <c r="L56" s="169">
        <f>IF($C56-L$1&lt;År1,0,K55*(1-VLOOKUP($A56,[1]Hugst!$R$5:$W$9,MATCH(ROUNDUP((L$1)/10,0)*10,[1]Hugst!$R$4:$W$4,0))))</f>
        <v>0</v>
      </c>
      <c r="M56" s="169">
        <f>IF($C56-M$1&lt;År1,0,L55*(1-VLOOKUP($A56,[1]Hugst!$R$5:$W$9,MATCH(ROUNDUP((M$1)/10,0)*10,[1]Hugst!$R$4:$W$4,0))))</f>
        <v>0</v>
      </c>
      <c r="N56" s="169">
        <f>IF($C56-N$1&lt;År1,0,M55*(1-VLOOKUP($A56,[1]Hugst!$R$5:$W$9,MATCH(ROUNDUP((N$1)/10,0)*10,[1]Hugst!$R$4:$W$4,0))))</f>
        <v>0</v>
      </c>
      <c r="O56" s="169">
        <f>IF($C56-O$1&lt;År1,0,N55*(1-VLOOKUP($A56,[1]Hugst!$R$5:$W$9,MATCH(ROUNDUP((O$1)/10,0)*10,[1]Hugst!$R$4:$W$4,0))))</f>
        <v>0</v>
      </c>
      <c r="P56" s="169">
        <f>IF($C56-P$1&lt;År1,0,O55*(1-VLOOKUP($A56,[1]Hugst!$R$5:$W$9,MATCH(ROUNDUP((P$1)/10,0)*10,[1]Hugst!$R$4:$W$4,0))))</f>
        <v>0</v>
      </c>
      <c r="Q56" s="169">
        <f>IF($C56-Q$1&lt;År1,0,P55*(1-VLOOKUP($A56,[1]Hugst!$R$5:$W$9,MATCH(ROUNDUP((Q$1)/10,0)*10,[1]Hugst!$R$4:$W$4,0))))</f>
        <v>0</v>
      </c>
      <c r="R56" s="169">
        <f>IF($C56-R$1&lt;År1,0,Q55*(1-VLOOKUP($A56,[1]Hugst!$R$5:$W$9,MATCH(ROUNDUP((R$1)/10,0)*10,[1]Hugst!$R$4:$W$4,0))))</f>
        <v>0</v>
      </c>
      <c r="S56" s="169">
        <f>IF($C56-S$1&lt;År1,0,R55*(1-VLOOKUP($A56,[1]Hugst!$R$5:$W$9,MATCH(ROUNDUP((S$1)/10,0)*10,[1]Hugst!$R$4:$W$4,0))))</f>
        <v>0</v>
      </c>
      <c r="T56" s="169">
        <f>IF($C56-T$1&lt;År1,0,S55*(1-VLOOKUP($A56,[1]Hugst!$R$5:$W$9,MATCH(ROUNDUP((T$1)/10,0)*10,[1]Hugst!$R$4:$W$4,0))))</f>
        <v>0</v>
      </c>
      <c r="U56" s="169">
        <f>IF($C56-U$1&lt;År1,0,T55*(1-VLOOKUP($A56,[1]Hugst!$R$5:$W$9,MATCH(ROUNDUP((U$1)/10,0)*10,[1]Hugst!$R$4:$W$4,0))))</f>
        <v>0</v>
      </c>
      <c r="V56" s="169">
        <f>IF($C56-V$1&lt;År1,0,U55*(1-VLOOKUP($A56,[1]Hugst!$R$5:$W$9,MATCH(ROUNDUP((V$1)/10,0)*10,[1]Hugst!$R$4:$W$4,0))))</f>
        <v>0</v>
      </c>
      <c r="W56" s="169">
        <f>IF($C56-W$1&lt;År1,0,V55*(1-VLOOKUP($A56,[1]Hugst!$R$5:$W$9,MATCH(ROUNDUP((W$1)/10,0)*10,[1]Hugst!$R$4:$W$4,0))))</f>
        <v>0</v>
      </c>
      <c r="X56" s="169">
        <f>IF($C56-X$1&lt;År1,0,W55*(1-VLOOKUP($A56,[1]Hugst!$R$5:$W$9,MATCH(ROUNDUP((X$1)/10,0)*10,[1]Hugst!$R$4:$W$4,0))))</f>
        <v>0</v>
      </c>
      <c r="Y56" s="169">
        <f>IF($C56-Y$1&lt;År1,0,X55*(1-VLOOKUP($A56,[1]Hugst!$R$5:$W$9,MATCH(ROUNDUP((Y$1)/10,0)*10,[1]Hugst!$R$4:$W$4,0))))</f>
        <v>0</v>
      </c>
      <c r="Z56" s="169">
        <f>IF($C56-Z$1&lt;År1,0,Y55*(1-VLOOKUP($A56,[1]Hugst!$R$5:$W$9,MATCH(ROUNDUP((Z$1)/10,0)*10,[1]Hugst!$R$4:$W$4,0))))</f>
        <v>0</v>
      </c>
      <c r="AA56" s="169">
        <f>IF($C56-AA$1&lt;År1,0,Z55*(1-VLOOKUP($A56,[1]Hugst!$R$5:$W$9,MATCH(ROUNDUP((AA$1)/10,0)*10,[1]Hugst!$R$4:$W$4,0))))</f>
        <v>0</v>
      </c>
      <c r="AB56" s="169">
        <f>IF($C56-AB$1&lt;År1,0,AA55*(1-VLOOKUP($A56,[1]Hugst!$R$5:$W$9,MATCH(ROUNDUP((AB$1)/10,0)*10,[1]Hugst!$R$4:$W$4,0))))</f>
        <v>0</v>
      </c>
      <c r="AC56" s="169">
        <f>IF($C56-AC$1&lt;År1,0,AB55*(1-VLOOKUP($A56,[1]Hugst!$R$5:$W$9,MATCH(ROUNDUP((AC$1)/10,0)*10,[1]Hugst!$R$4:$W$4,0))))</f>
        <v>0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9">
        <f t="shared" si="0"/>
        <v>0</v>
      </c>
      <c r="F57" s="169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9">
        <f>IF($C57-G$1&lt;År1,0,F56*(1-VLOOKUP($A57,[1]Hugst!$R$5:$W$9,MATCH(ROUNDUP((G$1)/10,0)*10,[1]Hugst!$R$4:$W$4,0))))</f>
        <v>0</v>
      </c>
      <c r="H57" s="169">
        <f>IF($C57-H$1&lt;År1,0,G56*(1-VLOOKUP($A57,[1]Hugst!$R$5:$W$9,MATCH(ROUNDUP((H$1)/10,0)*10,[1]Hugst!$R$4:$W$4,0))))</f>
        <v>0</v>
      </c>
      <c r="I57" s="169">
        <f>IF($C57-I$1&lt;År1,0,H56*(1-VLOOKUP($A57,[1]Hugst!$R$5:$W$9,MATCH(ROUNDUP((I$1)/10,0)*10,[1]Hugst!$R$4:$W$4,0))))</f>
        <v>0</v>
      </c>
      <c r="J57" s="169">
        <f>IF($C57-J$1&lt;År1,0,I56*(1-VLOOKUP($A57,[1]Hugst!$R$5:$W$9,MATCH(ROUNDUP((J$1)/10,0)*10,[1]Hugst!$R$4:$W$4,0))))</f>
        <v>0</v>
      </c>
      <c r="K57" s="169">
        <f>IF($C57-K$1&lt;År1,0,J56*(1-VLOOKUP($A57,[1]Hugst!$R$5:$W$9,MATCH(ROUNDUP((K$1)/10,0)*10,[1]Hugst!$R$4:$W$4,0))))</f>
        <v>0</v>
      </c>
      <c r="L57" s="169">
        <f>IF($C57-L$1&lt;År1,0,K56*(1-VLOOKUP($A57,[1]Hugst!$R$5:$W$9,MATCH(ROUNDUP((L$1)/10,0)*10,[1]Hugst!$R$4:$W$4,0))))</f>
        <v>0</v>
      </c>
      <c r="M57" s="169">
        <f>IF($C57-M$1&lt;År1,0,L56*(1-VLOOKUP($A57,[1]Hugst!$R$5:$W$9,MATCH(ROUNDUP((M$1)/10,0)*10,[1]Hugst!$R$4:$W$4,0))))</f>
        <v>0</v>
      </c>
      <c r="N57" s="169">
        <f>IF($C57-N$1&lt;År1,0,M56*(1-VLOOKUP($A57,[1]Hugst!$R$5:$W$9,MATCH(ROUNDUP((N$1)/10,0)*10,[1]Hugst!$R$4:$W$4,0))))</f>
        <v>0</v>
      </c>
      <c r="O57" s="169">
        <f>IF($C57-O$1&lt;År1,0,N56*(1-VLOOKUP($A57,[1]Hugst!$R$5:$W$9,MATCH(ROUNDUP((O$1)/10,0)*10,[1]Hugst!$R$4:$W$4,0))))</f>
        <v>0</v>
      </c>
      <c r="P57" s="169">
        <f>IF($C57-P$1&lt;År1,0,O56*(1-VLOOKUP($A57,[1]Hugst!$R$5:$W$9,MATCH(ROUNDUP((P$1)/10,0)*10,[1]Hugst!$R$4:$W$4,0))))</f>
        <v>0</v>
      </c>
      <c r="Q57" s="169">
        <f>IF($C57-Q$1&lt;År1,0,P56*(1-VLOOKUP($A57,[1]Hugst!$R$5:$W$9,MATCH(ROUNDUP((Q$1)/10,0)*10,[1]Hugst!$R$4:$W$4,0))))</f>
        <v>0</v>
      </c>
      <c r="R57" s="169">
        <f>IF($C57-R$1&lt;År1,0,Q56*(1-VLOOKUP($A57,[1]Hugst!$R$5:$W$9,MATCH(ROUNDUP((R$1)/10,0)*10,[1]Hugst!$R$4:$W$4,0))))</f>
        <v>0</v>
      </c>
      <c r="S57" s="169">
        <f>IF($C57-S$1&lt;År1,0,R56*(1-VLOOKUP($A57,[1]Hugst!$R$5:$W$9,MATCH(ROUNDUP((S$1)/10,0)*10,[1]Hugst!$R$4:$W$4,0))))</f>
        <v>0</v>
      </c>
      <c r="T57" s="169">
        <f>IF($C57-T$1&lt;År1,0,S56*(1-VLOOKUP($A57,[1]Hugst!$R$5:$W$9,MATCH(ROUNDUP((T$1)/10,0)*10,[1]Hugst!$R$4:$W$4,0))))</f>
        <v>0</v>
      </c>
      <c r="U57" s="169">
        <f>IF($C57-U$1&lt;År1,0,T56*(1-VLOOKUP($A57,[1]Hugst!$R$5:$W$9,MATCH(ROUNDUP((U$1)/10,0)*10,[1]Hugst!$R$4:$W$4,0))))</f>
        <v>0</v>
      </c>
      <c r="V57" s="169">
        <f>IF($C57-V$1&lt;År1,0,U56*(1-VLOOKUP($A57,[1]Hugst!$R$5:$W$9,MATCH(ROUNDUP((V$1)/10,0)*10,[1]Hugst!$R$4:$W$4,0))))</f>
        <v>0</v>
      </c>
      <c r="W57" s="169">
        <f>IF($C57-W$1&lt;År1,0,V56*(1-VLOOKUP($A57,[1]Hugst!$R$5:$W$9,MATCH(ROUNDUP((W$1)/10,0)*10,[1]Hugst!$R$4:$W$4,0))))</f>
        <v>0</v>
      </c>
      <c r="X57" s="169">
        <f>IF($C57-X$1&lt;År1,0,W56*(1-VLOOKUP($A57,[1]Hugst!$R$5:$W$9,MATCH(ROUNDUP((X$1)/10,0)*10,[1]Hugst!$R$4:$W$4,0))))</f>
        <v>0</v>
      </c>
      <c r="Y57" s="169">
        <f>IF($C57-Y$1&lt;År1,0,X56*(1-VLOOKUP($A57,[1]Hugst!$R$5:$W$9,MATCH(ROUNDUP((Y$1)/10,0)*10,[1]Hugst!$R$4:$W$4,0))))</f>
        <v>0</v>
      </c>
      <c r="Z57" s="169">
        <f>IF($C57-Z$1&lt;År1,0,Y56*(1-VLOOKUP($A57,[1]Hugst!$R$5:$W$9,MATCH(ROUNDUP((Z$1)/10,0)*10,[1]Hugst!$R$4:$W$4,0))))</f>
        <v>0</v>
      </c>
      <c r="AA57" s="169">
        <f>IF($C57-AA$1&lt;År1,0,Z56*(1-VLOOKUP($A57,[1]Hugst!$R$5:$W$9,MATCH(ROUNDUP((AA$1)/10,0)*10,[1]Hugst!$R$4:$W$4,0))))</f>
        <v>0</v>
      </c>
      <c r="AB57" s="169">
        <f>IF($C57-AB$1&lt;År1,0,AA56*(1-VLOOKUP($A57,[1]Hugst!$R$5:$W$9,MATCH(ROUNDUP((AB$1)/10,0)*10,[1]Hugst!$R$4:$W$4,0))))</f>
        <v>0</v>
      </c>
      <c r="AC57" s="169">
        <f>IF($C57-AC$1&lt;År1,0,AB56*(1-VLOOKUP($A57,[1]Hugst!$R$5:$W$9,MATCH(ROUNDUP((AC$1)/10,0)*10,[1]Hugst!$R$4:$W$4,0))))</f>
        <v>0</v>
      </c>
      <c r="AD57" s="169">
        <f>IF($C57-AD$1&lt;År1,0,AC56*(1-VLOOKUP($A57,[1]Hugst!$R$5:$W$9,MATCH(ROUNDUP((AD$1)/10,0)*10,[1]Hugst!$R$4:$W$4,0))))</f>
        <v>0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9">
        <f t="shared" si="0"/>
        <v>0</v>
      </c>
      <c r="F58" s="169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9">
        <f>IF($C58-G$1&lt;År1,0,F57*(1-VLOOKUP($A58,[1]Hugst!$R$5:$W$9,MATCH(ROUNDUP((G$1)/10,0)*10,[1]Hugst!$R$4:$W$4,0))))</f>
        <v>0</v>
      </c>
      <c r="H58" s="169">
        <f>IF($C58-H$1&lt;År1,0,G57*(1-VLOOKUP($A58,[1]Hugst!$R$5:$W$9,MATCH(ROUNDUP((H$1)/10,0)*10,[1]Hugst!$R$4:$W$4,0))))</f>
        <v>0</v>
      </c>
      <c r="I58" s="169">
        <f>IF($C58-I$1&lt;År1,0,H57*(1-VLOOKUP($A58,[1]Hugst!$R$5:$W$9,MATCH(ROUNDUP((I$1)/10,0)*10,[1]Hugst!$R$4:$W$4,0))))</f>
        <v>0</v>
      </c>
      <c r="J58" s="169">
        <f>IF($C58-J$1&lt;År1,0,I57*(1-VLOOKUP($A58,[1]Hugst!$R$5:$W$9,MATCH(ROUNDUP((J$1)/10,0)*10,[1]Hugst!$R$4:$W$4,0))))</f>
        <v>0</v>
      </c>
      <c r="K58" s="169">
        <f>IF($C58-K$1&lt;År1,0,J57*(1-VLOOKUP($A58,[1]Hugst!$R$5:$W$9,MATCH(ROUNDUP((K$1)/10,0)*10,[1]Hugst!$R$4:$W$4,0))))</f>
        <v>0</v>
      </c>
      <c r="L58" s="169">
        <f>IF($C58-L$1&lt;År1,0,K57*(1-VLOOKUP($A58,[1]Hugst!$R$5:$W$9,MATCH(ROUNDUP((L$1)/10,0)*10,[1]Hugst!$R$4:$W$4,0))))</f>
        <v>0</v>
      </c>
      <c r="M58" s="169">
        <f>IF($C58-M$1&lt;År1,0,L57*(1-VLOOKUP($A58,[1]Hugst!$R$5:$W$9,MATCH(ROUNDUP((M$1)/10,0)*10,[1]Hugst!$R$4:$W$4,0))))</f>
        <v>0</v>
      </c>
      <c r="N58" s="169">
        <f>IF($C58-N$1&lt;År1,0,M57*(1-VLOOKUP($A58,[1]Hugst!$R$5:$W$9,MATCH(ROUNDUP((N$1)/10,0)*10,[1]Hugst!$R$4:$W$4,0))))</f>
        <v>0</v>
      </c>
      <c r="O58" s="169">
        <f>IF($C58-O$1&lt;År1,0,N57*(1-VLOOKUP($A58,[1]Hugst!$R$5:$W$9,MATCH(ROUNDUP((O$1)/10,0)*10,[1]Hugst!$R$4:$W$4,0))))</f>
        <v>0</v>
      </c>
      <c r="P58" s="169">
        <f>IF($C58-P$1&lt;År1,0,O57*(1-VLOOKUP($A58,[1]Hugst!$R$5:$W$9,MATCH(ROUNDUP((P$1)/10,0)*10,[1]Hugst!$R$4:$W$4,0))))</f>
        <v>0</v>
      </c>
      <c r="Q58" s="169">
        <f>IF($C58-Q$1&lt;År1,0,P57*(1-VLOOKUP($A58,[1]Hugst!$R$5:$W$9,MATCH(ROUNDUP((Q$1)/10,0)*10,[1]Hugst!$R$4:$W$4,0))))</f>
        <v>0</v>
      </c>
      <c r="R58" s="169">
        <f>IF($C58-R$1&lt;År1,0,Q57*(1-VLOOKUP($A58,[1]Hugst!$R$5:$W$9,MATCH(ROUNDUP((R$1)/10,0)*10,[1]Hugst!$R$4:$W$4,0))))</f>
        <v>0</v>
      </c>
      <c r="S58" s="169">
        <f>IF($C58-S$1&lt;År1,0,R57*(1-VLOOKUP($A58,[1]Hugst!$R$5:$W$9,MATCH(ROUNDUP((S$1)/10,0)*10,[1]Hugst!$R$4:$W$4,0))))</f>
        <v>0</v>
      </c>
      <c r="T58" s="169">
        <f>IF($C58-T$1&lt;År1,0,S57*(1-VLOOKUP($A58,[1]Hugst!$R$5:$W$9,MATCH(ROUNDUP((T$1)/10,0)*10,[1]Hugst!$R$4:$W$4,0))))</f>
        <v>0</v>
      </c>
      <c r="U58" s="169">
        <f>IF($C58-U$1&lt;År1,0,T57*(1-VLOOKUP($A58,[1]Hugst!$R$5:$W$9,MATCH(ROUNDUP((U$1)/10,0)*10,[1]Hugst!$R$4:$W$4,0))))</f>
        <v>0</v>
      </c>
      <c r="V58" s="169">
        <f>IF($C58-V$1&lt;År1,0,U57*(1-VLOOKUP($A58,[1]Hugst!$R$5:$W$9,MATCH(ROUNDUP((V$1)/10,0)*10,[1]Hugst!$R$4:$W$4,0))))</f>
        <v>0</v>
      </c>
      <c r="W58" s="169">
        <f>IF($C58-W$1&lt;År1,0,V57*(1-VLOOKUP($A58,[1]Hugst!$R$5:$W$9,MATCH(ROUNDUP((W$1)/10,0)*10,[1]Hugst!$R$4:$W$4,0))))</f>
        <v>0</v>
      </c>
      <c r="X58" s="169">
        <f>IF($C58-X$1&lt;År1,0,W57*(1-VLOOKUP($A58,[1]Hugst!$R$5:$W$9,MATCH(ROUNDUP((X$1)/10,0)*10,[1]Hugst!$R$4:$W$4,0))))</f>
        <v>0</v>
      </c>
      <c r="Y58" s="169">
        <f>IF($C58-Y$1&lt;År1,0,X57*(1-VLOOKUP($A58,[1]Hugst!$R$5:$W$9,MATCH(ROUNDUP((Y$1)/10,0)*10,[1]Hugst!$R$4:$W$4,0))))</f>
        <v>0</v>
      </c>
      <c r="Z58" s="169">
        <f>IF($C58-Z$1&lt;År1,0,Y57*(1-VLOOKUP($A58,[1]Hugst!$R$5:$W$9,MATCH(ROUNDUP((Z$1)/10,0)*10,[1]Hugst!$R$4:$W$4,0))))</f>
        <v>0</v>
      </c>
      <c r="AA58" s="169">
        <f>IF($C58-AA$1&lt;År1,0,Z57*(1-VLOOKUP($A58,[1]Hugst!$R$5:$W$9,MATCH(ROUNDUP((AA$1)/10,0)*10,[1]Hugst!$R$4:$W$4,0))))</f>
        <v>0</v>
      </c>
      <c r="AB58" s="169">
        <f>IF($C58-AB$1&lt;År1,0,AA57*(1-VLOOKUP($A58,[1]Hugst!$R$5:$W$9,MATCH(ROUNDUP((AB$1)/10,0)*10,[1]Hugst!$R$4:$W$4,0))))</f>
        <v>0</v>
      </c>
      <c r="AC58" s="169">
        <f>IF($C58-AC$1&lt;År1,0,AB57*(1-VLOOKUP($A58,[1]Hugst!$R$5:$W$9,MATCH(ROUNDUP((AC$1)/10,0)*10,[1]Hugst!$R$4:$W$4,0))))</f>
        <v>0</v>
      </c>
      <c r="AD58" s="169">
        <f>IF($C58-AD$1&lt;År1,0,AC57*(1-VLOOKUP($A58,[1]Hugst!$R$5:$W$9,MATCH(ROUNDUP((AD$1)/10,0)*10,[1]Hugst!$R$4:$W$4,0))))</f>
        <v>0</v>
      </c>
      <c r="AE58" s="169">
        <f>IF($C58-AE$1&lt;År1,0,AD57*(1-VLOOKUP($A58,[1]Hugst!$R$5:$W$9,MATCH(ROUNDUP((AE$1)/10,0)*10,[1]Hugst!$R$4:$W$4,0))))</f>
        <v>0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9">
        <f t="shared" si="0"/>
        <v>0</v>
      </c>
      <c r="F59" s="169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9">
        <f>IF($C59-G$1&lt;År1,0,F58*(1-VLOOKUP($A59,[1]Hugst!$R$5:$W$9,MATCH(ROUNDUP((G$1)/10,0)*10,[1]Hugst!$R$4:$W$4,0))))</f>
        <v>0</v>
      </c>
      <c r="H59" s="169">
        <f>IF($C59-H$1&lt;År1,0,G58*(1-VLOOKUP($A59,[1]Hugst!$R$5:$W$9,MATCH(ROUNDUP((H$1)/10,0)*10,[1]Hugst!$R$4:$W$4,0))))</f>
        <v>0</v>
      </c>
      <c r="I59" s="169">
        <f>IF($C59-I$1&lt;År1,0,H58*(1-VLOOKUP($A59,[1]Hugst!$R$5:$W$9,MATCH(ROUNDUP((I$1)/10,0)*10,[1]Hugst!$R$4:$W$4,0))))</f>
        <v>0</v>
      </c>
      <c r="J59" s="169">
        <f>IF($C59-J$1&lt;År1,0,I58*(1-VLOOKUP($A59,[1]Hugst!$R$5:$W$9,MATCH(ROUNDUP((J$1)/10,0)*10,[1]Hugst!$R$4:$W$4,0))))</f>
        <v>0</v>
      </c>
      <c r="K59" s="169">
        <f>IF($C59-K$1&lt;År1,0,J58*(1-VLOOKUP($A59,[1]Hugst!$R$5:$W$9,MATCH(ROUNDUP((K$1)/10,0)*10,[1]Hugst!$R$4:$W$4,0))))</f>
        <v>0</v>
      </c>
      <c r="L59" s="169">
        <f>IF($C59-L$1&lt;År1,0,K58*(1-VLOOKUP($A59,[1]Hugst!$R$5:$W$9,MATCH(ROUNDUP((L$1)/10,0)*10,[1]Hugst!$R$4:$W$4,0))))</f>
        <v>0</v>
      </c>
      <c r="M59" s="169">
        <f>IF($C59-M$1&lt;År1,0,L58*(1-VLOOKUP($A59,[1]Hugst!$R$5:$W$9,MATCH(ROUNDUP((M$1)/10,0)*10,[1]Hugst!$R$4:$W$4,0))))</f>
        <v>0</v>
      </c>
      <c r="N59" s="169">
        <f>IF($C59-N$1&lt;År1,0,M58*(1-VLOOKUP($A59,[1]Hugst!$R$5:$W$9,MATCH(ROUNDUP((N$1)/10,0)*10,[1]Hugst!$R$4:$W$4,0))))</f>
        <v>0</v>
      </c>
      <c r="O59" s="169">
        <f>IF($C59-O$1&lt;År1,0,N58*(1-VLOOKUP($A59,[1]Hugst!$R$5:$W$9,MATCH(ROUNDUP((O$1)/10,0)*10,[1]Hugst!$R$4:$W$4,0))))</f>
        <v>0</v>
      </c>
      <c r="P59" s="169">
        <f>IF($C59-P$1&lt;År1,0,O58*(1-VLOOKUP($A59,[1]Hugst!$R$5:$W$9,MATCH(ROUNDUP((P$1)/10,0)*10,[1]Hugst!$R$4:$W$4,0))))</f>
        <v>0</v>
      </c>
      <c r="Q59" s="169">
        <f>IF($C59-Q$1&lt;År1,0,P58*(1-VLOOKUP($A59,[1]Hugst!$R$5:$W$9,MATCH(ROUNDUP((Q$1)/10,0)*10,[1]Hugst!$R$4:$W$4,0))))</f>
        <v>0</v>
      </c>
      <c r="R59" s="169">
        <f>IF($C59-R$1&lt;År1,0,Q58*(1-VLOOKUP($A59,[1]Hugst!$R$5:$W$9,MATCH(ROUNDUP((R$1)/10,0)*10,[1]Hugst!$R$4:$W$4,0))))</f>
        <v>0</v>
      </c>
      <c r="S59" s="169">
        <f>IF($C59-S$1&lt;År1,0,R58*(1-VLOOKUP($A59,[1]Hugst!$R$5:$W$9,MATCH(ROUNDUP((S$1)/10,0)*10,[1]Hugst!$R$4:$W$4,0))))</f>
        <v>0</v>
      </c>
      <c r="T59" s="169">
        <f>IF($C59-T$1&lt;År1,0,S58*(1-VLOOKUP($A59,[1]Hugst!$R$5:$W$9,MATCH(ROUNDUP((T$1)/10,0)*10,[1]Hugst!$R$4:$W$4,0))))</f>
        <v>0</v>
      </c>
      <c r="U59" s="169">
        <f>IF($C59-U$1&lt;År1,0,T58*(1-VLOOKUP($A59,[1]Hugst!$R$5:$W$9,MATCH(ROUNDUP((U$1)/10,0)*10,[1]Hugst!$R$4:$W$4,0))))</f>
        <v>0</v>
      </c>
      <c r="V59" s="169">
        <f>IF($C59-V$1&lt;År1,0,U58*(1-VLOOKUP($A59,[1]Hugst!$R$5:$W$9,MATCH(ROUNDUP((V$1)/10,0)*10,[1]Hugst!$R$4:$W$4,0))))</f>
        <v>0</v>
      </c>
      <c r="W59" s="169">
        <f>IF($C59-W$1&lt;År1,0,V58*(1-VLOOKUP($A59,[1]Hugst!$R$5:$W$9,MATCH(ROUNDUP((W$1)/10,0)*10,[1]Hugst!$R$4:$W$4,0))))</f>
        <v>0</v>
      </c>
      <c r="X59" s="169">
        <f>IF($C59-X$1&lt;År1,0,W58*(1-VLOOKUP($A59,[1]Hugst!$R$5:$W$9,MATCH(ROUNDUP((X$1)/10,0)*10,[1]Hugst!$R$4:$W$4,0))))</f>
        <v>0</v>
      </c>
      <c r="Y59" s="169">
        <f>IF($C59-Y$1&lt;År1,0,X58*(1-VLOOKUP($A59,[1]Hugst!$R$5:$W$9,MATCH(ROUNDUP((Y$1)/10,0)*10,[1]Hugst!$R$4:$W$4,0))))</f>
        <v>0</v>
      </c>
      <c r="Z59" s="169">
        <f>IF($C59-Z$1&lt;År1,0,Y58*(1-VLOOKUP($A59,[1]Hugst!$R$5:$W$9,MATCH(ROUNDUP((Z$1)/10,0)*10,[1]Hugst!$R$4:$W$4,0))))</f>
        <v>0</v>
      </c>
      <c r="AA59" s="169">
        <f>IF($C59-AA$1&lt;År1,0,Z58*(1-VLOOKUP($A59,[1]Hugst!$R$5:$W$9,MATCH(ROUNDUP((AA$1)/10,0)*10,[1]Hugst!$R$4:$W$4,0))))</f>
        <v>0</v>
      </c>
      <c r="AB59" s="169">
        <f>IF($C59-AB$1&lt;År1,0,AA58*(1-VLOOKUP($A59,[1]Hugst!$R$5:$W$9,MATCH(ROUNDUP((AB$1)/10,0)*10,[1]Hugst!$R$4:$W$4,0))))</f>
        <v>0</v>
      </c>
      <c r="AC59" s="169">
        <f>IF($C59-AC$1&lt;År1,0,AB58*(1-VLOOKUP($A59,[1]Hugst!$R$5:$W$9,MATCH(ROUNDUP((AC$1)/10,0)*10,[1]Hugst!$R$4:$W$4,0))))</f>
        <v>0</v>
      </c>
      <c r="AD59" s="169">
        <f>IF($C59-AD$1&lt;År1,0,AC58*(1-VLOOKUP($A59,[1]Hugst!$R$5:$W$9,MATCH(ROUNDUP((AD$1)/10,0)*10,[1]Hugst!$R$4:$W$4,0))))</f>
        <v>0</v>
      </c>
      <c r="AE59" s="169">
        <f>IF($C59-AE$1&lt;År1,0,AD58*(1-VLOOKUP($A59,[1]Hugst!$R$5:$W$9,MATCH(ROUNDUP((AE$1)/10,0)*10,[1]Hugst!$R$4:$W$4,0))))</f>
        <v>0</v>
      </c>
      <c r="AF59" s="169">
        <f>IF($C59-AF$1&lt;År1,0,AE58*(1-VLOOKUP($A59,[1]Hugst!$R$5:$W$9,MATCH(ROUNDUP((AF$1)/10,0)*10,[1]Hugst!$R$4:$W$4,0))))</f>
        <v>0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9">
        <f t="shared" si="0"/>
        <v>0</v>
      </c>
      <c r="F60" s="169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9">
        <f>IF($C60-G$1&lt;År1,0,F59*(1-VLOOKUP($A60,[1]Hugst!$R$5:$W$9,MATCH(ROUNDUP((G$1)/10,0)*10,[1]Hugst!$R$4:$W$4,0))))</f>
        <v>0</v>
      </c>
      <c r="H60" s="169">
        <f>IF($C60-H$1&lt;År1,0,G59*(1-VLOOKUP($A60,[1]Hugst!$R$5:$W$9,MATCH(ROUNDUP((H$1)/10,0)*10,[1]Hugst!$R$4:$W$4,0))))</f>
        <v>0</v>
      </c>
      <c r="I60" s="169">
        <f>IF($C60-I$1&lt;År1,0,H59*(1-VLOOKUP($A60,[1]Hugst!$R$5:$W$9,MATCH(ROUNDUP((I$1)/10,0)*10,[1]Hugst!$R$4:$W$4,0))))</f>
        <v>0</v>
      </c>
      <c r="J60" s="169">
        <f>IF($C60-J$1&lt;År1,0,I59*(1-VLOOKUP($A60,[1]Hugst!$R$5:$W$9,MATCH(ROUNDUP((J$1)/10,0)*10,[1]Hugst!$R$4:$W$4,0))))</f>
        <v>0</v>
      </c>
      <c r="K60" s="169">
        <f>IF($C60-K$1&lt;År1,0,J59*(1-VLOOKUP($A60,[1]Hugst!$R$5:$W$9,MATCH(ROUNDUP((K$1)/10,0)*10,[1]Hugst!$R$4:$W$4,0))))</f>
        <v>0</v>
      </c>
      <c r="L60" s="169">
        <f>IF($C60-L$1&lt;År1,0,K59*(1-VLOOKUP($A60,[1]Hugst!$R$5:$W$9,MATCH(ROUNDUP((L$1)/10,0)*10,[1]Hugst!$R$4:$W$4,0))))</f>
        <v>0</v>
      </c>
      <c r="M60" s="169">
        <f>IF($C60-M$1&lt;År1,0,L59*(1-VLOOKUP($A60,[1]Hugst!$R$5:$W$9,MATCH(ROUNDUP((M$1)/10,0)*10,[1]Hugst!$R$4:$W$4,0))))</f>
        <v>0</v>
      </c>
      <c r="N60" s="169">
        <f>IF($C60-N$1&lt;År1,0,M59*(1-VLOOKUP($A60,[1]Hugst!$R$5:$W$9,MATCH(ROUNDUP((N$1)/10,0)*10,[1]Hugst!$R$4:$W$4,0))))</f>
        <v>0</v>
      </c>
      <c r="O60" s="169">
        <f>IF($C60-O$1&lt;År1,0,N59*(1-VLOOKUP($A60,[1]Hugst!$R$5:$W$9,MATCH(ROUNDUP((O$1)/10,0)*10,[1]Hugst!$R$4:$W$4,0))))</f>
        <v>0</v>
      </c>
      <c r="P60" s="169">
        <f>IF($C60-P$1&lt;År1,0,O59*(1-VLOOKUP($A60,[1]Hugst!$R$5:$W$9,MATCH(ROUNDUP((P$1)/10,0)*10,[1]Hugst!$R$4:$W$4,0))))</f>
        <v>0</v>
      </c>
      <c r="Q60" s="169">
        <f>IF($C60-Q$1&lt;År1,0,P59*(1-VLOOKUP($A60,[1]Hugst!$R$5:$W$9,MATCH(ROUNDUP((Q$1)/10,0)*10,[1]Hugst!$R$4:$W$4,0))))</f>
        <v>0</v>
      </c>
      <c r="R60" s="169">
        <f>IF($C60-R$1&lt;År1,0,Q59*(1-VLOOKUP($A60,[1]Hugst!$R$5:$W$9,MATCH(ROUNDUP((R$1)/10,0)*10,[1]Hugst!$R$4:$W$4,0))))</f>
        <v>0</v>
      </c>
      <c r="S60" s="169">
        <f>IF($C60-S$1&lt;År1,0,R59*(1-VLOOKUP($A60,[1]Hugst!$R$5:$W$9,MATCH(ROUNDUP((S$1)/10,0)*10,[1]Hugst!$R$4:$W$4,0))))</f>
        <v>0</v>
      </c>
      <c r="T60" s="169">
        <f>IF($C60-T$1&lt;År1,0,S59*(1-VLOOKUP($A60,[1]Hugst!$R$5:$W$9,MATCH(ROUNDUP((T$1)/10,0)*10,[1]Hugst!$R$4:$W$4,0))))</f>
        <v>0</v>
      </c>
      <c r="U60" s="169">
        <f>IF($C60-U$1&lt;År1,0,T59*(1-VLOOKUP($A60,[1]Hugst!$R$5:$W$9,MATCH(ROUNDUP((U$1)/10,0)*10,[1]Hugst!$R$4:$W$4,0))))</f>
        <v>0</v>
      </c>
      <c r="V60" s="169">
        <f>IF($C60-V$1&lt;År1,0,U59*(1-VLOOKUP($A60,[1]Hugst!$R$5:$W$9,MATCH(ROUNDUP((V$1)/10,0)*10,[1]Hugst!$R$4:$W$4,0))))</f>
        <v>0</v>
      </c>
      <c r="W60" s="169">
        <f>IF($C60-W$1&lt;År1,0,V59*(1-VLOOKUP($A60,[1]Hugst!$R$5:$W$9,MATCH(ROUNDUP((W$1)/10,0)*10,[1]Hugst!$R$4:$W$4,0))))</f>
        <v>0</v>
      </c>
      <c r="X60" s="169">
        <f>IF($C60-X$1&lt;År1,0,W59*(1-VLOOKUP($A60,[1]Hugst!$R$5:$W$9,MATCH(ROUNDUP((X$1)/10,0)*10,[1]Hugst!$R$4:$W$4,0))))</f>
        <v>0</v>
      </c>
      <c r="Y60" s="169">
        <f>IF($C60-Y$1&lt;År1,0,X59*(1-VLOOKUP($A60,[1]Hugst!$R$5:$W$9,MATCH(ROUNDUP((Y$1)/10,0)*10,[1]Hugst!$R$4:$W$4,0))))</f>
        <v>0</v>
      </c>
      <c r="Z60" s="169">
        <f>IF($C60-Z$1&lt;År1,0,Y59*(1-VLOOKUP($A60,[1]Hugst!$R$5:$W$9,MATCH(ROUNDUP((Z$1)/10,0)*10,[1]Hugst!$R$4:$W$4,0))))</f>
        <v>0</v>
      </c>
      <c r="AA60" s="169">
        <f>IF($C60-AA$1&lt;År1,0,Z59*(1-VLOOKUP($A60,[1]Hugst!$R$5:$W$9,MATCH(ROUNDUP((AA$1)/10,0)*10,[1]Hugst!$R$4:$W$4,0))))</f>
        <v>0</v>
      </c>
      <c r="AB60" s="169">
        <f>IF($C60-AB$1&lt;År1,0,AA59*(1-VLOOKUP($A60,[1]Hugst!$R$5:$W$9,MATCH(ROUNDUP((AB$1)/10,0)*10,[1]Hugst!$R$4:$W$4,0))))</f>
        <v>0</v>
      </c>
      <c r="AC60" s="169">
        <f>IF($C60-AC$1&lt;År1,0,AB59*(1-VLOOKUP($A60,[1]Hugst!$R$5:$W$9,MATCH(ROUNDUP((AC$1)/10,0)*10,[1]Hugst!$R$4:$W$4,0))))</f>
        <v>0</v>
      </c>
      <c r="AD60" s="169">
        <f>IF($C60-AD$1&lt;År1,0,AC59*(1-VLOOKUP($A60,[1]Hugst!$R$5:$W$9,MATCH(ROUNDUP((AD$1)/10,0)*10,[1]Hugst!$R$4:$W$4,0))))</f>
        <v>0</v>
      </c>
      <c r="AE60" s="169">
        <f>IF($C60-AE$1&lt;År1,0,AD59*(1-VLOOKUP($A60,[1]Hugst!$R$5:$W$9,MATCH(ROUNDUP((AE$1)/10,0)*10,[1]Hugst!$R$4:$W$4,0))))</f>
        <v>0</v>
      </c>
      <c r="AF60" s="169">
        <f>IF($C60-AF$1&lt;År1,0,AE59*(1-VLOOKUP($A60,[1]Hugst!$R$5:$W$9,MATCH(ROUNDUP((AF$1)/10,0)*10,[1]Hugst!$R$4:$W$4,0))))</f>
        <v>0</v>
      </c>
      <c r="AG60" s="169">
        <f>IF($C60-AG$1&lt;År1,0,AF59*(1-VLOOKUP($A60,[1]Hugst!$R$5:$W$9,MATCH(ROUNDUP((AG$1)/10,0)*10,[1]Hugst!$R$4:$W$4,0))))</f>
        <v>0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9">
        <f t="shared" si="0"/>
        <v>0</v>
      </c>
      <c r="F61" s="169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9">
        <f>IF($C61-G$1&lt;År1,0,F60*(1-VLOOKUP($A61,[1]Hugst!$R$5:$W$9,MATCH(ROUNDUP((G$1)/10,0)*10,[1]Hugst!$R$4:$W$4,0))))</f>
        <v>0</v>
      </c>
      <c r="H61" s="169">
        <f>IF($C61-H$1&lt;År1,0,G60*(1-VLOOKUP($A61,[1]Hugst!$R$5:$W$9,MATCH(ROUNDUP((H$1)/10,0)*10,[1]Hugst!$R$4:$W$4,0))))</f>
        <v>0</v>
      </c>
      <c r="I61" s="169">
        <f>IF($C61-I$1&lt;År1,0,H60*(1-VLOOKUP($A61,[1]Hugst!$R$5:$W$9,MATCH(ROUNDUP((I$1)/10,0)*10,[1]Hugst!$R$4:$W$4,0))))</f>
        <v>0</v>
      </c>
      <c r="J61" s="169">
        <f>IF($C61-J$1&lt;År1,0,I60*(1-VLOOKUP($A61,[1]Hugst!$R$5:$W$9,MATCH(ROUNDUP((J$1)/10,0)*10,[1]Hugst!$R$4:$W$4,0))))</f>
        <v>0</v>
      </c>
      <c r="K61" s="169">
        <f>IF($C61-K$1&lt;År1,0,J60*(1-VLOOKUP($A61,[1]Hugst!$R$5:$W$9,MATCH(ROUNDUP((K$1)/10,0)*10,[1]Hugst!$R$4:$W$4,0))))</f>
        <v>0</v>
      </c>
      <c r="L61" s="169">
        <f>IF($C61-L$1&lt;År1,0,K60*(1-VLOOKUP($A61,[1]Hugst!$R$5:$W$9,MATCH(ROUNDUP((L$1)/10,0)*10,[1]Hugst!$R$4:$W$4,0))))</f>
        <v>0</v>
      </c>
      <c r="M61" s="169">
        <f>IF($C61-M$1&lt;År1,0,L60*(1-VLOOKUP($A61,[1]Hugst!$R$5:$W$9,MATCH(ROUNDUP((M$1)/10,0)*10,[1]Hugst!$R$4:$W$4,0))))</f>
        <v>0</v>
      </c>
      <c r="N61" s="169">
        <f>IF($C61-N$1&lt;År1,0,M60*(1-VLOOKUP($A61,[1]Hugst!$R$5:$W$9,MATCH(ROUNDUP((N$1)/10,0)*10,[1]Hugst!$R$4:$W$4,0))))</f>
        <v>0</v>
      </c>
      <c r="O61" s="169">
        <f>IF($C61-O$1&lt;År1,0,N60*(1-VLOOKUP($A61,[1]Hugst!$R$5:$W$9,MATCH(ROUNDUP((O$1)/10,0)*10,[1]Hugst!$R$4:$W$4,0))))</f>
        <v>0</v>
      </c>
      <c r="P61" s="169">
        <f>IF($C61-P$1&lt;År1,0,O60*(1-VLOOKUP($A61,[1]Hugst!$R$5:$W$9,MATCH(ROUNDUP((P$1)/10,0)*10,[1]Hugst!$R$4:$W$4,0))))</f>
        <v>0</v>
      </c>
      <c r="Q61" s="169">
        <f>IF($C61-Q$1&lt;År1,0,P60*(1-VLOOKUP($A61,[1]Hugst!$R$5:$W$9,MATCH(ROUNDUP((Q$1)/10,0)*10,[1]Hugst!$R$4:$W$4,0))))</f>
        <v>0</v>
      </c>
      <c r="R61" s="169">
        <f>IF($C61-R$1&lt;År1,0,Q60*(1-VLOOKUP($A61,[1]Hugst!$R$5:$W$9,MATCH(ROUNDUP((R$1)/10,0)*10,[1]Hugst!$R$4:$W$4,0))))</f>
        <v>0</v>
      </c>
      <c r="S61" s="169">
        <f>IF($C61-S$1&lt;År1,0,R60*(1-VLOOKUP($A61,[1]Hugst!$R$5:$W$9,MATCH(ROUNDUP((S$1)/10,0)*10,[1]Hugst!$R$4:$W$4,0))))</f>
        <v>0</v>
      </c>
      <c r="T61" s="169">
        <f>IF($C61-T$1&lt;År1,0,S60*(1-VLOOKUP($A61,[1]Hugst!$R$5:$W$9,MATCH(ROUNDUP((T$1)/10,0)*10,[1]Hugst!$R$4:$W$4,0))))</f>
        <v>0</v>
      </c>
      <c r="U61" s="169">
        <f>IF($C61-U$1&lt;År1,0,T60*(1-VLOOKUP($A61,[1]Hugst!$R$5:$W$9,MATCH(ROUNDUP((U$1)/10,0)*10,[1]Hugst!$R$4:$W$4,0))))</f>
        <v>0</v>
      </c>
      <c r="V61" s="169">
        <f>IF($C61-V$1&lt;År1,0,U60*(1-VLOOKUP($A61,[1]Hugst!$R$5:$W$9,MATCH(ROUNDUP((V$1)/10,0)*10,[1]Hugst!$R$4:$W$4,0))))</f>
        <v>0</v>
      </c>
      <c r="W61" s="169">
        <f>IF($C61-W$1&lt;År1,0,V60*(1-VLOOKUP($A61,[1]Hugst!$R$5:$W$9,MATCH(ROUNDUP((W$1)/10,0)*10,[1]Hugst!$R$4:$W$4,0))))</f>
        <v>0</v>
      </c>
      <c r="X61" s="169">
        <f>IF($C61-X$1&lt;År1,0,W60*(1-VLOOKUP($A61,[1]Hugst!$R$5:$W$9,MATCH(ROUNDUP((X$1)/10,0)*10,[1]Hugst!$R$4:$W$4,0))))</f>
        <v>0</v>
      </c>
      <c r="Y61" s="169">
        <f>IF($C61-Y$1&lt;År1,0,X60*(1-VLOOKUP($A61,[1]Hugst!$R$5:$W$9,MATCH(ROUNDUP((Y$1)/10,0)*10,[1]Hugst!$R$4:$W$4,0))))</f>
        <v>0</v>
      </c>
      <c r="Z61" s="169">
        <f>IF($C61-Z$1&lt;År1,0,Y60*(1-VLOOKUP($A61,[1]Hugst!$R$5:$W$9,MATCH(ROUNDUP((Z$1)/10,0)*10,[1]Hugst!$R$4:$W$4,0))))</f>
        <v>0</v>
      </c>
      <c r="AA61" s="169">
        <f>IF($C61-AA$1&lt;År1,0,Z60*(1-VLOOKUP($A61,[1]Hugst!$R$5:$W$9,MATCH(ROUNDUP((AA$1)/10,0)*10,[1]Hugst!$R$4:$W$4,0))))</f>
        <v>0</v>
      </c>
      <c r="AB61" s="169">
        <f>IF($C61-AB$1&lt;År1,0,AA60*(1-VLOOKUP($A61,[1]Hugst!$R$5:$W$9,MATCH(ROUNDUP((AB$1)/10,0)*10,[1]Hugst!$R$4:$W$4,0))))</f>
        <v>0</v>
      </c>
      <c r="AC61" s="169">
        <f>IF($C61-AC$1&lt;År1,0,AB60*(1-VLOOKUP($A61,[1]Hugst!$R$5:$W$9,MATCH(ROUNDUP((AC$1)/10,0)*10,[1]Hugst!$R$4:$W$4,0))))</f>
        <v>0</v>
      </c>
      <c r="AD61" s="169">
        <f>IF($C61-AD$1&lt;År1,0,AC60*(1-VLOOKUP($A61,[1]Hugst!$R$5:$W$9,MATCH(ROUNDUP((AD$1)/10,0)*10,[1]Hugst!$R$4:$W$4,0))))</f>
        <v>0</v>
      </c>
      <c r="AE61" s="169">
        <f>IF($C61-AE$1&lt;År1,0,AD60*(1-VLOOKUP($A61,[1]Hugst!$R$5:$W$9,MATCH(ROUNDUP((AE$1)/10,0)*10,[1]Hugst!$R$4:$W$4,0))))</f>
        <v>0</v>
      </c>
      <c r="AF61" s="169">
        <f>IF($C61-AF$1&lt;År1,0,AE60*(1-VLOOKUP($A61,[1]Hugst!$R$5:$W$9,MATCH(ROUNDUP((AF$1)/10,0)*10,[1]Hugst!$R$4:$W$4,0))))</f>
        <v>0</v>
      </c>
      <c r="AG61" s="169">
        <f>IF($C61-AG$1&lt;År1,0,AF60*(1-VLOOKUP($A61,[1]Hugst!$R$5:$W$9,MATCH(ROUNDUP((AG$1)/10,0)*10,[1]Hugst!$R$4:$W$4,0))))</f>
        <v>0</v>
      </c>
      <c r="AH61" s="169">
        <f>IF($C61-AH$1&lt;År1,0,AG60*(1-VLOOKUP($A61,[1]Hugst!$R$5:$W$9,MATCH(ROUNDUP((AH$1)/10,0)*10,[1]Hugst!$R$4:$W$4,0))))</f>
        <v>0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9">
        <f t="shared" si="0"/>
        <v>0</v>
      </c>
      <c r="F62" s="169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9">
        <f>IF($C62-G$1&lt;År1,0,F61*(1-VLOOKUP($A62,[1]Hugst!$R$5:$W$9,MATCH(ROUNDUP((G$1)/10,0)*10,[1]Hugst!$R$4:$W$4,0))))</f>
        <v>0</v>
      </c>
      <c r="H62" s="169">
        <f>IF($C62-H$1&lt;År1,0,G61*(1-VLOOKUP($A62,[1]Hugst!$R$5:$W$9,MATCH(ROUNDUP((H$1)/10,0)*10,[1]Hugst!$R$4:$W$4,0))))</f>
        <v>0</v>
      </c>
      <c r="I62" s="169">
        <f>IF($C62-I$1&lt;År1,0,H61*(1-VLOOKUP($A62,[1]Hugst!$R$5:$W$9,MATCH(ROUNDUP((I$1)/10,0)*10,[1]Hugst!$R$4:$W$4,0))))</f>
        <v>0</v>
      </c>
      <c r="J62" s="169">
        <f>IF($C62-J$1&lt;År1,0,I61*(1-VLOOKUP($A62,[1]Hugst!$R$5:$W$9,MATCH(ROUNDUP((J$1)/10,0)*10,[1]Hugst!$R$4:$W$4,0))))</f>
        <v>0</v>
      </c>
      <c r="K62" s="169">
        <f>IF($C62-K$1&lt;År1,0,J61*(1-VLOOKUP($A62,[1]Hugst!$R$5:$W$9,MATCH(ROUNDUP((K$1)/10,0)*10,[1]Hugst!$R$4:$W$4,0))))</f>
        <v>0</v>
      </c>
      <c r="L62" s="169">
        <f>IF($C62-L$1&lt;År1,0,K61*(1-VLOOKUP($A62,[1]Hugst!$R$5:$W$9,MATCH(ROUNDUP((L$1)/10,0)*10,[1]Hugst!$R$4:$W$4,0))))</f>
        <v>0</v>
      </c>
      <c r="M62" s="169">
        <f>IF($C62-M$1&lt;År1,0,L61*(1-VLOOKUP($A62,[1]Hugst!$R$5:$W$9,MATCH(ROUNDUP((M$1)/10,0)*10,[1]Hugst!$R$4:$W$4,0))))</f>
        <v>0</v>
      </c>
      <c r="N62" s="169">
        <f>IF($C62-N$1&lt;År1,0,M61*(1-VLOOKUP($A62,[1]Hugst!$R$5:$W$9,MATCH(ROUNDUP((N$1)/10,0)*10,[1]Hugst!$R$4:$W$4,0))))</f>
        <v>0</v>
      </c>
      <c r="O62" s="169">
        <f>IF($C62-O$1&lt;År1,0,N61*(1-VLOOKUP($A62,[1]Hugst!$R$5:$W$9,MATCH(ROUNDUP((O$1)/10,0)*10,[1]Hugst!$R$4:$W$4,0))))</f>
        <v>0</v>
      </c>
      <c r="P62" s="169">
        <f>IF($C62-P$1&lt;År1,0,O61*(1-VLOOKUP($A62,[1]Hugst!$R$5:$W$9,MATCH(ROUNDUP((P$1)/10,0)*10,[1]Hugst!$R$4:$W$4,0))))</f>
        <v>0</v>
      </c>
      <c r="Q62" s="169">
        <f>IF($C62-Q$1&lt;År1,0,P61*(1-VLOOKUP($A62,[1]Hugst!$R$5:$W$9,MATCH(ROUNDUP((Q$1)/10,0)*10,[1]Hugst!$R$4:$W$4,0))))</f>
        <v>0</v>
      </c>
      <c r="R62" s="169">
        <f>IF($C62-R$1&lt;År1,0,Q61*(1-VLOOKUP($A62,[1]Hugst!$R$5:$W$9,MATCH(ROUNDUP((R$1)/10,0)*10,[1]Hugst!$R$4:$W$4,0))))</f>
        <v>0</v>
      </c>
      <c r="S62" s="169">
        <f>IF($C62-S$1&lt;År1,0,R61*(1-VLOOKUP($A62,[1]Hugst!$R$5:$W$9,MATCH(ROUNDUP((S$1)/10,0)*10,[1]Hugst!$R$4:$W$4,0))))</f>
        <v>0</v>
      </c>
      <c r="T62" s="169">
        <f>IF($C62-T$1&lt;År1,0,S61*(1-VLOOKUP($A62,[1]Hugst!$R$5:$W$9,MATCH(ROUNDUP((T$1)/10,0)*10,[1]Hugst!$R$4:$W$4,0))))</f>
        <v>0</v>
      </c>
      <c r="U62" s="169">
        <f>IF($C62-U$1&lt;År1,0,T61*(1-VLOOKUP($A62,[1]Hugst!$R$5:$W$9,MATCH(ROUNDUP((U$1)/10,0)*10,[1]Hugst!$R$4:$W$4,0))))</f>
        <v>0</v>
      </c>
      <c r="V62" s="169">
        <f>IF($C62-V$1&lt;År1,0,U61*(1-VLOOKUP($A62,[1]Hugst!$R$5:$W$9,MATCH(ROUNDUP((V$1)/10,0)*10,[1]Hugst!$R$4:$W$4,0))))</f>
        <v>0</v>
      </c>
      <c r="W62" s="169">
        <f>IF($C62-W$1&lt;År1,0,V61*(1-VLOOKUP($A62,[1]Hugst!$R$5:$W$9,MATCH(ROUNDUP((W$1)/10,0)*10,[1]Hugst!$R$4:$W$4,0))))</f>
        <v>0</v>
      </c>
      <c r="X62" s="169">
        <f>IF($C62-X$1&lt;År1,0,W61*(1-VLOOKUP($A62,[1]Hugst!$R$5:$W$9,MATCH(ROUNDUP((X$1)/10,0)*10,[1]Hugst!$R$4:$W$4,0))))</f>
        <v>0</v>
      </c>
      <c r="Y62" s="169">
        <f>IF($C62-Y$1&lt;År1,0,X61*(1-VLOOKUP($A62,[1]Hugst!$R$5:$W$9,MATCH(ROUNDUP((Y$1)/10,0)*10,[1]Hugst!$R$4:$W$4,0))))</f>
        <v>0</v>
      </c>
      <c r="Z62" s="169">
        <f>IF($C62-Z$1&lt;År1,0,Y61*(1-VLOOKUP($A62,[1]Hugst!$R$5:$W$9,MATCH(ROUNDUP((Z$1)/10,0)*10,[1]Hugst!$R$4:$W$4,0))))</f>
        <v>0</v>
      </c>
      <c r="AA62" s="169">
        <f>IF($C62-AA$1&lt;År1,0,Z61*(1-VLOOKUP($A62,[1]Hugst!$R$5:$W$9,MATCH(ROUNDUP((AA$1)/10,0)*10,[1]Hugst!$R$4:$W$4,0))))</f>
        <v>0</v>
      </c>
      <c r="AB62" s="169">
        <f>IF($C62-AB$1&lt;År1,0,AA61*(1-VLOOKUP($A62,[1]Hugst!$R$5:$W$9,MATCH(ROUNDUP((AB$1)/10,0)*10,[1]Hugst!$R$4:$W$4,0))))</f>
        <v>0</v>
      </c>
      <c r="AC62" s="169">
        <f>IF($C62-AC$1&lt;År1,0,AB61*(1-VLOOKUP($A62,[1]Hugst!$R$5:$W$9,MATCH(ROUNDUP((AC$1)/10,0)*10,[1]Hugst!$R$4:$W$4,0))))</f>
        <v>0</v>
      </c>
      <c r="AD62" s="169">
        <f>IF($C62-AD$1&lt;År1,0,AC61*(1-VLOOKUP($A62,[1]Hugst!$R$5:$W$9,MATCH(ROUNDUP((AD$1)/10,0)*10,[1]Hugst!$R$4:$W$4,0))))</f>
        <v>0</v>
      </c>
      <c r="AE62" s="169">
        <f>IF($C62-AE$1&lt;År1,0,AD61*(1-VLOOKUP($A62,[1]Hugst!$R$5:$W$9,MATCH(ROUNDUP((AE$1)/10,0)*10,[1]Hugst!$R$4:$W$4,0))))</f>
        <v>0</v>
      </c>
      <c r="AF62" s="169">
        <f>IF($C62-AF$1&lt;År1,0,AE61*(1-VLOOKUP($A62,[1]Hugst!$R$5:$W$9,MATCH(ROUNDUP((AF$1)/10,0)*10,[1]Hugst!$R$4:$W$4,0))))</f>
        <v>0</v>
      </c>
      <c r="AG62" s="169">
        <f>IF($C62-AG$1&lt;År1,0,AF61*(1-VLOOKUP($A62,[1]Hugst!$R$5:$W$9,MATCH(ROUNDUP((AG$1)/10,0)*10,[1]Hugst!$R$4:$W$4,0))))</f>
        <v>0</v>
      </c>
      <c r="AH62" s="169">
        <f>IF($C62-AH$1&lt;År1,0,AG61*(1-VLOOKUP($A62,[1]Hugst!$R$5:$W$9,MATCH(ROUNDUP((AH$1)/10,0)*10,[1]Hugst!$R$4:$W$4,0))))</f>
        <v>0</v>
      </c>
      <c r="AI62" s="169">
        <f>IF($C62-AI$1&lt;År1,0,AH61*(1-VLOOKUP($A62,[1]Hugst!$R$5:$W$9,MATCH(ROUNDUP((AI$1)/10,0)*10,[1]Hugst!$R$4:$W$4,0))))</f>
        <v>0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9">
        <f t="shared" si="0"/>
        <v>0</v>
      </c>
      <c r="F63" s="169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9">
        <f>IF($C63-G$1&lt;År1,0,F62*(1-VLOOKUP($A63,[1]Hugst!$R$5:$W$9,MATCH(ROUNDUP((G$1)/10,0)*10,[1]Hugst!$R$4:$W$4,0))))</f>
        <v>0</v>
      </c>
      <c r="H63" s="169">
        <f>IF($C63-H$1&lt;År1,0,G62*(1-VLOOKUP($A63,[1]Hugst!$R$5:$W$9,MATCH(ROUNDUP((H$1)/10,0)*10,[1]Hugst!$R$4:$W$4,0))))</f>
        <v>0</v>
      </c>
      <c r="I63" s="169">
        <f>IF($C63-I$1&lt;År1,0,H62*(1-VLOOKUP($A63,[1]Hugst!$R$5:$W$9,MATCH(ROUNDUP((I$1)/10,0)*10,[1]Hugst!$R$4:$W$4,0))))</f>
        <v>0</v>
      </c>
      <c r="J63" s="169">
        <f>IF($C63-J$1&lt;År1,0,I62*(1-VLOOKUP($A63,[1]Hugst!$R$5:$W$9,MATCH(ROUNDUP((J$1)/10,0)*10,[1]Hugst!$R$4:$W$4,0))))</f>
        <v>0</v>
      </c>
      <c r="K63" s="169">
        <f>IF($C63-K$1&lt;År1,0,J62*(1-VLOOKUP($A63,[1]Hugst!$R$5:$W$9,MATCH(ROUNDUP((K$1)/10,0)*10,[1]Hugst!$R$4:$W$4,0))))</f>
        <v>0</v>
      </c>
      <c r="L63" s="169">
        <f>IF($C63-L$1&lt;År1,0,K62*(1-VLOOKUP($A63,[1]Hugst!$R$5:$W$9,MATCH(ROUNDUP((L$1)/10,0)*10,[1]Hugst!$R$4:$W$4,0))))</f>
        <v>0</v>
      </c>
      <c r="M63" s="169">
        <f>IF($C63-M$1&lt;År1,0,L62*(1-VLOOKUP($A63,[1]Hugst!$R$5:$W$9,MATCH(ROUNDUP((M$1)/10,0)*10,[1]Hugst!$R$4:$W$4,0))))</f>
        <v>0</v>
      </c>
      <c r="N63" s="169">
        <f>IF($C63-N$1&lt;År1,0,M62*(1-VLOOKUP($A63,[1]Hugst!$R$5:$W$9,MATCH(ROUNDUP((N$1)/10,0)*10,[1]Hugst!$R$4:$W$4,0))))</f>
        <v>0</v>
      </c>
      <c r="O63" s="169">
        <f>IF($C63-O$1&lt;År1,0,N62*(1-VLOOKUP($A63,[1]Hugst!$R$5:$W$9,MATCH(ROUNDUP((O$1)/10,0)*10,[1]Hugst!$R$4:$W$4,0))))</f>
        <v>0</v>
      </c>
      <c r="P63" s="169">
        <f>IF($C63-P$1&lt;År1,0,O62*(1-VLOOKUP($A63,[1]Hugst!$R$5:$W$9,MATCH(ROUNDUP((P$1)/10,0)*10,[1]Hugst!$R$4:$W$4,0))))</f>
        <v>0</v>
      </c>
      <c r="Q63" s="169">
        <f>IF($C63-Q$1&lt;År1,0,P62*(1-VLOOKUP($A63,[1]Hugst!$R$5:$W$9,MATCH(ROUNDUP((Q$1)/10,0)*10,[1]Hugst!$R$4:$W$4,0))))</f>
        <v>0</v>
      </c>
      <c r="R63" s="169">
        <f>IF($C63-R$1&lt;År1,0,Q62*(1-VLOOKUP($A63,[1]Hugst!$R$5:$W$9,MATCH(ROUNDUP((R$1)/10,0)*10,[1]Hugst!$R$4:$W$4,0))))</f>
        <v>0</v>
      </c>
      <c r="S63" s="169">
        <f>IF($C63-S$1&lt;År1,0,R62*(1-VLOOKUP($A63,[1]Hugst!$R$5:$W$9,MATCH(ROUNDUP((S$1)/10,0)*10,[1]Hugst!$R$4:$W$4,0))))</f>
        <v>0</v>
      </c>
      <c r="T63" s="169">
        <f>IF($C63-T$1&lt;År1,0,S62*(1-VLOOKUP($A63,[1]Hugst!$R$5:$W$9,MATCH(ROUNDUP((T$1)/10,0)*10,[1]Hugst!$R$4:$W$4,0))))</f>
        <v>0</v>
      </c>
      <c r="U63" s="169">
        <f>IF($C63-U$1&lt;År1,0,T62*(1-VLOOKUP($A63,[1]Hugst!$R$5:$W$9,MATCH(ROUNDUP((U$1)/10,0)*10,[1]Hugst!$R$4:$W$4,0))))</f>
        <v>0</v>
      </c>
      <c r="V63" s="169">
        <f>IF($C63-V$1&lt;År1,0,U62*(1-VLOOKUP($A63,[1]Hugst!$R$5:$W$9,MATCH(ROUNDUP((V$1)/10,0)*10,[1]Hugst!$R$4:$W$4,0))))</f>
        <v>0</v>
      </c>
      <c r="W63" s="169">
        <f>IF($C63-W$1&lt;År1,0,V62*(1-VLOOKUP($A63,[1]Hugst!$R$5:$W$9,MATCH(ROUNDUP((W$1)/10,0)*10,[1]Hugst!$R$4:$W$4,0))))</f>
        <v>0</v>
      </c>
      <c r="X63" s="169">
        <f>IF($C63-X$1&lt;År1,0,W62*(1-VLOOKUP($A63,[1]Hugst!$R$5:$W$9,MATCH(ROUNDUP((X$1)/10,0)*10,[1]Hugst!$R$4:$W$4,0))))</f>
        <v>0</v>
      </c>
      <c r="Y63" s="169">
        <f>IF($C63-Y$1&lt;År1,0,X62*(1-VLOOKUP($A63,[1]Hugst!$R$5:$W$9,MATCH(ROUNDUP((Y$1)/10,0)*10,[1]Hugst!$R$4:$W$4,0))))</f>
        <v>0</v>
      </c>
      <c r="Z63" s="169">
        <f>IF($C63-Z$1&lt;År1,0,Y62*(1-VLOOKUP($A63,[1]Hugst!$R$5:$W$9,MATCH(ROUNDUP((Z$1)/10,0)*10,[1]Hugst!$R$4:$W$4,0))))</f>
        <v>0</v>
      </c>
      <c r="AA63" s="169">
        <f>IF($C63-AA$1&lt;År1,0,Z62*(1-VLOOKUP($A63,[1]Hugst!$R$5:$W$9,MATCH(ROUNDUP((AA$1)/10,0)*10,[1]Hugst!$R$4:$W$4,0))))</f>
        <v>0</v>
      </c>
      <c r="AB63" s="169">
        <f>IF($C63-AB$1&lt;År1,0,AA62*(1-VLOOKUP($A63,[1]Hugst!$R$5:$W$9,MATCH(ROUNDUP((AB$1)/10,0)*10,[1]Hugst!$R$4:$W$4,0))))</f>
        <v>0</v>
      </c>
      <c r="AC63" s="169">
        <f>IF($C63-AC$1&lt;År1,0,AB62*(1-VLOOKUP($A63,[1]Hugst!$R$5:$W$9,MATCH(ROUNDUP((AC$1)/10,0)*10,[1]Hugst!$R$4:$W$4,0))))</f>
        <v>0</v>
      </c>
      <c r="AD63" s="169">
        <f>IF($C63-AD$1&lt;År1,0,AC62*(1-VLOOKUP($A63,[1]Hugst!$R$5:$W$9,MATCH(ROUNDUP((AD$1)/10,0)*10,[1]Hugst!$R$4:$W$4,0))))</f>
        <v>0</v>
      </c>
      <c r="AE63" s="169">
        <f>IF($C63-AE$1&lt;År1,0,AD62*(1-VLOOKUP($A63,[1]Hugst!$R$5:$W$9,MATCH(ROUNDUP((AE$1)/10,0)*10,[1]Hugst!$R$4:$W$4,0))))</f>
        <v>0</v>
      </c>
      <c r="AF63" s="169">
        <f>IF($C63-AF$1&lt;År1,0,AE62*(1-VLOOKUP($A63,[1]Hugst!$R$5:$W$9,MATCH(ROUNDUP((AF$1)/10,0)*10,[1]Hugst!$R$4:$W$4,0))))</f>
        <v>0</v>
      </c>
      <c r="AG63" s="169">
        <f>IF($C63-AG$1&lt;År1,0,AF62*(1-VLOOKUP($A63,[1]Hugst!$R$5:$W$9,MATCH(ROUNDUP((AG$1)/10,0)*10,[1]Hugst!$R$4:$W$4,0))))</f>
        <v>0</v>
      </c>
      <c r="AH63" s="169">
        <f>IF($C63-AH$1&lt;År1,0,AG62*(1-VLOOKUP($A63,[1]Hugst!$R$5:$W$9,MATCH(ROUNDUP((AH$1)/10,0)*10,[1]Hugst!$R$4:$W$4,0))))</f>
        <v>0</v>
      </c>
      <c r="AI63" s="169">
        <f>IF($C63-AI$1&lt;År1,0,AH62*(1-VLOOKUP($A63,[1]Hugst!$R$5:$W$9,MATCH(ROUNDUP((AI$1)/10,0)*10,[1]Hugst!$R$4:$W$4,0))))</f>
        <v>0</v>
      </c>
      <c r="AJ63" s="169">
        <f>IF($C63-AJ$1&lt;År1,0,AI62*(1-VLOOKUP($A63,[1]Hugst!$R$5:$W$9,MATCH(ROUNDUP((AJ$1)/10,0)*10,[1]Hugst!$R$4:$W$4,0))))</f>
        <v>0</v>
      </c>
      <c r="AL63" s="169">
        <f>SUM(F63:AJ63)</f>
        <v>0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2173.3499999999767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7228.5082359884873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2162.4832499999902</v>
      </c>
      <c r="E65" s="169">
        <f t="shared" ref="E65:E94" si="1">IF(C65=2020,SUM(G65:AJ65),SUM(F64:AJ64)-SUM(G65:AJ65))</f>
        <v>0</v>
      </c>
      <c r="F65" s="169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7217.6414859885008</v>
      </c>
      <c r="G65" s="169">
        <f>IF($C65-G$1&lt;År1,0,F64*(1-VLOOKUP($A65,[1]Hugst!$R$5:$W$9,MATCH(ROUNDUP((G$1)/10,0)*10,[1]Hugst!$R$4:$W$4,0))))</f>
        <v>7228.5082359884873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2151.6708337500459</v>
      </c>
      <c r="E66" s="169">
        <f t="shared" si="1"/>
        <v>0</v>
      </c>
      <c r="F66" s="169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7206.8290697385564</v>
      </c>
      <c r="G66" s="169">
        <f>IF($C66-G$1&lt;År1,0,F65*(1-VLOOKUP($A66,[1]Hugst!$R$5:$W$9,MATCH(ROUNDUP((G$1)/10,0)*10,[1]Hugst!$R$4:$W$4,0))))</f>
        <v>7217.6414859885008</v>
      </c>
      <c r="H66" s="169">
        <f>IF($C66-H$1&lt;År1,0,G65*(1-VLOOKUP($A66,[1]Hugst!$R$5:$W$9,MATCH(ROUNDUP((H$1)/10,0)*10,[1]Hugst!$R$4:$W$4,0))))</f>
        <v>7228.5082359884873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2140.9124795811949</v>
      </c>
      <c r="E67" s="169">
        <f t="shared" si="1"/>
        <v>0</v>
      </c>
      <c r="F67" s="169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7196.0707155697055</v>
      </c>
      <c r="G67" s="169">
        <f>IF($C67-G$1&lt;År1,0,F66*(1-VLOOKUP($A67,[1]Hugst!$R$5:$W$9,MATCH(ROUNDUP((G$1)/10,0)*10,[1]Hugst!$R$4:$W$4,0))))</f>
        <v>7206.8290697385564</v>
      </c>
      <c r="H67" s="169">
        <f>IF($C67-H$1&lt;År1,0,G66*(1-VLOOKUP($A67,[1]Hugst!$R$5:$W$9,MATCH(ROUNDUP((H$1)/10,0)*10,[1]Hugst!$R$4:$W$4,0))))</f>
        <v>7217.6414859885008</v>
      </c>
      <c r="I67" s="169">
        <f>IF($C67-I$1&lt;År1,0,H66*(1-VLOOKUP($A67,[1]Hugst!$R$5:$W$9,MATCH(ROUNDUP((I$1)/10,0)*10,[1]Hugst!$R$4:$W$4,0))))</f>
        <v>7228.5082359884873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2130.2079171833466</v>
      </c>
      <c r="E68" s="169">
        <f t="shared" si="1"/>
        <v>0</v>
      </c>
      <c r="F68" s="169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7185.3661531718571</v>
      </c>
      <c r="G68" s="169">
        <f>IF($C68-G$1&lt;År1,0,F67*(1-VLOOKUP($A68,[1]Hugst!$R$5:$W$9,MATCH(ROUNDUP((G$1)/10,0)*10,[1]Hugst!$R$4:$W$4,0))))</f>
        <v>7196.0707155697055</v>
      </c>
      <c r="H68" s="169">
        <f>IF($C68-H$1&lt;År1,0,G67*(1-VLOOKUP($A68,[1]Hugst!$R$5:$W$9,MATCH(ROUNDUP((H$1)/10,0)*10,[1]Hugst!$R$4:$W$4,0))))</f>
        <v>7206.8290697385564</v>
      </c>
      <c r="I68" s="169">
        <f>IF($C68-I$1&lt;År1,0,H67*(1-VLOOKUP($A68,[1]Hugst!$R$5:$W$9,MATCH(ROUNDUP((I$1)/10,0)*10,[1]Hugst!$R$4:$W$4,0))))</f>
        <v>7217.6414859885008</v>
      </c>
      <c r="J68" s="169">
        <f>IF($C68-J$1&lt;År1,0,I67*(1-VLOOKUP($A68,[1]Hugst!$R$5:$W$9,MATCH(ROUNDUP((J$1)/10,0)*10,[1]Hugst!$R$4:$W$4,0))))</f>
        <v>7228.5082359884873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2119.5568775974098</v>
      </c>
      <c r="E69" s="169">
        <f t="shared" si="1"/>
        <v>0</v>
      </c>
      <c r="F69" s="169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7174.7151135859203</v>
      </c>
      <c r="G69" s="169">
        <f>IF($C69-G$1&lt;År1,0,F68*(1-VLOOKUP($A69,[1]Hugst!$R$5:$W$9,MATCH(ROUNDUP((G$1)/10,0)*10,[1]Hugst!$R$4:$W$4,0))))</f>
        <v>7185.3661531718571</v>
      </c>
      <c r="H69" s="169">
        <f>IF($C69-H$1&lt;År1,0,G68*(1-VLOOKUP($A69,[1]Hugst!$R$5:$W$9,MATCH(ROUNDUP((H$1)/10,0)*10,[1]Hugst!$R$4:$W$4,0))))</f>
        <v>7196.0707155697055</v>
      </c>
      <c r="I69" s="169">
        <f>IF($C69-I$1&lt;År1,0,H68*(1-VLOOKUP($A69,[1]Hugst!$R$5:$W$9,MATCH(ROUNDUP((I$1)/10,0)*10,[1]Hugst!$R$4:$W$4,0))))</f>
        <v>7206.8290697385564</v>
      </c>
      <c r="J69" s="169">
        <f>IF($C69-J$1&lt;År1,0,I68*(1-VLOOKUP($A69,[1]Hugst!$R$5:$W$9,MATCH(ROUNDUP((J$1)/10,0)*10,[1]Hugst!$R$4:$W$4,0))))</f>
        <v>7217.6414859885008</v>
      </c>
      <c r="K69" s="169">
        <f>IF($C69-K$1&lt;År1,0,J68*(1-VLOOKUP($A69,[1]Hugst!$R$5:$W$9,MATCH(ROUNDUP((K$1)/10,0)*10,[1]Hugst!$R$4:$W$4,0))))</f>
        <v>7228.5082359884873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2108.9590932094725</v>
      </c>
      <c r="E70" s="169">
        <f t="shared" si="1"/>
        <v>0</v>
      </c>
      <c r="F70" s="169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7164.1173291979831</v>
      </c>
      <c r="G70" s="169">
        <f>IF($C70-G$1&lt;År1,0,F69*(1-VLOOKUP($A70,[1]Hugst!$R$5:$W$9,MATCH(ROUNDUP((G$1)/10,0)*10,[1]Hugst!$R$4:$W$4,0))))</f>
        <v>7174.7151135859203</v>
      </c>
      <c r="H70" s="169">
        <f>IF($C70-H$1&lt;År1,0,G69*(1-VLOOKUP($A70,[1]Hugst!$R$5:$W$9,MATCH(ROUNDUP((H$1)/10,0)*10,[1]Hugst!$R$4:$W$4,0))))</f>
        <v>7185.3661531718571</v>
      </c>
      <c r="I70" s="169">
        <f>IF($C70-I$1&lt;År1,0,H69*(1-VLOOKUP($A70,[1]Hugst!$R$5:$W$9,MATCH(ROUNDUP((I$1)/10,0)*10,[1]Hugst!$R$4:$W$4,0))))</f>
        <v>7196.0707155697055</v>
      </c>
      <c r="J70" s="169">
        <f>IF($C70-J$1&lt;År1,0,I69*(1-VLOOKUP($A70,[1]Hugst!$R$5:$W$9,MATCH(ROUNDUP((J$1)/10,0)*10,[1]Hugst!$R$4:$W$4,0))))</f>
        <v>7206.8290697385564</v>
      </c>
      <c r="K70" s="169">
        <f>IF($C70-K$1&lt;År1,0,J69*(1-VLOOKUP($A70,[1]Hugst!$R$5:$W$9,MATCH(ROUNDUP((K$1)/10,0)*10,[1]Hugst!$R$4:$W$4,0))))</f>
        <v>7217.6414859885008</v>
      </c>
      <c r="L70" s="169">
        <f>IF($C70-L$1&lt;År1,0,K69*(1-VLOOKUP($A70,[1]Hugst!$R$5:$W$9,MATCH(ROUNDUP((L$1)/10,0)*10,[1]Hugst!$R$4:$W$4,0))))</f>
        <v>7228.5082359884873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2098.4142977434094</v>
      </c>
      <c r="E71" s="169">
        <f t="shared" si="1"/>
        <v>0</v>
      </c>
      <c r="F71" s="169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7153.57253373192</v>
      </c>
      <c r="G71" s="169">
        <f>IF($C71-G$1&lt;År1,0,F70*(1-VLOOKUP($A71,[1]Hugst!$R$5:$W$9,MATCH(ROUNDUP((G$1)/10,0)*10,[1]Hugst!$R$4:$W$4,0))))</f>
        <v>7164.1173291979831</v>
      </c>
      <c r="H71" s="169">
        <f>IF($C71-H$1&lt;År1,0,G70*(1-VLOOKUP($A71,[1]Hugst!$R$5:$W$9,MATCH(ROUNDUP((H$1)/10,0)*10,[1]Hugst!$R$4:$W$4,0))))</f>
        <v>7174.7151135859203</v>
      </c>
      <c r="I71" s="169">
        <f>IF($C71-I$1&lt;År1,0,H70*(1-VLOOKUP($A71,[1]Hugst!$R$5:$W$9,MATCH(ROUNDUP((I$1)/10,0)*10,[1]Hugst!$R$4:$W$4,0))))</f>
        <v>7185.3661531718571</v>
      </c>
      <c r="J71" s="169">
        <f>IF($C71-J$1&lt;År1,0,I70*(1-VLOOKUP($A71,[1]Hugst!$R$5:$W$9,MATCH(ROUNDUP((J$1)/10,0)*10,[1]Hugst!$R$4:$W$4,0))))</f>
        <v>7196.0707155697055</v>
      </c>
      <c r="K71" s="169">
        <f>IF($C71-K$1&lt;År1,0,J70*(1-VLOOKUP($A71,[1]Hugst!$R$5:$W$9,MATCH(ROUNDUP((K$1)/10,0)*10,[1]Hugst!$R$4:$W$4,0))))</f>
        <v>7206.8290697385564</v>
      </c>
      <c r="L71" s="169">
        <f>IF($C71-L$1&lt;År1,0,K70*(1-VLOOKUP($A71,[1]Hugst!$R$5:$W$9,MATCH(ROUNDUP((L$1)/10,0)*10,[1]Hugst!$R$4:$W$4,0))))</f>
        <v>7217.6414859885008</v>
      </c>
      <c r="M71" s="169">
        <f>IF($C71-M$1&lt;År1,0,L70*(1-VLOOKUP($A71,[1]Hugst!$R$5:$W$9,MATCH(ROUNDUP((M$1)/10,0)*10,[1]Hugst!$R$4:$W$4,0))))</f>
        <v>7228.5082359884873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2087.9222262546537</v>
      </c>
      <c r="E72" s="169">
        <f t="shared" si="1"/>
        <v>0</v>
      </c>
      <c r="F72" s="169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7143.0804622431642</v>
      </c>
      <c r="G72" s="169">
        <f>IF($C72-G$1&lt;År1,0,F71*(1-VLOOKUP($A72,[1]Hugst!$R$5:$W$9,MATCH(ROUNDUP((G$1)/10,0)*10,[1]Hugst!$R$4:$W$4,0))))</f>
        <v>7153.57253373192</v>
      </c>
      <c r="H72" s="169">
        <f>IF($C72-H$1&lt;År1,0,G71*(1-VLOOKUP($A72,[1]Hugst!$R$5:$W$9,MATCH(ROUNDUP((H$1)/10,0)*10,[1]Hugst!$R$4:$W$4,0))))</f>
        <v>7164.1173291979831</v>
      </c>
      <c r="I72" s="169">
        <f>IF($C72-I$1&lt;År1,0,H71*(1-VLOOKUP($A72,[1]Hugst!$R$5:$W$9,MATCH(ROUNDUP((I$1)/10,0)*10,[1]Hugst!$R$4:$W$4,0))))</f>
        <v>7174.7151135859203</v>
      </c>
      <c r="J72" s="169">
        <f>IF($C72-J$1&lt;År1,0,I71*(1-VLOOKUP($A72,[1]Hugst!$R$5:$W$9,MATCH(ROUNDUP((J$1)/10,0)*10,[1]Hugst!$R$4:$W$4,0))))</f>
        <v>7185.3661531718571</v>
      </c>
      <c r="K72" s="169">
        <f>IF($C72-K$1&lt;År1,0,J71*(1-VLOOKUP($A72,[1]Hugst!$R$5:$W$9,MATCH(ROUNDUP((K$1)/10,0)*10,[1]Hugst!$R$4:$W$4,0))))</f>
        <v>7196.0707155697055</v>
      </c>
      <c r="L72" s="169">
        <f>IF($C72-L$1&lt;År1,0,K71*(1-VLOOKUP($A72,[1]Hugst!$R$5:$W$9,MATCH(ROUNDUP((L$1)/10,0)*10,[1]Hugst!$R$4:$W$4,0))))</f>
        <v>7206.8290697385564</v>
      </c>
      <c r="M72" s="169">
        <f>IF($C72-M$1&lt;År1,0,L71*(1-VLOOKUP($A72,[1]Hugst!$R$5:$W$9,MATCH(ROUNDUP((M$1)/10,0)*10,[1]Hugst!$R$4:$W$4,0))))</f>
        <v>7217.6414859885008</v>
      </c>
      <c r="N72" s="169">
        <f>IF($C72-N$1&lt;År1,0,M71*(1-VLOOKUP($A72,[1]Hugst!$R$5:$W$9,MATCH(ROUNDUP((N$1)/10,0)*10,[1]Hugst!$R$4:$W$4,0))))</f>
        <v>7228.5082359884873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2077.4826151233865</v>
      </c>
      <c r="E73" s="169">
        <f t="shared" si="1"/>
        <v>0</v>
      </c>
      <c r="F73" s="169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7132.6408511118971</v>
      </c>
      <c r="G73" s="169">
        <f>IF($C73-G$1&lt;År1,0,F72*(1-VLOOKUP($A73,[1]Hugst!$R$5:$W$9,MATCH(ROUNDUP((G$1)/10,0)*10,[1]Hugst!$R$4:$W$4,0))))</f>
        <v>7143.0804622431642</v>
      </c>
      <c r="H73" s="169">
        <f>IF($C73-H$1&lt;År1,0,G72*(1-VLOOKUP($A73,[1]Hugst!$R$5:$W$9,MATCH(ROUNDUP((H$1)/10,0)*10,[1]Hugst!$R$4:$W$4,0))))</f>
        <v>7153.57253373192</v>
      </c>
      <c r="I73" s="169">
        <f>IF($C73-I$1&lt;År1,0,H72*(1-VLOOKUP($A73,[1]Hugst!$R$5:$W$9,MATCH(ROUNDUP((I$1)/10,0)*10,[1]Hugst!$R$4:$W$4,0))))</f>
        <v>7164.1173291979831</v>
      </c>
      <c r="J73" s="169">
        <f>IF($C73-J$1&lt;År1,0,I72*(1-VLOOKUP($A73,[1]Hugst!$R$5:$W$9,MATCH(ROUNDUP((J$1)/10,0)*10,[1]Hugst!$R$4:$W$4,0))))</f>
        <v>7174.7151135859203</v>
      </c>
      <c r="K73" s="169">
        <f>IF($C73-K$1&lt;År1,0,J72*(1-VLOOKUP($A73,[1]Hugst!$R$5:$W$9,MATCH(ROUNDUP((K$1)/10,0)*10,[1]Hugst!$R$4:$W$4,0))))</f>
        <v>7185.3661531718571</v>
      </c>
      <c r="L73" s="169">
        <f>IF($C73-L$1&lt;År1,0,K72*(1-VLOOKUP($A73,[1]Hugst!$R$5:$W$9,MATCH(ROUNDUP((L$1)/10,0)*10,[1]Hugst!$R$4:$W$4,0))))</f>
        <v>7196.0707155697055</v>
      </c>
      <c r="M73" s="169">
        <f>IF($C73-M$1&lt;År1,0,L72*(1-VLOOKUP($A73,[1]Hugst!$R$5:$W$9,MATCH(ROUNDUP((M$1)/10,0)*10,[1]Hugst!$R$4:$W$4,0))))</f>
        <v>7206.8290697385564</v>
      </c>
      <c r="N73" s="169">
        <f>IF($C73-N$1&lt;År1,0,M72*(1-VLOOKUP($A73,[1]Hugst!$R$5:$W$9,MATCH(ROUNDUP((N$1)/10,0)*10,[1]Hugst!$R$4:$W$4,0))))</f>
        <v>7217.6414859885008</v>
      </c>
      <c r="O73" s="169">
        <f>IF($C73-O$1&lt;År1,0,N72*(1-VLOOKUP($A73,[1]Hugst!$R$5:$W$9,MATCH(ROUNDUP((O$1)/10,0)*10,[1]Hugst!$R$4:$W$4,0))))</f>
        <v>7228.5082359884873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2067.0952020478435</v>
      </c>
      <c r="E74" s="169">
        <f t="shared" si="1"/>
        <v>11.026537987097981</v>
      </c>
      <c r="F74" s="169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7133.279976023452</v>
      </c>
      <c r="G74" s="169">
        <f>IF($C74-G$1&lt;År1,0,F73*(1-VLOOKUP($A74,[1]Hugst!$R$5:$W$9,MATCH(ROUNDUP((G$1)/10,0)*10,[1]Hugst!$R$4:$W$4,0))))</f>
        <v>7132.6408511118971</v>
      </c>
      <c r="H74" s="169">
        <f>IF($C74-H$1&lt;År1,0,G73*(1-VLOOKUP($A74,[1]Hugst!$R$5:$W$9,MATCH(ROUNDUP((H$1)/10,0)*10,[1]Hugst!$R$4:$W$4,0))))</f>
        <v>7143.0804622431642</v>
      </c>
      <c r="I74" s="169">
        <f>IF($C74-I$1&lt;År1,0,H73*(1-VLOOKUP($A74,[1]Hugst!$R$5:$W$9,MATCH(ROUNDUP((I$1)/10,0)*10,[1]Hugst!$R$4:$W$4,0))))</f>
        <v>7153.57253373192</v>
      </c>
      <c r="J74" s="169">
        <f>IF($C74-J$1&lt;År1,0,I73*(1-VLOOKUP($A74,[1]Hugst!$R$5:$W$9,MATCH(ROUNDUP((J$1)/10,0)*10,[1]Hugst!$R$4:$W$4,0))))</f>
        <v>7164.1173291979831</v>
      </c>
      <c r="K74" s="169">
        <f>IF($C74-K$1&lt;År1,0,J73*(1-VLOOKUP($A74,[1]Hugst!$R$5:$W$9,MATCH(ROUNDUP((K$1)/10,0)*10,[1]Hugst!$R$4:$W$4,0))))</f>
        <v>7174.7151135859203</v>
      </c>
      <c r="L74" s="169">
        <f>IF($C74-L$1&lt;År1,0,K73*(1-VLOOKUP($A74,[1]Hugst!$R$5:$W$9,MATCH(ROUNDUP((L$1)/10,0)*10,[1]Hugst!$R$4:$W$4,0))))</f>
        <v>7185.3661531718571</v>
      </c>
      <c r="M74" s="169">
        <f>IF($C74-M$1&lt;År1,0,L73*(1-VLOOKUP($A74,[1]Hugst!$R$5:$W$9,MATCH(ROUNDUP((M$1)/10,0)*10,[1]Hugst!$R$4:$W$4,0))))</f>
        <v>7196.0707155697055</v>
      </c>
      <c r="N74" s="169">
        <f>IF($C74-N$1&lt;År1,0,M73*(1-VLOOKUP($A74,[1]Hugst!$R$5:$W$9,MATCH(ROUNDUP((N$1)/10,0)*10,[1]Hugst!$R$4:$W$4,0))))</f>
        <v>7206.8290697385564</v>
      </c>
      <c r="O74" s="169">
        <f>IF($C74-O$1&lt;År1,0,N73*(1-VLOOKUP($A74,[1]Hugst!$R$5:$W$9,MATCH(ROUNDUP((O$1)/10,0)*10,[1]Hugst!$R$4:$W$4,0))))</f>
        <v>7217.6414859885008</v>
      </c>
      <c r="P74" s="169">
        <f>IF($C74-P$1&lt;År1,0,O73*(1-VLOOKUP($A74,[1]Hugst!$R$5:$W$9,MATCH(ROUNDUP((P$1)/10,0)*10,[1]Hugst!$R$4:$W$4,0))))</f>
        <v>7217.4816980013857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2056.7597260375042</v>
      </c>
      <c r="E75" s="169">
        <f t="shared" si="1"/>
        <v>22.019679433200508</v>
      </c>
      <c r="F75" s="169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7133.937641459217</v>
      </c>
      <c r="G75" s="169">
        <f>IF($C75-G$1&lt;År1,0,F74*(1-VLOOKUP($A75,[1]Hugst!$R$5:$W$9,MATCH(ROUNDUP((G$1)/10,0)*10,[1]Hugst!$R$4:$W$4,0))))</f>
        <v>7133.279976023452</v>
      </c>
      <c r="H75" s="169">
        <f>IF($C75-H$1&lt;År1,0,G74*(1-VLOOKUP($A75,[1]Hugst!$R$5:$W$9,MATCH(ROUNDUP((H$1)/10,0)*10,[1]Hugst!$R$4:$W$4,0))))</f>
        <v>7132.6408511118971</v>
      </c>
      <c r="I75" s="169">
        <f>IF($C75-I$1&lt;År1,0,H74*(1-VLOOKUP($A75,[1]Hugst!$R$5:$W$9,MATCH(ROUNDUP((I$1)/10,0)*10,[1]Hugst!$R$4:$W$4,0))))</f>
        <v>7143.0804622431642</v>
      </c>
      <c r="J75" s="169">
        <f>IF($C75-J$1&lt;År1,0,I74*(1-VLOOKUP($A75,[1]Hugst!$R$5:$W$9,MATCH(ROUNDUP((J$1)/10,0)*10,[1]Hugst!$R$4:$W$4,0))))</f>
        <v>7153.57253373192</v>
      </c>
      <c r="K75" s="169">
        <f>IF($C75-K$1&lt;År1,0,J74*(1-VLOOKUP($A75,[1]Hugst!$R$5:$W$9,MATCH(ROUNDUP((K$1)/10,0)*10,[1]Hugst!$R$4:$W$4,0))))</f>
        <v>7164.1173291979831</v>
      </c>
      <c r="L75" s="169">
        <f>IF($C75-L$1&lt;År1,0,K74*(1-VLOOKUP($A75,[1]Hugst!$R$5:$W$9,MATCH(ROUNDUP((L$1)/10,0)*10,[1]Hugst!$R$4:$W$4,0))))</f>
        <v>7174.7151135859203</v>
      </c>
      <c r="M75" s="169">
        <f>IF($C75-M$1&lt;År1,0,L74*(1-VLOOKUP($A75,[1]Hugst!$R$5:$W$9,MATCH(ROUNDUP((M$1)/10,0)*10,[1]Hugst!$R$4:$W$4,0))))</f>
        <v>7185.3661531718571</v>
      </c>
      <c r="N75" s="169">
        <f>IF($C75-N$1&lt;År1,0,M74*(1-VLOOKUP($A75,[1]Hugst!$R$5:$W$9,MATCH(ROUNDUP((N$1)/10,0)*10,[1]Hugst!$R$4:$W$4,0))))</f>
        <v>7196.0707155697055</v>
      </c>
      <c r="O75" s="169">
        <f>IF($C75-O$1&lt;År1,0,N74*(1-VLOOKUP($A75,[1]Hugst!$R$5:$W$9,MATCH(ROUNDUP((O$1)/10,0)*10,[1]Hugst!$R$4:$W$4,0))))</f>
        <v>7206.8290697385564</v>
      </c>
      <c r="P75" s="169">
        <f>IF($C75-P$1&lt;År1,0,O74*(1-VLOOKUP($A75,[1]Hugst!$R$5:$W$9,MATCH(ROUNDUP((P$1)/10,0)*10,[1]Hugst!$R$4:$W$4,0))))</f>
        <v>7206.6315243997042</v>
      </c>
      <c r="Q75" s="169">
        <f>IF($C75-Q$1&lt;År1,0,P74*(1-VLOOKUP($A75,[1]Hugst!$R$5:$W$9,MATCH(ROUNDUP((Q$1)/10,0)*10,[1]Hugst!$R$4:$W$4,0))))</f>
        <v>7206.4719801569763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2046.4759274073294</v>
      </c>
      <c r="E76" s="169">
        <f t="shared" si="1"/>
        <v>32.979558164181071</v>
      </c>
      <c r="F76" s="169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7134.6137215600229</v>
      </c>
      <c r="G76" s="169">
        <f>IF($C76-G$1&lt;År1,0,F75*(1-VLOOKUP($A76,[1]Hugst!$R$5:$W$9,MATCH(ROUNDUP((G$1)/10,0)*10,[1]Hugst!$R$4:$W$4,0))))</f>
        <v>7133.937641459217</v>
      </c>
      <c r="H76" s="169">
        <f>IF($C76-H$1&lt;År1,0,G75*(1-VLOOKUP($A76,[1]Hugst!$R$5:$W$9,MATCH(ROUNDUP((H$1)/10,0)*10,[1]Hugst!$R$4:$W$4,0))))</f>
        <v>7133.279976023452</v>
      </c>
      <c r="I76" s="169">
        <f>IF($C76-I$1&lt;År1,0,H75*(1-VLOOKUP($A76,[1]Hugst!$R$5:$W$9,MATCH(ROUNDUP((I$1)/10,0)*10,[1]Hugst!$R$4:$W$4,0))))</f>
        <v>7132.6408511118971</v>
      </c>
      <c r="J76" s="169">
        <f>IF($C76-J$1&lt;År1,0,I75*(1-VLOOKUP($A76,[1]Hugst!$R$5:$W$9,MATCH(ROUNDUP((J$1)/10,0)*10,[1]Hugst!$R$4:$W$4,0))))</f>
        <v>7143.0804622431642</v>
      </c>
      <c r="K76" s="169">
        <f>IF($C76-K$1&lt;År1,0,J75*(1-VLOOKUP($A76,[1]Hugst!$R$5:$W$9,MATCH(ROUNDUP((K$1)/10,0)*10,[1]Hugst!$R$4:$W$4,0))))</f>
        <v>7153.57253373192</v>
      </c>
      <c r="L76" s="169">
        <f>IF($C76-L$1&lt;År1,0,K75*(1-VLOOKUP($A76,[1]Hugst!$R$5:$W$9,MATCH(ROUNDUP((L$1)/10,0)*10,[1]Hugst!$R$4:$W$4,0))))</f>
        <v>7164.1173291979831</v>
      </c>
      <c r="M76" s="169">
        <f>IF($C76-M$1&lt;År1,0,L75*(1-VLOOKUP($A76,[1]Hugst!$R$5:$W$9,MATCH(ROUNDUP((M$1)/10,0)*10,[1]Hugst!$R$4:$W$4,0))))</f>
        <v>7174.7151135859203</v>
      </c>
      <c r="N76" s="169">
        <f>IF($C76-N$1&lt;År1,0,M75*(1-VLOOKUP($A76,[1]Hugst!$R$5:$W$9,MATCH(ROUNDUP((N$1)/10,0)*10,[1]Hugst!$R$4:$W$4,0))))</f>
        <v>7185.3661531718571</v>
      </c>
      <c r="O76" s="169">
        <f>IF($C76-O$1&lt;År1,0,N75*(1-VLOOKUP($A76,[1]Hugst!$R$5:$W$9,MATCH(ROUNDUP((O$1)/10,0)*10,[1]Hugst!$R$4:$W$4,0))))</f>
        <v>7196.0707155697055</v>
      </c>
      <c r="P76" s="169">
        <f>IF($C76-P$1&lt;År1,0,O75*(1-VLOOKUP($A76,[1]Hugst!$R$5:$W$9,MATCH(ROUNDUP((P$1)/10,0)*10,[1]Hugst!$R$4:$W$4,0))))</f>
        <v>7195.8356016660737</v>
      </c>
      <c r="Q76" s="169">
        <f>IF($C76-Q$1&lt;År1,0,P75*(1-VLOOKUP($A76,[1]Hugst!$R$5:$W$9,MATCH(ROUNDUP((Q$1)/10,0)*10,[1]Hugst!$R$4:$W$4,0))))</f>
        <v>7195.6383576675689</v>
      </c>
      <c r="R76" s="169">
        <f>IF($C76-R$1&lt;År1,0,Q75*(1-VLOOKUP($A76,[1]Hugst!$R$5:$W$9,MATCH(ROUNDUP((R$1)/10,0)*10,[1]Hugst!$R$4:$W$4,0))))</f>
        <v>7195.4790567974142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2036.2435477703111</v>
      </c>
      <c r="E77" s="169">
        <f t="shared" si="1"/>
        <v>43.906307387340348</v>
      </c>
      <c r="F77" s="169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7135.3080911461639</v>
      </c>
      <c r="G77" s="169">
        <f>IF($C77-G$1&lt;År1,0,F76*(1-VLOOKUP($A77,[1]Hugst!$R$5:$W$9,MATCH(ROUNDUP((G$1)/10,0)*10,[1]Hugst!$R$4:$W$4,0))))</f>
        <v>7134.6137215600229</v>
      </c>
      <c r="H77" s="169">
        <f>IF($C77-H$1&lt;År1,0,G76*(1-VLOOKUP($A77,[1]Hugst!$R$5:$W$9,MATCH(ROUNDUP((H$1)/10,0)*10,[1]Hugst!$R$4:$W$4,0))))</f>
        <v>7133.937641459217</v>
      </c>
      <c r="I77" s="169">
        <f>IF($C77-I$1&lt;År1,0,H76*(1-VLOOKUP($A77,[1]Hugst!$R$5:$W$9,MATCH(ROUNDUP((I$1)/10,0)*10,[1]Hugst!$R$4:$W$4,0))))</f>
        <v>7133.279976023452</v>
      </c>
      <c r="J77" s="169">
        <f>IF($C77-J$1&lt;År1,0,I76*(1-VLOOKUP($A77,[1]Hugst!$R$5:$W$9,MATCH(ROUNDUP((J$1)/10,0)*10,[1]Hugst!$R$4:$W$4,0))))</f>
        <v>7132.6408511118971</v>
      </c>
      <c r="K77" s="169">
        <f>IF($C77-K$1&lt;År1,0,J76*(1-VLOOKUP($A77,[1]Hugst!$R$5:$W$9,MATCH(ROUNDUP((K$1)/10,0)*10,[1]Hugst!$R$4:$W$4,0))))</f>
        <v>7143.0804622431642</v>
      </c>
      <c r="L77" s="169">
        <f>IF($C77-L$1&lt;År1,0,K76*(1-VLOOKUP($A77,[1]Hugst!$R$5:$W$9,MATCH(ROUNDUP((L$1)/10,0)*10,[1]Hugst!$R$4:$W$4,0))))</f>
        <v>7153.57253373192</v>
      </c>
      <c r="M77" s="169">
        <f>IF($C77-M$1&lt;År1,0,L76*(1-VLOOKUP($A77,[1]Hugst!$R$5:$W$9,MATCH(ROUNDUP((M$1)/10,0)*10,[1]Hugst!$R$4:$W$4,0))))</f>
        <v>7164.1173291979831</v>
      </c>
      <c r="N77" s="169">
        <f>IF($C77-N$1&lt;År1,0,M76*(1-VLOOKUP($A77,[1]Hugst!$R$5:$W$9,MATCH(ROUNDUP((N$1)/10,0)*10,[1]Hugst!$R$4:$W$4,0))))</f>
        <v>7174.7151135859203</v>
      </c>
      <c r="O77" s="169">
        <f>IF($C77-O$1&lt;År1,0,N76*(1-VLOOKUP($A77,[1]Hugst!$R$5:$W$9,MATCH(ROUNDUP((O$1)/10,0)*10,[1]Hugst!$R$4:$W$4,0))))</f>
        <v>7185.3661531718571</v>
      </c>
      <c r="P77" s="169">
        <f>IF($C77-P$1&lt;År1,0,O76*(1-VLOOKUP($A77,[1]Hugst!$R$5:$W$9,MATCH(ROUNDUP((P$1)/10,0)*10,[1]Hugst!$R$4:$W$4,0))))</f>
        <v>7185.0936585459549</v>
      </c>
      <c r="Q77" s="169">
        <f>IF($C77-Q$1&lt;År1,0,P76*(1-VLOOKUP($A77,[1]Hugst!$R$5:$W$9,MATCH(ROUNDUP((Q$1)/10,0)*10,[1]Hugst!$R$4:$W$4,0))))</f>
        <v>7184.8589032906502</v>
      </c>
      <c r="R77" s="169">
        <f>IF($C77-R$1&lt;År1,0,Q76*(1-VLOOKUP($A77,[1]Hugst!$R$5:$W$9,MATCH(ROUNDUP((R$1)/10,0)*10,[1]Hugst!$R$4:$W$4,0))))</f>
        <v>7184.6619601728216</v>
      </c>
      <c r="S77" s="169">
        <f>IF($C77-S$1&lt;År1,0,R76*(1-VLOOKUP($A77,[1]Hugst!$R$5:$W$9,MATCH(ROUNDUP((S$1)/10,0)*10,[1]Hugst!$R$4:$W$4,0))))</f>
        <v>7184.5029023039942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2026.0623300314764</v>
      </c>
      <c r="E78" s="169">
        <f t="shared" si="1"/>
        <v>54.800059694447555</v>
      </c>
      <c r="F78" s="169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7136.0206257144364</v>
      </c>
      <c r="G78" s="169">
        <f>IF($C78-G$1&lt;År1,0,F77*(1-VLOOKUP($A78,[1]Hugst!$R$5:$W$9,MATCH(ROUNDUP((G$1)/10,0)*10,[1]Hugst!$R$4:$W$4,0))))</f>
        <v>7135.3080911461639</v>
      </c>
      <c r="H78" s="169">
        <f>IF($C78-H$1&lt;År1,0,G77*(1-VLOOKUP($A78,[1]Hugst!$R$5:$W$9,MATCH(ROUNDUP((H$1)/10,0)*10,[1]Hugst!$R$4:$W$4,0))))</f>
        <v>7134.6137215600229</v>
      </c>
      <c r="I78" s="169">
        <f>IF($C78-I$1&lt;År1,0,H77*(1-VLOOKUP($A78,[1]Hugst!$R$5:$W$9,MATCH(ROUNDUP((I$1)/10,0)*10,[1]Hugst!$R$4:$W$4,0))))</f>
        <v>7133.937641459217</v>
      </c>
      <c r="J78" s="169">
        <f>IF($C78-J$1&lt;År1,0,I77*(1-VLOOKUP($A78,[1]Hugst!$R$5:$W$9,MATCH(ROUNDUP((J$1)/10,0)*10,[1]Hugst!$R$4:$W$4,0))))</f>
        <v>7133.279976023452</v>
      </c>
      <c r="K78" s="169">
        <f>IF($C78-K$1&lt;År1,0,J77*(1-VLOOKUP($A78,[1]Hugst!$R$5:$W$9,MATCH(ROUNDUP((K$1)/10,0)*10,[1]Hugst!$R$4:$W$4,0))))</f>
        <v>7132.6408511118971</v>
      </c>
      <c r="L78" s="169">
        <f>IF($C78-L$1&lt;År1,0,K77*(1-VLOOKUP($A78,[1]Hugst!$R$5:$W$9,MATCH(ROUNDUP((L$1)/10,0)*10,[1]Hugst!$R$4:$W$4,0))))</f>
        <v>7143.0804622431642</v>
      </c>
      <c r="M78" s="169">
        <f>IF($C78-M$1&lt;År1,0,L77*(1-VLOOKUP($A78,[1]Hugst!$R$5:$W$9,MATCH(ROUNDUP((M$1)/10,0)*10,[1]Hugst!$R$4:$W$4,0))))</f>
        <v>7153.57253373192</v>
      </c>
      <c r="N78" s="169">
        <f>IF($C78-N$1&lt;År1,0,M77*(1-VLOOKUP($A78,[1]Hugst!$R$5:$W$9,MATCH(ROUNDUP((N$1)/10,0)*10,[1]Hugst!$R$4:$W$4,0))))</f>
        <v>7164.1173291979831</v>
      </c>
      <c r="O78" s="169">
        <f>IF($C78-O$1&lt;År1,0,N77*(1-VLOOKUP($A78,[1]Hugst!$R$5:$W$9,MATCH(ROUNDUP((O$1)/10,0)*10,[1]Hugst!$R$4:$W$4,0))))</f>
        <v>7174.7151135859203</v>
      </c>
      <c r="P78" s="169">
        <f>IF($C78-P$1&lt;År1,0,O77*(1-VLOOKUP($A78,[1]Hugst!$R$5:$W$9,MATCH(ROUNDUP((P$1)/10,0)*10,[1]Hugst!$R$4:$W$4,0))))</f>
        <v>7174.4054251415946</v>
      </c>
      <c r="Q78" s="169">
        <f>IF($C78-Q$1&lt;År1,0,P77*(1-VLOOKUP($A78,[1]Hugst!$R$5:$W$9,MATCH(ROUNDUP((Q$1)/10,0)*10,[1]Hugst!$R$4:$W$4,0))))</f>
        <v>7174.1333461854611</v>
      </c>
      <c r="R78" s="169">
        <f>IF($C78-R$1&lt;År1,0,Q77*(1-VLOOKUP($A78,[1]Hugst!$R$5:$W$9,MATCH(ROUNDUP((R$1)/10,0)*10,[1]Hugst!$R$4:$W$4,0))))</f>
        <v>7173.8989490313934</v>
      </c>
      <c r="S78" s="169">
        <f>IF($C78-S$1&lt;År1,0,R77*(1-VLOOKUP($A78,[1]Hugst!$R$5:$W$9,MATCH(ROUNDUP((S$1)/10,0)*10,[1]Hugst!$R$4:$W$4,0))))</f>
        <v>7173.7023063352699</v>
      </c>
      <c r="T78" s="169">
        <f>IF($C78-T$1&lt;År1,0,S77*(1-VLOOKUP($A78,[1]Hugst!$R$5:$W$9,MATCH(ROUNDUP((T$1)/10,0)*10,[1]Hugst!$R$4:$W$4,0))))</f>
        <v>7173.5434910970898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2015.9320183813106</v>
      </c>
      <c r="E79" s="169">
        <f t="shared" si="1"/>
        <v>65.660947064810898</v>
      </c>
      <c r="F79" s="169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7136.7512014346339</v>
      </c>
      <c r="G79" s="169">
        <f>IF($C79-G$1&lt;År1,0,F78*(1-VLOOKUP($A79,[1]Hugst!$R$5:$W$9,MATCH(ROUNDUP((G$1)/10,0)*10,[1]Hugst!$R$4:$W$4,0))))</f>
        <v>7136.0206257144364</v>
      </c>
      <c r="H79" s="169">
        <f>IF($C79-H$1&lt;År1,0,G78*(1-VLOOKUP($A79,[1]Hugst!$R$5:$W$9,MATCH(ROUNDUP((H$1)/10,0)*10,[1]Hugst!$R$4:$W$4,0))))</f>
        <v>7135.3080911461639</v>
      </c>
      <c r="I79" s="169">
        <f>IF($C79-I$1&lt;År1,0,H78*(1-VLOOKUP($A79,[1]Hugst!$R$5:$W$9,MATCH(ROUNDUP((I$1)/10,0)*10,[1]Hugst!$R$4:$W$4,0))))</f>
        <v>7134.6137215600229</v>
      </c>
      <c r="J79" s="169">
        <f>IF($C79-J$1&lt;År1,0,I78*(1-VLOOKUP($A79,[1]Hugst!$R$5:$W$9,MATCH(ROUNDUP((J$1)/10,0)*10,[1]Hugst!$R$4:$W$4,0))))</f>
        <v>7133.937641459217</v>
      </c>
      <c r="K79" s="169">
        <f>IF($C79-K$1&lt;År1,0,J78*(1-VLOOKUP($A79,[1]Hugst!$R$5:$W$9,MATCH(ROUNDUP((K$1)/10,0)*10,[1]Hugst!$R$4:$W$4,0))))</f>
        <v>7133.279976023452</v>
      </c>
      <c r="L79" s="169">
        <f>IF($C79-L$1&lt;År1,0,K78*(1-VLOOKUP($A79,[1]Hugst!$R$5:$W$9,MATCH(ROUNDUP((L$1)/10,0)*10,[1]Hugst!$R$4:$W$4,0))))</f>
        <v>7132.6408511118971</v>
      </c>
      <c r="M79" s="169">
        <f>IF($C79-M$1&lt;År1,0,L78*(1-VLOOKUP($A79,[1]Hugst!$R$5:$W$9,MATCH(ROUNDUP((M$1)/10,0)*10,[1]Hugst!$R$4:$W$4,0))))</f>
        <v>7143.0804622431642</v>
      </c>
      <c r="N79" s="169">
        <f>IF($C79-N$1&lt;År1,0,M78*(1-VLOOKUP($A79,[1]Hugst!$R$5:$W$9,MATCH(ROUNDUP((N$1)/10,0)*10,[1]Hugst!$R$4:$W$4,0))))</f>
        <v>7153.57253373192</v>
      </c>
      <c r="O79" s="169">
        <f>IF($C79-O$1&lt;År1,0,N78*(1-VLOOKUP($A79,[1]Hugst!$R$5:$W$9,MATCH(ROUNDUP((O$1)/10,0)*10,[1]Hugst!$R$4:$W$4,0))))</f>
        <v>7164.1173291979831</v>
      </c>
      <c r="P79" s="169">
        <f>IF($C79-P$1&lt;År1,0,O78*(1-VLOOKUP($A79,[1]Hugst!$R$5:$W$9,MATCH(ROUNDUP((P$1)/10,0)*10,[1]Hugst!$R$4:$W$4,0))))</f>
        <v>7163.7706329041785</v>
      </c>
      <c r="Q79" s="169">
        <f>IF($C79-Q$1&lt;År1,0,P78*(1-VLOOKUP($A79,[1]Hugst!$R$5:$W$9,MATCH(ROUNDUP((Q$1)/10,0)*10,[1]Hugst!$R$4:$W$4,0))))</f>
        <v>7163.4614168659546</v>
      </c>
      <c r="R79" s="169">
        <f>IF($C79-R$1&lt;År1,0,Q78*(1-VLOOKUP($A79,[1]Hugst!$R$5:$W$9,MATCH(ROUNDUP((R$1)/10,0)*10,[1]Hugst!$R$4:$W$4,0))))</f>
        <v>7163.1897529455173</v>
      </c>
      <c r="S79" s="169">
        <f>IF($C79-S$1&lt;År1,0,R78*(1-VLOOKUP($A79,[1]Hugst!$R$5:$W$9,MATCH(ROUNDUP((S$1)/10,0)*10,[1]Hugst!$R$4:$W$4,0))))</f>
        <v>7162.9557133464305</v>
      </c>
      <c r="T79" s="169">
        <f>IF($C79-T$1&lt;År1,0,S78*(1-VLOOKUP($A79,[1]Hugst!$R$5:$W$9,MATCH(ROUNDUP((T$1)/10,0)*10,[1]Hugst!$R$4:$W$4,0))))</f>
        <v>7162.7593706137413</v>
      </c>
      <c r="U79" s="169">
        <f>IF($C79-U$1&lt;År1,0,T78*(1-VLOOKUP($A79,[1]Hugst!$R$5:$W$9,MATCH(ROUNDUP((U$1)/10,0)*10,[1]Hugst!$R$4:$W$4,0))))</f>
        <v>7162.6007976360943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2005.8523582894122</v>
      </c>
      <c r="E80" s="169">
        <f t="shared" si="1"/>
        <v>76.489100868086098</v>
      </c>
      <c r="F80" s="169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7137.4996951460107</v>
      </c>
      <c r="G80" s="169">
        <f>IF($C80-G$1&lt;År1,0,F79*(1-VLOOKUP($A80,[1]Hugst!$R$5:$W$9,MATCH(ROUNDUP((G$1)/10,0)*10,[1]Hugst!$R$4:$W$4,0))))</f>
        <v>7136.7512014346339</v>
      </c>
      <c r="H80" s="169">
        <f>IF($C80-H$1&lt;År1,0,G79*(1-VLOOKUP($A80,[1]Hugst!$R$5:$W$9,MATCH(ROUNDUP((H$1)/10,0)*10,[1]Hugst!$R$4:$W$4,0))))</f>
        <v>7136.0206257144364</v>
      </c>
      <c r="I80" s="169">
        <f>IF($C80-I$1&lt;År1,0,H79*(1-VLOOKUP($A80,[1]Hugst!$R$5:$W$9,MATCH(ROUNDUP((I$1)/10,0)*10,[1]Hugst!$R$4:$W$4,0))))</f>
        <v>7135.3080911461639</v>
      </c>
      <c r="J80" s="169">
        <f>IF($C80-J$1&lt;År1,0,I79*(1-VLOOKUP($A80,[1]Hugst!$R$5:$W$9,MATCH(ROUNDUP((J$1)/10,0)*10,[1]Hugst!$R$4:$W$4,0))))</f>
        <v>7134.6137215600229</v>
      </c>
      <c r="K80" s="169">
        <f>IF($C80-K$1&lt;År1,0,J79*(1-VLOOKUP($A80,[1]Hugst!$R$5:$W$9,MATCH(ROUNDUP((K$1)/10,0)*10,[1]Hugst!$R$4:$W$4,0))))</f>
        <v>7133.937641459217</v>
      </c>
      <c r="L80" s="169">
        <f>IF($C80-L$1&lt;År1,0,K79*(1-VLOOKUP($A80,[1]Hugst!$R$5:$W$9,MATCH(ROUNDUP((L$1)/10,0)*10,[1]Hugst!$R$4:$W$4,0))))</f>
        <v>7133.279976023452</v>
      </c>
      <c r="M80" s="169">
        <f>IF($C80-M$1&lt;År1,0,L79*(1-VLOOKUP($A80,[1]Hugst!$R$5:$W$9,MATCH(ROUNDUP((M$1)/10,0)*10,[1]Hugst!$R$4:$W$4,0))))</f>
        <v>7132.6408511118971</v>
      </c>
      <c r="N80" s="169">
        <f>IF($C80-N$1&lt;År1,0,M79*(1-VLOOKUP($A80,[1]Hugst!$R$5:$W$9,MATCH(ROUNDUP((N$1)/10,0)*10,[1]Hugst!$R$4:$W$4,0))))</f>
        <v>7143.0804622431642</v>
      </c>
      <c r="O80" s="169">
        <f>IF($C80-O$1&lt;År1,0,N79*(1-VLOOKUP($A80,[1]Hugst!$R$5:$W$9,MATCH(ROUNDUP((O$1)/10,0)*10,[1]Hugst!$R$4:$W$4,0))))</f>
        <v>7153.57253373192</v>
      </c>
      <c r="P80" s="169">
        <f>IF($C80-P$1&lt;År1,0,O79*(1-VLOOKUP($A80,[1]Hugst!$R$5:$W$9,MATCH(ROUNDUP((P$1)/10,0)*10,[1]Hugst!$R$4:$W$4,0))))</f>
        <v>7153.1890146280202</v>
      </c>
      <c r="Q80" s="169">
        <f>IF($C80-Q$1&lt;År1,0,P79*(1-VLOOKUP($A80,[1]Hugst!$R$5:$W$9,MATCH(ROUNDUP((Q$1)/10,0)*10,[1]Hugst!$R$4:$W$4,0))))</f>
        <v>7152.8428471929683</v>
      </c>
      <c r="R80" s="169">
        <f>IF($C80-R$1&lt;År1,0,Q79*(1-VLOOKUP($A80,[1]Hugst!$R$5:$W$9,MATCH(ROUNDUP((R$1)/10,0)*10,[1]Hugst!$R$4:$W$4,0))))</f>
        <v>7152.5341028402263</v>
      </c>
      <c r="S80" s="169">
        <f>IF($C80-S$1&lt;År1,0,R79*(1-VLOOKUP($A80,[1]Hugst!$R$5:$W$9,MATCH(ROUNDUP((S$1)/10,0)*10,[1]Hugst!$R$4:$W$4,0))))</f>
        <v>7152.2628533223797</v>
      </c>
      <c r="T80" s="169">
        <f>IF($C80-T$1&lt;År1,0,S79*(1-VLOOKUP($A80,[1]Hugst!$R$5:$W$9,MATCH(ROUNDUP((T$1)/10,0)*10,[1]Hugst!$R$4:$W$4,0))))</f>
        <v>7152.0291707328506</v>
      </c>
      <c r="U80" s="169">
        <f>IF($C80-U$1&lt;År1,0,T79*(1-VLOOKUP($A80,[1]Hugst!$R$5:$W$9,MATCH(ROUNDUP((U$1)/10,0)*10,[1]Hugst!$R$4:$W$4,0))))</f>
        <v>7151.8331275060254</v>
      </c>
      <c r="V80" s="169">
        <f>IF($C80-V$1&lt;År1,0,U79*(1-VLOOKUP($A80,[1]Hugst!$R$5:$W$9,MATCH(ROUNDUP((V$1)/10,0)*10,[1]Hugst!$R$4:$W$4,0))))</f>
        <v>7151.674796419361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1995.8230964979739</v>
      </c>
      <c r="E81" s="169">
        <f t="shared" si="1"/>
        <v>87.284651867332286</v>
      </c>
      <c r="F81" s="169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7138.2659843538186</v>
      </c>
      <c r="G81" s="169">
        <f>IF($C81-G$1&lt;År1,0,F80*(1-VLOOKUP($A81,[1]Hugst!$R$5:$W$9,MATCH(ROUNDUP((G$1)/10,0)*10,[1]Hugst!$R$4:$W$4,0))))</f>
        <v>7137.4996951460107</v>
      </c>
      <c r="H81" s="169">
        <f>IF($C81-H$1&lt;År1,0,G80*(1-VLOOKUP($A81,[1]Hugst!$R$5:$W$9,MATCH(ROUNDUP((H$1)/10,0)*10,[1]Hugst!$R$4:$W$4,0))))</f>
        <v>7136.7512014346339</v>
      </c>
      <c r="I81" s="169">
        <f>IF($C81-I$1&lt;År1,0,H80*(1-VLOOKUP($A81,[1]Hugst!$R$5:$W$9,MATCH(ROUNDUP((I$1)/10,0)*10,[1]Hugst!$R$4:$W$4,0))))</f>
        <v>7136.0206257144364</v>
      </c>
      <c r="J81" s="169">
        <f>IF($C81-J$1&lt;År1,0,I80*(1-VLOOKUP($A81,[1]Hugst!$R$5:$W$9,MATCH(ROUNDUP((J$1)/10,0)*10,[1]Hugst!$R$4:$W$4,0))))</f>
        <v>7135.3080911461639</v>
      </c>
      <c r="K81" s="169">
        <f>IF($C81-K$1&lt;År1,0,J80*(1-VLOOKUP($A81,[1]Hugst!$R$5:$W$9,MATCH(ROUNDUP((K$1)/10,0)*10,[1]Hugst!$R$4:$W$4,0))))</f>
        <v>7134.6137215600229</v>
      </c>
      <c r="L81" s="169">
        <f>IF($C81-L$1&lt;År1,0,K80*(1-VLOOKUP($A81,[1]Hugst!$R$5:$W$9,MATCH(ROUNDUP((L$1)/10,0)*10,[1]Hugst!$R$4:$W$4,0))))</f>
        <v>7133.937641459217</v>
      </c>
      <c r="M81" s="169">
        <f>IF($C81-M$1&lt;År1,0,L80*(1-VLOOKUP($A81,[1]Hugst!$R$5:$W$9,MATCH(ROUNDUP((M$1)/10,0)*10,[1]Hugst!$R$4:$W$4,0))))</f>
        <v>7133.279976023452</v>
      </c>
      <c r="N81" s="169">
        <f>IF($C81-N$1&lt;År1,0,M80*(1-VLOOKUP($A81,[1]Hugst!$R$5:$W$9,MATCH(ROUNDUP((N$1)/10,0)*10,[1]Hugst!$R$4:$W$4,0))))</f>
        <v>7132.6408511118971</v>
      </c>
      <c r="O81" s="169">
        <f>IF($C81-O$1&lt;År1,0,N80*(1-VLOOKUP($A81,[1]Hugst!$R$5:$W$9,MATCH(ROUNDUP((O$1)/10,0)*10,[1]Hugst!$R$4:$W$4,0))))</f>
        <v>7143.0804622431642</v>
      </c>
      <c r="P81" s="169">
        <f>IF($C81-P$1&lt;År1,0,O80*(1-VLOOKUP($A81,[1]Hugst!$R$5:$W$9,MATCH(ROUNDUP((P$1)/10,0)*10,[1]Hugst!$R$4:$W$4,0))))</f>
        <v>7142.6603044431758</v>
      </c>
      <c r="Q81" s="169">
        <f>IF($C81-Q$1&lt;År1,0,P80*(1-VLOOKUP($A81,[1]Hugst!$R$5:$W$9,MATCH(ROUNDUP((Q$1)/10,0)*10,[1]Hugst!$R$4:$W$4,0))))</f>
        <v>7142.2773703684179</v>
      </c>
      <c r="R81" s="169">
        <f>IF($C81-R$1&lt;År1,0,Q80*(1-VLOOKUP($A81,[1]Hugst!$R$5:$W$9,MATCH(ROUNDUP((R$1)/10,0)*10,[1]Hugst!$R$4:$W$4,0))))</f>
        <v>7141.9317309853859</v>
      </c>
      <c r="S81" s="169">
        <f>IF($C81-S$1&lt;År1,0,R80*(1-VLOOKUP($A81,[1]Hugst!$R$5:$W$9,MATCH(ROUNDUP((S$1)/10,0)*10,[1]Hugst!$R$4:$W$4,0))))</f>
        <v>7141.6234575986055</v>
      </c>
      <c r="T81" s="169">
        <f>IF($C81-T$1&lt;År1,0,S80*(1-VLOOKUP($A81,[1]Hugst!$R$5:$W$9,MATCH(ROUNDUP((T$1)/10,0)*10,[1]Hugst!$R$4:$W$4,0))))</f>
        <v>7141.3526218512097</v>
      </c>
      <c r="U81" s="169">
        <f>IF($C81-U$1&lt;År1,0,T80*(1-VLOOKUP($A81,[1]Hugst!$R$5:$W$9,MATCH(ROUNDUP((U$1)/10,0)*10,[1]Hugst!$R$4:$W$4,0))))</f>
        <v>7141.1192957266476</v>
      </c>
      <c r="V81" s="169">
        <f>IF($C81-V$1&lt;År1,0,U80*(1-VLOOKUP($A81,[1]Hugst!$R$5:$W$9,MATCH(ROUNDUP((V$1)/10,0)*10,[1]Hugst!$R$4:$W$4,0))))</f>
        <v>7140.9235515488126</v>
      </c>
      <c r="W81" s="169">
        <f>IF($C81-W$1&lt;År1,0,V80*(1-VLOOKUP($A81,[1]Hugst!$R$5:$W$9,MATCH(ROUNDUP((W$1)/10,0)*10,[1]Hugst!$R$4:$W$4,0))))</f>
        <v>7140.7654619841451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1985.843981015496</v>
      </c>
      <c r="E82" s="169">
        <f t="shared" si="1"/>
        <v>98.047730222169776</v>
      </c>
      <c r="F82" s="169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7139.0499472261781</v>
      </c>
      <c r="G82" s="169">
        <f>IF($C82-G$1&lt;År1,0,F81*(1-VLOOKUP($A82,[1]Hugst!$R$5:$W$9,MATCH(ROUNDUP((G$1)/10,0)*10,[1]Hugst!$R$4:$W$4,0))))</f>
        <v>7138.2659843538186</v>
      </c>
      <c r="H82" s="169">
        <f>IF($C82-H$1&lt;År1,0,G81*(1-VLOOKUP($A82,[1]Hugst!$R$5:$W$9,MATCH(ROUNDUP((H$1)/10,0)*10,[1]Hugst!$R$4:$W$4,0))))</f>
        <v>7137.4996951460107</v>
      </c>
      <c r="I82" s="169">
        <f>IF($C82-I$1&lt;År1,0,H81*(1-VLOOKUP($A82,[1]Hugst!$R$5:$W$9,MATCH(ROUNDUP((I$1)/10,0)*10,[1]Hugst!$R$4:$W$4,0))))</f>
        <v>7136.7512014346339</v>
      </c>
      <c r="J82" s="169">
        <f>IF($C82-J$1&lt;År1,0,I81*(1-VLOOKUP($A82,[1]Hugst!$R$5:$W$9,MATCH(ROUNDUP((J$1)/10,0)*10,[1]Hugst!$R$4:$W$4,0))))</f>
        <v>7136.0206257144364</v>
      </c>
      <c r="K82" s="169">
        <f>IF($C82-K$1&lt;År1,0,J81*(1-VLOOKUP($A82,[1]Hugst!$R$5:$W$9,MATCH(ROUNDUP((K$1)/10,0)*10,[1]Hugst!$R$4:$W$4,0))))</f>
        <v>7135.3080911461639</v>
      </c>
      <c r="L82" s="169">
        <f>IF($C82-L$1&lt;År1,0,K81*(1-VLOOKUP($A82,[1]Hugst!$R$5:$W$9,MATCH(ROUNDUP((L$1)/10,0)*10,[1]Hugst!$R$4:$W$4,0))))</f>
        <v>7134.6137215600229</v>
      </c>
      <c r="M82" s="169">
        <f>IF($C82-M$1&lt;År1,0,L81*(1-VLOOKUP($A82,[1]Hugst!$R$5:$W$9,MATCH(ROUNDUP((M$1)/10,0)*10,[1]Hugst!$R$4:$W$4,0))))</f>
        <v>7133.937641459217</v>
      </c>
      <c r="N82" s="169">
        <f>IF($C82-N$1&lt;År1,0,M81*(1-VLOOKUP($A82,[1]Hugst!$R$5:$W$9,MATCH(ROUNDUP((N$1)/10,0)*10,[1]Hugst!$R$4:$W$4,0))))</f>
        <v>7133.279976023452</v>
      </c>
      <c r="O82" s="169">
        <f>IF($C82-O$1&lt;År1,0,N81*(1-VLOOKUP($A82,[1]Hugst!$R$5:$W$9,MATCH(ROUNDUP((O$1)/10,0)*10,[1]Hugst!$R$4:$W$4,0))))</f>
        <v>7132.6408511118971</v>
      </c>
      <c r="P82" s="169">
        <f>IF($C82-P$1&lt;År1,0,O81*(1-VLOOKUP($A82,[1]Hugst!$R$5:$W$9,MATCH(ROUNDUP((P$1)/10,0)*10,[1]Hugst!$R$4:$W$4,0))))</f>
        <v>7132.1842378092333</v>
      </c>
      <c r="Q82" s="169">
        <f>IF($C82-Q$1&lt;År1,0,P81*(1-VLOOKUP($A82,[1]Hugst!$R$5:$W$9,MATCH(ROUNDUP((Q$1)/10,0)*10,[1]Hugst!$R$4:$W$4,0))))</f>
        <v>7131.764720927923</v>
      </c>
      <c r="R82" s="169">
        <f>IF($C82-R$1&lt;År1,0,Q81*(1-VLOOKUP($A82,[1]Hugst!$R$5:$W$9,MATCH(ROUNDUP((R$1)/10,0)*10,[1]Hugst!$R$4:$W$4,0))))</f>
        <v>7131.3823709898898</v>
      </c>
      <c r="S82" s="169">
        <f>IF($C82-S$1&lt;År1,0,R81*(1-VLOOKUP($A82,[1]Hugst!$R$5:$W$9,MATCH(ROUNDUP((S$1)/10,0)*10,[1]Hugst!$R$4:$W$4,0))))</f>
        <v>7131.0372588533737</v>
      </c>
      <c r="T82" s="169">
        <f>IF($C82-T$1&lt;År1,0,S81*(1-VLOOKUP($A82,[1]Hugst!$R$5:$W$9,MATCH(ROUNDUP((T$1)/10,0)*10,[1]Hugst!$R$4:$W$4,0))))</f>
        <v>7130.7294557141331</v>
      </c>
      <c r="U82" s="169">
        <f>IF($C82-U$1&lt;År1,0,T81*(1-VLOOKUP($A82,[1]Hugst!$R$5:$W$9,MATCH(ROUNDUP((U$1)/10,0)*10,[1]Hugst!$R$4:$W$4,0))))</f>
        <v>7130.4590331060126</v>
      </c>
      <c r="V82" s="169">
        <f>IF($C82-V$1&lt;År1,0,U81*(1-VLOOKUP($A82,[1]Hugst!$R$5:$W$9,MATCH(ROUNDUP((V$1)/10,0)*10,[1]Hugst!$R$4:$W$4,0))))</f>
        <v>7130.2260629026578</v>
      </c>
      <c r="W82" s="169">
        <f>IF($C82-W$1&lt;År1,0,V81*(1-VLOOKUP($A82,[1]Hugst!$R$5:$W$9,MATCH(ROUNDUP((W$1)/10,0)*10,[1]Hugst!$R$4:$W$4,0))))</f>
        <v>7130.0306173176359</v>
      </c>
      <c r="X82" s="169">
        <f>IF($C82-X$1&lt;År1,0,W81*(1-VLOOKUP($A82,[1]Hugst!$R$5:$W$9,MATCH(ROUNDUP((X$1)/10,0)*10,[1]Hugst!$R$4:$W$4,0))))</f>
        <v>7129.8727689065418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1975.9147611103253</v>
      </c>
      <c r="E83" s="169">
        <f t="shared" si="1"/>
        <v>108.77846549128299</v>
      </c>
      <c r="F83" s="169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7139.8514625901207</v>
      </c>
      <c r="G83" s="169">
        <f>IF($C83-G$1&lt;År1,0,F82*(1-VLOOKUP($A83,[1]Hugst!$R$5:$W$9,MATCH(ROUNDUP((G$1)/10,0)*10,[1]Hugst!$R$4:$W$4,0))))</f>
        <v>7139.0499472261781</v>
      </c>
      <c r="H83" s="169">
        <f>IF($C83-H$1&lt;År1,0,G82*(1-VLOOKUP($A83,[1]Hugst!$R$5:$W$9,MATCH(ROUNDUP((H$1)/10,0)*10,[1]Hugst!$R$4:$W$4,0))))</f>
        <v>7138.2659843538186</v>
      </c>
      <c r="I83" s="169">
        <f>IF($C83-I$1&lt;År1,0,H82*(1-VLOOKUP($A83,[1]Hugst!$R$5:$W$9,MATCH(ROUNDUP((I$1)/10,0)*10,[1]Hugst!$R$4:$W$4,0))))</f>
        <v>7137.4996951460107</v>
      </c>
      <c r="J83" s="169">
        <f>IF($C83-J$1&lt;År1,0,I82*(1-VLOOKUP($A83,[1]Hugst!$R$5:$W$9,MATCH(ROUNDUP((J$1)/10,0)*10,[1]Hugst!$R$4:$W$4,0))))</f>
        <v>7136.7512014346339</v>
      </c>
      <c r="K83" s="169">
        <f>IF($C83-K$1&lt;År1,0,J82*(1-VLOOKUP($A83,[1]Hugst!$R$5:$W$9,MATCH(ROUNDUP((K$1)/10,0)*10,[1]Hugst!$R$4:$W$4,0))))</f>
        <v>7136.0206257144364</v>
      </c>
      <c r="L83" s="169">
        <f>IF($C83-L$1&lt;År1,0,K82*(1-VLOOKUP($A83,[1]Hugst!$R$5:$W$9,MATCH(ROUNDUP((L$1)/10,0)*10,[1]Hugst!$R$4:$W$4,0))))</f>
        <v>7135.3080911461639</v>
      </c>
      <c r="M83" s="169">
        <f>IF($C83-M$1&lt;År1,0,L82*(1-VLOOKUP($A83,[1]Hugst!$R$5:$W$9,MATCH(ROUNDUP((M$1)/10,0)*10,[1]Hugst!$R$4:$W$4,0))))</f>
        <v>7134.6137215600229</v>
      </c>
      <c r="N83" s="169">
        <f>IF($C83-N$1&lt;År1,0,M82*(1-VLOOKUP($A83,[1]Hugst!$R$5:$W$9,MATCH(ROUNDUP((N$1)/10,0)*10,[1]Hugst!$R$4:$W$4,0))))</f>
        <v>7133.937641459217</v>
      </c>
      <c r="O83" s="169">
        <f>IF($C83-O$1&lt;År1,0,N82*(1-VLOOKUP($A83,[1]Hugst!$R$5:$W$9,MATCH(ROUNDUP((O$1)/10,0)*10,[1]Hugst!$R$4:$W$4,0))))</f>
        <v>7133.279976023452</v>
      </c>
      <c r="P83" s="169">
        <f>IF($C83-P$1&lt;År1,0,O82*(1-VLOOKUP($A83,[1]Hugst!$R$5:$W$9,MATCH(ROUNDUP((P$1)/10,0)*10,[1]Hugst!$R$4:$W$4,0))))</f>
        <v>7121.7605515085061</v>
      </c>
      <c r="Q83" s="169">
        <f>IF($C83-Q$1&lt;År1,0,P82*(1-VLOOKUP($A83,[1]Hugst!$R$5:$W$9,MATCH(ROUNDUP((Q$1)/10,0)*10,[1]Hugst!$R$4:$W$4,0))))</f>
        <v>7121.304634734609</v>
      </c>
      <c r="R83" s="169">
        <f>IF($C83-R$1&lt;År1,0,Q82*(1-VLOOKUP($A83,[1]Hugst!$R$5:$W$9,MATCH(ROUNDUP((R$1)/10,0)*10,[1]Hugst!$R$4:$W$4,0))))</f>
        <v>7120.8857577943036</v>
      </c>
      <c r="S83" s="169">
        <f>IF($C83-S$1&lt;År1,0,R82*(1-VLOOKUP($A83,[1]Hugst!$R$5:$W$9,MATCH(ROUNDUP((S$1)/10,0)*10,[1]Hugst!$R$4:$W$4,0))))</f>
        <v>7120.5039911019385</v>
      </c>
      <c r="T83" s="169">
        <f>IF($C83-T$1&lt;År1,0,S82*(1-VLOOKUP($A83,[1]Hugst!$R$5:$W$9,MATCH(ROUNDUP((T$1)/10,0)*10,[1]Hugst!$R$4:$W$4,0))))</f>
        <v>7120.159405407665</v>
      </c>
      <c r="U83" s="169">
        <f>IF($C83-U$1&lt;År1,0,T82*(1-VLOOKUP($A83,[1]Hugst!$R$5:$W$9,MATCH(ROUNDUP((U$1)/10,0)*10,[1]Hugst!$R$4:$W$4,0))))</f>
        <v>7119.8520717986366</v>
      </c>
      <c r="V83" s="169">
        <f>IF($C83-V$1&lt;År1,0,U82*(1-VLOOKUP($A83,[1]Hugst!$R$5:$W$9,MATCH(ROUNDUP((V$1)/10,0)*10,[1]Hugst!$R$4:$W$4,0))))</f>
        <v>7119.5820616995798</v>
      </c>
      <c r="W83" s="169">
        <f>IF($C83-W$1&lt;År1,0,V82*(1-VLOOKUP($A83,[1]Hugst!$R$5:$W$9,MATCH(ROUNDUP((W$1)/10,0)*10,[1]Hugst!$R$4:$W$4,0))))</f>
        <v>7119.3494468745012</v>
      </c>
      <c r="X83" s="169">
        <f>IF($C83-X$1&lt;År1,0,W82*(1-VLOOKUP($A83,[1]Hugst!$R$5:$W$9,MATCH(ROUNDUP((X$1)/10,0)*10,[1]Hugst!$R$4:$W$4,0))))</f>
        <v>7119.154299426812</v>
      </c>
      <c r="Y83" s="169">
        <f>IF($C83-Y$1&lt;År1,0,X82*(1-VLOOKUP($A83,[1]Hugst!$R$5:$W$9,MATCH(ROUNDUP((Y$1)/10,0)*10,[1]Hugst!$R$4:$W$4,0))))</f>
        <v>7118.9966918014297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1966.0351873048348</v>
      </c>
      <c r="E84" s="169">
        <f t="shared" si="1"/>
        <v>121.00206878958852</v>
      </c>
      <c r="F84" s="169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7142.1954920829357</v>
      </c>
      <c r="G84" s="169">
        <f>IF($C84-G$1&lt;År1,0,F83*(1-VLOOKUP($A84,[1]Hugst!$R$5:$W$9,MATCH(ROUNDUP((G$1)/10,0)*10,[1]Hugst!$R$4:$W$4,0))))</f>
        <v>7139.8514625901207</v>
      </c>
      <c r="H84" s="169">
        <f>IF($C84-H$1&lt;År1,0,G83*(1-VLOOKUP($A84,[1]Hugst!$R$5:$W$9,MATCH(ROUNDUP((H$1)/10,0)*10,[1]Hugst!$R$4:$W$4,0))))</f>
        <v>7139.0499472261781</v>
      </c>
      <c r="I84" s="169">
        <f>IF($C84-I$1&lt;År1,0,H83*(1-VLOOKUP($A84,[1]Hugst!$R$5:$W$9,MATCH(ROUNDUP((I$1)/10,0)*10,[1]Hugst!$R$4:$W$4,0))))</f>
        <v>7138.2659843538186</v>
      </c>
      <c r="J84" s="169">
        <f>IF($C84-J$1&lt;År1,0,I83*(1-VLOOKUP($A84,[1]Hugst!$R$5:$W$9,MATCH(ROUNDUP((J$1)/10,0)*10,[1]Hugst!$R$4:$W$4,0))))</f>
        <v>7137.4996951460107</v>
      </c>
      <c r="K84" s="169">
        <f>IF($C84-K$1&lt;År1,0,J83*(1-VLOOKUP($A84,[1]Hugst!$R$5:$W$9,MATCH(ROUNDUP((K$1)/10,0)*10,[1]Hugst!$R$4:$W$4,0))))</f>
        <v>7136.7512014346339</v>
      </c>
      <c r="L84" s="169">
        <f>IF($C84-L$1&lt;År1,0,K83*(1-VLOOKUP($A84,[1]Hugst!$R$5:$W$9,MATCH(ROUNDUP((L$1)/10,0)*10,[1]Hugst!$R$4:$W$4,0))))</f>
        <v>7136.0206257144364</v>
      </c>
      <c r="M84" s="169">
        <f>IF($C84-M$1&lt;År1,0,L83*(1-VLOOKUP($A84,[1]Hugst!$R$5:$W$9,MATCH(ROUNDUP((M$1)/10,0)*10,[1]Hugst!$R$4:$W$4,0))))</f>
        <v>7135.3080911461639</v>
      </c>
      <c r="N84" s="169">
        <f>IF($C84-N$1&lt;År1,0,M83*(1-VLOOKUP($A84,[1]Hugst!$R$5:$W$9,MATCH(ROUNDUP((N$1)/10,0)*10,[1]Hugst!$R$4:$W$4,0))))</f>
        <v>7134.6137215600229</v>
      </c>
      <c r="O84" s="169">
        <f>IF($C84-O$1&lt;År1,0,N83*(1-VLOOKUP($A84,[1]Hugst!$R$5:$W$9,MATCH(ROUNDUP((O$1)/10,0)*10,[1]Hugst!$R$4:$W$4,0))))</f>
        <v>7133.937641459217</v>
      </c>
      <c r="P84" s="169">
        <f>IF($C84-P$1&lt;År1,0,O83*(1-VLOOKUP($A84,[1]Hugst!$R$5:$W$9,MATCH(ROUNDUP((P$1)/10,0)*10,[1]Hugst!$R$4:$W$4,0))))</f>
        <v>7122.3987014837548</v>
      </c>
      <c r="Q84" s="169">
        <f>IF($C84-Q$1&lt;År1,0,P83*(1-VLOOKUP($A84,[1]Hugst!$R$5:$W$9,MATCH(ROUNDUP((Q$1)/10,0)*10,[1]Hugst!$R$4:$W$4,0))))</f>
        <v>7110.8968489723065</v>
      </c>
      <c r="R84" s="169">
        <f>IF($C84-R$1&lt;År1,0,Q83*(1-VLOOKUP($A84,[1]Hugst!$R$5:$W$9,MATCH(ROUNDUP((R$1)/10,0)*10,[1]Hugst!$R$4:$W$4,0))))</f>
        <v>7110.4416276646743</v>
      </c>
      <c r="S84" s="169">
        <f>IF($C84-S$1&lt;År1,0,R83*(1-VLOOKUP($A84,[1]Hugst!$R$5:$W$9,MATCH(ROUNDUP((S$1)/10,0)*10,[1]Hugst!$R$4:$W$4,0))))</f>
        <v>7110.0233896891932</v>
      </c>
      <c r="T84" s="169">
        <f>IF($C84-T$1&lt;År1,0,S83*(1-VLOOKUP($A84,[1]Hugst!$R$5:$W$9,MATCH(ROUNDUP((T$1)/10,0)*10,[1]Hugst!$R$4:$W$4,0))))</f>
        <v>7109.6422053527995</v>
      </c>
      <c r="U84" s="169">
        <f>IF($C84-U$1&lt;År1,0,T83*(1-VLOOKUP($A84,[1]Hugst!$R$5:$W$9,MATCH(ROUNDUP((U$1)/10,0)*10,[1]Hugst!$R$4:$W$4,0))))</f>
        <v>7109.298145297721</v>
      </c>
      <c r="V84" s="169">
        <f>IF($C84-V$1&lt;År1,0,U83*(1-VLOOKUP($A84,[1]Hugst!$R$5:$W$9,MATCH(ROUNDUP((V$1)/10,0)*10,[1]Hugst!$R$4:$W$4,0))))</f>
        <v>7108.9912805026725</v>
      </c>
      <c r="W84" s="169">
        <f>IF($C84-W$1&lt;År1,0,V83*(1-VLOOKUP($A84,[1]Hugst!$R$5:$W$9,MATCH(ROUNDUP((W$1)/10,0)*10,[1]Hugst!$R$4:$W$4,0))))</f>
        <v>7108.721682283428</v>
      </c>
      <c r="X84" s="169">
        <f>IF($C84-X$1&lt;År1,0,W83*(1-VLOOKUP($A84,[1]Hugst!$R$5:$W$9,MATCH(ROUNDUP((X$1)/10,0)*10,[1]Hugst!$R$4:$W$4,0))))</f>
        <v>7108.4894222945231</v>
      </c>
      <c r="Y84" s="169">
        <f>IF($C84-Y$1&lt;År1,0,X83*(1-VLOOKUP($A84,[1]Hugst!$R$5:$W$9,MATCH(ROUNDUP((Y$1)/10,0)*10,[1]Hugst!$R$4:$W$4,0))))</f>
        <v>7108.2945725293812</v>
      </c>
      <c r="Z84" s="169">
        <f>IF($C84-Z$1&lt;År1,0,Y83*(1-VLOOKUP($A84,[1]Hugst!$R$5:$W$9,MATCH(ROUNDUP((Z$1)/10,0)*10,[1]Hugst!$R$4:$W$4,0))))</f>
        <v>7106.6289433114353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1956.2050113683217</v>
      </c>
      <c r="E85" s="169">
        <f t="shared" si="1"/>
        <v>133.20314144785516</v>
      </c>
      <c r="F85" s="169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7144.5663888046893</v>
      </c>
      <c r="G85" s="169">
        <f>IF($C85-G$1&lt;År1,0,F84*(1-VLOOKUP($A85,[1]Hugst!$R$5:$W$9,MATCH(ROUNDUP((G$1)/10,0)*10,[1]Hugst!$R$4:$W$4,0))))</f>
        <v>7142.1954920829357</v>
      </c>
      <c r="H85" s="169">
        <f>IF($C85-H$1&lt;År1,0,G84*(1-VLOOKUP($A85,[1]Hugst!$R$5:$W$9,MATCH(ROUNDUP((H$1)/10,0)*10,[1]Hugst!$R$4:$W$4,0))))</f>
        <v>7139.8514625901207</v>
      </c>
      <c r="I85" s="169">
        <f>IF($C85-I$1&lt;År1,0,H84*(1-VLOOKUP($A85,[1]Hugst!$R$5:$W$9,MATCH(ROUNDUP((I$1)/10,0)*10,[1]Hugst!$R$4:$W$4,0))))</f>
        <v>7139.0499472261781</v>
      </c>
      <c r="J85" s="169">
        <f>IF($C85-J$1&lt;År1,0,I84*(1-VLOOKUP($A85,[1]Hugst!$R$5:$W$9,MATCH(ROUNDUP((J$1)/10,0)*10,[1]Hugst!$R$4:$W$4,0))))</f>
        <v>7138.2659843538186</v>
      </c>
      <c r="K85" s="169">
        <f>IF($C85-K$1&lt;År1,0,J84*(1-VLOOKUP($A85,[1]Hugst!$R$5:$W$9,MATCH(ROUNDUP((K$1)/10,0)*10,[1]Hugst!$R$4:$W$4,0))))</f>
        <v>7137.4996951460107</v>
      </c>
      <c r="L85" s="169">
        <f>IF($C85-L$1&lt;År1,0,K84*(1-VLOOKUP($A85,[1]Hugst!$R$5:$W$9,MATCH(ROUNDUP((L$1)/10,0)*10,[1]Hugst!$R$4:$W$4,0))))</f>
        <v>7136.7512014346339</v>
      </c>
      <c r="M85" s="169">
        <f>IF($C85-M$1&lt;År1,0,L84*(1-VLOOKUP($A85,[1]Hugst!$R$5:$W$9,MATCH(ROUNDUP((M$1)/10,0)*10,[1]Hugst!$R$4:$W$4,0))))</f>
        <v>7136.0206257144364</v>
      </c>
      <c r="N85" s="169">
        <f>IF($C85-N$1&lt;År1,0,M84*(1-VLOOKUP($A85,[1]Hugst!$R$5:$W$9,MATCH(ROUNDUP((N$1)/10,0)*10,[1]Hugst!$R$4:$W$4,0))))</f>
        <v>7135.3080911461639</v>
      </c>
      <c r="O85" s="169">
        <f>IF($C85-O$1&lt;År1,0,N84*(1-VLOOKUP($A85,[1]Hugst!$R$5:$W$9,MATCH(ROUNDUP((O$1)/10,0)*10,[1]Hugst!$R$4:$W$4,0))))</f>
        <v>7134.6137215600229</v>
      </c>
      <c r="P85" s="169">
        <f>IF($C85-P$1&lt;År1,0,O84*(1-VLOOKUP($A85,[1]Hugst!$R$5:$W$9,MATCH(ROUNDUP((P$1)/10,0)*10,[1]Hugst!$R$4:$W$4,0))))</f>
        <v>7123.0553637010589</v>
      </c>
      <c r="Q85" s="169">
        <f>IF($C85-Q$1&lt;År1,0,P84*(1-VLOOKUP($A85,[1]Hugst!$R$5:$W$9,MATCH(ROUNDUP((Q$1)/10,0)*10,[1]Hugst!$R$4:$W$4,0))))</f>
        <v>7111.5340254984403</v>
      </c>
      <c r="R85" s="169">
        <f>IF($C85-R$1&lt;År1,0,Q84*(1-VLOOKUP($A85,[1]Hugst!$R$5:$W$9,MATCH(ROUNDUP((R$1)/10,0)*10,[1]Hugst!$R$4:$W$4,0))))</f>
        <v>7100.0497181857381</v>
      </c>
      <c r="S85" s="169">
        <f>IF($C85-S$1&lt;År1,0,R84*(1-VLOOKUP($A85,[1]Hugst!$R$5:$W$9,MATCH(ROUNDUP((S$1)/10,0)*10,[1]Hugst!$R$4:$W$4,0))))</f>
        <v>7099.5951912834907</v>
      </c>
      <c r="T85" s="169">
        <f>IF($C85-T$1&lt;År1,0,S84*(1-VLOOKUP($A85,[1]Hugst!$R$5:$W$9,MATCH(ROUNDUP((T$1)/10,0)*10,[1]Hugst!$R$4:$W$4,0))))</f>
        <v>7099.177591298142</v>
      </c>
      <c r="U85" s="169">
        <f>IF($C85-U$1&lt;År1,0,T84*(1-VLOOKUP($A85,[1]Hugst!$R$5:$W$9,MATCH(ROUNDUP((U$1)/10,0)*10,[1]Hugst!$R$4:$W$4,0))))</f>
        <v>7098.7969884293798</v>
      </c>
      <c r="V85" s="169">
        <f>IF($C85-V$1&lt;År1,0,U84*(1-VLOOKUP($A85,[1]Hugst!$R$5:$W$9,MATCH(ROUNDUP((V$1)/10,0)*10,[1]Hugst!$R$4:$W$4,0))))</f>
        <v>7098.4534532116731</v>
      </c>
      <c r="W85" s="169">
        <f>IF($C85-W$1&lt;År1,0,V84*(1-VLOOKUP($A85,[1]Hugst!$R$5:$W$9,MATCH(ROUNDUP((W$1)/10,0)*10,[1]Hugst!$R$4:$W$4,0))))</f>
        <v>7098.147056515465</v>
      </c>
      <c r="X85" s="169">
        <f>IF($C85-X$1&lt;År1,0,W84*(1-VLOOKUP($A85,[1]Hugst!$R$5:$W$9,MATCH(ROUNDUP((X$1)/10,0)*10,[1]Hugst!$R$4:$W$4,0))))</f>
        <v>7097.8778695477413</v>
      </c>
      <c r="Y85" s="169">
        <f>IF($C85-Y$1&lt;År1,0,X84*(1-VLOOKUP($A85,[1]Hugst!$R$5:$W$9,MATCH(ROUNDUP((Y$1)/10,0)*10,[1]Hugst!$R$4:$W$4,0))))</f>
        <v>7097.6459638537344</v>
      </c>
      <c r="Z85" s="169">
        <f>IF($C85-Z$1&lt;År1,0,Y84*(1-VLOOKUP($A85,[1]Hugst!$R$5:$W$9,MATCH(ROUNDUP((Z$1)/10,0)*10,[1]Hugst!$R$4:$W$4,0))))</f>
        <v>7095.945416704224</v>
      </c>
      <c r="AA85" s="169">
        <f>IF($C85-AA$1&lt;År1,0,Z84*(1-VLOOKUP($A85,[1]Hugst!$R$5:$W$9,MATCH(ROUNDUP((AA$1)/10,0)*10,[1]Hugst!$R$4:$W$4,0))))</f>
        <v>7094.2826811641562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1946.4239863115363</v>
      </c>
      <c r="E86" s="169">
        <f t="shared" si="1"/>
        <v>145.38176575352554</v>
      </c>
      <c r="F86" s="169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7146.9639880535742</v>
      </c>
      <c r="G86" s="169">
        <f>IF($C86-G$1&lt;År1,0,F85*(1-VLOOKUP($A86,[1]Hugst!$R$5:$W$9,MATCH(ROUNDUP((G$1)/10,0)*10,[1]Hugst!$R$4:$W$4,0))))</f>
        <v>7144.5663888046893</v>
      </c>
      <c r="H86" s="169">
        <f>IF($C86-H$1&lt;År1,0,G85*(1-VLOOKUP($A86,[1]Hugst!$R$5:$W$9,MATCH(ROUNDUP((H$1)/10,0)*10,[1]Hugst!$R$4:$W$4,0))))</f>
        <v>7142.1954920829357</v>
      </c>
      <c r="I86" s="169">
        <f>IF($C86-I$1&lt;År1,0,H85*(1-VLOOKUP($A86,[1]Hugst!$R$5:$W$9,MATCH(ROUNDUP((I$1)/10,0)*10,[1]Hugst!$R$4:$W$4,0))))</f>
        <v>7139.8514625901207</v>
      </c>
      <c r="J86" s="169">
        <f>IF($C86-J$1&lt;År1,0,I85*(1-VLOOKUP($A86,[1]Hugst!$R$5:$W$9,MATCH(ROUNDUP((J$1)/10,0)*10,[1]Hugst!$R$4:$W$4,0))))</f>
        <v>7139.0499472261781</v>
      </c>
      <c r="K86" s="169">
        <f>IF($C86-K$1&lt;År1,0,J85*(1-VLOOKUP($A86,[1]Hugst!$R$5:$W$9,MATCH(ROUNDUP((K$1)/10,0)*10,[1]Hugst!$R$4:$W$4,0))))</f>
        <v>7138.2659843538186</v>
      </c>
      <c r="L86" s="169">
        <f>IF($C86-L$1&lt;År1,0,K85*(1-VLOOKUP($A86,[1]Hugst!$R$5:$W$9,MATCH(ROUNDUP((L$1)/10,0)*10,[1]Hugst!$R$4:$W$4,0))))</f>
        <v>7137.4996951460107</v>
      </c>
      <c r="M86" s="169">
        <f>IF($C86-M$1&lt;År1,0,L85*(1-VLOOKUP($A86,[1]Hugst!$R$5:$W$9,MATCH(ROUNDUP((M$1)/10,0)*10,[1]Hugst!$R$4:$W$4,0))))</f>
        <v>7136.7512014346339</v>
      </c>
      <c r="N86" s="169">
        <f>IF($C86-N$1&lt;År1,0,M85*(1-VLOOKUP($A86,[1]Hugst!$R$5:$W$9,MATCH(ROUNDUP((N$1)/10,0)*10,[1]Hugst!$R$4:$W$4,0))))</f>
        <v>7136.0206257144364</v>
      </c>
      <c r="O86" s="169">
        <f>IF($C86-O$1&lt;År1,0,N85*(1-VLOOKUP($A86,[1]Hugst!$R$5:$W$9,MATCH(ROUNDUP((O$1)/10,0)*10,[1]Hugst!$R$4:$W$4,0))))</f>
        <v>7135.3080911461639</v>
      </c>
      <c r="P86" s="169">
        <f>IF($C86-P$1&lt;År1,0,O85*(1-VLOOKUP($A86,[1]Hugst!$R$5:$W$9,MATCH(ROUNDUP((P$1)/10,0)*10,[1]Hugst!$R$4:$W$4,0))))</f>
        <v>7123.7304124932361</v>
      </c>
      <c r="Q86" s="169">
        <f>IF($C86-Q$1&lt;År1,0,P85*(1-VLOOKUP($A86,[1]Hugst!$R$5:$W$9,MATCH(ROUNDUP((Q$1)/10,0)*10,[1]Hugst!$R$4:$W$4,0))))</f>
        <v>7112.1896860276165</v>
      </c>
      <c r="R86" s="169">
        <f>IF($C86-R$1&lt;År1,0,Q85*(1-VLOOKUP($A86,[1]Hugst!$R$5:$W$9,MATCH(ROUNDUP((R$1)/10,0)*10,[1]Hugst!$R$4:$W$4,0))))</f>
        <v>7100.6859227476798</v>
      </c>
      <c r="S86" s="169">
        <f>IF($C86-S$1&lt;År1,0,R85*(1-VLOOKUP($A86,[1]Hugst!$R$5:$W$9,MATCH(ROUNDUP((S$1)/10,0)*10,[1]Hugst!$R$4:$W$4,0))))</f>
        <v>7089.2191338698613</v>
      </c>
      <c r="T86" s="169">
        <f>IF($C86-T$1&lt;År1,0,S85*(1-VLOOKUP($A86,[1]Hugst!$R$5:$W$9,MATCH(ROUNDUP((T$1)/10,0)*10,[1]Hugst!$R$4:$W$4,0))))</f>
        <v>7088.7653003137357</v>
      </c>
      <c r="U86" s="169">
        <f>IF($C86-U$1&lt;År1,0,T85*(1-VLOOKUP($A86,[1]Hugst!$R$5:$W$9,MATCH(ROUNDUP((U$1)/10,0)*10,[1]Hugst!$R$4:$W$4,0))))</f>
        <v>7088.3483373453146</v>
      </c>
      <c r="V86" s="169">
        <f>IF($C86-V$1&lt;År1,0,U85*(1-VLOOKUP($A86,[1]Hugst!$R$5:$W$9,MATCH(ROUNDUP((V$1)/10,0)*10,[1]Hugst!$R$4:$W$4,0))))</f>
        <v>7087.9683150571991</v>
      </c>
      <c r="W86" s="169">
        <f>IF($C86-W$1&lt;År1,0,V85*(1-VLOOKUP($A86,[1]Hugst!$R$5:$W$9,MATCH(ROUNDUP((W$1)/10,0)*10,[1]Hugst!$R$4:$W$4,0))))</f>
        <v>7087.6253038762652</v>
      </c>
      <c r="X86" s="169">
        <f>IF($C86-X$1&lt;År1,0,W85*(1-VLOOKUP($A86,[1]Hugst!$R$5:$W$9,MATCH(ROUNDUP((X$1)/10,0)*10,[1]Hugst!$R$4:$W$4,0))))</f>
        <v>7087.3193745648477</v>
      </c>
      <c r="Y86" s="169">
        <f>IF($C86-Y$1&lt;År1,0,X85*(1-VLOOKUP($A86,[1]Hugst!$R$5:$W$9,MATCH(ROUNDUP((Y$1)/10,0)*10,[1]Hugst!$R$4:$W$4,0))))</f>
        <v>7087.0505982213126</v>
      </c>
      <c r="Z86" s="169">
        <f>IF($C86-Z$1&lt;År1,0,Y85*(1-VLOOKUP($A86,[1]Hugst!$R$5:$W$9,MATCH(ROUNDUP((Z$1)/10,0)*10,[1]Hugst!$R$4:$W$4,0))))</f>
        <v>7085.3153077300904</v>
      </c>
      <c r="AA86" s="169">
        <f>IF($C86-AA$1&lt;År1,0,Z85*(1-VLOOKUP($A86,[1]Hugst!$R$5:$W$9,MATCH(ROUNDUP((AA$1)/10,0)*10,[1]Hugst!$R$4:$W$4,0))))</f>
        <v>7083.6177149209661</v>
      </c>
      <c r="AB86" s="169">
        <f>IF($C86-AB$1&lt;År1,0,AA85*(1-VLOOKUP($A86,[1]Hugst!$R$5:$W$9,MATCH(ROUNDUP((AB$1)/10,0)*10,[1]Hugst!$R$4:$W$4,0))))</f>
        <v>7081.9578680316254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1936.6918663798715</v>
      </c>
      <c r="E87" s="169">
        <f t="shared" si="1"/>
        <v>157.53802358621033</v>
      </c>
      <c r="F87" s="169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7149.3881259545942</v>
      </c>
      <c r="G87" s="169">
        <f>IF($C87-G$1&lt;År1,0,F86*(1-VLOOKUP($A87,[1]Hugst!$R$5:$W$9,MATCH(ROUNDUP((G$1)/10,0)*10,[1]Hugst!$R$4:$W$4,0))))</f>
        <v>7146.9639880535742</v>
      </c>
      <c r="H87" s="169">
        <f>IF($C87-H$1&lt;År1,0,G86*(1-VLOOKUP($A87,[1]Hugst!$R$5:$W$9,MATCH(ROUNDUP((H$1)/10,0)*10,[1]Hugst!$R$4:$W$4,0))))</f>
        <v>7144.5663888046893</v>
      </c>
      <c r="I87" s="169">
        <f>IF($C87-I$1&lt;År1,0,H86*(1-VLOOKUP($A87,[1]Hugst!$R$5:$W$9,MATCH(ROUNDUP((I$1)/10,0)*10,[1]Hugst!$R$4:$W$4,0))))</f>
        <v>7142.1954920829357</v>
      </c>
      <c r="J87" s="169">
        <f>IF($C87-J$1&lt;År1,0,I86*(1-VLOOKUP($A87,[1]Hugst!$R$5:$W$9,MATCH(ROUNDUP((J$1)/10,0)*10,[1]Hugst!$R$4:$W$4,0))))</f>
        <v>7139.8514625901207</v>
      </c>
      <c r="K87" s="169">
        <f>IF($C87-K$1&lt;År1,0,J86*(1-VLOOKUP($A87,[1]Hugst!$R$5:$W$9,MATCH(ROUNDUP((K$1)/10,0)*10,[1]Hugst!$R$4:$W$4,0))))</f>
        <v>7139.0499472261781</v>
      </c>
      <c r="L87" s="169">
        <f>IF($C87-L$1&lt;År1,0,K86*(1-VLOOKUP($A87,[1]Hugst!$R$5:$W$9,MATCH(ROUNDUP((L$1)/10,0)*10,[1]Hugst!$R$4:$W$4,0))))</f>
        <v>7138.2659843538186</v>
      </c>
      <c r="M87" s="169">
        <f>IF($C87-M$1&lt;År1,0,L86*(1-VLOOKUP($A87,[1]Hugst!$R$5:$W$9,MATCH(ROUNDUP((M$1)/10,0)*10,[1]Hugst!$R$4:$W$4,0))))</f>
        <v>7137.4996951460107</v>
      </c>
      <c r="N87" s="169">
        <f>IF($C87-N$1&lt;År1,0,M86*(1-VLOOKUP($A87,[1]Hugst!$R$5:$W$9,MATCH(ROUNDUP((N$1)/10,0)*10,[1]Hugst!$R$4:$W$4,0))))</f>
        <v>7136.7512014346339</v>
      </c>
      <c r="O87" s="169">
        <f>IF($C87-O$1&lt;År1,0,N86*(1-VLOOKUP($A87,[1]Hugst!$R$5:$W$9,MATCH(ROUNDUP((O$1)/10,0)*10,[1]Hugst!$R$4:$W$4,0))))</f>
        <v>7136.0206257144364</v>
      </c>
      <c r="P87" s="169">
        <f>IF($C87-P$1&lt;År1,0,O86*(1-VLOOKUP($A87,[1]Hugst!$R$5:$W$9,MATCH(ROUNDUP((P$1)/10,0)*10,[1]Hugst!$R$4:$W$4,0))))</f>
        <v>7124.4237228715338</v>
      </c>
      <c r="Q87" s="169">
        <f>IF($C87-Q$1&lt;År1,0,P86*(1-VLOOKUP($A87,[1]Hugst!$R$5:$W$9,MATCH(ROUNDUP((Q$1)/10,0)*10,[1]Hugst!$R$4:$W$4,0))))</f>
        <v>7112.8637050843481</v>
      </c>
      <c r="R87" s="169">
        <f>IF($C87-R$1&lt;År1,0,Q86*(1-VLOOKUP($A87,[1]Hugst!$R$5:$W$9,MATCH(ROUNDUP((R$1)/10,0)*10,[1]Hugst!$R$4:$W$4,0))))</f>
        <v>7101.3405831167265</v>
      </c>
      <c r="S87" s="169">
        <f>IF($C87-S$1&lt;År1,0,R86*(1-VLOOKUP($A87,[1]Hugst!$R$5:$W$9,MATCH(ROUNDUP((S$1)/10,0)*10,[1]Hugst!$R$4:$W$4,0))))</f>
        <v>7089.8543679502682</v>
      </c>
      <c r="T87" s="169">
        <f>IF($C87-T$1&lt;År1,0,S86*(1-VLOOKUP($A87,[1]Hugst!$R$5:$W$9,MATCH(ROUNDUP((T$1)/10,0)*10,[1]Hugst!$R$4:$W$4,0))))</f>
        <v>7078.4050707842971</v>
      </c>
      <c r="U87" s="169">
        <f>IF($C87-U$1&lt;År1,0,T86*(1-VLOOKUP($A87,[1]Hugst!$R$5:$W$9,MATCH(ROUNDUP((U$1)/10,0)*10,[1]Hugst!$R$4:$W$4,0))))</f>
        <v>7077.9519295166465</v>
      </c>
      <c r="V87" s="169">
        <f>IF($C87-V$1&lt;År1,0,U86*(1-VLOOKUP($A87,[1]Hugst!$R$5:$W$9,MATCH(ROUNDUP((V$1)/10,0)*10,[1]Hugst!$R$4:$W$4,0))))</f>
        <v>7077.5356025934316</v>
      </c>
      <c r="W87" s="169">
        <f>IF($C87-W$1&lt;År1,0,V86*(1-VLOOKUP($A87,[1]Hugst!$R$5:$W$9,MATCH(ROUNDUP((W$1)/10,0)*10,[1]Hugst!$R$4:$W$4,0))))</f>
        <v>7077.1561600003324</v>
      </c>
      <c r="X87" s="169">
        <f>IF($C87-X$1&lt;År1,0,W86*(1-VLOOKUP($A87,[1]Hugst!$R$5:$W$9,MATCH(ROUNDUP((X$1)/10,0)*10,[1]Hugst!$R$4:$W$4,0))))</f>
        <v>7076.8136720567927</v>
      </c>
      <c r="Y87" s="169">
        <f>IF($C87-Y$1&lt;År1,0,X86*(1-VLOOKUP($A87,[1]Hugst!$R$5:$W$9,MATCH(ROUNDUP((Y$1)/10,0)*10,[1]Hugst!$R$4:$W$4,0))))</f>
        <v>7076.5082094172067</v>
      </c>
      <c r="Z87" s="169">
        <f>IF($C87-Z$1&lt;År1,0,Y86*(1-VLOOKUP($A87,[1]Hugst!$R$5:$W$9,MATCH(ROUNDUP((Z$1)/10,0)*10,[1]Hugst!$R$4:$W$4,0))))</f>
        <v>7074.7383493006737</v>
      </c>
      <c r="AA87" s="169">
        <f>IF($C87-AA$1&lt;År1,0,Z86*(1-VLOOKUP($A87,[1]Hugst!$R$5:$W$9,MATCH(ROUNDUP((AA$1)/10,0)*10,[1]Hugst!$R$4:$W$4,0))))</f>
        <v>7073.0060735090337</v>
      </c>
      <c r="AB87" s="169">
        <f>IF($C87-AB$1&lt;År1,0,AA86*(1-VLOOKUP($A87,[1]Hugst!$R$5:$W$9,MATCH(ROUNDUP((AB$1)/10,0)*10,[1]Hugst!$R$4:$W$4,0))))</f>
        <v>7071.3114299077561</v>
      </c>
      <c r="AC87" s="169">
        <f>IF($C87-AC$1&lt;År1,0,AB86*(1-VLOOKUP($A87,[1]Hugst!$R$5:$W$9,MATCH(ROUNDUP((AC$1)/10,0)*10,[1]Hugst!$R$4:$W$4,0))))</f>
        <v>7069.6544666507225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1927.0084070480079</v>
      </c>
      <c r="E88" s="169">
        <f t="shared" si="1"/>
        <v>169.67199641987099</v>
      </c>
      <c r="F88" s="169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7151.8386394563913</v>
      </c>
      <c r="G88" s="169">
        <f>IF($C88-G$1&lt;År1,0,F87*(1-VLOOKUP($A88,[1]Hugst!$R$5:$W$9,MATCH(ROUNDUP((G$1)/10,0)*10,[1]Hugst!$R$4:$W$4,0))))</f>
        <v>7149.3881259545942</v>
      </c>
      <c r="H88" s="169">
        <f>IF($C88-H$1&lt;År1,0,G87*(1-VLOOKUP($A88,[1]Hugst!$R$5:$W$9,MATCH(ROUNDUP((H$1)/10,0)*10,[1]Hugst!$R$4:$W$4,0))))</f>
        <v>7146.9639880535742</v>
      </c>
      <c r="I88" s="169">
        <f>IF($C88-I$1&lt;År1,0,H87*(1-VLOOKUP($A88,[1]Hugst!$R$5:$W$9,MATCH(ROUNDUP((I$1)/10,0)*10,[1]Hugst!$R$4:$W$4,0))))</f>
        <v>7144.5663888046893</v>
      </c>
      <c r="J88" s="169">
        <f>IF($C88-J$1&lt;År1,0,I87*(1-VLOOKUP($A88,[1]Hugst!$R$5:$W$9,MATCH(ROUNDUP((J$1)/10,0)*10,[1]Hugst!$R$4:$W$4,0))))</f>
        <v>7142.1954920829357</v>
      </c>
      <c r="K88" s="169">
        <f>IF($C88-K$1&lt;År1,0,J87*(1-VLOOKUP($A88,[1]Hugst!$R$5:$W$9,MATCH(ROUNDUP((K$1)/10,0)*10,[1]Hugst!$R$4:$W$4,0))))</f>
        <v>7139.8514625901207</v>
      </c>
      <c r="L88" s="169">
        <f>IF($C88-L$1&lt;År1,0,K87*(1-VLOOKUP($A88,[1]Hugst!$R$5:$W$9,MATCH(ROUNDUP((L$1)/10,0)*10,[1]Hugst!$R$4:$W$4,0))))</f>
        <v>7139.0499472261781</v>
      </c>
      <c r="M88" s="169">
        <f>IF($C88-M$1&lt;År1,0,L87*(1-VLOOKUP($A88,[1]Hugst!$R$5:$W$9,MATCH(ROUNDUP((M$1)/10,0)*10,[1]Hugst!$R$4:$W$4,0))))</f>
        <v>7138.2659843538186</v>
      </c>
      <c r="N88" s="169">
        <f>IF($C88-N$1&lt;År1,0,M87*(1-VLOOKUP($A88,[1]Hugst!$R$5:$W$9,MATCH(ROUNDUP((N$1)/10,0)*10,[1]Hugst!$R$4:$W$4,0))))</f>
        <v>7137.4996951460107</v>
      </c>
      <c r="O88" s="169">
        <f>IF($C88-O$1&lt;År1,0,N87*(1-VLOOKUP($A88,[1]Hugst!$R$5:$W$9,MATCH(ROUNDUP((O$1)/10,0)*10,[1]Hugst!$R$4:$W$4,0))))</f>
        <v>7136.7512014346339</v>
      </c>
      <c r="P88" s="169">
        <f>IF($C88-P$1&lt;År1,0,O87*(1-VLOOKUP($A88,[1]Hugst!$R$5:$W$9,MATCH(ROUNDUP((P$1)/10,0)*10,[1]Hugst!$R$4:$W$4,0))))</f>
        <v>7125.135170522668</v>
      </c>
      <c r="Q88" s="169">
        <f>IF($C88-Q$1&lt;År1,0,P87*(1-VLOOKUP($A88,[1]Hugst!$R$5:$W$9,MATCH(ROUNDUP((Q$1)/10,0)*10,[1]Hugst!$R$4:$W$4,0))))</f>
        <v>7113.5559578705434</v>
      </c>
      <c r="R88" s="169">
        <f>IF($C88-R$1&lt;År1,0,Q87*(1-VLOOKUP($A88,[1]Hugst!$R$5:$W$9,MATCH(ROUNDUP((R$1)/10,0)*10,[1]Hugst!$R$4:$W$4,0))))</f>
        <v>7102.0135740087953</v>
      </c>
      <c r="S88" s="169">
        <f>IF($C88-S$1&lt;År1,0,R87*(1-VLOOKUP($A88,[1]Hugst!$R$5:$W$9,MATCH(ROUNDUP((S$1)/10,0)*10,[1]Hugst!$R$4:$W$4,0))))</f>
        <v>7090.5080296848537</v>
      </c>
      <c r="T88" s="169">
        <f>IF($C88-T$1&lt;År1,0,S87*(1-VLOOKUP($A88,[1]Hugst!$R$5:$W$9,MATCH(ROUNDUP((T$1)/10,0)*10,[1]Hugst!$R$4:$W$4,0))))</f>
        <v>7079.0393358635638</v>
      </c>
      <c r="U88" s="169">
        <f>IF($C88-U$1&lt;År1,0,T87*(1-VLOOKUP($A88,[1]Hugst!$R$5:$W$9,MATCH(ROUNDUP((U$1)/10,0)*10,[1]Hugst!$R$4:$W$4,0))))</f>
        <v>7067.6075037271685</v>
      </c>
      <c r="V88" s="169">
        <f>IF($C88-V$1&lt;År1,0,U87*(1-VLOOKUP($A88,[1]Hugst!$R$5:$W$9,MATCH(ROUNDUP((V$1)/10,0)*10,[1]Hugst!$R$4:$W$4,0))))</f>
        <v>7067.1550536919594</v>
      </c>
      <c r="W88" s="169">
        <f>IF($C88-W$1&lt;År1,0,V87*(1-VLOOKUP($A88,[1]Hugst!$R$5:$W$9,MATCH(ROUNDUP((W$1)/10,0)*10,[1]Hugst!$R$4:$W$4,0))))</f>
        <v>7066.7393618437127</v>
      </c>
      <c r="X88" s="169">
        <f>IF($C88-X$1&lt;År1,0,W87*(1-VLOOKUP($A88,[1]Hugst!$R$5:$W$9,MATCH(ROUNDUP((X$1)/10,0)*10,[1]Hugst!$R$4:$W$4,0))))</f>
        <v>7066.3604980613491</v>
      </c>
      <c r="Y88" s="169">
        <f>IF($C88-Y$1&lt;År1,0,X87*(1-VLOOKUP($A88,[1]Hugst!$R$5:$W$9,MATCH(ROUNDUP((Y$1)/10,0)*10,[1]Hugst!$R$4:$W$4,0))))</f>
        <v>7066.0185325570446</v>
      </c>
      <c r="Z88" s="169">
        <f>IF($C88-Z$1&lt;År1,0,Y87*(1-VLOOKUP($A88,[1]Hugst!$R$5:$W$9,MATCH(ROUNDUP((Z$1)/10,0)*10,[1]Hugst!$R$4:$W$4,0))))</f>
        <v>7064.2142756635576</v>
      </c>
      <c r="AA88" s="169">
        <f>IF($C88-AA$1&lt;År1,0,Z87*(1-VLOOKUP($A88,[1]Hugst!$R$5:$W$9,MATCH(ROUNDUP((AA$1)/10,0)*10,[1]Hugst!$R$4:$W$4,0))))</f>
        <v>7062.4474903040073</v>
      </c>
      <c r="AB88" s="169">
        <f>IF($C88-AB$1&lt;År1,0,AA87*(1-VLOOKUP($A88,[1]Hugst!$R$5:$W$9,MATCH(ROUNDUP((AB$1)/10,0)*10,[1]Hugst!$R$4:$W$4,0))))</f>
        <v>7060.7182239745471</v>
      </c>
      <c r="AC88" s="169">
        <f>IF($C88-AC$1&lt;År1,0,AB87*(1-VLOOKUP($A88,[1]Hugst!$R$5:$W$9,MATCH(ROUNDUP((AC$1)/10,0)*10,[1]Hugst!$R$4:$W$4,0))))</f>
        <v>7059.0265244574921</v>
      </c>
      <c r="AD88" s="169">
        <f>IF($C88-AD$1&lt;År1,0,AC87*(1-VLOOKUP($A88,[1]Hugst!$R$5:$W$9,MATCH(ROUNDUP((AD$1)/10,0)*10,[1]Hugst!$R$4:$W$4,0))))</f>
        <v>7057.3724398230661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1917.3733650127542</v>
      </c>
      <c r="E89" s="169">
        <f t="shared" si="1"/>
        <v>181.78376532538095</v>
      </c>
      <c r="F89" s="169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7154.3153663266476</v>
      </c>
      <c r="G89" s="169">
        <f>IF($C89-G$1&lt;År1,0,F88*(1-VLOOKUP($A89,[1]Hugst!$R$5:$W$9,MATCH(ROUNDUP((G$1)/10,0)*10,[1]Hugst!$R$4:$W$4,0))))</f>
        <v>7151.8386394563913</v>
      </c>
      <c r="H89" s="169">
        <f>IF($C89-H$1&lt;År1,0,G88*(1-VLOOKUP($A89,[1]Hugst!$R$5:$W$9,MATCH(ROUNDUP((H$1)/10,0)*10,[1]Hugst!$R$4:$W$4,0))))</f>
        <v>7149.3881259545942</v>
      </c>
      <c r="I89" s="169">
        <f>IF($C89-I$1&lt;År1,0,H88*(1-VLOOKUP($A89,[1]Hugst!$R$5:$W$9,MATCH(ROUNDUP((I$1)/10,0)*10,[1]Hugst!$R$4:$W$4,0))))</f>
        <v>7146.9639880535742</v>
      </c>
      <c r="J89" s="169">
        <f>IF($C89-J$1&lt;År1,0,I88*(1-VLOOKUP($A89,[1]Hugst!$R$5:$W$9,MATCH(ROUNDUP((J$1)/10,0)*10,[1]Hugst!$R$4:$W$4,0))))</f>
        <v>7144.5663888046893</v>
      </c>
      <c r="K89" s="169">
        <f>IF($C89-K$1&lt;År1,0,J88*(1-VLOOKUP($A89,[1]Hugst!$R$5:$W$9,MATCH(ROUNDUP((K$1)/10,0)*10,[1]Hugst!$R$4:$W$4,0))))</f>
        <v>7142.1954920829357</v>
      </c>
      <c r="L89" s="169">
        <f>IF($C89-L$1&lt;År1,0,K88*(1-VLOOKUP($A89,[1]Hugst!$R$5:$W$9,MATCH(ROUNDUP((L$1)/10,0)*10,[1]Hugst!$R$4:$W$4,0))))</f>
        <v>7139.8514625901207</v>
      </c>
      <c r="M89" s="169">
        <f>IF($C89-M$1&lt;År1,0,L88*(1-VLOOKUP($A89,[1]Hugst!$R$5:$W$9,MATCH(ROUNDUP((M$1)/10,0)*10,[1]Hugst!$R$4:$W$4,0))))</f>
        <v>7139.0499472261781</v>
      </c>
      <c r="N89" s="169">
        <f>IF($C89-N$1&lt;År1,0,M88*(1-VLOOKUP($A89,[1]Hugst!$R$5:$W$9,MATCH(ROUNDUP((N$1)/10,0)*10,[1]Hugst!$R$4:$W$4,0))))</f>
        <v>7138.2659843538186</v>
      </c>
      <c r="O89" s="169">
        <f>IF($C89-O$1&lt;År1,0,N88*(1-VLOOKUP($A89,[1]Hugst!$R$5:$W$9,MATCH(ROUNDUP((O$1)/10,0)*10,[1]Hugst!$R$4:$W$4,0))))</f>
        <v>7137.4996951460107</v>
      </c>
      <c r="P89" s="169">
        <f>IF($C89-P$1&lt;År1,0,O88*(1-VLOOKUP($A89,[1]Hugst!$R$5:$W$9,MATCH(ROUNDUP((P$1)/10,0)*10,[1]Hugst!$R$4:$W$4,0))))</f>
        <v>7125.864631805327</v>
      </c>
      <c r="Q89" s="169">
        <f>IF($C89-Q$1&lt;År1,0,P88*(1-VLOOKUP($A89,[1]Hugst!$R$5:$W$9,MATCH(ROUNDUP((Q$1)/10,0)*10,[1]Hugst!$R$4:$W$4,0))))</f>
        <v>7114.2663202625481</v>
      </c>
      <c r="R89" s="169">
        <f>IF($C89-R$1&lt;År1,0,Q88*(1-VLOOKUP($A89,[1]Hugst!$R$5:$W$9,MATCH(ROUNDUP((R$1)/10,0)*10,[1]Hugst!$R$4:$W$4,0))))</f>
        <v>7102.7047708161645</v>
      </c>
      <c r="S89" s="169">
        <f>IF($C89-S$1&lt;År1,0,R88*(1-VLOOKUP($A89,[1]Hugst!$R$5:$W$9,MATCH(ROUNDUP((S$1)/10,0)*10,[1]Hugst!$R$4:$W$4,0))))</f>
        <v>7091.179993980646</v>
      </c>
      <c r="T89" s="169">
        <f>IF($C89-T$1&lt;År1,0,S88*(1-VLOOKUP($A89,[1]Hugst!$R$5:$W$9,MATCH(ROUNDUP((T$1)/10,0)*10,[1]Hugst!$R$4:$W$4,0))))</f>
        <v>7079.692000487029</v>
      </c>
      <c r="U89" s="169">
        <f>IF($C89-U$1&lt;År1,0,T88*(1-VLOOKUP($A89,[1]Hugst!$R$5:$W$9,MATCH(ROUNDUP((U$1)/10,0)*10,[1]Hugst!$R$4:$W$4,0))))</f>
        <v>7068.240801283433</v>
      </c>
      <c r="V89" s="169">
        <f>IF($C89-V$1&lt;År1,0,U88*(1-VLOOKUP($A89,[1]Hugst!$R$5:$W$9,MATCH(ROUNDUP((V$1)/10,0)*10,[1]Hugst!$R$4:$W$4,0))))</f>
        <v>7056.8264075350417</v>
      </c>
      <c r="W89" s="169">
        <f>IF($C89-W$1&lt;År1,0,V88*(1-VLOOKUP($A89,[1]Hugst!$R$5:$W$9,MATCH(ROUNDUP((W$1)/10,0)*10,[1]Hugst!$R$4:$W$4,0))))</f>
        <v>7056.3746476778524</v>
      </c>
      <c r="X89" s="169">
        <f>IF($C89-X$1&lt;År1,0,W88*(1-VLOOKUP($A89,[1]Hugst!$R$5:$W$9,MATCH(ROUNDUP((X$1)/10,0)*10,[1]Hugst!$R$4:$W$4,0))))</f>
        <v>7055.9595899358155</v>
      </c>
      <c r="Y89" s="169">
        <f>IF($C89-Y$1&lt;År1,0,X88*(1-VLOOKUP($A89,[1]Hugst!$R$5:$W$9,MATCH(ROUNDUP((Y$1)/10,0)*10,[1]Hugst!$R$4:$W$4,0))))</f>
        <v>7055.5813040812554</v>
      </c>
      <c r="Z89" s="169">
        <f>IF($C89-Z$1&lt;År1,0,Y88*(1-VLOOKUP($A89,[1]Hugst!$R$5:$W$9,MATCH(ROUNDUP((Z$1)/10,0)*10,[1]Hugst!$R$4:$W$4,0))))</f>
        <v>7053.7428223945508</v>
      </c>
      <c r="AA89" s="169">
        <f>IF($C89-AA$1&lt;År1,0,Z88*(1-VLOOKUP($A89,[1]Hugst!$R$5:$W$9,MATCH(ROUNDUP((AA$1)/10,0)*10,[1]Hugst!$R$4:$W$4,0))))</f>
        <v>7051.9417000151589</v>
      </c>
      <c r="AB89" s="169">
        <f>IF($C89-AB$1&lt;År1,0,AA88*(1-VLOOKUP($A89,[1]Hugst!$R$5:$W$9,MATCH(ROUNDUP((AB$1)/10,0)*10,[1]Hugst!$R$4:$W$4,0))))</f>
        <v>7050.1779840708514</v>
      </c>
      <c r="AC89" s="169">
        <f>IF($C89-AC$1&lt;År1,0,AB88*(1-VLOOKUP($A89,[1]Hugst!$R$5:$W$9,MATCH(ROUNDUP((AC$1)/10,0)*10,[1]Hugst!$R$4:$W$4,0))))</f>
        <v>7048.4517219752688</v>
      </c>
      <c r="AD89" s="169">
        <f>IF($C89-AD$1&lt;År1,0,AC88*(1-VLOOKUP($A89,[1]Hugst!$R$5:$W$9,MATCH(ROUNDUP((AD$1)/10,0)*10,[1]Hugst!$R$4:$W$4,0))))</f>
        <v>7046.7629614277139</v>
      </c>
      <c r="AE89" s="169">
        <f>IF($C89-AE$1&lt;År1,0,AD88*(1-VLOOKUP($A89,[1]Hugst!$R$5:$W$9,MATCH(ROUNDUP((AE$1)/10,0)*10,[1]Hugst!$R$4:$W$4,0))))</f>
        <v>7045.1117504148988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1907.7864981877501</v>
      </c>
      <c r="E90" s="169">
        <f t="shared" si="1"/>
        <v>193.87341097200988</v>
      </c>
      <c r="F90" s="169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7156.8181451482724</v>
      </c>
      <c r="G90" s="169">
        <f>IF($C90-G$1&lt;År1,0,F89*(1-VLOOKUP($A90,[1]Hugst!$R$5:$W$9,MATCH(ROUNDUP((G$1)/10,0)*10,[1]Hugst!$R$4:$W$4,0))))</f>
        <v>7154.3153663266476</v>
      </c>
      <c r="H90" s="169">
        <f>IF($C90-H$1&lt;År1,0,G89*(1-VLOOKUP($A90,[1]Hugst!$R$5:$W$9,MATCH(ROUNDUP((H$1)/10,0)*10,[1]Hugst!$R$4:$W$4,0))))</f>
        <v>7151.8386394563913</v>
      </c>
      <c r="I90" s="169">
        <f>IF($C90-I$1&lt;År1,0,H89*(1-VLOOKUP($A90,[1]Hugst!$R$5:$W$9,MATCH(ROUNDUP((I$1)/10,0)*10,[1]Hugst!$R$4:$W$4,0))))</f>
        <v>7149.3881259545942</v>
      </c>
      <c r="J90" s="169">
        <f>IF($C90-J$1&lt;År1,0,I89*(1-VLOOKUP($A90,[1]Hugst!$R$5:$W$9,MATCH(ROUNDUP((J$1)/10,0)*10,[1]Hugst!$R$4:$W$4,0))))</f>
        <v>7146.9639880535742</v>
      </c>
      <c r="K90" s="169">
        <f>IF($C90-K$1&lt;År1,0,J89*(1-VLOOKUP($A90,[1]Hugst!$R$5:$W$9,MATCH(ROUNDUP((K$1)/10,0)*10,[1]Hugst!$R$4:$W$4,0))))</f>
        <v>7144.5663888046893</v>
      </c>
      <c r="L90" s="169">
        <f>IF($C90-L$1&lt;År1,0,K89*(1-VLOOKUP($A90,[1]Hugst!$R$5:$W$9,MATCH(ROUNDUP((L$1)/10,0)*10,[1]Hugst!$R$4:$W$4,0))))</f>
        <v>7142.1954920829357</v>
      </c>
      <c r="M90" s="169">
        <f>IF($C90-M$1&lt;År1,0,L89*(1-VLOOKUP($A90,[1]Hugst!$R$5:$W$9,MATCH(ROUNDUP((M$1)/10,0)*10,[1]Hugst!$R$4:$W$4,0))))</f>
        <v>7139.8514625901207</v>
      </c>
      <c r="N90" s="169">
        <f>IF($C90-N$1&lt;År1,0,M89*(1-VLOOKUP($A90,[1]Hugst!$R$5:$W$9,MATCH(ROUNDUP((N$1)/10,0)*10,[1]Hugst!$R$4:$W$4,0))))</f>
        <v>7139.0499472261781</v>
      </c>
      <c r="O90" s="169">
        <f>IF($C90-O$1&lt;År1,0,N89*(1-VLOOKUP($A90,[1]Hugst!$R$5:$W$9,MATCH(ROUNDUP((O$1)/10,0)*10,[1]Hugst!$R$4:$W$4,0))))</f>
        <v>7138.2659843538186</v>
      </c>
      <c r="P90" s="169">
        <f>IF($C90-P$1&lt;År1,0,O89*(1-VLOOKUP($A90,[1]Hugst!$R$5:$W$9,MATCH(ROUNDUP((P$1)/10,0)*10,[1]Hugst!$R$4:$W$4,0))))</f>
        <v>7126.6119837466349</v>
      </c>
      <c r="Q90" s="169">
        <f>IF($C90-Q$1&lt;År1,0,P89*(1-VLOOKUP($A90,[1]Hugst!$R$5:$W$9,MATCH(ROUNDUP((Q$1)/10,0)*10,[1]Hugst!$R$4:$W$4,0))))</f>
        <v>7114.9946688076579</v>
      </c>
      <c r="R90" s="169">
        <f>IF($C90-R$1&lt;År1,0,Q89*(1-VLOOKUP($A90,[1]Hugst!$R$5:$W$9,MATCH(ROUNDUP((R$1)/10,0)*10,[1]Hugst!$R$4:$W$4,0))))</f>
        <v>7103.4140496045202</v>
      </c>
      <c r="S90" s="169">
        <f>IF($C90-S$1&lt;År1,0,R89*(1-VLOOKUP($A90,[1]Hugst!$R$5:$W$9,MATCH(ROUNDUP((S$1)/10,0)*10,[1]Hugst!$R$4:$W$4,0))))</f>
        <v>7091.8701364200042</v>
      </c>
      <c r="T90" s="169">
        <f>IF($C90-T$1&lt;År1,0,S89*(1-VLOOKUP($A90,[1]Hugst!$R$5:$W$9,MATCH(ROUNDUP((T$1)/10,0)*10,[1]Hugst!$R$4:$W$4,0))))</f>
        <v>7080.3629397525401</v>
      </c>
      <c r="U90" s="169">
        <f>IF($C90-U$1&lt;År1,0,T89*(1-VLOOKUP($A90,[1]Hugst!$R$5:$W$9,MATCH(ROUNDUP((U$1)/10,0)*10,[1]Hugst!$R$4:$W$4,0))))</f>
        <v>7068.8924703167941</v>
      </c>
      <c r="V90" s="169">
        <f>IF($C90-V$1&lt;År1,0,U89*(1-VLOOKUP($A90,[1]Hugst!$R$5:$W$9,MATCH(ROUNDUP((V$1)/10,0)*10,[1]Hugst!$R$4:$W$4,0))))</f>
        <v>7057.4587390441866</v>
      </c>
      <c r="W90" s="169">
        <f>IF($C90-W$1&lt;År1,0,V89*(1-VLOOKUP($A90,[1]Hugst!$R$5:$W$9,MATCH(ROUNDUP((W$1)/10,0)*10,[1]Hugst!$R$4:$W$4,0))))</f>
        <v>7046.061757082869</v>
      </c>
      <c r="X90" s="169">
        <f>IF($C90-X$1&lt;År1,0,W89*(1-VLOOKUP($A90,[1]Hugst!$R$5:$W$9,MATCH(ROUNDUP((X$1)/10,0)*10,[1]Hugst!$R$4:$W$4,0))))</f>
        <v>7045.6106863508858</v>
      </c>
      <c r="Y90" s="169">
        <f>IF($C90-Y$1&lt;År1,0,X89*(1-VLOOKUP($A90,[1]Hugst!$R$5:$W$9,MATCH(ROUNDUP((Y$1)/10,0)*10,[1]Hugst!$R$4:$W$4,0))))</f>
        <v>7045.1962617477775</v>
      </c>
      <c r="Z90" s="169">
        <f>IF($C90-Z$1&lt;År1,0,Y89*(1-VLOOKUP($A90,[1]Hugst!$R$5:$W$9,MATCH(ROUNDUP((Z$1)/10,0)*10,[1]Hugst!$R$4:$W$4,0))))</f>
        <v>7043.3237263919618</v>
      </c>
      <c r="AA90" s="169">
        <f>IF($C90-AA$1&lt;År1,0,Z89*(1-VLOOKUP($A90,[1]Hugst!$R$5:$W$9,MATCH(ROUNDUP((AA$1)/10,0)*10,[1]Hugst!$R$4:$W$4,0))))</f>
        <v>7041.4884386776785</v>
      </c>
      <c r="AB90" s="169">
        <f>IF($C90-AB$1&lt;År1,0,AA89*(1-VLOOKUP($A90,[1]Hugst!$R$5:$W$9,MATCH(ROUNDUP((AB$1)/10,0)*10,[1]Hugst!$R$4:$W$4,0))))</f>
        <v>7039.6904453668276</v>
      </c>
      <c r="AC90" s="169">
        <f>IF($C90-AC$1&lt;År1,0,AB89*(1-VLOOKUP($A90,[1]Hugst!$R$5:$W$9,MATCH(ROUNDUP((AC$1)/10,0)*10,[1]Hugst!$R$4:$W$4,0))))</f>
        <v>7037.9297935053046</v>
      </c>
      <c r="AD90" s="169">
        <f>IF($C90-AD$1&lt;År1,0,AC89*(1-VLOOKUP($A90,[1]Hugst!$R$5:$W$9,MATCH(ROUNDUP((AD$1)/10,0)*10,[1]Hugst!$R$4:$W$4,0))))</f>
        <v>7036.2065304243797</v>
      </c>
      <c r="AE90" s="169">
        <f>IF($C90-AE$1&lt;År1,0,AD89*(1-VLOOKUP($A90,[1]Hugst!$R$5:$W$9,MATCH(ROUNDUP((AE$1)/10,0)*10,[1]Hugst!$R$4:$W$4,0))))</f>
        <v>7034.5207037404871</v>
      </c>
      <c r="AF90" s="169">
        <f>IF($C90-AF$1&lt;År1,0,AE89*(1-VLOOKUP($A90,[1]Hugst!$R$5:$W$9,MATCH(ROUNDUP((AF$1)/10,0)*10,[1]Hugst!$R$4:$W$4,0))))</f>
        <v>7032.8723613569746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1898.2475656967144</v>
      </c>
      <c r="E91" s="169">
        <f t="shared" si="1"/>
        <v>205.94101362995571</v>
      </c>
      <c r="F91" s="169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7159.3468153151825</v>
      </c>
      <c r="G91" s="169">
        <f>IF($C91-G$1&lt;År1,0,F90*(1-VLOOKUP($A91,[1]Hugst!$R$5:$W$9,MATCH(ROUNDUP((G$1)/10,0)*10,[1]Hugst!$R$4:$W$4,0))))</f>
        <v>7156.8181451482724</v>
      </c>
      <c r="H91" s="169">
        <f>IF($C91-H$1&lt;År1,0,G90*(1-VLOOKUP($A91,[1]Hugst!$R$5:$W$9,MATCH(ROUNDUP((H$1)/10,0)*10,[1]Hugst!$R$4:$W$4,0))))</f>
        <v>7154.3153663266476</v>
      </c>
      <c r="I91" s="169">
        <f>IF($C91-I$1&lt;År1,0,H90*(1-VLOOKUP($A91,[1]Hugst!$R$5:$W$9,MATCH(ROUNDUP((I$1)/10,0)*10,[1]Hugst!$R$4:$W$4,0))))</f>
        <v>7151.8386394563913</v>
      </c>
      <c r="J91" s="169">
        <f>IF($C91-J$1&lt;År1,0,I90*(1-VLOOKUP($A91,[1]Hugst!$R$5:$W$9,MATCH(ROUNDUP((J$1)/10,0)*10,[1]Hugst!$R$4:$W$4,0))))</f>
        <v>7149.3881259545942</v>
      </c>
      <c r="K91" s="169">
        <f>IF($C91-K$1&lt;År1,0,J90*(1-VLOOKUP($A91,[1]Hugst!$R$5:$W$9,MATCH(ROUNDUP((K$1)/10,0)*10,[1]Hugst!$R$4:$W$4,0))))</f>
        <v>7146.9639880535742</v>
      </c>
      <c r="L91" s="169">
        <f>IF($C91-L$1&lt;År1,0,K90*(1-VLOOKUP($A91,[1]Hugst!$R$5:$W$9,MATCH(ROUNDUP((L$1)/10,0)*10,[1]Hugst!$R$4:$W$4,0))))</f>
        <v>7144.5663888046893</v>
      </c>
      <c r="M91" s="169">
        <f>IF($C91-M$1&lt;År1,0,L90*(1-VLOOKUP($A91,[1]Hugst!$R$5:$W$9,MATCH(ROUNDUP((M$1)/10,0)*10,[1]Hugst!$R$4:$W$4,0))))</f>
        <v>7142.1954920829357</v>
      </c>
      <c r="N91" s="169">
        <f>IF($C91-N$1&lt;År1,0,M90*(1-VLOOKUP($A91,[1]Hugst!$R$5:$W$9,MATCH(ROUNDUP((N$1)/10,0)*10,[1]Hugst!$R$4:$W$4,0))))</f>
        <v>7139.8514625901207</v>
      </c>
      <c r="O91" s="169">
        <f>IF($C91-O$1&lt;År1,0,N90*(1-VLOOKUP($A91,[1]Hugst!$R$5:$W$9,MATCH(ROUNDUP((O$1)/10,0)*10,[1]Hugst!$R$4:$W$4,0))))</f>
        <v>7139.0499472261781</v>
      </c>
      <c r="P91" s="169">
        <f>IF($C91-P$1&lt;År1,0,O90*(1-VLOOKUP($A91,[1]Hugst!$R$5:$W$9,MATCH(ROUNDUP((P$1)/10,0)*10,[1]Hugst!$R$4:$W$4,0))))</f>
        <v>7127.3771040387028</v>
      </c>
      <c r="Q91" s="169">
        <f>IF($C91-Q$1&lt;År1,0,P90*(1-VLOOKUP($A91,[1]Hugst!$R$5:$W$9,MATCH(ROUNDUP((Q$1)/10,0)*10,[1]Hugst!$R$4:$W$4,0))))</f>
        <v>7115.7408807205802</v>
      </c>
      <c r="R91" s="169">
        <f>IF($C91-R$1&lt;År1,0,Q90*(1-VLOOKUP($A91,[1]Hugst!$R$5:$W$9,MATCH(ROUNDUP((R$1)/10,0)*10,[1]Hugst!$R$4:$W$4,0))))</f>
        <v>7104.1412871094763</v>
      </c>
      <c r="S91" s="169">
        <f>IF($C91-S$1&lt;År1,0,R90*(1-VLOOKUP($A91,[1]Hugst!$R$5:$W$9,MATCH(ROUNDUP((S$1)/10,0)*10,[1]Hugst!$R$4:$W$4,0))))</f>
        <v>7092.5783332576657</v>
      </c>
      <c r="T91" s="169">
        <f>IF($C91-T$1&lt;År1,0,S90*(1-VLOOKUP($A91,[1]Hugst!$R$5:$W$9,MATCH(ROUNDUP((T$1)/10,0)*10,[1]Hugst!$R$4:$W$4,0))))</f>
        <v>7081.052029432245</v>
      </c>
      <c r="U91" s="169">
        <f>IF($C91-U$1&lt;År1,0,T90*(1-VLOOKUP($A91,[1]Hugst!$R$5:$W$9,MATCH(ROUNDUP((U$1)/10,0)*10,[1]Hugst!$R$4:$W$4,0))))</f>
        <v>7069.5623861156291</v>
      </c>
      <c r="V91" s="169">
        <f>IF($C91-V$1&lt;År1,0,U90*(1-VLOOKUP($A91,[1]Hugst!$R$5:$W$9,MATCH(ROUNDUP((V$1)/10,0)*10,[1]Hugst!$R$4:$W$4,0))))</f>
        <v>7058.1094140061414</v>
      </c>
      <c r="W91" s="169">
        <f>IF($C91-W$1&lt;År1,0,V90*(1-VLOOKUP($A91,[1]Hugst!$R$5:$W$9,MATCH(ROUNDUP((W$1)/10,0)*10,[1]Hugst!$R$4:$W$4,0))))</f>
        <v>7046.6931240185259</v>
      </c>
      <c r="X91" s="169">
        <f>IF($C91-X$1&lt;År1,0,W90*(1-VLOOKUP($A91,[1]Hugst!$R$5:$W$9,MATCH(ROUNDUP((X$1)/10,0)*10,[1]Hugst!$R$4:$W$4,0))))</f>
        <v>7035.313527283929</v>
      </c>
      <c r="Y91" s="169">
        <f>IF($C91-Y$1&lt;År1,0,X90*(1-VLOOKUP($A91,[1]Hugst!$R$5:$W$9,MATCH(ROUNDUP((Y$1)/10,0)*10,[1]Hugst!$R$4:$W$4,0))))</f>
        <v>7034.8631446259433</v>
      </c>
      <c r="Z91" s="169">
        <f>IF($C91-Z$1&lt;År1,0,Y90*(1-VLOOKUP($A91,[1]Hugst!$R$5:$W$9,MATCH(ROUNDUP((Z$1)/10,0)*10,[1]Hugst!$R$4:$W$4,0))))</f>
        <v>7032.9567258693169</v>
      </c>
      <c r="AA91" s="169">
        <f>IF($C91-AA$1&lt;År1,0,Z90*(1-VLOOKUP($A91,[1]Hugst!$R$5:$W$9,MATCH(ROUNDUP((AA$1)/10,0)*10,[1]Hugst!$R$4:$W$4,0))))</f>
        <v>7031.0874436469585</v>
      </c>
      <c r="AB91" s="169">
        <f>IF($C91-AB$1&lt;År1,0,AA90*(1-VLOOKUP($A91,[1]Hugst!$R$5:$W$9,MATCH(ROUNDUP((AB$1)/10,0)*10,[1]Hugst!$R$4:$W$4,0))))</f>
        <v>7029.2553443562465</v>
      </c>
      <c r="AC91" s="169">
        <f>IF($C91-AC$1&lt;År1,0,AB90*(1-VLOOKUP($A91,[1]Hugst!$R$5:$W$9,MATCH(ROUNDUP((AC$1)/10,0)*10,[1]Hugst!$R$4:$W$4,0))))</f>
        <v>7027.4604746778423</v>
      </c>
      <c r="AD91" s="169">
        <f>IF($C91-AD$1&lt;År1,0,AC90*(1-VLOOKUP($A91,[1]Hugst!$R$5:$W$9,MATCH(ROUNDUP((AD$1)/10,0)*10,[1]Hugst!$R$4:$W$4,0))))</f>
        <v>7025.7028815759095</v>
      </c>
      <c r="AE91" s="169">
        <f>IF($C91-AE$1&lt;År1,0,AD90*(1-VLOOKUP($A91,[1]Hugst!$R$5:$W$9,MATCH(ROUNDUP((AE$1)/10,0)*10,[1]Hugst!$R$4:$W$4,0))))</f>
        <v>7023.98261229949</v>
      </c>
      <c r="AF91" s="169">
        <f>IF($C91-AF$1&lt;År1,0,AE90*(1-VLOOKUP($A91,[1]Hugst!$R$5:$W$9,MATCH(ROUNDUP((AF$1)/10,0)*10,[1]Hugst!$R$4:$W$4,0))))</f>
        <v>7022.2997143822931</v>
      </c>
      <c r="AG91" s="169">
        <f>IF($C91-AG$1&lt;År1,0,AF90*(1-VLOOKUP($A91,[1]Hugst!$R$5:$W$9,MATCH(ROUNDUP((AG$1)/10,0)*10,[1]Hugst!$R$4:$W$4,0))))</f>
        <v>7020.654235644447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1888.7563278682646</v>
      </c>
      <c r="E92" s="169">
        <f t="shared" si="1"/>
        <v>217.98665317188716</v>
      </c>
      <c r="F92" s="169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7161.9012170286642</v>
      </c>
      <c r="G92" s="169">
        <f>IF($C92-G$1&lt;År1,0,F91*(1-VLOOKUP($A92,[1]Hugst!$R$5:$W$9,MATCH(ROUNDUP((G$1)/10,0)*10,[1]Hugst!$R$4:$W$4,0))))</f>
        <v>7159.3468153151825</v>
      </c>
      <c r="H92" s="169">
        <f>IF($C92-H$1&lt;År1,0,G91*(1-VLOOKUP($A92,[1]Hugst!$R$5:$W$9,MATCH(ROUNDUP((H$1)/10,0)*10,[1]Hugst!$R$4:$W$4,0))))</f>
        <v>7156.8181451482724</v>
      </c>
      <c r="I92" s="169">
        <f>IF($C92-I$1&lt;År1,0,H91*(1-VLOOKUP($A92,[1]Hugst!$R$5:$W$9,MATCH(ROUNDUP((I$1)/10,0)*10,[1]Hugst!$R$4:$W$4,0))))</f>
        <v>7154.3153663266476</v>
      </c>
      <c r="J92" s="169">
        <f>IF($C92-J$1&lt;År1,0,I91*(1-VLOOKUP($A92,[1]Hugst!$R$5:$W$9,MATCH(ROUNDUP((J$1)/10,0)*10,[1]Hugst!$R$4:$W$4,0))))</f>
        <v>7151.8386394563913</v>
      </c>
      <c r="K92" s="169">
        <f>IF($C92-K$1&lt;År1,0,J91*(1-VLOOKUP($A92,[1]Hugst!$R$5:$W$9,MATCH(ROUNDUP((K$1)/10,0)*10,[1]Hugst!$R$4:$W$4,0))))</f>
        <v>7149.3881259545942</v>
      </c>
      <c r="L92" s="169">
        <f>IF($C92-L$1&lt;År1,0,K91*(1-VLOOKUP($A92,[1]Hugst!$R$5:$W$9,MATCH(ROUNDUP((L$1)/10,0)*10,[1]Hugst!$R$4:$W$4,0))))</f>
        <v>7146.9639880535742</v>
      </c>
      <c r="M92" s="169">
        <f>IF($C92-M$1&lt;År1,0,L91*(1-VLOOKUP($A92,[1]Hugst!$R$5:$W$9,MATCH(ROUNDUP((M$1)/10,0)*10,[1]Hugst!$R$4:$W$4,0))))</f>
        <v>7144.5663888046893</v>
      </c>
      <c r="N92" s="169">
        <f>IF($C92-N$1&lt;År1,0,M91*(1-VLOOKUP($A92,[1]Hugst!$R$5:$W$9,MATCH(ROUNDUP((N$1)/10,0)*10,[1]Hugst!$R$4:$W$4,0))))</f>
        <v>7142.1954920829357</v>
      </c>
      <c r="O92" s="169">
        <f>IF($C92-O$1&lt;År1,0,N91*(1-VLOOKUP($A92,[1]Hugst!$R$5:$W$9,MATCH(ROUNDUP((O$1)/10,0)*10,[1]Hugst!$R$4:$W$4,0))))</f>
        <v>7139.8514625901207</v>
      </c>
      <c r="P92" s="169">
        <f>IF($C92-P$1&lt;År1,0,O91*(1-VLOOKUP($A92,[1]Hugst!$R$5:$W$9,MATCH(ROUNDUP((P$1)/10,0)*10,[1]Hugst!$R$4:$W$4,0))))</f>
        <v>7128.1598710354938</v>
      </c>
      <c r="Q92" s="169">
        <f>IF($C92-Q$1&lt;År1,0,P91*(1-VLOOKUP($A92,[1]Hugst!$R$5:$W$9,MATCH(ROUNDUP((Q$1)/10,0)*10,[1]Hugst!$R$4:$W$4,0))))</f>
        <v>7116.5048338799998</v>
      </c>
      <c r="R92" s="169">
        <f>IF($C92-R$1&lt;År1,0,Q91*(1-VLOOKUP($A92,[1]Hugst!$R$5:$W$9,MATCH(ROUNDUP((R$1)/10,0)*10,[1]Hugst!$R$4:$W$4,0))))</f>
        <v>7104.8863607330404</v>
      </c>
      <c r="S92" s="169">
        <f>IF($C92-S$1&lt;År1,0,R91*(1-VLOOKUP($A92,[1]Hugst!$R$5:$W$9,MATCH(ROUNDUP((S$1)/10,0)*10,[1]Hugst!$R$4:$W$4,0))))</f>
        <v>7093.304461417275</v>
      </c>
      <c r="T92" s="169">
        <f>IF($C92-T$1&lt;År1,0,S91*(1-VLOOKUP($A92,[1]Hugst!$R$5:$W$9,MATCH(ROUNDUP((T$1)/10,0)*10,[1]Hugst!$R$4:$W$4,0))))</f>
        <v>7081.759145969645</v>
      </c>
      <c r="U92" s="169">
        <f>IF($C92-U$1&lt;År1,0,T91*(1-VLOOKUP($A92,[1]Hugst!$R$5:$W$9,MATCH(ROUNDUP((U$1)/10,0)*10,[1]Hugst!$R$4:$W$4,0))))</f>
        <v>7070.2504246415856</v>
      </c>
      <c r="V92" s="169">
        <f>IF($C92-V$1&lt;År1,0,U91*(1-VLOOKUP($A92,[1]Hugst!$R$5:$W$9,MATCH(ROUNDUP((V$1)/10,0)*10,[1]Hugst!$R$4:$W$4,0))))</f>
        <v>7058.7783078995208</v>
      </c>
      <c r="W92" s="169">
        <f>IF($C92-W$1&lt;År1,0,V91*(1-VLOOKUP($A92,[1]Hugst!$R$5:$W$9,MATCH(ROUNDUP((W$1)/10,0)*10,[1]Hugst!$R$4:$W$4,0))))</f>
        <v>7047.342806425454</v>
      </c>
      <c r="X92" s="169">
        <f>IF($C92-X$1&lt;År1,0,W91*(1-VLOOKUP($A92,[1]Hugst!$R$5:$W$9,MATCH(ROUNDUP((X$1)/10,0)*10,[1]Hugst!$R$4:$W$4,0))))</f>
        <v>7035.9439311174801</v>
      </c>
      <c r="Y92" s="169">
        <f>IF($C92-Y$1&lt;År1,0,X91*(1-VLOOKUP($A92,[1]Hugst!$R$5:$W$9,MATCH(ROUNDUP((Y$1)/10,0)*10,[1]Hugst!$R$4:$W$4,0))))</f>
        <v>7024.5816930897672</v>
      </c>
      <c r="Z92" s="169">
        <f>IF($C92-Z$1&lt;År1,0,Y91*(1-VLOOKUP($A92,[1]Hugst!$R$5:$W$9,MATCH(ROUNDUP((Z$1)/10,0)*10,[1]Hugst!$R$4:$W$4,0))))</f>
        <v>7022.6415603492624</v>
      </c>
      <c r="AA92" s="169">
        <f>IF($C92-AA$1&lt;År1,0,Z91*(1-VLOOKUP($A92,[1]Hugst!$R$5:$W$9,MATCH(ROUNDUP((AA$1)/10,0)*10,[1]Hugst!$R$4:$W$4,0))))</f>
        <v>7020.7384535913234</v>
      </c>
      <c r="AB92" s="169">
        <f>IF($C92-AB$1&lt;År1,0,AA91*(1-VLOOKUP($A92,[1]Hugst!$R$5:$W$9,MATCH(ROUNDUP((AB$1)/10,0)*10,[1]Hugst!$R$4:$W$4,0))))</f>
        <v>7018.8724188507922</v>
      </c>
      <c r="AC92" s="169">
        <f>IF($C92-AC$1&lt;År1,0,AB91*(1-VLOOKUP($A92,[1]Hugst!$R$5:$W$9,MATCH(ROUNDUP((AC$1)/10,0)*10,[1]Hugst!$R$4:$W$4,0))))</f>
        <v>7017.0435024444405</v>
      </c>
      <c r="AD92" s="169">
        <f>IF($C92-AD$1&lt;År1,0,AC91*(1-VLOOKUP($A92,[1]Hugst!$R$5:$W$9,MATCH(ROUNDUP((AD$1)/10,0)*10,[1]Hugst!$R$4:$W$4,0))))</f>
        <v>7015.2517509718336</v>
      </c>
      <c r="AE92" s="169">
        <f>IF($C92-AE$1&lt;År1,0,AD91*(1-VLOOKUP($A92,[1]Hugst!$R$5:$W$9,MATCH(ROUNDUP((AE$1)/10,0)*10,[1]Hugst!$R$4:$W$4,0))))</f>
        <v>7013.4972113155445</v>
      </c>
      <c r="AF92" s="169">
        <f>IF($C92-AF$1&lt;År1,0,AE91*(1-VLOOKUP($A92,[1]Hugst!$R$5:$W$9,MATCH(ROUNDUP((AF$1)/10,0)*10,[1]Hugst!$R$4:$W$4,0))))</f>
        <v>7011.7799306425286</v>
      </c>
      <c r="AG92" s="169">
        <f>IF($C92-AG$1&lt;År1,0,AF91*(1-VLOOKUP($A92,[1]Hugst!$R$5:$W$9,MATCH(ROUNDUP((AG$1)/10,0)*10,[1]Hugst!$R$4:$W$4,0))))</f>
        <v>7010.0999564039166</v>
      </c>
      <c r="AH92" s="169">
        <f>IF($C92-AH$1&lt;År1,0,AG91*(1-VLOOKUP($A92,[1]Hugst!$R$5:$W$9,MATCH(ROUNDUP((AH$1)/10,0)*10,[1]Hugst!$R$4:$W$4,0))))</f>
        <v>7008.457336336759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1879.31254622899</v>
      </c>
      <c r="E93" s="169">
        <f t="shared" si="1"/>
        <v>230.01040907541756</v>
      </c>
      <c r="F93" s="169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7164.4811912929199</v>
      </c>
      <c r="G93" s="169">
        <f>IF($C93-G$1&lt;År1,0,F92*(1-VLOOKUP($A93,[1]Hugst!$R$5:$W$9,MATCH(ROUNDUP((G$1)/10,0)*10,[1]Hugst!$R$4:$W$4,0))))</f>
        <v>7161.9012170286642</v>
      </c>
      <c r="H93" s="169">
        <f>IF($C93-H$1&lt;År1,0,G92*(1-VLOOKUP($A93,[1]Hugst!$R$5:$W$9,MATCH(ROUNDUP((H$1)/10,0)*10,[1]Hugst!$R$4:$W$4,0))))</f>
        <v>7159.3468153151825</v>
      </c>
      <c r="I93" s="169">
        <f>IF($C93-I$1&lt;År1,0,H92*(1-VLOOKUP($A93,[1]Hugst!$R$5:$W$9,MATCH(ROUNDUP((I$1)/10,0)*10,[1]Hugst!$R$4:$W$4,0))))</f>
        <v>7156.8181451482724</v>
      </c>
      <c r="J93" s="169">
        <f>IF($C93-J$1&lt;År1,0,I92*(1-VLOOKUP($A93,[1]Hugst!$R$5:$W$9,MATCH(ROUNDUP((J$1)/10,0)*10,[1]Hugst!$R$4:$W$4,0))))</f>
        <v>7154.3153663266476</v>
      </c>
      <c r="K93" s="169">
        <f>IF($C93-K$1&lt;År1,0,J92*(1-VLOOKUP($A93,[1]Hugst!$R$5:$W$9,MATCH(ROUNDUP((K$1)/10,0)*10,[1]Hugst!$R$4:$W$4,0))))</f>
        <v>7151.8386394563913</v>
      </c>
      <c r="L93" s="169">
        <f>IF($C93-L$1&lt;År1,0,K92*(1-VLOOKUP($A93,[1]Hugst!$R$5:$W$9,MATCH(ROUNDUP((L$1)/10,0)*10,[1]Hugst!$R$4:$W$4,0))))</f>
        <v>7149.3881259545942</v>
      </c>
      <c r="M93" s="169">
        <f>IF($C93-M$1&lt;År1,0,L92*(1-VLOOKUP($A93,[1]Hugst!$R$5:$W$9,MATCH(ROUNDUP((M$1)/10,0)*10,[1]Hugst!$R$4:$W$4,0))))</f>
        <v>7146.9639880535742</v>
      </c>
      <c r="N93" s="169">
        <f>IF($C93-N$1&lt;År1,0,M92*(1-VLOOKUP($A93,[1]Hugst!$R$5:$W$9,MATCH(ROUNDUP((N$1)/10,0)*10,[1]Hugst!$R$4:$W$4,0))))</f>
        <v>7144.5663888046893</v>
      </c>
      <c r="O93" s="169">
        <f>IF($C93-O$1&lt;År1,0,N92*(1-VLOOKUP($A93,[1]Hugst!$R$5:$W$9,MATCH(ROUNDUP((O$1)/10,0)*10,[1]Hugst!$R$4:$W$4,0))))</f>
        <v>7142.1954920829357</v>
      </c>
      <c r="P93" s="169">
        <f>IF($C93-P$1&lt;År1,0,O92*(1-VLOOKUP($A93,[1]Hugst!$R$5:$W$9,MATCH(ROUNDUP((P$1)/10,0)*10,[1]Hugst!$R$4:$W$4,0))))</f>
        <v>7128.9601637488813</v>
      </c>
      <c r="Q93" s="169">
        <f>IF($C93-Q$1&lt;År1,0,P92*(1-VLOOKUP($A93,[1]Hugst!$R$5:$W$9,MATCH(ROUNDUP((Q$1)/10,0)*10,[1]Hugst!$R$4:$W$4,0))))</f>
        <v>7117.2864068254394</v>
      </c>
      <c r="R93" s="169">
        <f>IF($C93-R$1&lt;År1,0,Q92*(1-VLOOKUP($A93,[1]Hugst!$R$5:$W$9,MATCH(ROUNDUP((R$1)/10,0)*10,[1]Hugst!$R$4:$W$4,0))))</f>
        <v>7105.649148540183</v>
      </c>
      <c r="S93" s="169">
        <f>IF($C93-S$1&lt;År1,0,R92*(1-VLOOKUP($A93,[1]Hugst!$R$5:$W$9,MATCH(ROUNDUP((S$1)/10,0)*10,[1]Hugst!$R$4:$W$4,0))))</f>
        <v>7094.0483984878538</v>
      </c>
      <c r="T93" s="169">
        <f>IF($C93-T$1&lt;År1,0,S92*(1-VLOOKUP($A93,[1]Hugst!$R$5:$W$9,MATCH(ROUNDUP((T$1)/10,0)*10,[1]Hugst!$R$4:$W$4,0))))</f>
        <v>7082.4841664761298</v>
      </c>
      <c r="U93" s="169">
        <f>IF($C93-U$1&lt;År1,0,T92*(1-VLOOKUP($A93,[1]Hugst!$R$5:$W$9,MATCH(ROUNDUP((U$1)/10,0)*10,[1]Hugst!$R$4:$W$4,0))))</f>
        <v>7070.9564625266403</v>
      </c>
      <c r="V93" s="169">
        <f>IF($C93-V$1&lt;År1,0,U92*(1-VLOOKUP($A93,[1]Hugst!$R$5:$W$9,MATCH(ROUNDUP((V$1)/10,0)*10,[1]Hugst!$R$4:$W$4,0))))</f>
        <v>7059.4652968751825</v>
      </c>
      <c r="W93" s="169">
        <f>IF($C93-W$1&lt;År1,0,V92*(1-VLOOKUP($A93,[1]Hugst!$R$5:$W$9,MATCH(ROUNDUP((W$1)/10,0)*10,[1]Hugst!$R$4:$W$4,0))))</f>
        <v>7048.0106799722162</v>
      </c>
      <c r="X93" s="169">
        <f>IF($C93-X$1&lt;År1,0,W92*(1-VLOOKUP($A93,[1]Hugst!$R$5:$W$9,MATCH(ROUNDUP((X$1)/10,0)*10,[1]Hugst!$R$4:$W$4,0))))</f>
        <v>7036.5926224834484</v>
      </c>
      <c r="Y93" s="169">
        <f>IF($C93-Y$1&lt;År1,0,X92*(1-VLOOKUP($A93,[1]Hugst!$R$5:$W$9,MATCH(ROUNDUP((Y$1)/10,0)*10,[1]Hugst!$R$4:$W$4,0))))</f>
        <v>7025.2111352903512</v>
      </c>
      <c r="Z93" s="169">
        <f>IF($C93-Z$1&lt;År1,0,Y92*(1-VLOOKUP($A93,[1]Hugst!$R$5:$W$9,MATCH(ROUNDUP((Z$1)/10,0)*10,[1]Hugst!$R$4:$W$4,0))))</f>
        <v>7012.3779706568566</v>
      </c>
      <c r="AA93" s="169">
        <f>IF($C93-AA$1&lt;År1,0,Z92*(1-VLOOKUP($A93,[1]Hugst!$R$5:$W$9,MATCH(ROUNDUP((AA$1)/10,0)*10,[1]Hugst!$R$4:$W$4,0))))</f>
        <v>7010.4412084859432</v>
      </c>
      <c r="AB93" s="169">
        <f>IF($C93-AB$1&lt;År1,0,AA92*(1-VLOOKUP($A93,[1]Hugst!$R$5:$W$9,MATCH(ROUNDUP((AB$1)/10,0)*10,[1]Hugst!$R$4:$W$4,0))))</f>
        <v>7008.5414079727962</v>
      </c>
      <c r="AC93" s="169">
        <f>IF($C93-AC$1&lt;År1,0,AB92*(1-VLOOKUP($A93,[1]Hugst!$R$5:$W$9,MATCH(ROUNDUP((AC$1)/10,0)*10,[1]Hugst!$R$4:$W$4,0))))</f>
        <v>7006.6786150722801</v>
      </c>
      <c r="AD93" s="169">
        <f>IF($C93-AD$1&lt;År1,0,AC92*(1-VLOOKUP($A93,[1]Hugst!$R$5:$W$9,MATCH(ROUNDUP((AD$1)/10,0)*10,[1]Hugst!$R$4:$W$4,0))))</f>
        <v>7004.8528760207018</v>
      </c>
      <c r="AE93" s="169">
        <f>IF($C93-AE$1&lt;År1,0,AD92*(1-VLOOKUP($A93,[1]Hugst!$R$5:$W$9,MATCH(ROUNDUP((AE$1)/10,0)*10,[1]Hugst!$R$4:$W$4,0))))</f>
        <v>7003.06423733667</v>
      </c>
      <c r="AF93" s="169">
        <f>IF($C93-AF$1&lt;År1,0,AE92*(1-VLOOKUP($A93,[1]Hugst!$R$5:$W$9,MATCH(ROUNDUP((AF$1)/10,0)*10,[1]Hugst!$R$4:$W$4,0))))</f>
        <v>7001.3127458213094</v>
      </c>
      <c r="AG93" s="169">
        <f>IF($C93-AG$1&lt;År1,0,AF92*(1-VLOOKUP($A93,[1]Hugst!$R$5:$W$9,MATCH(ROUNDUP((AG$1)/10,0)*10,[1]Hugst!$R$4:$W$4,0))))</f>
        <v>6999.5984485596327</v>
      </c>
      <c r="AH93" s="169">
        <f>IF($C93-AH$1&lt;År1,0,AG92*(1-VLOOKUP($A93,[1]Hugst!$R$5:$W$9,MATCH(ROUNDUP((AH$1)/10,0)*10,[1]Hugst!$R$4:$W$4,0))))</f>
        <v>6997.9213929203333</v>
      </c>
      <c r="AI93" s="169">
        <f>IF($C93-AI$1&lt;År1,0,AH92*(1-VLOOKUP($A93,[1]Hugst!$R$5:$W$9,MATCH(ROUNDUP((AI$1)/10,0)*10,[1]Hugst!$R$4:$W$4,0))))</f>
        <v>6996.2816265575293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1869.9159834978054</v>
      </c>
      <c r="E94" s="169">
        <f t="shared" si="1"/>
        <v>236.08793533436256</v>
      </c>
      <c r="F94" s="169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7161.1621548206804</v>
      </c>
      <c r="G94" s="169">
        <f>IF($C94-G$1&lt;År1,0,F93*(1-VLOOKUP($A94,[1]Hugst!$R$5:$W$9,MATCH(ROUNDUP((G$1)/10,0)*10,[1]Hugst!$R$4:$W$4,0))))</f>
        <v>7164.4811912929199</v>
      </c>
      <c r="H94" s="169">
        <f>IF($C94-H$1&lt;År1,0,G93*(1-VLOOKUP($A94,[1]Hugst!$R$5:$W$9,MATCH(ROUNDUP((H$1)/10,0)*10,[1]Hugst!$R$4:$W$4,0))))</f>
        <v>7161.9012170286642</v>
      </c>
      <c r="I94" s="169">
        <f>IF($C94-I$1&lt;År1,0,H93*(1-VLOOKUP($A94,[1]Hugst!$R$5:$W$9,MATCH(ROUNDUP((I$1)/10,0)*10,[1]Hugst!$R$4:$W$4,0))))</f>
        <v>7159.3468153151825</v>
      </c>
      <c r="J94" s="169">
        <f>IF($C94-J$1&lt;År1,0,I93*(1-VLOOKUP($A94,[1]Hugst!$R$5:$W$9,MATCH(ROUNDUP((J$1)/10,0)*10,[1]Hugst!$R$4:$W$4,0))))</f>
        <v>7156.8181451482724</v>
      </c>
      <c r="K94" s="169">
        <f>IF($C94-K$1&lt;År1,0,J93*(1-VLOOKUP($A94,[1]Hugst!$R$5:$W$9,MATCH(ROUNDUP((K$1)/10,0)*10,[1]Hugst!$R$4:$W$4,0))))</f>
        <v>7154.3153663266476</v>
      </c>
      <c r="L94" s="169">
        <f>IF($C94-L$1&lt;År1,0,K93*(1-VLOOKUP($A94,[1]Hugst!$R$5:$W$9,MATCH(ROUNDUP((L$1)/10,0)*10,[1]Hugst!$R$4:$W$4,0))))</f>
        <v>7151.8386394563913</v>
      </c>
      <c r="M94" s="169">
        <f>IF($C94-M$1&lt;År1,0,L93*(1-VLOOKUP($A94,[1]Hugst!$R$5:$W$9,MATCH(ROUNDUP((M$1)/10,0)*10,[1]Hugst!$R$4:$W$4,0))))</f>
        <v>7149.3881259545942</v>
      </c>
      <c r="N94" s="169">
        <f>IF($C94-N$1&lt;År1,0,M93*(1-VLOOKUP($A94,[1]Hugst!$R$5:$W$9,MATCH(ROUNDUP((N$1)/10,0)*10,[1]Hugst!$R$4:$W$4,0))))</f>
        <v>7146.9639880535742</v>
      </c>
      <c r="O94" s="169">
        <f>IF($C94-O$1&lt;År1,0,N93*(1-VLOOKUP($A94,[1]Hugst!$R$5:$W$9,MATCH(ROUNDUP((O$1)/10,0)*10,[1]Hugst!$R$4:$W$4,0))))</f>
        <v>7144.5663888046893</v>
      </c>
      <c r="P94" s="169">
        <f>IF($C94-P$1&lt;År1,0,O93*(1-VLOOKUP($A94,[1]Hugst!$R$5:$W$9,MATCH(ROUNDUP((P$1)/10,0)*10,[1]Hugst!$R$4:$W$4,0))))</f>
        <v>7131.3006176034869</v>
      </c>
      <c r="Q94" s="169">
        <f>IF($C94-Q$1&lt;År1,0,P93*(1-VLOOKUP($A94,[1]Hugst!$R$5:$W$9,MATCH(ROUNDUP((Q$1)/10,0)*10,[1]Hugst!$R$4:$W$4,0))))</f>
        <v>7118.0854787533317</v>
      </c>
      <c r="R94" s="169">
        <f>IF($C94-R$1&lt;År1,0,Q93*(1-VLOOKUP($A94,[1]Hugst!$R$5:$W$9,MATCH(ROUNDUP((R$1)/10,0)*10,[1]Hugst!$R$4:$W$4,0))))</f>
        <v>7106.4295292557053</v>
      </c>
      <c r="S94" s="169">
        <f>IF($C94-S$1&lt;År1,0,R93*(1-VLOOKUP($A94,[1]Hugst!$R$5:$W$9,MATCH(ROUNDUP((S$1)/10,0)*10,[1]Hugst!$R$4:$W$4,0))))</f>
        <v>7094.8100227203759</v>
      </c>
      <c r="T94" s="169">
        <f>IF($C94-T$1&lt;År1,0,S93*(1-VLOOKUP($A94,[1]Hugst!$R$5:$W$9,MATCH(ROUNDUP((T$1)/10,0)*10,[1]Hugst!$R$4:$W$4,0))))</f>
        <v>7083.2269687274484</v>
      </c>
      <c r="U94" s="169">
        <f>IF($C94-U$1&lt;År1,0,T93*(1-VLOOKUP($A94,[1]Hugst!$R$5:$W$9,MATCH(ROUNDUP((U$1)/10,0)*10,[1]Hugst!$R$4:$W$4,0))))</f>
        <v>7071.6803770696406</v>
      </c>
      <c r="V94" s="169">
        <f>IF($C94-V$1&lt;År1,0,U93*(1-VLOOKUP($A94,[1]Hugst!$R$5:$W$9,MATCH(ROUNDUP((V$1)/10,0)*10,[1]Hugst!$R$4:$W$4,0))))</f>
        <v>7060.1702577532942</v>
      </c>
      <c r="W94" s="169">
        <f>IF($C94-W$1&lt;År1,0,V93*(1-VLOOKUP($A94,[1]Hugst!$R$5:$W$9,MATCH(ROUNDUP((W$1)/10,0)*10,[1]Hugst!$R$4:$W$4,0))))</f>
        <v>7048.6966209985931</v>
      </c>
      <c r="X94" s="169">
        <f>IF($C94-X$1&lt;År1,0,W93*(1-VLOOKUP($A94,[1]Hugst!$R$5:$W$9,MATCH(ROUNDUP((X$1)/10,0)*10,[1]Hugst!$R$4:$W$4,0))))</f>
        <v>7037.2594772400553</v>
      </c>
      <c r="Y94" s="169">
        <f>IF($C94-Y$1&lt;År1,0,X93*(1-VLOOKUP($A94,[1]Hugst!$R$5:$W$9,MATCH(ROUNDUP((Y$1)/10,0)*10,[1]Hugst!$R$4:$W$4,0))))</f>
        <v>7025.8588371271171</v>
      </c>
      <c r="Z94" s="169">
        <f>IF($C94-Z$1&lt;År1,0,Y93*(1-VLOOKUP($A94,[1]Hugst!$R$5:$W$9,MATCH(ROUNDUP((Z$1)/10,0)*10,[1]Hugst!$R$4:$W$4,0))))</f>
        <v>7013.0063193349733</v>
      </c>
      <c r="AA94" s="169">
        <f>IF($C94-AA$1&lt;År1,0,Z93*(1-VLOOKUP($A94,[1]Hugst!$R$5:$W$9,MATCH(ROUNDUP((AA$1)/10,0)*10,[1]Hugst!$R$4:$W$4,0))))</f>
        <v>7000.1954496061389</v>
      </c>
      <c r="AB94" s="169">
        <f>IF($C94-AB$1&lt;År1,0,AA93*(1-VLOOKUP($A94,[1]Hugst!$R$5:$W$9,MATCH(ROUNDUP((AB$1)/10,0)*10,[1]Hugst!$R$4:$W$4,0))))</f>
        <v>6998.2620521491663</v>
      </c>
      <c r="AC94" s="169">
        <f>IF($C94-AC$1&lt;År1,0,AB93*(1-VLOOKUP($A94,[1]Hugst!$R$5:$W$9,MATCH(ROUNDUP((AC$1)/10,0)*10,[1]Hugst!$R$4:$W$4,0))))</f>
        <v>6996.365552136911</v>
      </c>
      <c r="AD94" s="169">
        <f>IF($C94-AD$1&lt;År1,0,AC93*(1-VLOOKUP($A94,[1]Hugst!$R$5:$W$9,MATCH(ROUNDUP((AD$1)/10,0)*10,[1]Hugst!$R$4:$W$4,0))))</f>
        <v>6994.5059954443996</v>
      </c>
      <c r="AE94" s="169">
        <f>IF($C94-AE$1&lt;År1,0,AD93*(1-VLOOKUP($A94,[1]Hugst!$R$5:$W$9,MATCH(ROUNDUP((AE$1)/10,0)*10,[1]Hugst!$R$4:$W$4,0))))</f>
        <v>6992.683428227615</v>
      </c>
      <c r="AF94" s="169">
        <f>IF($C94-AF$1&lt;År1,0,AE93*(1-VLOOKUP($A94,[1]Hugst!$R$5:$W$9,MATCH(ROUNDUP((AF$1)/10,0)*10,[1]Hugst!$R$4:$W$4,0))))</f>
        <v>6990.8978969243472</v>
      </c>
      <c r="AG94" s="169">
        <f>IF($C94-AG$1&lt;År1,0,AF93*(1-VLOOKUP($A94,[1]Hugst!$R$5:$W$9,MATCH(ROUNDUP((AG$1)/10,0)*10,[1]Hugst!$R$4:$W$4,0))))</f>
        <v>6989.1494482544158</v>
      </c>
      <c r="AH94" s="169">
        <f>IF($C94-AH$1&lt;År1,0,AG93*(1-VLOOKUP($A94,[1]Hugst!$R$5:$W$9,MATCH(ROUNDUP((AH$1)/10,0)*10,[1]Hugst!$R$4:$W$4,0))))</f>
        <v>6987.4381292210328</v>
      </c>
      <c r="AI94" s="169">
        <f>IF($C94-AI$1&lt;År1,0,AH93*(1-VLOOKUP($A94,[1]Hugst!$R$5:$W$9,MATCH(ROUNDUP((AI$1)/10,0)*10,[1]Hugst!$R$4:$W$4,0))))</f>
        <v>6985.7639871105985</v>
      </c>
      <c r="AJ94" s="169">
        <f>IF($C94-AJ$1&lt;År1,0,AI93*(1-VLOOKUP($A94,[1]Hugst!$R$5:$W$9,MATCH(ROUNDUP((AJ$1)/10,0)*10,[1]Hugst!$R$4:$W$4,0))))</f>
        <v>6990.0561217203385</v>
      </c>
      <c r="AK94" s="169"/>
      <c r="AL94" s="169">
        <f>SUM(F94:AJ94)</f>
        <v>219266.62459958059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636.14999999999418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1180.9917640114807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632.96924999999464</v>
      </c>
      <c r="E96" s="169">
        <f t="shared" ref="E96:E124" si="2">IF(C96=2020,SUM(G96:AJ96),SUM(F95:AJ95)-SUM(G96:AJ96))</f>
        <v>0</v>
      </c>
      <c r="F96" s="169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1177.8110140114811</v>
      </c>
      <c r="G96" s="169">
        <f>IF($C96-G$1&lt;År1,0,F95*(1-VLOOKUP($A96,[1]Hugst!$R$5:$W$9,MATCH(ROUNDUP((G$1)/10,0)*10,[1]Hugst!$R$4:$W$4,0))))</f>
        <v>1180.9917640114807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629.80440375000762</v>
      </c>
      <c r="E97" s="169">
        <f t="shared" si="2"/>
        <v>0</v>
      </c>
      <c r="F97" s="169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1174.6461677614941</v>
      </c>
      <c r="G97" s="169">
        <f>IF($C97-G$1&lt;År1,0,F96*(1-VLOOKUP($A97,[1]Hugst!$R$5:$W$9,MATCH(ROUNDUP((G$1)/10,0)*10,[1]Hugst!$R$4:$W$4,0))))</f>
        <v>1177.8110140114811</v>
      </c>
      <c r="H97" s="169">
        <f>IF($C97-H$1&lt;År1,0,G96*(1-VLOOKUP($A97,[1]Hugst!$R$5:$W$9,MATCH(ROUNDUP((H$1)/10,0)*10,[1]Hugst!$R$4:$W$4,0))))</f>
        <v>1180.9917640114807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626.65538173125242</v>
      </c>
      <c r="E98" s="169">
        <f t="shared" si="2"/>
        <v>0</v>
      </c>
      <c r="F98" s="169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1171.4971457427389</v>
      </c>
      <c r="G98" s="169">
        <f>IF($C98-G$1&lt;År1,0,F97*(1-VLOOKUP($A98,[1]Hugst!$R$5:$W$9,MATCH(ROUNDUP((G$1)/10,0)*10,[1]Hugst!$R$4:$W$4,0))))</f>
        <v>1174.6461677614941</v>
      </c>
      <c r="H98" s="169">
        <f>IF($C98-H$1&lt;År1,0,G97*(1-VLOOKUP($A98,[1]Hugst!$R$5:$W$9,MATCH(ROUNDUP((H$1)/10,0)*10,[1]Hugst!$R$4:$W$4,0))))</f>
        <v>1177.8110140114811</v>
      </c>
      <c r="I98" s="169">
        <f>IF($C98-I$1&lt;År1,0,H97*(1-VLOOKUP($A98,[1]Hugst!$R$5:$W$9,MATCH(ROUNDUP((I$1)/10,0)*10,[1]Hugst!$R$4:$W$4,0))))</f>
        <v>1180.9917640114807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623.52210482257942</v>
      </c>
      <c r="E99" s="169">
        <f t="shared" si="2"/>
        <v>0</v>
      </c>
      <c r="F99" s="169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1168.3638688340659</v>
      </c>
      <c r="G99" s="169">
        <f>IF($C99-G$1&lt;År1,0,F98*(1-VLOOKUP($A99,[1]Hugst!$R$5:$W$9,MATCH(ROUNDUP((G$1)/10,0)*10,[1]Hugst!$R$4:$W$4,0))))</f>
        <v>1171.4971457427389</v>
      </c>
      <c r="H99" s="169">
        <f>IF($C99-H$1&lt;År1,0,G98*(1-VLOOKUP($A99,[1]Hugst!$R$5:$W$9,MATCH(ROUNDUP((H$1)/10,0)*10,[1]Hugst!$R$4:$W$4,0))))</f>
        <v>1174.6461677614941</v>
      </c>
      <c r="I99" s="169">
        <f>IF($C99-I$1&lt;År1,0,H98*(1-VLOOKUP($A99,[1]Hugst!$R$5:$W$9,MATCH(ROUNDUP((I$1)/10,0)*10,[1]Hugst!$R$4:$W$4,0))))</f>
        <v>1177.8110140114811</v>
      </c>
      <c r="J99" s="169">
        <f>IF($C99-J$1&lt;År1,0,I98*(1-VLOOKUP($A99,[1]Hugst!$R$5:$W$9,MATCH(ROUNDUP((J$1)/10,0)*10,[1]Hugst!$R$4:$W$4,0))))</f>
        <v>1180.9917640114807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620.40449429847649</v>
      </c>
      <c r="E100" s="169">
        <f t="shared" si="2"/>
        <v>0</v>
      </c>
      <c r="F100" s="169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1165.246258309963</v>
      </c>
      <c r="G100" s="169">
        <f>IF($C100-G$1&lt;År1,0,F99*(1-VLOOKUP($A100,[1]Hugst!$R$5:$W$9,MATCH(ROUNDUP((G$1)/10,0)*10,[1]Hugst!$R$4:$W$4,0))))</f>
        <v>1168.3638688340659</v>
      </c>
      <c r="H100" s="169">
        <f>IF($C100-H$1&lt;År1,0,G99*(1-VLOOKUP($A100,[1]Hugst!$R$5:$W$9,MATCH(ROUNDUP((H$1)/10,0)*10,[1]Hugst!$R$4:$W$4,0))))</f>
        <v>1171.4971457427389</v>
      </c>
      <c r="I100" s="169">
        <f>IF($C100-I$1&lt;År1,0,H99*(1-VLOOKUP($A100,[1]Hugst!$R$5:$W$9,MATCH(ROUNDUP((I$1)/10,0)*10,[1]Hugst!$R$4:$W$4,0))))</f>
        <v>1174.6461677614941</v>
      </c>
      <c r="J100" s="169">
        <f>IF($C100-J$1&lt;År1,0,I99*(1-VLOOKUP($A100,[1]Hugst!$R$5:$W$9,MATCH(ROUNDUP((J$1)/10,0)*10,[1]Hugst!$R$4:$W$4,0))))</f>
        <v>1177.8110140114811</v>
      </c>
      <c r="K100" s="169">
        <f>IF($C100-K$1&lt;År1,0,J99*(1-VLOOKUP($A100,[1]Hugst!$R$5:$W$9,MATCH(ROUNDUP((K$1)/10,0)*10,[1]Hugst!$R$4:$W$4,0))))</f>
        <v>1180.9917640114807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617.30247182700259</v>
      </c>
      <c r="E101" s="169">
        <f t="shared" si="2"/>
        <v>0</v>
      </c>
      <c r="F101" s="169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1162.1442358384891</v>
      </c>
      <c r="G101" s="169">
        <f>IF($C101-G$1&lt;År1,0,F100*(1-VLOOKUP($A101,[1]Hugst!$R$5:$W$9,MATCH(ROUNDUP((G$1)/10,0)*10,[1]Hugst!$R$4:$W$4,0))))</f>
        <v>1165.246258309963</v>
      </c>
      <c r="H101" s="169">
        <f>IF($C101-H$1&lt;År1,0,G100*(1-VLOOKUP($A101,[1]Hugst!$R$5:$W$9,MATCH(ROUNDUP((H$1)/10,0)*10,[1]Hugst!$R$4:$W$4,0))))</f>
        <v>1168.3638688340659</v>
      </c>
      <c r="I101" s="169">
        <f>IF($C101-I$1&lt;År1,0,H100*(1-VLOOKUP($A101,[1]Hugst!$R$5:$W$9,MATCH(ROUNDUP((I$1)/10,0)*10,[1]Hugst!$R$4:$W$4,0))))</f>
        <v>1171.4971457427389</v>
      </c>
      <c r="J101" s="169">
        <f>IF($C101-J$1&lt;År1,0,I100*(1-VLOOKUP($A101,[1]Hugst!$R$5:$W$9,MATCH(ROUNDUP((J$1)/10,0)*10,[1]Hugst!$R$4:$W$4,0))))</f>
        <v>1174.6461677614941</v>
      </c>
      <c r="K101" s="169">
        <f>IF($C101-K$1&lt;År1,0,J100*(1-VLOOKUP($A101,[1]Hugst!$R$5:$W$9,MATCH(ROUNDUP((K$1)/10,0)*10,[1]Hugst!$R$4:$W$4,0))))</f>
        <v>1177.8110140114811</v>
      </c>
      <c r="L101" s="169">
        <f>IF($C101-L$1&lt;År1,0,K100*(1-VLOOKUP($A101,[1]Hugst!$R$5:$W$9,MATCH(ROUNDUP((L$1)/10,0)*10,[1]Hugst!$R$4:$W$4,0))))</f>
        <v>1180.9917640114807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614.21595946785237</v>
      </c>
      <c r="E102" s="169">
        <f t="shared" si="2"/>
        <v>0</v>
      </c>
      <c r="F102" s="169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1159.0577234793388</v>
      </c>
      <c r="G102" s="169">
        <f>IF($C102-G$1&lt;År1,0,F101*(1-VLOOKUP($A102,[1]Hugst!$R$5:$W$9,MATCH(ROUNDUP((G$1)/10,0)*10,[1]Hugst!$R$4:$W$4,0))))</f>
        <v>1162.1442358384891</v>
      </c>
      <c r="H102" s="169">
        <f>IF($C102-H$1&lt;År1,0,G101*(1-VLOOKUP($A102,[1]Hugst!$R$5:$W$9,MATCH(ROUNDUP((H$1)/10,0)*10,[1]Hugst!$R$4:$W$4,0))))</f>
        <v>1165.246258309963</v>
      </c>
      <c r="I102" s="169">
        <f>IF($C102-I$1&lt;År1,0,H101*(1-VLOOKUP($A102,[1]Hugst!$R$5:$W$9,MATCH(ROUNDUP((I$1)/10,0)*10,[1]Hugst!$R$4:$W$4,0))))</f>
        <v>1168.3638688340659</v>
      </c>
      <c r="J102" s="169">
        <f>IF($C102-J$1&lt;År1,0,I101*(1-VLOOKUP($A102,[1]Hugst!$R$5:$W$9,MATCH(ROUNDUP((J$1)/10,0)*10,[1]Hugst!$R$4:$W$4,0))))</f>
        <v>1171.4971457427389</v>
      </c>
      <c r="K102" s="169">
        <f>IF($C102-K$1&lt;År1,0,J101*(1-VLOOKUP($A102,[1]Hugst!$R$5:$W$9,MATCH(ROUNDUP((K$1)/10,0)*10,[1]Hugst!$R$4:$W$4,0))))</f>
        <v>1174.6461677614941</v>
      </c>
      <c r="L102" s="169">
        <f>IF($C102-L$1&lt;År1,0,K101*(1-VLOOKUP($A102,[1]Hugst!$R$5:$W$9,MATCH(ROUNDUP((L$1)/10,0)*10,[1]Hugst!$R$4:$W$4,0))))</f>
        <v>1177.8110140114811</v>
      </c>
      <c r="M102" s="169">
        <f>IF($C102-M$1&lt;År1,0,L101*(1-VLOOKUP($A102,[1]Hugst!$R$5:$W$9,MATCH(ROUNDUP((M$1)/10,0)*10,[1]Hugst!$R$4:$W$4,0))))</f>
        <v>1180.9917640114807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611.14487967052264</v>
      </c>
      <c r="E103" s="169">
        <f t="shared" si="2"/>
        <v>0</v>
      </c>
      <c r="F103" s="169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1155.9866436820091</v>
      </c>
      <c r="G103" s="169">
        <f>IF($C103-G$1&lt;År1,0,F102*(1-VLOOKUP($A103,[1]Hugst!$R$5:$W$9,MATCH(ROUNDUP((G$1)/10,0)*10,[1]Hugst!$R$4:$W$4,0))))</f>
        <v>1159.0577234793388</v>
      </c>
      <c r="H103" s="169">
        <f>IF($C103-H$1&lt;År1,0,G102*(1-VLOOKUP($A103,[1]Hugst!$R$5:$W$9,MATCH(ROUNDUP((H$1)/10,0)*10,[1]Hugst!$R$4:$W$4,0))))</f>
        <v>1162.1442358384891</v>
      </c>
      <c r="I103" s="169">
        <f>IF($C103-I$1&lt;År1,0,H102*(1-VLOOKUP($A103,[1]Hugst!$R$5:$W$9,MATCH(ROUNDUP((I$1)/10,0)*10,[1]Hugst!$R$4:$W$4,0))))</f>
        <v>1165.246258309963</v>
      </c>
      <c r="J103" s="169">
        <f>IF($C103-J$1&lt;År1,0,I102*(1-VLOOKUP($A103,[1]Hugst!$R$5:$W$9,MATCH(ROUNDUP((J$1)/10,0)*10,[1]Hugst!$R$4:$W$4,0))))</f>
        <v>1168.3638688340659</v>
      </c>
      <c r="K103" s="169">
        <f>IF($C103-K$1&lt;År1,0,J102*(1-VLOOKUP($A103,[1]Hugst!$R$5:$W$9,MATCH(ROUNDUP((K$1)/10,0)*10,[1]Hugst!$R$4:$W$4,0))))</f>
        <v>1171.4971457427389</v>
      </c>
      <c r="L103" s="169">
        <f>IF($C103-L$1&lt;År1,0,K102*(1-VLOOKUP($A103,[1]Hugst!$R$5:$W$9,MATCH(ROUNDUP((L$1)/10,0)*10,[1]Hugst!$R$4:$W$4,0))))</f>
        <v>1174.6461677614941</v>
      </c>
      <c r="M103" s="169">
        <f>IF($C103-M$1&lt;År1,0,L102*(1-VLOOKUP($A103,[1]Hugst!$R$5:$W$9,MATCH(ROUNDUP((M$1)/10,0)*10,[1]Hugst!$R$4:$W$4,0))))</f>
        <v>1177.8110140114811</v>
      </c>
      <c r="N103" s="169">
        <f>IF($C103-N$1&lt;År1,0,M102*(1-VLOOKUP($A103,[1]Hugst!$R$5:$W$9,MATCH(ROUNDUP((N$1)/10,0)*10,[1]Hugst!$R$4:$W$4,0))))</f>
        <v>1180.9917640114807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608.08915527214413</v>
      </c>
      <c r="E104" s="169">
        <f>IF(C104=2020,SUM(G104:AJ104),SUM(F103:AJ103)-SUM(G104:AJ104))</f>
        <v>0</v>
      </c>
      <c r="F104" s="169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1152.9309192836306</v>
      </c>
      <c r="G104" s="169">
        <f>IF($C104-G$1&lt;År1,0,F103*(1-VLOOKUP($A104,[1]Hugst!$R$5:$W$9,MATCH(ROUNDUP((G$1)/10,0)*10,[1]Hugst!$R$4:$W$4,0))))</f>
        <v>1155.9866436820091</v>
      </c>
      <c r="H104" s="169">
        <f>IF($C104-H$1&lt;År1,0,G103*(1-VLOOKUP($A104,[1]Hugst!$R$5:$W$9,MATCH(ROUNDUP((H$1)/10,0)*10,[1]Hugst!$R$4:$W$4,0))))</f>
        <v>1159.0577234793388</v>
      </c>
      <c r="I104" s="169">
        <f>IF($C104-I$1&lt;År1,0,H103*(1-VLOOKUP($A104,[1]Hugst!$R$5:$W$9,MATCH(ROUNDUP((I$1)/10,0)*10,[1]Hugst!$R$4:$W$4,0))))</f>
        <v>1162.1442358384891</v>
      </c>
      <c r="J104" s="169">
        <f>IF($C104-J$1&lt;År1,0,I103*(1-VLOOKUP($A104,[1]Hugst!$R$5:$W$9,MATCH(ROUNDUP((J$1)/10,0)*10,[1]Hugst!$R$4:$W$4,0))))</f>
        <v>1165.246258309963</v>
      </c>
      <c r="K104" s="169">
        <f>IF($C104-K$1&lt;År1,0,J103*(1-VLOOKUP($A104,[1]Hugst!$R$5:$W$9,MATCH(ROUNDUP((K$1)/10,0)*10,[1]Hugst!$R$4:$W$4,0))))</f>
        <v>1168.3638688340659</v>
      </c>
      <c r="L104" s="169">
        <f>IF($C104-L$1&lt;År1,0,K103*(1-VLOOKUP($A104,[1]Hugst!$R$5:$W$9,MATCH(ROUNDUP((L$1)/10,0)*10,[1]Hugst!$R$4:$W$4,0))))</f>
        <v>1171.4971457427389</v>
      </c>
      <c r="M104" s="169">
        <f>IF($C104-M$1&lt;År1,0,L103*(1-VLOOKUP($A104,[1]Hugst!$R$5:$W$9,MATCH(ROUNDUP((M$1)/10,0)*10,[1]Hugst!$R$4:$W$4,0))))</f>
        <v>1174.6461677614941</v>
      </c>
      <c r="N104" s="169">
        <f>IF($C104-N$1&lt;År1,0,M103*(1-VLOOKUP($A104,[1]Hugst!$R$5:$W$9,MATCH(ROUNDUP((N$1)/10,0)*10,[1]Hugst!$R$4:$W$4,0))))</f>
        <v>1177.8110140114811</v>
      </c>
      <c r="O104" s="169">
        <f>IF($C104-O$1&lt;År1,0,N103*(1-VLOOKUP($A104,[1]Hugst!$R$5:$W$9,MATCH(ROUNDUP((O$1)/10,0)*10,[1]Hugst!$R$4:$W$4,0))))</f>
        <v>1180.9917640114807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605.048709495808</v>
      </c>
      <c r="E105" s="169">
        <f t="shared" si="2"/>
        <v>1.8015128603565245</v>
      </c>
      <c r="F105" s="169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1151.691986367651</v>
      </c>
      <c r="G105" s="169">
        <f>IF($C105-G$1&lt;År1,0,F104*(1-VLOOKUP($A105,[1]Hugst!$R$5:$W$9,MATCH(ROUNDUP((G$1)/10,0)*10,[1]Hugst!$R$4:$W$4,0))))</f>
        <v>1152.9309192836306</v>
      </c>
      <c r="H105" s="169">
        <f>IF($C105-H$1&lt;År1,0,G104*(1-VLOOKUP($A105,[1]Hugst!$R$5:$W$9,MATCH(ROUNDUP((H$1)/10,0)*10,[1]Hugst!$R$4:$W$4,0))))</f>
        <v>1155.9866436820091</v>
      </c>
      <c r="I105" s="169">
        <f>IF($C105-I$1&lt;År1,0,H104*(1-VLOOKUP($A105,[1]Hugst!$R$5:$W$9,MATCH(ROUNDUP((I$1)/10,0)*10,[1]Hugst!$R$4:$W$4,0))))</f>
        <v>1159.0577234793388</v>
      </c>
      <c r="J105" s="169">
        <f>IF($C105-J$1&lt;År1,0,I104*(1-VLOOKUP($A105,[1]Hugst!$R$5:$W$9,MATCH(ROUNDUP((J$1)/10,0)*10,[1]Hugst!$R$4:$W$4,0))))</f>
        <v>1162.1442358384891</v>
      </c>
      <c r="K105" s="169">
        <f>IF($C105-K$1&lt;År1,0,J104*(1-VLOOKUP($A105,[1]Hugst!$R$5:$W$9,MATCH(ROUNDUP((K$1)/10,0)*10,[1]Hugst!$R$4:$W$4,0))))</f>
        <v>1165.246258309963</v>
      </c>
      <c r="L105" s="169">
        <f>IF($C105-L$1&lt;År1,0,K104*(1-VLOOKUP($A105,[1]Hugst!$R$5:$W$9,MATCH(ROUNDUP((L$1)/10,0)*10,[1]Hugst!$R$4:$W$4,0))))</f>
        <v>1168.3638688340659</v>
      </c>
      <c r="M105" s="169">
        <f>IF($C105-M$1&lt;År1,0,L104*(1-VLOOKUP($A105,[1]Hugst!$R$5:$W$9,MATCH(ROUNDUP((M$1)/10,0)*10,[1]Hugst!$R$4:$W$4,0))))</f>
        <v>1171.4971457427389</v>
      </c>
      <c r="N105" s="169">
        <f>IF($C105-N$1&lt;År1,0,M104*(1-VLOOKUP($A105,[1]Hugst!$R$5:$W$9,MATCH(ROUNDUP((N$1)/10,0)*10,[1]Hugst!$R$4:$W$4,0))))</f>
        <v>1174.6461677614941</v>
      </c>
      <c r="O105" s="169">
        <f>IF($C105-O$1&lt;År1,0,N104*(1-VLOOKUP($A105,[1]Hugst!$R$5:$W$9,MATCH(ROUNDUP((O$1)/10,0)*10,[1]Hugst!$R$4:$W$4,0))))</f>
        <v>1177.8110140114811</v>
      </c>
      <c r="P105" s="169">
        <f>IF($C105-P$1&lt;År1,0,O104*(1-VLOOKUP($A105,[1]Hugst!$R$5:$W$9,MATCH(ROUNDUP((P$1)/10,0)*10,[1]Hugst!$R$4:$W$4,0))))</f>
        <v>1179.1902511511241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602.02346594831033</v>
      </c>
      <c r="E106" s="169">
        <f t="shared" si="2"/>
        <v>3.5954256587228883</v>
      </c>
      <c r="F106" s="169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1150.460655618522</v>
      </c>
      <c r="G106" s="169">
        <f>IF($C106-G$1&lt;År1,0,F105*(1-VLOOKUP($A106,[1]Hugst!$R$5:$W$9,MATCH(ROUNDUP((G$1)/10,0)*10,[1]Hugst!$R$4:$W$4,0))))</f>
        <v>1151.691986367651</v>
      </c>
      <c r="H106" s="169">
        <f>IF($C106-H$1&lt;År1,0,G105*(1-VLOOKUP($A106,[1]Hugst!$R$5:$W$9,MATCH(ROUNDUP((H$1)/10,0)*10,[1]Hugst!$R$4:$W$4,0))))</f>
        <v>1152.9309192836306</v>
      </c>
      <c r="I106" s="169">
        <f>IF($C106-I$1&lt;År1,0,H105*(1-VLOOKUP($A106,[1]Hugst!$R$5:$W$9,MATCH(ROUNDUP((I$1)/10,0)*10,[1]Hugst!$R$4:$W$4,0))))</f>
        <v>1155.9866436820091</v>
      </c>
      <c r="J106" s="169">
        <f>IF($C106-J$1&lt;År1,0,I105*(1-VLOOKUP($A106,[1]Hugst!$R$5:$W$9,MATCH(ROUNDUP((J$1)/10,0)*10,[1]Hugst!$R$4:$W$4,0))))</f>
        <v>1159.0577234793388</v>
      </c>
      <c r="K106" s="169">
        <f>IF($C106-K$1&lt;År1,0,J105*(1-VLOOKUP($A106,[1]Hugst!$R$5:$W$9,MATCH(ROUNDUP((K$1)/10,0)*10,[1]Hugst!$R$4:$W$4,0))))</f>
        <v>1162.1442358384891</v>
      </c>
      <c r="L106" s="169">
        <f>IF($C106-L$1&lt;År1,0,K105*(1-VLOOKUP($A106,[1]Hugst!$R$5:$W$9,MATCH(ROUNDUP((L$1)/10,0)*10,[1]Hugst!$R$4:$W$4,0))))</f>
        <v>1165.246258309963</v>
      </c>
      <c r="M106" s="169">
        <f>IF($C106-M$1&lt;År1,0,L105*(1-VLOOKUP($A106,[1]Hugst!$R$5:$W$9,MATCH(ROUNDUP((M$1)/10,0)*10,[1]Hugst!$R$4:$W$4,0))))</f>
        <v>1168.3638688340659</v>
      </c>
      <c r="N106" s="169">
        <f>IF($C106-N$1&lt;År1,0,M105*(1-VLOOKUP($A106,[1]Hugst!$R$5:$W$9,MATCH(ROUNDUP((N$1)/10,0)*10,[1]Hugst!$R$4:$W$4,0))))</f>
        <v>1171.4971457427389</v>
      </c>
      <c r="O106" s="169">
        <f>IF($C106-O$1&lt;År1,0,N105*(1-VLOOKUP($A106,[1]Hugst!$R$5:$W$9,MATCH(ROUNDUP((O$1)/10,0)*10,[1]Hugst!$R$4:$W$4,0))))</f>
        <v>1174.6461677614941</v>
      </c>
      <c r="P106" s="169">
        <f>IF($C106-P$1&lt;År1,0,O105*(1-VLOOKUP($A106,[1]Hugst!$R$5:$W$9,MATCH(ROUNDUP((P$1)/10,0)*10,[1]Hugst!$R$4:$W$4,0))))</f>
        <v>1176.01435314265</v>
      </c>
      <c r="Q106" s="169">
        <f>IF($C106-Q$1&lt;År1,0,P105*(1-VLOOKUP($A106,[1]Hugst!$R$5:$W$9,MATCH(ROUNDUP((Q$1)/10,0)*10,[1]Hugst!$R$4:$W$4,0))))</f>
        <v>1177.3914863612326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599.01334861858049</v>
      </c>
      <c r="E107" s="169">
        <f t="shared" si="2"/>
        <v>5.3817742483697657</v>
      </c>
      <c r="F107" s="169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1149.236886878439</v>
      </c>
      <c r="G107" s="169">
        <f>IF($C107-G$1&lt;År1,0,F106*(1-VLOOKUP($A107,[1]Hugst!$R$5:$W$9,MATCH(ROUNDUP((G$1)/10,0)*10,[1]Hugst!$R$4:$W$4,0))))</f>
        <v>1150.460655618522</v>
      </c>
      <c r="H107" s="169">
        <f>IF($C107-H$1&lt;År1,0,G106*(1-VLOOKUP($A107,[1]Hugst!$R$5:$W$9,MATCH(ROUNDUP((H$1)/10,0)*10,[1]Hugst!$R$4:$W$4,0))))</f>
        <v>1151.691986367651</v>
      </c>
      <c r="I107" s="169">
        <f>IF($C107-I$1&lt;År1,0,H106*(1-VLOOKUP($A107,[1]Hugst!$R$5:$W$9,MATCH(ROUNDUP((I$1)/10,0)*10,[1]Hugst!$R$4:$W$4,0))))</f>
        <v>1152.9309192836306</v>
      </c>
      <c r="J107" s="169">
        <f>IF($C107-J$1&lt;År1,0,I106*(1-VLOOKUP($A107,[1]Hugst!$R$5:$W$9,MATCH(ROUNDUP((J$1)/10,0)*10,[1]Hugst!$R$4:$W$4,0))))</f>
        <v>1155.9866436820091</v>
      </c>
      <c r="K107" s="169">
        <f>IF($C107-K$1&lt;År1,0,J106*(1-VLOOKUP($A107,[1]Hugst!$R$5:$W$9,MATCH(ROUNDUP((K$1)/10,0)*10,[1]Hugst!$R$4:$W$4,0))))</f>
        <v>1159.0577234793388</v>
      </c>
      <c r="L107" s="169">
        <f>IF($C107-L$1&lt;År1,0,K106*(1-VLOOKUP($A107,[1]Hugst!$R$5:$W$9,MATCH(ROUNDUP((L$1)/10,0)*10,[1]Hugst!$R$4:$W$4,0))))</f>
        <v>1162.1442358384891</v>
      </c>
      <c r="M107" s="169">
        <f>IF($C107-M$1&lt;År1,0,L106*(1-VLOOKUP($A107,[1]Hugst!$R$5:$W$9,MATCH(ROUNDUP((M$1)/10,0)*10,[1]Hugst!$R$4:$W$4,0))))</f>
        <v>1165.246258309963</v>
      </c>
      <c r="N107" s="169">
        <f>IF($C107-N$1&lt;År1,0,M106*(1-VLOOKUP($A107,[1]Hugst!$R$5:$W$9,MATCH(ROUNDUP((N$1)/10,0)*10,[1]Hugst!$R$4:$W$4,0))))</f>
        <v>1168.3638688340659</v>
      </c>
      <c r="O107" s="169">
        <f>IF($C107-O$1&lt;År1,0,N106*(1-VLOOKUP($A107,[1]Hugst!$R$5:$W$9,MATCH(ROUNDUP((O$1)/10,0)*10,[1]Hugst!$R$4:$W$4,0))))</f>
        <v>1171.4971457427389</v>
      </c>
      <c r="P107" s="169">
        <f>IF($C107-P$1&lt;År1,0,O106*(1-VLOOKUP($A107,[1]Hugst!$R$5:$W$9,MATCH(ROUNDUP((P$1)/10,0)*10,[1]Hugst!$R$4:$W$4,0))))</f>
        <v>1172.8543346242307</v>
      </c>
      <c r="Q107" s="169">
        <f>IF($C107-Q$1&lt;År1,0,P106*(1-VLOOKUP($A107,[1]Hugst!$R$5:$W$9,MATCH(ROUNDUP((Q$1)/10,0)*10,[1]Hugst!$R$4:$W$4,0))))</f>
        <v>1174.2204329429408</v>
      </c>
      <c r="R107" s="169">
        <f>IF($C107-R$1&lt;År1,0,Q106*(1-VLOOKUP($A107,[1]Hugst!$R$5:$W$9,MATCH(ROUNDUP((R$1)/10,0)*10,[1]Hugst!$R$4:$W$4,0))))</f>
        <v>1175.5954654498341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596.01828187548381</v>
      </c>
      <c r="E108" s="169">
        <f t="shared" si="2"/>
        <v>7.1605943065842439</v>
      </c>
      <c r="F108" s="169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1148.0206401935568</v>
      </c>
      <c r="G108" s="169">
        <f>IF($C108-G$1&lt;År1,0,F107*(1-VLOOKUP($A108,[1]Hugst!$R$5:$W$9,MATCH(ROUNDUP((G$1)/10,0)*10,[1]Hugst!$R$4:$W$4,0))))</f>
        <v>1149.236886878439</v>
      </c>
      <c r="H108" s="169">
        <f>IF($C108-H$1&lt;År1,0,G107*(1-VLOOKUP($A108,[1]Hugst!$R$5:$W$9,MATCH(ROUNDUP((H$1)/10,0)*10,[1]Hugst!$R$4:$W$4,0))))</f>
        <v>1150.460655618522</v>
      </c>
      <c r="I108" s="169">
        <f>IF($C108-I$1&lt;År1,0,H107*(1-VLOOKUP($A108,[1]Hugst!$R$5:$W$9,MATCH(ROUNDUP((I$1)/10,0)*10,[1]Hugst!$R$4:$W$4,0))))</f>
        <v>1151.691986367651</v>
      </c>
      <c r="J108" s="169">
        <f>IF($C108-J$1&lt;År1,0,I107*(1-VLOOKUP($A108,[1]Hugst!$R$5:$W$9,MATCH(ROUNDUP((J$1)/10,0)*10,[1]Hugst!$R$4:$W$4,0))))</f>
        <v>1152.9309192836306</v>
      </c>
      <c r="K108" s="169">
        <f>IF($C108-K$1&lt;År1,0,J107*(1-VLOOKUP($A108,[1]Hugst!$R$5:$W$9,MATCH(ROUNDUP((K$1)/10,0)*10,[1]Hugst!$R$4:$W$4,0))))</f>
        <v>1155.9866436820091</v>
      </c>
      <c r="L108" s="169">
        <f>IF($C108-L$1&lt;År1,0,K107*(1-VLOOKUP($A108,[1]Hugst!$R$5:$W$9,MATCH(ROUNDUP((L$1)/10,0)*10,[1]Hugst!$R$4:$W$4,0))))</f>
        <v>1159.0577234793388</v>
      </c>
      <c r="M108" s="169">
        <f>IF($C108-M$1&lt;År1,0,L107*(1-VLOOKUP($A108,[1]Hugst!$R$5:$W$9,MATCH(ROUNDUP((M$1)/10,0)*10,[1]Hugst!$R$4:$W$4,0))))</f>
        <v>1162.1442358384891</v>
      </c>
      <c r="N108" s="169">
        <f>IF($C108-N$1&lt;År1,0,M107*(1-VLOOKUP($A108,[1]Hugst!$R$5:$W$9,MATCH(ROUNDUP((N$1)/10,0)*10,[1]Hugst!$R$4:$W$4,0))))</f>
        <v>1165.246258309963</v>
      </c>
      <c r="O108" s="169">
        <f>IF($C108-O$1&lt;År1,0,N107*(1-VLOOKUP($A108,[1]Hugst!$R$5:$W$9,MATCH(ROUNDUP((O$1)/10,0)*10,[1]Hugst!$R$4:$W$4,0))))</f>
        <v>1168.3638688340659</v>
      </c>
      <c r="P108" s="169">
        <f>IF($C108-P$1&lt;År1,0,O107*(1-VLOOKUP($A108,[1]Hugst!$R$5:$W$9,MATCH(ROUNDUP((P$1)/10,0)*10,[1]Hugst!$R$4:$W$4,0))))</f>
        <v>1169.7101161983855</v>
      </c>
      <c r="Q108" s="169">
        <f>IF($C108-Q$1&lt;År1,0,P107*(1-VLOOKUP($A108,[1]Hugst!$R$5:$W$9,MATCH(ROUNDUP((Q$1)/10,0)*10,[1]Hugst!$R$4:$W$4,0))))</f>
        <v>1171.065234791753</v>
      </c>
      <c r="R108" s="169">
        <f>IF($C108-R$1&lt;År1,0,Q107*(1-VLOOKUP($A108,[1]Hugst!$R$5:$W$9,MATCH(ROUNDUP((R$1)/10,0)*10,[1]Hugst!$R$4:$W$4,0))))</f>
        <v>1172.4292492316717</v>
      </c>
      <c r="S108" s="169">
        <f>IF($C108-S$1&lt;År1,0,R107*(1-VLOOKUP($A108,[1]Hugst!$R$5:$W$9,MATCH(ROUNDUP((S$1)/10,0)*10,[1]Hugst!$R$4:$W$4,0))))</f>
        <v>1173.8021842313512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593.03819046610442</v>
      </c>
      <c r="E109" s="169">
        <f t="shared" si="2"/>
        <v>8.9319213355229294</v>
      </c>
      <c r="F109" s="169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1146.8118758131161</v>
      </c>
      <c r="G109" s="169">
        <f>IF($C109-G$1&lt;År1,0,F108*(1-VLOOKUP($A109,[1]Hugst!$R$5:$W$9,MATCH(ROUNDUP((G$1)/10,0)*10,[1]Hugst!$R$4:$W$4,0))))</f>
        <v>1148.0206401935568</v>
      </c>
      <c r="H109" s="169">
        <f>IF($C109-H$1&lt;År1,0,G108*(1-VLOOKUP($A109,[1]Hugst!$R$5:$W$9,MATCH(ROUNDUP((H$1)/10,0)*10,[1]Hugst!$R$4:$W$4,0))))</f>
        <v>1149.236886878439</v>
      </c>
      <c r="I109" s="169">
        <f>IF($C109-I$1&lt;År1,0,H108*(1-VLOOKUP($A109,[1]Hugst!$R$5:$W$9,MATCH(ROUNDUP((I$1)/10,0)*10,[1]Hugst!$R$4:$W$4,0))))</f>
        <v>1150.460655618522</v>
      </c>
      <c r="J109" s="169">
        <f>IF($C109-J$1&lt;År1,0,I108*(1-VLOOKUP($A109,[1]Hugst!$R$5:$W$9,MATCH(ROUNDUP((J$1)/10,0)*10,[1]Hugst!$R$4:$W$4,0))))</f>
        <v>1151.691986367651</v>
      </c>
      <c r="K109" s="169">
        <f>IF($C109-K$1&lt;År1,0,J108*(1-VLOOKUP($A109,[1]Hugst!$R$5:$W$9,MATCH(ROUNDUP((K$1)/10,0)*10,[1]Hugst!$R$4:$W$4,0))))</f>
        <v>1152.9309192836306</v>
      </c>
      <c r="L109" s="169">
        <f>IF($C109-L$1&lt;År1,0,K108*(1-VLOOKUP($A109,[1]Hugst!$R$5:$W$9,MATCH(ROUNDUP((L$1)/10,0)*10,[1]Hugst!$R$4:$W$4,0))))</f>
        <v>1155.9866436820091</v>
      </c>
      <c r="M109" s="169">
        <f>IF($C109-M$1&lt;År1,0,L108*(1-VLOOKUP($A109,[1]Hugst!$R$5:$W$9,MATCH(ROUNDUP((M$1)/10,0)*10,[1]Hugst!$R$4:$W$4,0))))</f>
        <v>1159.0577234793388</v>
      </c>
      <c r="N109" s="169">
        <f>IF($C109-N$1&lt;År1,0,M108*(1-VLOOKUP($A109,[1]Hugst!$R$5:$W$9,MATCH(ROUNDUP((N$1)/10,0)*10,[1]Hugst!$R$4:$W$4,0))))</f>
        <v>1162.1442358384891</v>
      </c>
      <c r="O109" s="169">
        <f>IF($C109-O$1&lt;År1,0,N108*(1-VLOOKUP($A109,[1]Hugst!$R$5:$W$9,MATCH(ROUNDUP((O$1)/10,0)*10,[1]Hugst!$R$4:$W$4,0))))</f>
        <v>1165.246258309963</v>
      </c>
      <c r="P109" s="169">
        <f>IF($C109-P$1&lt;År1,0,O108*(1-VLOOKUP($A109,[1]Hugst!$R$5:$W$9,MATCH(ROUNDUP((P$1)/10,0)*10,[1]Hugst!$R$4:$W$4,0))))</f>
        <v>1166.5816188646579</v>
      </c>
      <c r="Q109" s="169">
        <f>IF($C109-Q$1&lt;År1,0,P108*(1-VLOOKUP($A109,[1]Hugst!$R$5:$W$9,MATCH(ROUNDUP((Q$1)/10,0)*10,[1]Hugst!$R$4:$W$4,0))))</f>
        <v>1167.9258126313032</v>
      </c>
      <c r="R109" s="169">
        <f>IF($C109-R$1&lt;År1,0,Q108*(1-VLOOKUP($A109,[1]Hugst!$R$5:$W$9,MATCH(ROUNDUP((R$1)/10,0)*10,[1]Hugst!$R$4:$W$4,0))))</f>
        <v>1169.278864094613</v>
      </c>
      <c r="S109" s="169">
        <f>IF($C109-S$1&lt;År1,0,R108*(1-VLOOKUP($A109,[1]Hugst!$R$5:$W$9,MATCH(ROUNDUP((S$1)/10,0)*10,[1]Hugst!$R$4:$W$4,0))))</f>
        <v>1170.6407978345387</v>
      </c>
      <c r="T109" s="169">
        <f>IF($C109-T$1&lt;År1,0,S108*(1-VLOOKUP($A109,[1]Hugst!$R$5:$W$9,MATCH(ROUNDUP((T$1)/10,0)*10,[1]Hugst!$R$4:$W$4,0))))</f>
        <v>1172.0116385265915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590.07299951379537</v>
      </c>
      <c r="E110" s="169">
        <f t="shared" si="2"/>
        <v>10.695790663110529</v>
      </c>
      <c r="F110" s="169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1145.6105541883946</v>
      </c>
      <c r="G110" s="169">
        <f>IF($C110-G$1&lt;År1,0,F109*(1-VLOOKUP($A110,[1]Hugst!$R$5:$W$9,MATCH(ROUNDUP((G$1)/10,0)*10,[1]Hugst!$R$4:$W$4,0))))</f>
        <v>1146.8118758131161</v>
      </c>
      <c r="H110" s="169">
        <f>IF($C110-H$1&lt;År1,0,G109*(1-VLOOKUP($A110,[1]Hugst!$R$5:$W$9,MATCH(ROUNDUP((H$1)/10,0)*10,[1]Hugst!$R$4:$W$4,0))))</f>
        <v>1148.0206401935568</v>
      </c>
      <c r="I110" s="169">
        <f>IF($C110-I$1&lt;År1,0,H109*(1-VLOOKUP($A110,[1]Hugst!$R$5:$W$9,MATCH(ROUNDUP((I$1)/10,0)*10,[1]Hugst!$R$4:$W$4,0))))</f>
        <v>1149.236886878439</v>
      </c>
      <c r="J110" s="169">
        <f>IF($C110-J$1&lt;År1,0,I109*(1-VLOOKUP($A110,[1]Hugst!$R$5:$W$9,MATCH(ROUNDUP((J$1)/10,0)*10,[1]Hugst!$R$4:$W$4,0))))</f>
        <v>1150.460655618522</v>
      </c>
      <c r="K110" s="169">
        <f>IF($C110-K$1&lt;År1,0,J109*(1-VLOOKUP($A110,[1]Hugst!$R$5:$W$9,MATCH(ROUNDUP((K$1)/10,0)*10,[1]Hugst!$R$4:$W$4,0))))</f>
        <v>1151.691986367651</v>
      </c>
      <c r="L110" s="169">
        <f>IF($C110-L$1&lt;År1,0,K109*(1-VLOOKUP($A110,[1]Hugst!$R$5:$W$9,MATCH(ROUNDUP((L$1)/10,0)*10,[1]Hugst!$R$4:$W$4,0))))</f>
        <v>1152.9309192836306</v>
      </c>
      <c r="M110" s="169">
        <f>IF($C110-M$1&lt;År1,0,L109*(1-VLOOKUP($A110,[1]Hugst!$R$5:$W$9,MATCH(ROUNDUP((M$1)/10,0)*10,[1]Hugst!$R$4:$W$4,0))))</f>
        <v>1155.9866436820091</v>
      </c>
      <c r="N110" s="169">
        <f>IF($C110-N$1&lt;År1,0,M109*(1-VLOOKUP($A110,[1]Hugst!$R$5:$W$9,MATCH(ROUNDUP((N$1)/10,0)*10,[1]Hugst!$R$4:$W$4,0))))</f>
        <v>1159.0577234793388</v>
      </c>
      <c r="O110" s="169">
        <f>IF($C110-O$1&lt;År1,0,N109*(1-VLOOKUP($A110,[1]Hugst!$R$5:$W$9,MATCH(ROUNDUP((O$1)/10,0)*10,[1]Hugst!$R$4:$W$4,0))))</f>
        <v>1162.1442358384891</v>
      </c>
      <c r="P110" s="169">
        <f>IF($C110-P$1&lt;År1,0,O109*(1-VLOOKUP($A110,[1]Hugst!$R$5:$W$9,MATCH(ROUNDUP((P$1)/10,0)*10,[1]Hugst!$R$4:$W$4,0))))</f>
        <v>1163.4687640176257</v>
      </c>
      <c r="Q110" s="169">
        <f>IF($C110-Q$1&lt;År1,0,P109*(1-VLOOKUP($A110,[1]Hugst!$R$5:$W$9,MATCH(ROUNDUP((Q$1)/10,0)*10,[1]Hugst!$R$4:$W$4,0))))</f>
        <v>1164.8020875816439</v>
      </c>
      <c r="R110" s="169">
        <f>IF($C110-R$1&lt;År1,0,Q109*(1-VLOOKUP($A110,[1]Hugst!$R$5:$W$9,MATCH(ROUNDUP((R$1)/10,0)*10,[1]Hugst!$R$4:$W$4,0))))</f>
        <v>1166.1442308832216</v>
      </c>
      <c r="S110" s="169">
        <f>IF($C110-S$1&lt;År1,0,R109*(1-VLOOKUP($A110,[1]Hugst!$R$5:$W$9,MATCH(ROUNDUP((S$1)/10,0)*10,[1]Hugst!$R$4:$W$4,0))))</f>
        <v>1167.4952183697228</v>
      </c>
      <c r="T110" s="169">
        <f>IF($C110-T$1&lt;År1,0,S109*(1-VLOOKUP($A110,[1]Hugst!$R$5:$W$9,MATCH(ROUNDUP((T$1)/10,0)*10,[1]Hugst!$R$4:$W$4,0))))</f>
        <v>1168.8550745836046</v>
      </c>
      <c r="U110" s="169">
        <f>IF($C110-U$1&lt;År1,0,T109*(1-VLOOKUP($A110,[1]Hugst!$R$5:$W$9,MATCH(ROUNDUP((U$1)/10,0)*10,[1]Hugst!$R$4:$W$4,0))))</f>
        <v>1170.2238241627374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587.12263451619947</v>
      </c>
      <c r="E111" s="169">
        <f t="shared" si="2"/>
        <v>12.452237443885679</v>
      </c>
      <c r="F111" s="169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1144.4166359715739</v>
      </c>
      <c r="G111" s="169">
        <f>IF($C111-G$1&lt;År1,0,F110*(1-VLOOKUP($A111,[1]Hugst!$R$5:$W$9,MATCH(ROUNDUP((G$1)/10,0)*10,[1]Hugst!$R$4:$W$4,0))))</f>
        <v>1145.6105541883946</v>
      </c>
      <c r="H111" s="169">
        <f>IF($C111-H$1&lt;År1,0,G110*(1-VLOOKUP($A111,[1]Hugst!$R$5:$W$9,MATCH(ROUNDUP((H$1)/10,0)*10,[1]Hugst!$R$4:$W$4,0))))</f>
        <v>1146.8118758131161</v>
      </c>
      <c r="I111" s="169">
        <f>IF($C111-I$1&lt;År1,0,H110*(1-VLOOKUP($A111,[1]Hugst!$R$5:$W$9,MATCH(ROUNDUP((I$1)/10,0)*10,[1]Hugst!$R$4:$W$4,0))))</f>
        <v>1148.0206401935568</v>
      </c>
      <c r="J111" s="169">
        <f>IF($C111-J$1&lt;År1,0,I110*(1-VLOOKUP($A111,[1]Hugst!$R$5:$W$9,MATCH(ROUNDUP((J$1)/10,0)*10,[1]Hugst!$R$4:$W$4,0))))</f>
        <v>1149.236886878439</v>
      </c>
      <c r="K111" s="169">
        <f>IF($C111-K$1&lt;År1,0,J110*(1-VLOOKUP($A111,[1]Hugst!$R$5:$W$9,MATCH(ROUNDUP((K$1)/10,0)*10,[1]Hugst!$R$4:$W$4,0))))</f>
        <v>1150.460655618522</v>
      </c>
      <c r="L111" s="169">
        <f>IF($C111-L$1&lt;År1,0,K110*(1-VLOOKUP($A111,[1]Hugst!$R$5:$W$9,MATCH(ROUNDUP((L$1)/10,0)*10,[1]Hugst!$R$4:$W$4,0))))</f>
        <v>1151.691986367651</v>
      </c>
      <c r="M111" s="169">
        <f>IF($C111-M$1&lt;År1,0,L110*(1-VLOOKUP($A111,[1]Hugst!$R$5:$W$9,MATCH(ROUNDUP((M$1)/10,0)*10,[1]Hugst!$R$4:$W$4,0))))</f>
        <v>1152.9309192836306</v>
      </c>
      <c r="N111" s="169">
        <f>IF($C111-N$1&lt;År1,0,M110*(1-VLOOKUP($A111,[1]Hugst!$R$5:$W$9,MATCH(ROUNDUP((N$1)/10,0)*10,[1]Hugst!$R$4:$W$4,0))))</f>
        <v>1155.9866436820091</v>
      </c>
      <c r="O111" s="169">
        <f>IF($C111-O$1&lt;År1,0,N110*(1-VLOOKUP($A111,[1]Hugst!$R$5:$W$9,MATCH(ROUNDUP((O$1)/10,0)*10,[1]Hugst!$R$4:$W$4,0))))</f>
        <v>1159.0577234793388</v>
      </c>
      <c r="P111" s="169">
        <f>IF($C111-P$1&lt;År1,0,O110*(1-VLOOKUP($A111,[1]Hugst!$R$5:$W$9,MATCH(ROUNDUP((P$1)/10,0)*10,[1]Hugst!$R$4:$W$4,0))))</f>
        <v>1160.3714734448372</v>
      </c>
      <c r="Q111" s="169">
        <f>IF($C111-Q$1&lt;År1,0,P110*(1-VLOOKUP($A111,[1]Hugst!$R$5:$W$9,MATCH(ROUNDUP((Q$1)/10,0)*10,[1]Hugst!$R$4:$W$4,0))))</f>
        <v>1161.6939811572599</v>
      </c>
      <c r="R111" s="169">
        <f>IF($C111-R$1&lt;År1,0,Q110*(1-VLOOKUP($A111,[1]Hugst!$R$5:$W$9,MATCH(ROUNDUP((R$1)/10,0)*10,[1]Hugst!$R$4:$W$4,0))))</f>
        <v>1163.0252708378753</v>
      </c>
      <c r="S111" s="169">
        <f>IF($C111-S$1&lt;År1,0,R110*(1-VLOOKUP($A111,[1]Hugst!$R$5:$W$9,MATCH(ROUNDUP((S$1)/10,0)*10,[1]Hugst!$R$4:$W$4,0))))</f>
        <v>1164.3653668022132</v>
      </c>
      <c r="T111" s="169">
        <f>IF($C111-T$1&lt;År1,0,S110*(1-VLOOKUP($A111,[1]Hugst!$R$5:$W$9,MATCH(ROUNDUP((T$1)/10,0)*10,[1]Hugst!$R$4:$W$4,0))))</f>
        <v>1165.7142934603453</v>
      </c>
      <c r="U111" s="169">
        <f>IF($C111-U$1&lt;År1,0,T110*(1-VLOOKUP($A111,[1]Hugst!$R$5:$W$9,MATCH(ROUNDUP((U$1)/10,0)*10,[1]Hugst!$R$4:$W$4,0))))</f>
        <v>1167.0720753172907</v>
      </c>
      <c r="V111" s="169">
        <f>IF($C111-V$1&lt;År1,0,U110*(1-VLOOKUP($A111,[1]Hugst!$R$5:$W$9,MATCH(ROUNDUP((V$1)/10,0)*10,[1]Hugst!$R$4:$W$4,0))))</f>
        <v>1168.4387369733365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584.18702134363411</v>
      </c>
      <c r="E112" s="169">
        <f t="shared" si="2"/>
        <v>14.201296659870422</v>
      </c>
      <c r="F112" s="169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1143.2300820149933</v>
      </c>
      <c r="G112" s="169">
        <f>IF($C112-G$1&lt;År1,0,F111*(1-VLOOKUP($A112,[1]Hugst!$R$5:$W$9,MATCH(ROUNDUP((G$1)/10,0)*10,[1]Hugst!$R$4:$W$4,0))))</f>
        <v>1144.4166359715739</v>
      </c>
      <c r="H112" s="169">
        <f>IF($C112-H$1&lt;År1,0,G111*(1-VLOOKUP($A112,[1]Hugst!$R$5:$W$9,MATCH(ROUNDUP((H$1)/10,0)*10,[1]Hugst!$R$4:$W$4,0))))</f>
        <v>1145.6105541883946</v>
      </c>
      <c r="I112" s="169">
        <f>IF($C112-I$1&lt;År1,0,H111*(1-VLOOKUP($A112,[1]Hugst!$R$5:$W$9,MATCH(ROUNDUP((I$1)/10,0)*10,[1]Hugst!$R$4:$W$4,0))))</f>
        <v>1146.8118758131161</v>
      </c>
      <c r="J112" s="169">
        <f>IF($C112-J$1&lt;År1,0,I111*(1-VLOOKUP($A112,[1]Hugst!$R$5:$W$9,MATCH(ROUNDUP((J$1)/10,0)*10,[1]Hugst!$R$4:$W$4,0))))</f>
        <v>1148.0206401935568</v>
      </c>
      <c r="K112" s="169">
        <f>IF($C112-K$1&lt;År1,0,J111*(1-VLOOKUP($A112,[1]Hugst!$R$5:$W$9,MATCH(ROUNDUP((K$1)/10,0)*10,[1]Hugst!$R$4:$W$4,0))))</f>
        <v>1149.236886878439</v>
      </c>
      <c r="L112" s="169">
        <f>IF($C112-L$1&lt;År1,0,K111*(1-VLOOKUP($A112,[1]Hugst!$R$5:$W$9,MATCH(ROUNDUP((L$1)/10,0)*10,[1]Hugst!$R$4:$W$4,0))))</f>
        <v>1150.460655618522</v>
      </c>
      <c r="M112" s="169">
        <f>IF($C112-M$1&lt;År1,0,L111*(1-VLOOKUP($A112,[1]Hugst!$R$5:$W$9,MATCH(ROUNDUP((M$1)/10,0)*10,[1]Hugst!$R$4:$W$4,0))))</f>
        <v>1151.691986367651</v>
      </c>
      <c r="N112" s="169">
        <f>IF($C112-N$1&lt;År1,0,M111*(1-VLOOKUP($A112,[1]Hugst!$R$5:$W$9,MATCH(ROUNDUP((N$1)/10,0)*10,[1]Hugst!$R$4:$W$4,0))))</f>
        <v>1152.9309192836306</v>
      </c>
      <c r="O112" s="169">
        <f>IF($C112-O$1&lt;År1,0,N111*(1-VLOOKUP($A112,[1]Hugst!$R$5:$W$9,MATCH(ROUNDUP((O$1)/10,0)*10,[1]Hugst!$R$4:$W$4,0))))</f>
        <v>1155.9866436820091</v>
      </c>
      <c r="P112" s="169">
        <f>IF($C112-P$1&lt;År1,0,O111*(1-VLOOKUP($A112,[1]Hugst!$R$5:$W$9,MATCH(ROUNDUP((P$1)/10,0)*10,[1]Hugst!$R$4:$W$4,0))))</f>
        <v>1157.2896693248788</v>
      </c>
      <c r="Q112" s="169">
        <f>IF($C112-Q$1&lt;År1,0,P111*(1-VLOOKUP($A112,[1]Hugst!$R$5:$W$9,MATCH(ROUNDUP((Q$1)/10,0)*10,[1]Hugst!$R$4:$W$4,0))))</f>
        <v>1158.6014152650062</v>
      </c>
      <c r="R112" s="169">
        <f>IF($C112-R$1&lt;År1,0,Q111*(1-VLOOKUP($A112,[1]Hugst!$R$5:$W$9,MATCH(ROUNDUP((R$1)/10,0)*10,[1]Hugst!$R$4:$W$4,0))))</f>
        <v>1159.9219055927827</v>
      </c>
      <c r="S112" s="169">
        <f>IF($C112-S$1&lt;År1,0,R111*(1-VLOOKUP($A112,[1]Hugst!$R$5:$W$9,MATCH(ROUNDUP((S$1)/10,0)*10,[1]Hugst!$R$4:$W$4,0))))</f>
        <v>1161.2511644925294</v>
      </c>
      <c r="T112" s="169">
        <f>IF($C112-T$1&lt;År1,0,S111*(1-VLOOKUP($A112,[1]Hugst!$R$5:$W$9,MATCH(ROUNDUP((T$1)/10,0)*10,[1]Hugst!$R$4:$W$4,0))))</f>
        <v>1162.5892162426844</v>
      </c>
      <c r="U112" s="169">
        <f>IF($C112-U$1&lt;År1,0,T111*(1-VLOOKUP($A112,[1]Hugst!$R$5:$W$9,MATCH(ROUNDUP((U$1)/10,0)*10,[1]Hugst!$R$4:$W$4,0))))</f>
        <v>1163.9360852160837</v>
      </c>
      <c r="V112" s="169">
        <f>IF($C112-V$1&lt;År1,0,U111*(1-VLOOKUP($A112,[1]Hugst!$R$5:$W$9,MATCH(ROUNDUP((V$1)/10,0)*10,[1]Hugst!$R$4:$W$4,0))))</f>
        <v>1165.291795880366</v>
      </c>
      <c r="W112" s="169">
        <f>IF($C112-W$1&lt;År1,0,V111*(1-VLOOKUP($A112,[1]Hugst!$R$5:$W$9,MATCH(ROUNDUP((W$1)/10,0)*10,[1]Hugst!$R$4:$W$4,0))))</f>
        <v>1166.6563727982923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581.266086236923</v>
      </c>
      <c r="E113" s="169">
        <f t="shared" si="2"/>
        <v>15.943003121428774</v>
      </c>
      <c r="F113" s="169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1142.0508533698405</v>
      </c>
      <c r="G113" s="169">
        <f>IF($C113-G$1&lt;År1,0,F112*(1-VLOOKUP($A113,[1]Hugst!$R$5:$W$9,MATCH(ROUNDUP((G$1)/10,0)*10,[1]Hugst!$R$4:$W$4,0))))</f>
        <v>1143.2300820149933</v>
      </c>
      <c r="H113" s="169">
        <f>IF($C113-H$1&lt;År1,0,G112*(1-VLOOKUP($A113,[1]Hugst!$R$5:$W$9,MATCH(ROUNDUP((H$1)/10,0)*10,[1]Hugst!$R$4:$W$4,0))))</f>
        <v>1144.4166359715739</v>
      </c>
      <c r="I113" s="169">
        <f>IF($C113-I$1&lt;År1,0,H112*(1-VLOOKUP($A113,[1]Hugst!$R$5:$W$9,MATCH(ROUNDUP((I$1)/10,0)*10,[1]Hugst!$R$4:$W$4,0))))</f>
        <v>1145.6105541883946</v>
      </c>
      <c r="J113" s="169">
        <f>IF($C113-J$1&lt;År1,0,I112*(1-VLOOKUP($A113,[1]Hugst!$R$5:$W$9,MATCH(ROUNDUP((J$1)/10,0)*10,[1]Hugst!$R$4:$W$4,0))))</f>
        <v>1146.8118758131161</v>
      </c>
      <c r="K113" s="169">
        <f>IF($C113-K$1&lt;År1,0,J112*(1-VLOOKUP($A113,[1]Hugst!$R$5:$W$9,MATCH(ROUNDUP((K$1)/10,0)*10,[1]Hugst!$R$4:$W$4,0))))</f>
        <v>1148.0206401935568</v>
      </c>
      <c r="L113" s="169">
        <f>IF($C113-L$1&lt;År1,0,K112*(1-VLOOKUP($A113,[1]Hugst!$R$5:$W$9,MATCH(ROUNDUP((L$1)/10,0)*10,[1]Hugst!$R$4:$W$4,0))))</f>
        <v>1149.236886878439</v>
      </c>
      <c r="M113" s="169">
        <f>IF($C113-M$1&lt;År1,0,L112*(1-VLOOKUP($A113,[1]Hugst!$R$5:$W$9,MATCH(ROUNDUP((M$1)/10,0)*10,[1]Hugst!$R$4:$W$4,0))))</f>
        <v>1150.460655618522</v>
      </c>
      <c r="N113" s="169">
        <f>IF($C113-N$1&lt;År1,0,M112*(1-VLOOKUP($A113,[1]Hugst!$R$5:$W$9,MATCH(ROUNDUP((N$1)/10,0)*10,[1]Hugst!$R$4:$W$4,0))))</f>
        <v>1151.691986367651</v>
      </c>
      <c r="O113" s="169">
        <f>IF($C113-O$1&lt;År1,0,N112*(1-VLOOKUP($A113,[1]Hugst!$R$5:$W$9,MATCH(ROUNDUP((O$1)/10,0)*10,[1]Hugst!$R$4:$W$4,0))))</f>
        <v>1152.9309192836306</v>
      </c>
      <c r="P113" s="169">
        <f>IF($C113-P$1&lt;År1,0,O112*(1-VLOOKUP($A113,[1]Hugst!$R$5:$W$9,MATCH(ROUNDUP((P$1)/10,0)*10,[1]Hugst!$R$4:$W$4,0))))</f>
        <v>1154.2232742255451</v>
      </c>
      <c r="Q113" s="169">
        <f>IF($C113-Q$1&lt;År1,0,P112*(1-VLOOKUP($A113,[1]Hugst!$R$5:$W$9,MATCH(ROUNDUP((Q$1)/10,0)*10,[1]Hugst!$R$4:$W$4,0))))</f>
        <v>1155.5243122021798</v>
      </c>
      <c r="R113" s="169">
        <f>IF($C113-R$1&lt;År1,0,Q112*(1-VLOOKUP($A113,[1]Hugst!$R$5:$W$9,MATCH(ROUNDUP((R$1)/10,0)*10,[1]Hugst!$R$4:$W$4,0))))</f>
        <v>1156.8340571739238</v>
      </c>
      <c r="S113" s="169">
        <f>IF($C113-S$1&lt;År1,0,R112*(1-VLOOKUP($A113,[1]Hugst!$R$5:$W$9,MATCH(ROUNDUP((S$1)/10,0)*10,[1]Hugst!$R$4:$W$4,0))))</f>
        <v>1158.1525331944208</v>
      </c>
      <c r="T113" s="169">
        <f>IF($C113-T$1&lt;År1,0,S112*(1-VLOOKUP($A113,[1]Hugst!$R$5:$W$9,MATCH(ROUNDUP((T$1)/10,0)*10,[1]Hugst!$R$4:$W$4,0))))</f>
        <v>1159.4797644110999</v>
      </c>
      <c r="U113" s="169">
        <f>IF($C113-U$1&lt;År1,0,T112*(1-VLOOKUP($A113,[1]Hugst!$R$5:$W$9,MATCH(ROUNDUP((U$1)/10,0)*10,[1]Hugst!$R$4:$W$4,0))))</f>
        <v>1160.815775065365</v>
      </c>
      <c r="V113" s="169">
        <f>IF($C113-V$1&lt;År1,0,U112*(1-VLOOKUP($A113,[1]Hugst!$R$5:$W$9,MATCH(ROUNDUP((V$1)/10,0)*10,[1]Hugst!$R$4:$W$4,0))))</f>
        <v>1162.1605894928728</v>
      </c>
      <c r="W113" s="169">
        <f>IF($C113-W$1&lt;År1,0,V112*(1-VLOOKUP($A113,[1]Hugst!$R$5:$W$9,MATCH(ROUNDUP((W$1)/10,0)*10,[1]Hugst!$R$4:$W$4,0))))</f>
        <v>1163.5142321239382</v>
      </c>
      <c r="X113" s="169">
        <f>IF($C113-X$1&lt;År1,0,W112*(1-VLOOKUP($A113,[1]Hugst!$R$5:$W$9,MATCH(ROUNDUP((X$1)/10,0)*10,[1]Hugst!$R$4:$W$4,0))))</f>
        <v>1164.8767274838542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578.35975580572267</v>
      </c>
      <c r="E114" s="169">
        <f t="shared" si="2"/>
        <v>17.677391468121641</v>
      </c>
      <c r="F114" s="169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1140.8789112853331</v>
      </c>
      <c r="G114" s="169">
        <f>IF($C114-G$1&lt;År1,0,F113*(1-VLOOKUP($A114,[1]Hugst!$R$5:$W$9,MATCH(ROUNDUP((G$1)/10,0)*10,[1]Hugst!$R$4:$W$4,0))))</f>
        <v>1142.0508533698405</v>
      </c>
      <c r="H114" s="169">
        <f>IF($C114-H$1&lt;År1,0,G113*(1-VLOOKUP($A114,[1]Hugst!$R$5:$W$9,MATCH(ROUNDUP((H$1)/10,0)*10,[1]Hugst!$R$4:$W$4,0))))</f>
        <v>1143.2300820149933</v>
      </c>
      <c r="I114" s="169">
        <f>IF($C114-I$1&lt;År1,0,H113*(1-VLOOKUP($A114,[1]Hugst!$R$5:$W$9,MATCH(ROUNDUP((I$1)/10,0)*10,[1]Hugst!$R$4:$W$4,0))))</f>
        <v>1144.4166359715739</v>
      </c>
      <c r="J114" s="169">
        <f>IF($C114-J$1&lt;År1,0,I113*(1-VLOOKUP($A114,[1]Hugst!$R$5:$W$9,MATCH(ROUNDUP((J$1)/10,0)*10,[1]Hugst!$R$4:$W$4,0))))</f>
        <v>1145.6105541883946</v>
      </c>
      <c r="K114" s="169">
        <f>IF($C114-K$1&lt;År1,0,J113*(1-VLOOKUP($A114,[1]Hugst!$R$5:$W$9,MATCH(ROUNDUP((K$1)/10,0)*10,[1]Hugst!$R$4:$W$4,0))))</f>
        <v>1146.8118758131161</v>
      </c>
      <c r="L114" s="169">
        <f>IF($C114-L$1&lt;År1,0,K113*(1-VLOOKUP($A114,[1]Hugst!$R$5:$W$9,MATCH(ROUNDUP((L$1)/10,0)*10,[1]Hugst!$R$4:$W$4,0))))</f>
        <v>1148.0206401935568</v>
      </c>
      <c r="M114" s="169">
        <f>IF($C114-M$1&lt;År1,0,L113*(1-VLOOKUP($A114,[1]Hugst!$R$5:$W$9,MATCH(ROUNDUP((M$1)/10,0)*10,[1]Hugst!$R$4:$W$4,0))))</f>
        <v>1149.236886878439</v>
      </c>
      <c r="N114" s="169">
        <f>IF($C114-N$1&lt;År1,0,M113*(1-VLOOKUP($A114,[1]Hugst!$R$5:$W$9,MATCH(ROUNDUP((N$1)/10,0)*10,[1]Hugst!$R$4:$W$4,0))))</f>
        <v>1150.460655618522</v>
      </c>
      <c r="O114" s="169">
        <f>IF($C114-O$1&lt;År1,0,N113*(1-VLOOKUP($A114,[1]Hugst!$R$5:$W$9,MATCH(ROUNDUP((O$1)/10,0)*10,[1]Hugst!$R$4:$W$4,0))))</f>
        <v>1151.691986367651</v>
      </c>
      <c r="P114" s="169">
        <f>IF($C114-P$1&lt;År1,0,O113*(1-VLOOKUP($A114,[1]Hugst!$R$5:$W$9,MATCH(ROUNDUP((P$1)/10,0)*10,[1]Hugst!$R$4:$W$4,0))))</f>
        <v>1151.1722111016725</v>
      </c>
      <c r="Q114" s="169">
        <f>IF($C114-Q$1&lt;År1,0,P113*(1-VLOOKUP($A114,[1]Hugst!$R$5:$W$9,MATCH(ROUNDUP((Q$1)/10,0)*10,[1]Hugst!$R$4:$W$4,0))))</f>
        <v>1152.4625946546926</v>
      </c>
      <c r="R114" s="169">
        <f>IF($C114-R$1&lt;År1,0,Q113*(1-VLOOKUP($A114,[1]Hugst!$R$5:$W$9,MATCH(ROUNDUP((R$1)/10,0)*10,[1]Hugst!$R$4:$W$4,0))))</f>
        <v>1153.7616479971255</v>
      </c>
      <c r="S114" s="169">
        <f>IF($C114-S$1&lt;År1,0,R113*(1-VLOOKUP($A114,[1]Hugst!$R$5:$W$9,MATCH(ROUNDUP((S$1)/10,0)*10,[1]Hugst!$R$4:$W$4,0))))</f>
        <v>1155.0693950528109</v>
      </c>
      <c r="T114" s="169">
        <f>IF($C114-T$1&lt;År1,0,S113*(1-VLOOKUP($A114,[1]Hugst!$R$5:$W$9,MATCH(ROUNDUP((T$1)/10,0)*10,[1]Hugst!$R$4:$W$4,0))))</f>
        <v>1156.3858598387005</v>
      </c>
      <c r="U114" s="169">
        <f>IF($C114-U$1&lt;År1,0,T113*(1-VLOOKUP($A114,[1]Hugst!$R$5:$W$9,MATCH(ROUNDUP((U$1)/10,0)*10,[1]Hugst!$R$4:$W$4,0))))</f>
        <v>1157.7110664653881</v>
      </c>
      <c r="V114" s="169">
        <f>IF($C114-V$1&lt;År1,0,U113*(1-VLOOKUP($A114,[1]Hugst!$R$5:$W$9,MATCH(ROUNDUP((V$1)/10,0)*10,[1]Hugst!$R$4:$W$4,0))))</f>
        <v>1159.045039137299</v>
      </c>
      <c r="W114" s="169">
        <f>IF($C114-W$1&lt;År1,0,V113*(1-VLOOKUP($A114,[1]Hugst!$R$5:$W$9,MATCH(ROUNDUP((W$1)/10,0)*10,[1]Hugst!$R$4:$W$4,0))))</f>
        <v>1160.3878021529683</v>
      </c>
      <c r="X114" s="169">
        <f>IF($C114-X$1&lt;År1,0,W113*(1-VLOOKUP($A114,[1]Hugst!$R$5:$W$9,MATCH(ROUNDUP((X$1)/10,0)*10,[1]Hugst!$R$4:$W$4,0))))</f>
        <v>1161.7393799054439</v>
      </c>
      <c r="Y114" s="169">
        <f>IF($C114-Y$1&lt;År1,0,X113*(1-VLOOKUP($A114,[1]Hugst!$R$5:$W$9,MATCH(ROUNDUP((Y$1)/10,0)*10,[1]Hugst!$R$4:$W$4,0))))</f>
        <v>1163.0997968826075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575.46795702668896</v>
      </c>
      <c r="E115" s="169">
        <f t="shared" si="2"/>
        <v>19.653663688495726</v>
      </c>
      <c r="F115" s="169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1139.9633847266734</v>
      </c>
      <c r="G115" s="169">
        <f>IF($C115-G$1&lt;År1,0,F114*(1-VLOOKUP($A115,[1]Hugst!$R$5:$W$9,MATCH(ROUNDUP((G$1)/10,0)*10,[1]Hugst!$R$4:$W$4,0))))</f>
        <v>1140.8789112853331</v>
      </c>
      <c r="H115" s="169">
        <f>IF($C115-H$1&lt;År1,0,G114*(1-VLOOKUP($A115,[1]Hugst!$R$5:$W$9,MATCH(ROUNDUP((H$1)/10,0)*10,[1]Hugst!$R$4:$W$4,0))))</f>
        <v>1142.0508533698405</v>
      </c>
      <c r="I115" s="169">
        <f>IF($C115-I$1&lt;År1,0,H114*(1-VLOOKUP($A115,[1]Hugst!$R$5:$W$9,MATCH(ROUNDUP((I$1)/10,0)*10,[1]Hugst!$R$4:$W$4,0))))</f>
        <v>1143.2300820149933</v>
      </c>
      <c r="J115" s="169">
        <f>IF($C115-J$1&lt;År1,0,I114*(1-VLOOKUP($A115,[1]Hugst!$R$5:$W$9,MATCH(ROUNDUP((J$1)/10,0)*10,[1]Hugst!$R$4:$W$4,0))))</f>
        <v>1144.4166359715739</v>
      </c>
      <c r="K115" s="169">
        <f>IF($C115-K$1&lt;År1,0,J114*(1-VLOOKUP($A115,[1]Hugst!$R$5:$W$9,MATCH(ROUNDUP((K$1)/10,0)*10,[1]Hugst!$R$4:$W$4,0))))</f>
        <v>1145.6105541883946</v>
      </c>
      <c r="L115" s="169">
        <f>IF($C115-L$1&lt;År1,0,K114*(1-VLOOKUP($A115,[1]Hugst!$R$5:$W$9,MATCH(ROUNDUP((L$1)/10,0)*10,[1]Hugst!$R$4:$W$4,0))))</f>
        <v>1146.8118758131161</v>
      </c>
      <c r="M115" s="169">
        <f>IF($C115-M$1&lt;År1,0,L114*(1-VLOOKUP($A115,[1]Hugst!$R$5:$W$9,MATCH(ROUNDUP((M$1)/10,0)*10,[1]Hugst!$R$4:$W$4,0))))</f>
        <v>1148.0206401935568</v>
      </c>
      <c r="N115" s="169">
        <f>IF($C115-N$1&lt;År1,0,M114*(1-VLOOKUP($A115,[1]Hugst!$R$5:$W$9,MATCH(ROUNDUP((N$1)/10,0)*10,[1]Hugst!$R$4:$W$4,0))))</f>
        <v>1149.236886878439</v>
      </c>
      <c r="O115" s="169">
        <f>IF($C115-O$1&lt;År1,0,N114*(1-VLOOKUP($A115,[1]Hugst!$R$5:$W$9,MATCH(ROUNDUP((O$1)/10,0)*10,[1]Hugst!$R$4:$W$4,0))))</f>
        <v>1150.460655618522</v>
      </c>
      <c r="P115" s="169">
        <f>IF($C115-P$1&lt;År1,0,O114*(1-VLOOKUP($A115,[1]Hugst!$R$5:$W$9,MATCH(ROUNDUP((P$1)/10,0)*10,[1]Hugst!$R$4:$W$4,0))))</f>
        <v>1149.9351680833613</v>
      </c>
      <c r="Q115" s="169">
        <f>IF($C115-Q$1&lt;År1,0,P114*(1-VLOOKUP($A115,[1]Hugst!$R$5:$W$9,MATCH(ROUNDUP((Q$1)/10,0)*10,[1]Hugst!$R$4:$W$4,0))))</f>
        <v>1149.4161856949072</v>
      </c>
      <c r="R115" s="169">
        <f>IF($C115-R$1&lt;År1,0,Q114*(1-VLOOKUP($A115,[1]Hugst!$R$5:$W$9,MATCH(ROUNDUP((R$1)/10,0)*10,[1]Hugst!$R$4:$W$4,0))))</f>
        <v>1150.7046008662362</v>
      </c>
      <c r="S115" s="169">
        <f>IF($C115-S$1&lt;År1,0,R114*(1-VLOOKUP($A115,[1]Hugst!$R$5:$W$9,MATCH(ROUNDUP((S$1)/10,0)*10,[1]Hugst!$R$4:$W$4,0))))</f>
        <v>1152.0016726018755</v>
      </c>
      <c r="T115" s="169">
        <f>IF($C115-T$1&lt;År1,0,S114*(1-VLOOKUP($A115,[1]Hugst!$R$5:$W$9,MATCH(ROUNDUP((T$1)/10,0)*10,[1]Hugst!$R$4:$W$4,0))))</f>
        <v>1153.3074247891709</v>
      </c>
      <c r="U115" s="169">
        <f>IF($C115-U$1&lt;År1,0,T114*(1-VLOOKUP($A115,[1]Hugst!$R$5:$W$9,MATCH(ROUNDUP((U$1)/10,0)*10,[1]Hugst!$R$4:$W$4,0))))</f>
        <v>1154.621881408438</v>
      </c>
      <c r="V115" s="169">
        <f>IF($C115-V$1&lt;År1,0,U114*(1-VLOOKUP($A115,[1]Hugst!$R$5:$W$9,MATCH(ROUNDUP((V$1)/10,0)*10,[1]Hugst!$R$4:$W$4,0))))</f>
        <v>1155.9450665334916</v>
      </c>
      <c r="W115" s="169">
        <f>IF($C115-W$1&lt;År1,0,V114*(1-VLOOKUP($A115,[1]Hugst!$R$5:$W$9,MATCH(ROUNDUP((W$1)/10,0)*10,[1]Hugst!$R$4:$W$4,0))))</f>
        <v>1157.2770043318353</v>
      </c>
      <c r="X115" s="169">
        <f>IF($C115-X$1&lt;År1,0,W114*(1-VLOOKUP($A115,[1]Hugst!$R$5:$W$9,MATCH(ROUNDUP((X$1)/10,0)*10,[1]Hugst!$R$4:$W$4,0))))</f>
        <v>1158.6177190649385</v>
      </c>
      <c r="Y115" s="169">
        <f>IF($C115-Y$1&lt;År1,0,X114*(1-VLOOKUP($A115,[1]Hugst!$R$5:$W$9,MATCH(ROUNDUP((Y$1)/10,0)*10,[1]Hugst!$R$4:$W$4,0))))</f>
        <v>1159.967235088639</v>
      </c>
      <c r="Z115" s="169">
        <f>IF($C115-Z$1&lt;År1,0,Y114*(1-VLOOKUP($A115,[1]Hugst!$R$5:$W$9,MATCH(ROUNDUP((Z$1)/10,0)*10,[1]Hugst!$R$4:$W$4,0))))</f>
        <v>1161.0791574049724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572.59061724155617</v>
      </c>
      <c r="E116" s="169">
        <f t="shared" si="2"/>
        <v>21.623951175253751</v>
      </c>
      <c r="F116" s="169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1139.0563324282987</v>
      </c>
      <c r="G116" s="169">
        <f>IF($C116-G$1&lt;År1,0,F115*(1-VLOOKUP($A116,[1]Hugst!$R$5:$W$9,MATCH(ROUNDUP((G$1)/10,0)*10,[1]Hugst!$R$4:$W$4,0))))</f>
        <v>1139.9633847266734</v>
      </c>
      <c r="H116" s="169">
        <f>IF($C116-H$1&lt;År1,0,G115*(1-VLOOKUP($A116,[1]Hugst!$R$5:$W$9,MATCH(ROUNDUP((H$1)/10,0)*10,[1]Hugst!$R$4:$W$4,0))))</f>
        <v>1140.8789112853331</v>
      </c>
      <c r="I116" s="169">
        <f>IF($C116-I$1&lt;År1,0,H115*(1-VLOOKUP($A116,[1]Hugst!$R$5:$W$9,MATCH(ROUNDUP((I$1)/10,0)*10,[1]Hugst!$R$4:$W$4,0))))</f>
        <v>1142.0508533698405</v>
      </c>
      <c r="J116" s="169">
        <f>IF($C116-J$1&lt;År1,0,I115*(1-VLOOKUP($A116,[1]Hugst!$R$5:$W$9,MATCH(ROUNDUP((J$1)/10,0)*10,[1]Hugst!$R$4:$W$4,0))))</f>
        <v>1143.2300820149933</v>
      </c>
      <c r="K116" s="169">
        <f>IF($C116-K$1&lt;År1,0,J115*(1-VLOOKUP($A116,[1]Hugst!$R$5:$W$9,MATCH(ROUNDUP((K$1)/10,0)*10,[1]Hugst!$R$4:$W$4,0))))</f>
        <v>1144.4166359715739</v>
      </c>
      <c r="L116" s="169">
        <f>IF($C116-L$1&lt;År1,0,K115*(1-VLOOKUP($A116,[1]Hugst!$R$5:$W$9,MATCH(ROUNDUP((L$1)/10,0)*10,[1]Hugst!$R$4:$W$4,0))))</f>
        <v>1145.6105541883946</v>
      </c>
      <c r="M116" s="169">
        <f>IF($C116-M$1&lt;År1,0,L115*(1-VLOOKUP($A116,[1]Hugst!$R$5:$W$9,MATCH(ROUNDUP((M$1)/10,0)*10,[1]Hugst!$R$4:$W$4,0))))</f>
        <v>1146.8118758131161</v>
      </c>
      <c r="N116" s="169">
        <f>IF($C116-N$1&lt;År1,0,M115*(1-VLOOKUP($A116,[1]Hugst!$R$5:$W$9,MATCH(ROUNDUP((N$1)/10,0)*10,[1]Hugst!$R$4:$W$4,0))))</f>
        <v>1148.0206401935568</v>
      </c>
      <c r="O116" s="169">
        <f>IF($C116-O$1&lt;År1,0,N115*(1-VLOOKUP($A116,[1]Hugst!$R$5:$W$9,MATCH(ROUNDUP((O$1)/10,0)*10,[1]Hugst!$R$4:$W$4,0))))</f>
        <v>1149.236886878439</v>
      </c>
      <c r="P116" s="169">
        <f>IF($C116-P$1&lt;År1,0,O115*(1-VLOOKUP($A116,[1]Hugst!$R$5:$W$9,MATCH(ROUNDUP((P$1)/10,0)*10,[1]Hugst!$R$4:$W$4,0))))</f>
        <v>1148.7057156353751</v>
      </c>
      <c r="Q116" s="169">
        <f>IF($C116-Q$1&lt;År1,0,P115*(1-VLOOKUP($A116,[1]Hugst!$R$5:$W$9,MATCH(ROUNDUP((Q$1)/10,0)*10,[1]Hugst!$R$4:$W$4,0))))</f>
        <v>1148.1810296913698</v>
      </c>
      <c r="R116" s="169">
        <f>IF($C116-R$1&lt;År1,0,Q115*(1-VLOOKUP($A116,[1]Hugst!$R$5:$W$9,MATCH(ROUNDUP((R$1)/10,0)*10,[1]Hugst!$R$4:$W$4,0))))</f>
        <v>1147.6628389709658</v>
      </c>
      <c r="S116" s="169">
        <f>IF($C116-S$1&lt;År1,0,R115*(1-VLOOKUP($A116,[1]Hugst!$R$5:$W$9,MATCH(ROUNDUP((S$1)/10,0)*10,[1]Hugst!$R$4:$W$4,0))))</f>
        <v>1148.9492887632198</v>
      </c>
      <c r="T116" s="169">
        <f>IF($C116-T$1&lt;År1,0,S115*(1-VLOOKUP($A116,[1]Hugst!$R$5:$W$9,MATCH(ROUNDUP((T$1)/10,0)*10,[1]Hugst!$R$4:$W$4,0))))</f>
        <v>1150.2443819148557</v>
      </c>
      <c r="U116" s="169">
        <f>IF($C116-U$1&lt;År1,0,T115*(1-VLOOKUP($A116,[1]Hugst!$R$5:$W$9,MATCH(ROUNDUP((U$1)/10,0)*10,[1]Hugst!$R$4:$W$4,0))))</f>
        <v>1151.5481422767807</v>
      </c>
      <c r="V116" s="169">
        <f>IF($C116-V$1&lt;År1,0,U115*(1-VLOOKUP($A116,[1]Hugst!$R$5:$W$9,MATCH(ROUNDUP((V$1)/10,0)*10,[1]Hugst!$R$4:$W$4,0))))</f>
        <v>1152.8605937927302</v>
      </c>
      <c r="W116" s="169">
        <f>IF($C116-W$1&lt;År1,0,V115*(1-VLOOKUP($A116,[1]Hugst!$R$5:$W$9,MATCH(ROUNDUP((W$1)/10,0)*10,[1]Hugst!$R$4:$W$4,0))))</f>
        <v>1154.1817604997964</v>
      </c>
      <c r="X116" s="169">
        <f>IF($C116-X$1&lt;År1,0,W115*(1-VLOOKUP($A116,[1]Hugst!$R$5:$W$9,MATCH(ROUNDUP((X$1)/10,0)*10,[1]Hugst!$R$4:$W$4,0))))</f>
        <v>1155.5116665286173</v>
      </c>
      <c r="Y116" s="169">
        <f>IF($C116-Y$1&lt;År1,0,X115*(1-VLOOKUP($A116,[1]Hugst!$R$5:$W$9,MATCH(ROUNDUP((Y$1)/10,0)*10,[1]Hugst!$R$4:$W$4,0))))</f>
        <v>1156.8503361036528</v>
      </c>
      <c r="Z116" s="169">
        <f>IF($C116-Z$1&lt;År1,0,Y115*(1-VLOOKUP($A116,[1]Hugst!$R$5:$W$9,MATCH(ROUNDUP((Z$1)/10,0)*10,[1]Hugst!$R$4:$W$4,0))))</f>
        <v>1157.9520377734425</v>
      </c>
      <c r="AA116" s="169">
        <f>IF($C116-AA$1&lt;År1,0,Z115*(1-VLOOKUP($A116,[1]Hugst!$R$5:$W$9,MATCH(ROUNDUP((AA$1)/10,0)*10,[1]Hugst!$R$4:$W$4,0))))</f>
        <v>1159.0620283603282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569.72766415537626</v>
      </c>
      <c r="E117" s="169">
        <f t="shared" si="2"/>
        <v>23.588279808049265</v>
      </c>
      <c r="F117" s="169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1138.1577079749143</v>
      </c>
      <c r="G117" s="169">
        <f>IF($C117-G$1&lt;År1,0,F116*(1-VLOOKUP($A117,[1]Hugst!$R$5:$W$9,MATCH(ROUNDUP((G$1)/10,0)*10,[1]Hugst!$R$4:$W$4,0))))</f>
        <v>1139.0563324282987</v>
      </c>
      <c r="H117" s="169">
        <f>IF($C117-H$1&lt;År1,0,G116*(1-VLOOKUP($A117,[1]Hugst!$R$5:$W$9,MATCH(ROUNDUP((H$1)/10,0)*10,[1]Hugst!$R$4:$W$4,0))))</f>
        <v>1139.9633847266734</v>
      </c>
      <c r="I117" s="169">
        <f>IF($C117-I$1&lt;År1,0,H116*(1-VLOOKUP($A117,[1]Hugst!$R$5:$W$9,MATCH(ROUNDUP((I$1)/10,0)*10,[1]Hugst!$R$4:$W$4,0))))</f>
        <v>1140.8789112853331</v>
      </c>
      <c r="J117" s="169">
        <f>IF($C117-J$1&lt;År1,0,I116*(1-VLOOKUP($A117,[1]Hugst!$R$5:$W$9,MATCH(ROUNDUP((J$1)/10,0)*10,[1]Hugst!$R$4:$W$4,0))))</f>
        <v>1142.0508533698405</v>
      </c>
      <c r="K117" s="169">
        <f>IF($C117-K$1&lt;År1,0,J116*(1-VLOOKUP($A117,[1]Hugst!$R$5:$W$9,MATCH(ROUNDUP((K$1)/10,0)*10,[1]Hugst!$R$4:$W$4,0))))</f>
        <v>1143.2300820149933</v>
      </c>
      <c r="L117" s="169">
        <f>IF($C117-L$1&lt;År1,0,K116*(1-VLOOKUP($A117,[1]Hugst!$R$5:$W$9,MATCH(ROUNDUP((L$1)/10,0)*10,[1]Hugst!$R$4:$W$4,0))))</f>
        <v>1144.4166359715739</v>
      </c>
      <c r="M117" s="169">
        <f>IF($C117-M$1&lt;År1,0,L116*(1-VLOOKUP($A117,[1]Hugst!$R$5:$W$9,MATCH(ROUNDUP((M$1)/10,0)*10,[1]Hugst!$R$4:$W$4,0))))</f>
        <v>1145.6105541883946</v>
      </c>
      <c r="N117" s="169">
        <f>IF($C117-N$1&lt;År1,0,M116*(1-VLOOKUP($A117,[1]Hugst!$R$5:$W$9,MATCH(ROUNDUP((N$1)/10,0)*10,[1]Hugst!$R$4:$W$4,0))))</f>
        <v>1146.8118758131161</v>
      </c>
      <c r="O117" s="169">
        <f>IF($C117-O$1&lt;År1,0,N116*(1-VLOOKUP($A117,[1]Hugst!$R$5:$W$9,MATCH(ROUNDUP((O$1)/10,0)*10,[1]Hugst!$R$4:$W$4,0))))</f>
        <v>1148.0206401935568</v>
      </c>
      <c r="P117" s="169">
        <f>IF($C117-P$1&lt;År1,0,O116*(1-VLOOKUP($A117,[1]Hugst!$R$5:$W$9,MATCH(ROUNDUP((P$1)/10,0)*10,[1]Hugst!$R$4:$W$4,0))))</f>
        <v>1147.4838136611668</v>
      </c>
      <c r="Q117" s="169">
        <f>IF($C117-Q$1&lt;År1,0,P116*(1-VLOOKUP($A117,[1]Hugst!$R$5:$W$9,MATCH(ROUNDUP((Q$1)/10,0)*10,[1]Hugst!$R$4:$W$4,0))))</f>
        <v>1146.9534526793211</v>
      </c>
      <c r="R117" s="169">
        <f>IF($C117-R$1&lt;År1,0,Q116*(1-VLOOKUP($A117,[1]Hugst!$R$5:$W$9,MATCH(ROUNDUP((R$1)/10,0)*10,[1]Hugst!$R$4:$W$4,0))))</f>
        <v>1146.4295671037048</v>
      </c>
      <c r="S117" s="169">
        <f>IF($C117-S$1&lt;År1,0,R116*(1-VLOOKUP($A117,[1]Hugst!$R$5:$W$9,MATCH(ROUNDUP((S$1)/10,0)*10,[1]Hugst!$R$4:$W$4,0))))</f>
        <v>1145.9121668437219</v>
      </c>
      <c r="T117" s="169">
        <f>IF($C117-T$1&lt;År1,0,S116*(1-VLOOKUP($A117,[1]Hugst!$R$5:$W$9,MATCH(ROUNDUP((T$1)/10,0)*10,[1]Hugst!$R$4:$W$4,0))))</f>
        <v>1147.1966542549369</v>
      </c>
      <c r="U117" s="169">
        <f>IF($C117-U$1&lt;År1,0,T116*(1-VLOOKUP($A117,[1]Hugst!$R$5:$W$9,MATCH(ROUNDUP((U$1)/10,0)*10,[1]Hugst!$R$4:$W$4,0))))</f>
        <v>1148.4897718407483</v>
      </c>
      <c r="V117" s="169">
        <f>IF($C117-V$1&lt;År1,0,U116*(1-VLOOKUP($A117,[1]Hugst!$R$5:$W$9,MATCH(ROUNDUP((V$1)/10,0)*10,[1]Hugst!$R$4:$W$4,0))))</f>
        <v>1149.7915434156805</v>
      </c>
      <c r="W117" s="169">
        <f>IF($C117-W$1&lt;År1,0,V116*(1-VLOOKUP($A117,[1]Hugst!$R$5:$W$9,MATCH(ROUNDUP((W$1)/10,0)*10,[1]Hugst!$R$4:$W$4,0))))</f>
        <v>1151.1019928869446</v>
      </c>
      <c r="X117" s="169">
        <f>IF($C117-X$1&lt;År1,0,W116*(1-VLOOKUP($A117,[1]Hugst!$R$5:$W$9,MATCH(ROUNDUP((X$1)/10,0)*10,[1]Hugst!$R$4:$W$4,0))))</f>
        <v>1152.4211442549661</v>
      </c>
      <c r="Y117" s="169">
        <f>IF($C117-Y$1&lt;År1,0,X116*(1-VLOOKUP($A117,[1]Hugst!$R$5:$W$9,MATCH(ROUNDUP((Y$1)/10,0)*10,[1]Hugst!$R$4:$W$4,0))))</f>
        <v>1153.7490216135736</v>
      </c>
      <c r="Z117" s="169">
        <f>IF($C117-Z$1&lt;År1,0,Y116*(1-VLOOKUP($A117,[1]Hugst!$R$5:$W$9,MATCH(ROUNDUP((Z$1)/10,0)*10,[1]Hugst!$R$4:$W$4,0))))</f>
        <v>1154.8405537400829</v>
      </c>
      <c r="AA117" s="169">
        <f>IF($C117-AA$1&lt;År1,0,Z116*(1-VLOOKUP($A117,[1]Hugst!$R$5:$W$9,MATCH(ROUNDUP((AA$1)/10,0)*10,[1]Hugst!$R$4:$W$4,0))))</f>
        <v>1155.9403414366327</v>
      </c>
      <c r="AB117" s="169">
        <f>IF($C117-AB$1&lt;År1,0,AA116*(1-VLOOKUP($A117,[1]Hugst!$R$5:$W$9,MATCH(ROUNDUP((AB$1)/10,0)*10,[1]Hugst!$R$4:$W$4,0))))</f>
        <v>1157.0484036500411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566.87902583456889</v>
      </c>
      <c r="E118" s="169">
        <f t="shared" si="2"/>
        <v>25.546675340465299</v>
      </c>
      <c r="F118" s="169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1137.2674651865229</v>
      </c>
      <c r="G118" s="169">
        <f>IF($C118-G$1&lt;År1,0,F117*(1-VLOOKUP($A118,[1]Hugst!$R$5:$W$9,MATCH(ROUNDUP((G$1)/10,0)*10,[1]Hugst!$R$4:$W$4,0))))</f>
        <v>1138.1577079749143</v>
      </c>
      <c r="H118" s="169">
        <f>IF($C118-H$1&lt;År1,0,G117*(1-VLOOKUP($A118,[1]Hugst!$R$5:$W$9,MATCH(ROUNDUP((H$1)/10,0)*10,[1]Hugst!$R$4:$W$4,0))))</f>
        <v>1139.0563324282987</v>
      </c>
      <c r="I118" s="169">
        <f>IF($C118-I$1&lt;År1,0,H117*(1-VLOOKUP($A118,[1]Hugst!$R$5:$W$9,MATCH(ROUNDUP((I$1)/10,0)*10,[1]Hugst!$R$4:$W$4,0))))</f>
        <v>1139.9633847266734</v>
      </c>
      <c r="J118" s="169">
        <f>IF($C118-J$1&lt;År1,0,I117*(1-VLOOKUP($A118,[1]Hugst!$R$5:$W$9,MATCH(ROUNDUP((J$1)/10,0)*10,[1]Hugst!$R$4:$W$4,0))))</f>
        <v>1140.8789112853331</v>
      </c>
      <c r="K118" s="169">
        <f>IF($C118-K$1&lt;År1,0,J117*(1-VLOOKUP($A118,[1]Hugst!$R$5:$W$9,MATCH(ROUNDUP((K$1)/10,0)*10,[1]Hugst!$R$4:$W$4,0))))</f>
        <v>1142.0508533698405</v>
      </c>
      <c r="L118" s="169">
        <f>IF($C118-L$1&lt;År1,0,K117*(1-VLOOKUP($A118,[1]Hugst!$R$5:$W$9,MATCH(ROUNDUP((L$1)/10,0)*10,[1]Hugst!$R$4:$W$4,0))))</f>
        <v>1143.2300820149933</v>
      </c>
      <c r="M118" s="169">
        <f>IF($C118-M$1&lt;År1,0,L117*(1-VLOOKUP($A118,[1]Hugst!$R$5:$W$9,MATCH(ROUNDUP((M$1)/10,0)*10,[1]Hugst!$R$4:$W$4,0))))</f>
        <v>1144.4166359715739</v>
      </c>
      <c r="N118" s="169">
        <f>IF($C118-N$1&lt;År1,0,M117*(1-VLOOKUP($A118,[1]Hugst!$R$5:$W$9,MATCH(ROUNDUP((N$1)/10,0)*10,[1]Hugst!$R$4:$W$4,0))))</f>
        <v>1145.6105541883946</v>
      </c>
      <c r="O118" s="169">
        <f>IF($C118-O$1&lt;År1,0,N117*(1-VLOOKUP($A118,[1]Hugst!$R$5:$W$9,MATCH(ROUNDUP((O$1)/10,0)*10,[1]Hugst!$R$4:$W$4,0))))</f>
        <v>1146.8118758131161</v>
      </c>
      <c r="P118" s="169">
        <f>IF($C118-P$1&lt;År1,0,O117*(1-VLOOKUP($A118,[1]Hugst!$R$5:$W$9,MATCH(ROUNDUP((P$1)/10,0)*10,[1]Hugst!$R$4:$W$4,0))))</f>
        <v>1146.2694222678379</v>
      </c>
      <c r="Q118" s="169">
        <f>IF($C118-Q$1&lt;År1,0,P117*(1-VLOOKUP($A118,[1]Hugst!$R$5:$W$9,MATCH(ROUNDUP((Q$1)/10,0)*10,[1]Hugst!$R$4:$W$4,0))))</f>
        <v>1145.7334146233786</v>
      </c>
      <c r="R118" s="169">
        <f>IF($C118-R$1&lt;År1,0,Q117*(1-VLOOKUP($A118,[1]Hugst!$R$5:$W$9,MATCH(ROUNDUP((R$1)/10,0)*10,[1]Hugst!$R$4:$W$4,0))))</f>
        <v>1145.2038626667595</v>
      </c>
      <c r="S118" s="169">
        <f>IF($C118-S$1&lt;År1,0,R117*(1-VLOOKUP($A118,[1]Hugst!$R$5:$W$9,MATCH(ROUNDUP((S$1)/10,0)*10,[1]Hugst!$R$4:$W$4,0))))</f>
        <v>1144.6807762386313</v>
      </c>
      <c r="T118" s="169">
        <f>IF($C118-T$1&lt;År1,0,S117*(1-VLOOKUP($A118,[1]Hugst!$R$5:$W$9,MATCH(ROUNDUP((T$1)/10,0)*10,[1]Hugst!$R$4:$W$4,0))))</f>
        <v>1144.1641652332823</v>
      </c>
      <c r="U118" s="169">
        <f>IF($C118-U$1&lt;År1,0,T117*(1-VLOOKUP($A118,[1]Hugst!$R$5:$W$9,MATCH(ROUNDUP((U$1)/10,0)*10,[1]Hugst!$R$4:$W$4,0))))</f>
        <v>1145.4466932569208</v>
      </c>
      <c r="V118" s="169">
        <f>IF($C118-V$1&lt;År1,0,U117*(1-VLOOKUP($A118,[1]Hugst!$R$5:$W$9,MATCH(ROUNDUP((V$1)/10,0)*10,[1]Hugst!$R$4:$W$4,0))))</f>
        <v>1146.7378382904826</v>
      </c>
      <c r="W118" s="169">
        <f>IF($C118-W$1&lt;År1,0,V117*(1-VLOOKUP($A118,[1]Hugst!$R$5:$W$9,MATCH(ROUNDUP((W$1)/10,0)*10,[1]Hugst!$R$4:$W$4,0))))</f>
        <v>1148.0376241121651</v>
      </c>
      <c r="X118" s="169">
        <f>IF($C118-X$1&lt;År1,0,W117*(1-VLOOKUP($A118,[1]Hugst!$R$5:$W$9,MATCH(ROUNDUP((X$1)/10,0)*10,[1]Hugst!$R$4:$W$4,0))))</f>
        <v>1149.3460745927102</v>
      </c>
      <c r="Y118" s="169">
        <f>IF($C118-Y$1&lt;År1,0,X117*(1-VLOOKUP($A118,[1]Hugst!$R$5:$W$9,MATCH(ROUNDUP((Y$1)/10,0)*10,[1]Hugst!$R$4:$W$4,0))))</f>
        <v>1150.6632136959331</v>
      </c>
      <c r="Z118" s="169">
        <f>IF($C118-Z$1&lt;År1,0,Y117*(1-VLOOKUP($A118,[1]Hugst!$R$5:$W$9,MATCH(ROUNDUP((Z$1)/10,0)*10,[1]Hugst!$R$4:$W$4,0))))</f>
        <v>1151.744627126872</v>
      </c>
      <c r="AA118" s="169">
        <f>IF($C118-AA$1&lt;År1,0,Z117*(1-VLOOKUP($A118,[1]Hugst!$R$5:$W$9,MATCH(ROUNDUP((AA$1)/10,0)*10,[1]Hugst!$R$4:$W$4,0))))</f>
        <v>1152.8342629475683</v>
      </c>
      <c r="AB118" s="169">
        <f>IF($C118-AB$1&lt;År1,0,AA117*(1-VLOOKUP($A118,[1]Hugst!$R$5:$W$9,MATCH(ROUNDUP((AB$1)/10,0)*10,[1]Hugst!$R$4:$W$4,0))))</f>
        <v>1153.9321399960013</v>
      </c>
      <c r="AC118" s="169">
        <f>IF($C118-AC$1&lt;År1,0,AB117*(1-VLOOKUP($A118,[1]Hugst!$R$5:$W$9,MATCH(ROUNDUP((AC$1)/10,0)*10,[1]Hugst!$R$4:$W$4,0))))</f>
        <v>1155.0382771860727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564.04463070540805</v>
      </c>
      <c r="E119" s="169">
        <f t="shared" si="2"/>
        <v>27.49916340062191</v>
      </c>
      <c r="F119" s="169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1136.3855581175187</v>
      </c>
      <c r="G119" s="169">
        <f>IF($C119-G$1&lt;År1,0,F118*(1-VLOOKUP($A119,[1]Hugst!$R$5:$W$9,MATCH(ROUNDUP((G$1)/10,0)*10,[1]Hugst!$R$4:$W$4,0))))</f>
        <v>1137.2674651865229</v>
      </c>
      <c r="H119" s="169">
        <f>IF($C119-H$1&lt;År1,0,G118*(1-VLOOKUP($A119,[1]Hugst!$R$5:$W$9,MATCH(ROUNDUP((H$1)/10,0)*10,[1]Hugst!$R$4:$W$4,0))))</f>
        <v>1138.1577079749143</v>
      </c>
      <c r="I119" s="169">
        <f>IF($C119-I$1&lt;År1,0,H118*(1-VLOOKUP($A119,[1]Hugst!$R$5:$W$9,MATCH(ROUNDUP((I$1)/10,0)*10,[1]Hugst!$R$4:$W$4,0))))</f>
        <v>1139.0563324282987</v>
      </c>
      <c r="J119" s="169">
        <f>IF($C119-J$1&lt;År1,0,I118*(1-VLOOKUP($A119,[1]Hugst!$R$5:$W$9,MATCH(ROUNDUP((J$1)/10,0)*10,[1]Hugst!$R$4:$W$4,0))))</f>
        <v>1139.9633847266734</v>
      </c>
      <c r="K119" s="169">
        <f>IF($C119-K$1&lt;År1,0,J118*(1-VLOOKUP($A119,[1]Hugst!$R$5:$W$9,MATCH(ROUNDUP((K$1)/10,0)*10,[1]Hugst!$R$4:$W$4,0))))</f>
        <v>1140.8789112853331</v>
      </c>
      <c r="L119" s="169">
        <f>IF($C119-L$1&lt;År1,0,K118*(1-VLOOKUP($A119,[1]Hugst!$R$5:$W$9,MATCH(ROUNDUP((L$1)/10,0)*10,[1]Hugst!$R$4:$W$4,0))))</f>
        <v>1142.0508533698405</v>
      </c>
      <c r="M119" s="169">
        <f>IF($C119-M$1&lt;År1,0,L118*(1-VLOOKUP($A119,[1]Hugst!$R$5:$W$9,MATCH(ROUNDUP((M$1)/10,0)*10,[1]Hugst!$R$4:$W$4,0))))</f>
        <v>1143.2300820149933</v>
      </c>
      <c r="N119" s="169">
        <f>IF($C119-N$1&lt;År1,0,M118*(1-VLOOKUP($A119,[1]Hugst!$R$5:$W$9,MATCH(ROUNDUP((N$1)/10,0)*10,[1]Hugst!$R$4:$W$4,0))))</f>
        <v>1144.4166359715739</v>
      </c>
      <c r="O119" s="169">
        <f>IF($C119-O$1&lt;År1,0,N118*(1-VLOOKUP($A119,[1]Hugst!$R$5:$W$9,MATCH(ROUNDUP((O$1)/10,0)*10,[1]Hugst!$R$4:$W$4,0))))</f>
        <v>1145.6105541883946</v>
      </c>
      <c r="P119" s="169">
        <f>IF($C119-P$1&lt;År1,0,O118*(1-VLOOKUP($A119,[1]Hugst!$R$5:$W$9,MATCH(ROUNDUP((P$1)/10,0)*10,[1]Hugst!$R$4:$W$4,0))))</f>
        <v>1145.0625017652656</v>
      </c>
      <c r="Q119" s="169">
        <f>IF($C119-Q$1&lt;År1,0,P118*(1-VLOOKUP($A119,[1]Hugst!$R$5:$W$9,MATCH(ROUNDUP((Q$1)/10,0)*10,[1]Hugst!$R$4:$W$4,0))))</f>
        <v>1144.5208756914969</v>
      </c>
      <c r="R119" s="169">
        <f>IF($C119-R$1&lt;År1,0,Q118*(1-VLOOKUP($A119,[1]Hugst!$R$5:$W$9,MATCH(ROUNDUP((R$1)/10,0)*10,[1]Hugst!$R$4:$W$4,0))))</f>
        <v>1143.9856856858175</v>
      </c>
      <c r="S119" s="169">
        <f>IF($C119-S$1&lt;År1,0,R118*(1-VLOOKUP($A119,[1]Hugst!$R$5:$W$9,MATCH(ROUNDUP((S$1)/10,0)*10,[1]Hugst!$R$4:$W$4,0))))</f>
        <v>1143.4569415203187</v>
      </c>
      <c r="T119" s="169">
        <f>IF($C119-T$1&lt;År1,0,S118*(1-VLOOKUP($A119,[1]Hugst!$R$5:$W$9,MATCH(ROUNDUP((T$1)/10,0)*10,[1]Hugst!$R$4:$W$4,0))))</f>
        <v>1142.9346530206401</v>
      </c>
      <c r="U119" s="169">
        <f>IF($C119-U$1&lt;År1,0,T118*(1-VLOOKUP($A119,[1]Hugst!$R$5:$W$9,MATCH(ROUNDUP((U$1)/10,0)*10,[1]Hugst!$R$4:$W$4,0))))</f>
        <v>1142.4188300659773</v>
      </c>
      <c r="V119" s="169">
        <f>IF($C119-V$1&lt;År1,0,U118*(1-VLOOKUP($A119,[1]Hugst!$R$5:$W$9,MATCH(ROUNDUP((V$1)/10,0)*10,[1]Hugst!$R$4:$W$4,0))))</f>
        <v>1143.6994016909355</v>
      </c>
      <c r="W119" s="169">
        <f>IF($C119-W$1&lt;År1,0,V118*(1-VLOOKUP($A119,[1]Hugst!$R$5:$W$9,MATCH(ROUNDUP((W$1)/10,0)*10,[1]Hugst!$R$4:$W$4,0))))</f>
        <v>1144.988577181226</v>
      </c>
      <c r="X119" s="169">
        <f>IF($C119-X$1&lt;År1,0,W118*(1-VLOOKUP($A119,[1]Hugst!$R$5:$W$9,MATCH(ROUNDUP((X$1)/10,0)*10,[1]Hugst!$R$4:$W$4,0))))</f>
        <v>1146.2863802787735</v>
      </c>
      <c r="Y119" s="169">
        <f>IF($C119-Y$1&lt;År1,0,X118*(1-VLOOKUP($A119,[1]Hugst!$R$5:$W$9,MATCH(ROUNDUP((Y$1)/10,0)*10,[1]Hugst!$R$4:$W$4,0))))</f>
        <v>1147.5928348179077</v>
      </c>
      <c r="Z119" s="169">
        <f>IF($C119-Z$1&lt;År1,0,Y118*(1-VLOOKUP($A119,[1]Hugst!$R$5:$W$9,MATCH(ROUNDUP((Z$1)/10,0)*10,[1]Hugst!$R$4:$W$4,0))))</f>
        <v>1148.6641801467156</v>
      </c>
      <c r="AA119" s="169">
        <f>IF($C119-AA$1&lt;År1,0,Z118*(1-VLOOKUP($A119,[1]Hugst!$R$5:$W$9,MATCH(ROUNDUP((AA$1)/10,0)*10,[1]Hugst!$R$4:$W$4,0))))</f>
        <v>1149.7437148509312</v>
      </c>
      <c r="AB119" s="169">
        <f>IF($C119-AB$1&lt;År1,0,AA118*(1-VLOOKUP($A119,[1]Hugst!$R$5:$W$9,MATCH(ROUNDUP((AB$1)/10,0)*10,[1]Hugst!$R$4:$W$4,0))))</f>
        <v>1150.831457660244</v>
      </c>
      <c r="AC119" s="169">
        <f>IF($C119-AC$1&lt;År1,0,AB118*(1-VLOOKUP($A119,[1]Hugst!$R$5:$W$9,MATCH(ROUNDUP((AC$1)/10,0)*10,[1]Hugst!$R$4:$W$4,0))))</f>
        <v>1151.9274273799065</v>
      </c>
      <c r="AD119" s="169">
        <f>IF($C119-AD$1&lt;År1,0,AC118*(1-VLOOKUP($A119,[1]Hugst!$R$5:$W$9,MATCH(ROUNDUP((AD$1)/10,0)*10,[1]Hugst!$R$4:$W$4,0))))</f>
        <v>1153.0316428909612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561.22440755186835</v>
      </c>
      <c r="E120" s="169">
        <f t="shared" si="2"/>
        <v>29.445769491805549</v>
      </c>
      <c r="F120" s="169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1135.5119410551627</v>
      </c>
      <c r="G120" s="169">
        <f>IF($C120-G$1&lt;År1,0,F119*(1-VLOOKUP($A120,[1]Hugst!$R$5:$W$9,MATCH(ROUNDUP((G$1)/10,0)*10,[1]Hugst!$R$4:$W$4,0))))</f>
        <v>1136.3855581175187</v>
      </c>
      <c r="H120" s="169">
        <f>IF($C120-H$1&lt;År1,0,G119*(1-VLOOKUP($A120,[1]Hugst!$R$5:$W$9,MATCH(ROUNDUP((H$1)/10,0)*10,[1]Hugst!$R$4:$W$4,0))))</f>
        <v>1137.2674651865229</v>
      </c>
      <c r="I120" s="169">
        <f>IF($C120-I$1&lt;År1,0,H119*(1-VLOOKUP($A120,[1]Hugst!$R$5:$W$9,MATCH(ROUNDUP((I$1)/10,0)*10,[1]Hugst!$R$4:$W$4,0))))</f>
        <v>1138.1577079749143</v>
      </c>
      <c r="J120" s="169">
        <f>IF($C120-J$1&lt;År1,0,I119*(1-VLOOKUP($A120,[1]Hugst!$R$5:$W$9,MATCH(ROUNDUP((J$1)/10,0)*10,[1]Hugst!$R$4:$W$4,0))))</f>
        <v>1139.0563324282987</v>
      </c>
      <c r="K120" s="169">
        <f>IF($C120-K$1&lt;År1,0,J119*(1-VLOOKUP($A120,[1]Hugst!$R$5:$W$9,MATCH(ROUNDUP((K$1)/10,0)*10,[1]Hugst!$R$4:$W$4,0))))</f>
        <v>1139.9633847266734</v>
      </c>
      <c r="L120" s="169">
        <f>IF($C120-L$1&lt;År1,0,K119*(1-VLOOKUP($A120,[1]Hugst!$R$5:$W$9,MATCH(ROUNDUP((L$1)/10,0)*10,[1]Hugst!$R$4:$W$4,0))))</f>
        <v>1140.8789112853331</v>
      </c>
      <c r="M120" s="169">
        <f>IF($C120-M$1&lt;År1,0,L119*(1-VLOOKUP($A120,[1]Hugst!$R$5:$W$9,MATCH(ROUNDUP((M$1)/10,0)*10,[1]Hugst!$R$4:$W$4,0))))</f>
        <v>1142.0508533698405</v>
      </c>
      <c r="N120" s="169">
        <f>IF($C120-N$1&lt;År1,0,M119*(1-VLOOKUP($A120,[1]Hugst!$R$5:$W$9,MATCH(ROUNDUP((N$1)/10,0)*10,[1]Hugst!$R$4:$W$4,0))))</f>
        <v>1143.2300820149933</v>
      </c>
      <c r="O120" s="169">
        <f>IF($C120-O$1&lt;År1,0,N119*(1-VLOOKUP($A120,[1]Hugst!$R$5:$W$9,MATCH(ROUNDUP((O$1)/10,0)*10,[1]Hugst!$R$4:$W$4,0))))</f>
        <v>1144.4166359715739</v>
      </c>
      <c r="P120" s="169">
        <f>IF($C120-P$1&lt;År1,0,O119*(1-VLOOKUP($A120,[1]Hugst!$R$5:$W$9,MATCH(ROUNDUP((P$1)/10,0)*10,[1]Hugst!$R$4:$W$4,0))))</f>
        <v>1143.8630126650564</v>
      </c>
      <c r="Q120" s="169">
        <f>IF($C120-Q$1&lt;År1,0,P119*(1-VLOOKUP($A120,[1]Hugst!$R$5:$W$9,MATCH(ROUNDUP((Q$1)/10,0)*10,[1]Hugst!$R$4:$W$4,0))))</f>
        <v>1143.3157962540981</v>
      </c>
      <c r="R120" s="169">
        <f>IF($C120-R$1&lt;År1,0,Q119*(1-VLOOKUP($A120,[1]Hugst!$R$5:$W$9,MATCH(ROUNDUP((R$1)/10,0)*10,[1]Hugst!$R$4:$W$4,0))))</f>
        <v>1142.7749963895947</v>
      </c>
      <c r="S120" s="169">
        <f>IF($C120-S$1&lt;År1,0,R119*(1-VLOOKUP($A120,[1]Hugst!$R$5:$W$9,MATCH(ROUNDUP((S$1)/10,0)*10,[1]Hugst!$R$4:$W$4,0))))</f>
        <v>1142.2406227754493</v>
      </c>
      <c r="T120" s="169">
        <f>IF($C120-T$1&lt;År1,0,S119*(1-VLOOKUP($A120,[1]Hugst!$R$5:$W$9,MATCH(ROUNDUP((T$1)/10,0)*10,[1]Hugst!$R$4:$W$4,0))))</f>
        <v>1141.712685168847</v>
      </c>
      <c r="U120" s="169">
        <f>IF($C120-U$1&lt;År1,0,T119*(1-VLOOKUP($A120,[1]Hugst!$R$5:$W$9,MATCH(ROUNDUP((U$1)/10,0)*10,[1]Hugst!$R$4:$W$4,0))))</f>
        <v>1141.191193380439</v>
      </c>
      <c r="V120" s="169">
        <f>IF($C120-V$1&lt;År1,0,U119*(1-VLOOKUP($A120,[1]Hugst!$R$5:$W$9,MATCH(ROUNDUP((V$1)/10,0)*10,[1]Hugst!$R$4:$W$4,0))))</f>
        <v>1140.6761572743512</v>
      </c>
      <c r="W120" s="169">
        <f>IF($C120-W$1&lt;År1,0,V119*(1-VLOOKUP($A120,[1]Hugst!$R$5:$W$9,MATCH(ROUNDUP((W$1)/10,0)*10,[1]Hugst!$R$4:$W$4,0))))</f>
        <v>1141.9547754849661</v>
      </c>
      <c r="X120" s="169">
        <f>IF($C120-X$1&lt;År1,0,W119*(1-VLOOKUP($A120,[1]Hugst!$R$5:$W$9,MATCH(ROUNDUP((X$1)/10,0)*10,[1]Hugst!$R$4:$W$4,0))))</f>
        <v>1143.2419844363733</v>
      </c>
      <c r="Y120" s="169">
        <f>IF($C120-Y$1&lt;År1,0,X119*(1-VLOOKUP($A120,[1]Hugst!$R$5:$W$9,MATCH(ROUNDUP((Y$1)/10,0)*10,[1]Hugst!$R$4:$W$4,0))))</f>
        <v>1144.5378078342806</v>
      </c>
      <c r="Z120" s="169">
        <f>IF($C120-Z$1&lt;År1,0,Y119*(1-VLOOKUP($A120,[1]Hugst!$R$5:$W$9,MATCH(ROUNDUP((Z$1)/10,0)*10,[1]Hugst!$R$4:$W$4,0))))</f>
        <v>1145.5991354014868</v>
      </c>
      <c r="AA120" s="169">
        <f>IF($C120-AA$1&lt;År1,0,Z119*(1-VLOOKUP($A120,[1]Hugst!$R$5:$W$9,MATCH(ROUNDUP((AA$1)/10,0)*10,[1]Hugst!$R$4:$W$4,0))))</f>
        <v>1146.6686194947658</v>
      </c>
      <c r="AB120" s="169">
        <f>IF($C120-AB$1&lt;År1,0,AA119*(1-VLOOKUP($A120,[1]Hugst!$R$5:$W$9,MATCH(ROUNDUP((AB$1)/10,0)*10,[1]Hugst!$R$4:$W$4,0))))</f>
        <v>1147.7462787361478</v>
      </c>
      <c r="AC120" s="169">
        <f>IF($C120-AC$1&lt;År1,0,AB119*(1-VLOOKUP($A120,[1]Hugst!$R$5:$W$9,MATCH(ROUNDUP((AC$1)/10,0)*10,[1]Hugst!$R$4:$W$4,0))))</f>
        <v>1148.8321318227834</v>
      </c>
      <c r="AD120" s="169">
        <f>IF($C120-AD$1&lt;År1,0,AC119*(1-VLOOKUP($A120,[1]Hugst!$R$5:$W$9,MATCH(ROUNDUP((AD$1)/10,0)*10,[1]Hugst!$R$4:$W$4,0))))</f>
        <v>1149.926197527255</v>
      </c>
      <c r="AE120" s="169">
        <f>IF($C120-AE$1&lt;År1,0,AD119*(1-VLOOKUP($A120,[1]Hugst!$R$5:$W$9,MATCH(ROUNDUP((AE$1)/10,0)*10,[1]Hugst!$R$4:$W$4,0))))</f>
        <v>1151.0284946978031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558.41828551414073</v>
      </c>
      <c r="E121" s="169">
        <f t="shared" si="2"/>
        <v>31.386518993174832</v>
      </c>
      <c r="F121" s="169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1134.6465685188043</v>
      </c>
      <c r="G121" s="169">
        <f>IF($C121-G$1&lt;År1,0,F120*(1-VLOOKUP($A121,[1]Hugst!$R$5:$W$9,MATCH(ROUNDUP((G$1)/10,0)*10,[1]Hugst!$R$4:$W$4,0))))</f>
        <v>1135.5119410551627</v>
      </c>
      <c r="H121" s="169">
        <f>IF($C121-H$1&lt;År1,0,G120*(1-VLOOKUP($A121,[1]Hugst!$R$5:$W$9,MATCH(ROUNDUP((H$1)/10,0)*10,[1]Hugst!$R$4:$W$4,0))))</f>
        <v>1136.3855581175187</v>
      </c>
      <c r="I121" s="169">
        <f>IF($C121-I$1&lt;År1,0,H120*(1-VLOOKUP($A121,[1]Hugst!$R$5:$W$9,MATCH(ROUNDUP((I$1)/10,0)*10,[1]Hugst!$R$4:$W$4,0))))</f>
        <v>1137.2674651865229</v>
      </c>
      <c r="J121" s="169">
        <f>IF($C121-J$1&lt;År1,0,I120*(1-VLOOKUP($A121,[1]Hugst!$R$5:$W$9,MATCH(ROUNDUP((J$1)/10,0)*10,[1]Hugst!$R$4:$W$4,0))))</f>
        <v>1138.1577079749143</v>
      </c>
      <c r="K121" s="169">
        <f>IF($C121-K$1&lt;År1,0,J120*(1-VLOOKUP($A121,[1]Hugst!$R$5:$W$9,MATCH(ROUNDUP((K$1)/10,0)*10,[1]Hugst!$R$4:$W$4,0))))</f>
        <v>1139.0563324282987</v>
      </c>
      <c r="L121" s="169">
        <f>IF($C121-L$1&lt;År1,0,K120*(1-VLOOKUP($A121,[1]Hugst!$R$5:$W$9,MATCH(ROUNDUP((L$1)/10,0)*10,[1]Hugst!$R$4:$W$4,0))))</f>
        <v>1139.9633847266734</v>
      </c>
      <c r="M121" s="169">
        <f>IF($C121-M$1&lt;År1,0,L120*(1-VLOOKUP($A121,[1]Hugst!$R$5:$W$9,MATCH(ROUNDUP((M$1)/10,0)*10,[1]Hugst!$R$4:$W$4,0))))</f>
        <v>1140.8789112853331</v>
      </c>
      <c r="N121" s="169">
        <f>IF($C121-N$1&lt;År1,0,M120*(1-VLOOKUP($A121,[1]Hugst!$R$5:$W$9,MATCH(ROUNDUP((N$1)/10,0)*10,[1]Hugst!$R$4:$W$4,0))))</f>
        <v>1142.0508533698405</v>
      </c>
      <c r="O121" s="169">
        <f>IF($C121-O$1&lt;År1,0,N120*(1-VLOOKUP($A121,[1]Hugst!$R$5:$W$9,MATCH(ROUNDUP((O$1)/10,0)*10,[1]Hugst!$R$4:$W$4,0))))</f>
        <v>1143.2300820149933</v>
      </c>
      <c r="P121" s="169">
        <f>IF($C121-P$1&lt;År1,0,O120*(1-VLOOKUP($A121,[1]Hugst!$R$5:$W$9,MATCH(ROUNDUP((P$1)/10,0)*10,[1]Hugst!$R$4:$W$4,0))))</f>
        <v>1142.6709156794138</v>
      </c>
      <c r="Q121" s="169">
        <f>IF($C121-Q$1&lt;År1,0,P120*(1-VLOOKUP($A121,[1]Hugst!$R$5:$W$9,MATCH(ROUNDUP((Q$1)/10,0)*10,[1]Hugst!$R$4:$W$4,0))))</f>
        <v>1142.118136883025</v>
      </c>
      <c r="R121" s="169">
        <f>IF($C121-R$1&lt;År1,0,Q120*(1-VLOOKUP($A121,[1]Hugst!$R$5:$W$9,MATCH(ROUNDUP((R$1)/10,0)*10,[1]Hugst!$R$4:$W$4,0))))</f>
        <v>1141.5717552089648</v>
      </c>
      <c r="S121" s="169">
        <f>IF($C121-S$1&lt;År1,0,R120*(1-VLOOKUP($A121,[1]Hugst!$R$5:$W$9,MATCH(ROUNDUP((S$1)/10,0)*10,[1]Hugst!$R$4:$W$4,0))))</f>
        <v>1141.0317802934071</v>
      </c>
      <c r="T121" s="169">
        <f>IF($C121-T$1&lt;År1,0,S120*(1-VLOOKUP($A121,[1]Hugst!$R$5:$W$9,MATCH(ROUNDUP((T$1)/10,0)*10,[1]Hugst!$R$4:$W$4,0))))</f>
        <v>1140.4982218254529</v>
      </c>
      <c r="U121" s="169">
        <f>IF($C121-U$1&lt;År1,0,T120*(1-VLOOKUP($A121,[1]Hugst!$R$5:$W$9,MATCH(ROUNDUP((U$1)/10,0)*10,[1]Hugst!$R$4:$W$4,0))))</f>
        <v>1139.9710895474029</v>
      </c>
      <c r="V121" s="169">
        <f>IF($C121-V$1&lt;År1,0,U120*(1-VLOOKUP($A121,[1]Hugst!$R$5:$W$9,MATCH(ROUNDUP((V$1)/10,0)*10,[1]Hugst!$R$4:$W$4,0))))</f>
        <v>1139.4503932549435</v>
      </c>
      <c r="W121" s="169">
        <f>IF($C121-W$1&lt;År1,0,V120*(1-VLOOKUP($A121,[1]Hugst!$R$5:$W$9,MATCH(ROUNDUP((W$1)/10,0)*10,[1]Hugst!$R$4:$W$4,0))))</f>
        <v>1138.936142797153</v>
      </c>
      <c r="X121" s="169">
        <f>IF($C121-X$1&lt;År1,0,W120*(1-VLOOKUP($A121,[1]Hugst!$R$5:$W$9,MATCH(ROUNDUP((X$1)/10,0)*10,[1]Hugst!$R$4:$W$4,0))))</f>
        <v>1140.2128105732095</v>
      </c>
      <c r="Y121" s="169">
        <f>IF($C121-Y$1&lt;År1,0,X120*(1-VLOOKUP($A121,[1]Hugst!$R$5:$W$9,MATCH(ROUNDUP((Y$1)/10,0)*10,[1]Hugst!$R$4:$W$4,0))))</f>
        <v>1141.498055985538</v>
      </c>
      <c r="Z121" s="169">
        <f>IF($C121-Z$1&lt;År1,0,Y120*(1-VLOOKUP($A121,[1]Hugst!$R$5:$W$9,MATCH(ROUNDUP((Z$1)/10,0)*10,[1]Hugst!$R$4:$W$4,0))))</f>
        <v>1142.5494158799922</v>
      </c>
      <c r="AA121" s="169">
        <f>IF($C121-AA$1&lt;År1,0,Z120*(1-VLOOKUP($A121,[1]Hugst!$R$5:$W$9,MATCH(ROUNDUP((AA$1)/10,0)*10,[1]Hugst!$R$4:$W$4,0))))</f>
        <v>1143.6088996154078</v>
      </c>
      <c r="AB121" s="169">
        <f>IF($C121-AB$1&lt;År1,0,AA120*(1-VLOOKUP($A121,[1]Hugst!$R$5:$W$9,MATCH(ROUNDUP((AB$1)/10,0)*10,[1]Hugst!$R$4:$W$4,0))))</f>
        <v>1144.6765257066604</v>
      </c>
      <c r="AC121" s="169">
        <f>IF($C121-AC$1&lt;År1,0,AB120*(1-VLOOKUP($A121,[1]Hugst!$R$5:$W$9,MATCH(ROUNDUP((AC$1)/10,0)*10,[1]Hugst!$R$4:$W$4,0))))</f>
        <v>1145.7523127434281</v>
      </c>
      <c r="AD121" s="169">
        <f>IF($C121-AD$1&lt;År1,0,AC120*(1-VLOOKUP($A121,[1]Hugst!$R$5:$W$9,MATCH(ROUNDUP((AD$1)/10,0)*10,[1]Hugst!$R$4:$W$4,0))))</f>
        <v>1146.8362793903793</v>
      </c>
      <c r="AE121" s="169">
        <f>IF($C121-AE$1&lt;År1,0,AD120*(1-VLOOKUP($A121,[1]Hugst!$R$5:$W$9,MATCH(ROUNDUP((AE$1)/10,0)*10,[1]Hugst!$R$4:$W$4,0))))</f>
        <v>1147.9284443874831</v>
      </c>
      <c r="AF121" s="169">
        <f>IF($C121-AF$1&lt;År1,0,AE120*(1-VLOOKUP($A121,[1]Hugst!$R$5:$W$9,MATCH(ROUNDUP((AF$1)/10,0)*10,[1]Hugst!$R$4:$W$4,0))))</f>
        <v>1149.028826550235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555.62619408652245</v>
      </c>
      <c r="E122" s="169">
        <f t="shared" si="2"/>
        <v>33.32143716023711</v>
      </c>
      <c r="F122" s="169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1133.7893952582483</v>
      </c>
      <c r="G122" s="169">
        <f>IF($C122-G$1&lt;År1,0,F121*(1-VLOOKUP($A122,[1]Hugst!$R$5:$W$9,MATCH(ROUNDUP((G$1)/10,0)*10,[1]Hugst!$R$4:$W$4,0))))</f>
        <v>1134.6465685188043</v>
      </c>
      <c r="H122" s="169">
        <f>IF($C122-H$1&lt;År1,0,G121*(1-VLOOKUP($A122,[1]Hugst!$R$5:$W$9,MATCH(ROUNDUP((H$1)/10,0)*10,[1]Hugst!$R$4:$W$4,0))))</f>
        <v>1135.5119410551627</v>
      </c>
      <c r="I122" s="169">
        <f>IF($C122-I$1&lt;År1,0,H121*(1-VLOOKUP($A122,[1]Hugst!$R$5:$W$9,MATCH(ROUNDUP((I$1)/10,0)*10,[1]Hugst!$R$4:$W$4,0))))</f>
        <v>1136.3855581175187</v>
      </c>
      <c r="J122" s="169">
        <f>IF($C122-J$1&lt;År1,0,I121*(1-VLOOKUP($A122,[1]Hugst!$R$5:$W$9,MATCH(ROUNDUP((J$1)/10,0)*10,[1]Hugst!$R$4:$W$4,0))))</f>
        <v>1137.2674651865229</v>
      </c>
      <c r="K122" s="169">
        <f>IF($C122-K$1&lt;År1,0,J121*(1-VLOOKUP($A122,[1]Hugst!$R$5:$W$9,MATCH(ROUNDUP((K$1)/10,0)*10,[1]Hugst!$R$4:$W$4,0))))</f>
        <v>1138.1577079749143</v>
      </c>
      <c r="L122" s="169">
        <f>IF($C122-L$1&lt;År1,0,K121*(1-VLOOKUP($A122,[1]Hugst!$R$5:$W$9,MATCH(ROUNDUP((L$1)/10,0)*10,[1]Hugst!$R$4:$W$4,0))))</f>
        <v>1139.0563324282987</v>
      </c>
      <c r="M122" s="169">
        <f>IF($C122-M$1&lt;År1,0,L121*(1-VLOOKUP($A122,[1]Hugst!$R$5:$W$9,MATCH(ROUNDUP((M$1)/10,0)*10,[1]Hugst!$R$4:$W$4,0))))</f>
        <v>1139.9633847266734</v>
      </c>
      <c r="N122" s="169">
        <f>IF($C122-N$1&lt;År1,0,M121*(1-VLOOKUP($A122,[1]Hugst!$R$5:$W$9,MATCH(ROUNDUP((N$1)/10,0)*10,[1]Hugst!$R$4:$W$4,0))))</f>
        <v>1140.8789112853331</v>
      </c>
      <c r="O122" s="169">
        <f>IF($C122-O$1&lt;År1,0,N121*(1-VLOOKUP($A122,[1]Hugst!$R$5:$W$9,MATCH(ROUNDUP((O$1)/10,0)*10,[1]Hugst!$R$4:$W$4,0))))</f>
        <v>1142.0508533698405</v>
      </c>
      <c r="P122" s="169">
        <f>IF($C122-P$1&lt;År1,0,O121*(1-VLOOKUP($A122,[1]Hugst!$R$5:$W$9,MATCH(ROUNDUP((P$1)/10,0)*10,[1]Hugst!$R$4:$W$4,0))))</f>
        <v>1141.4861717203942</v>
      </c>
      <c r="Q122" s="169">
        <f>IF($C122-Q$1&lt;År1,0,P121*(1-VLOOKUP($A122,[1]Hugst!$R$5:$W$9,MATCH(ROUNDUP((Q$1)/10,0)*10,[1]Hugst!$R$4:$W$4,0))))</f>
        <v>1140.9278583504113</v>
      </c>
      <c r="R122" s="169">
        <f>IF($C122-R$1&lt;År1,0,Q121*(1-VLOOKUP($A122,[1]Hugst!$R$5:$W$9,MATCH(ROUNDUP((R$1)/10,0)*10,[1]Hugst!$R$4:$W$4,0))))</f>
        <v>1140.3759227759153</v>
      </c>
      <c r="S122" s="169">
        <f>IF($C122-S$1&lt;År1,0,R121*(1-VLOOKUP($A122,[1]Hugst!$R$5:$W$9,MATCH(ROUNDUP((S$1)/10,0)*10,[1]Hugst!$R$4:$W$4,0))))</f>
        <v>1139.8303745654257</v>
      </c>
      <c r="T122" s="169">
        <f>IF($C122-T$1&lt;År1,0,S121*(1-VLOOKUP($A122,[1]Hugst!$R$5:$W$9,MATCH(ROUNDUP((T$1)/10,0)*10,[1]Hugst!$R$4:$W$4,0))))</f>
        <v>1139.2912233404172</v>
      </c>
      <c r="U122" s="169">
        <f>IF($C122-U$1&lt;År1,0,T121*(1-VLOOKUP($A122,[1]Hugst!$R$5:$W$9,MATCH(ROUNDUP((U$1)/10,0)*10,[1]Hugst!$R$4:$W$4,0))))</f>
        <v>1138.7584787752107</v>
      </c>
      <c r="V122" s="169">
        <f>IF($C122-V$1&lt;År1,0,U121*(1-VLOOKUP($A122,[1]Hugst!$R$5:$W$9,MATCH(ROUNDUP((V$1)/10,0)*10,[1]Hugst!$R$4:$W$4,0))))</f>
        <v>1138.2321505972459</v>
      </c>
      <c r="W122" s="169">
        <f>IF($C122-W$1&lt;År1,0,V121*(1-VLOOKUP($A122,[1]Hugst!$R$5:$W$9,MATCH(ROUNDUP((W$1)/10,0)*10,[1]Hugst!$R$4:$W$4,0))))</f>
        <v>1137.7122485872665</v>
      </c>
      <c r="X122" s="169">
        <f>IF($C122-X$1&lt;År1,0,W121*(1-VLOOKUP($A122,[1]Hugst!$R$5:$W$9,MATCH(ROUNDUP((X$1)/10,0)*10,[1]Hugst!$R$4:$W$4,0))))</f>
        <v>1137.1987825793269</v>
      </c>
      <c r="Y122" s="169">
        <f>IF($C122-Y$1&lt;År1,0,X121*(1-VLOOKUP($A122,[1]Hugst!$R$5:$W$9,MATCH(ROUNDUP((Y$1)/10,0)*10,[1]Hugst!$R$4:$W$4,0))))</f>
        <v>1138.4735028960638</v>
      </c>
      <c r="Z122" s="169">
        <f>IF($C122-Z$1&lt;År1,0,Y121*(1-VLOOKUP($A122,[1]Hugst!$R$5:$W$9,MATCH(ROUNDUP((Z$1)/10,0)*10,[1]Hugst!$R$4:$W$4,0))))</f>
        <v>1139.5149449560715</v>
      </c>
      <c r="AA122" s="169">
        <f>IF($C122-AA$1&lt;År1,0,Z121*(1-VLOOKUP($A122,[1]Hugst!$R$5:$W$9,MATCH(ROUNDUP((AA$1)/10,0)*10,[1]Hugst!$R$4:$W$4,0))))</f>
        <v>1140.5644783354549</v>
      </c>
      <c r="AB122" s="169">
        <f>IF($C122-AB$1&lt;År1,0,AA121*(1-VLOOKUP($A122,[1]Hugst!$R$5:$W$9,MATCH(ROUNDUP((AB$1)/10,0)*10,[1]Hugst!$R$4:$W$4,0))))</f>
        <v>1141.6221214423472</v>
      </c>
      <c r="AC122" s="169">
        <f>IF($C122-AC$1&lt;År1,0,AB121*(1-VLOOKUP($A122,[1]Hugst!$R$5:$W$9,MATCH(ROUNDUP((AC$1)/10,0)*10,[1]Hugst!$R$4:$W$4,0))))</f>
        <v>1142.687892759458</v>
      </c>
      <c r="AD122" s="169">
        <f>IF($C122-AD$1&lt;År1,0,AC121*(1-VLOOKUP($A122,[1]Hugst!$R$5:$W$9,MATCH(ROUNDUP((AD$1)/10,0)*10,[1]Hugst!$R$4:$W$4,0))))</f>
        <v>1143.7618108441704</v>
      </c>
      <c r="AE122" s="169">
        <f>IF($C122-AE$1&lt;År1,0,AD121*(1-VLOOKUP($A122,[1]Hugst!$R$5:$W$9,MATCH(ROUNDUP((AE$1)/10,0)*10,[1]Hugst!$R$4:$W$4,0))))</f>
        <v>1144.8438943287265</v>
      </c>
      <c r="AF122" s="169">
        <f>IF($C122-AF$1&lt;År1,0,AE121*(1-VLOOKUP($A122,[1]Hugst!$R$5:$W$9,MATCH(ROUNDUP((AF$1)/10,0)*10,[1]Hugst!$R$4:$W$4,0))))</f>
        <v>1145.9341619205386</v>
      </c>
      <c r="AG122" s="169">
        <f>IF($C122-AG$1&lt;År1,0,AF121*(1-VLOOKUP($A122,[1]Hugst!$R$5:$W$9,MATCH(ROUNDUP((AG$1)/10,0)*10,[1]Hugst!$R$4:$W$4,0))))</f>
        <v>1147.0326324024145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552.84806311610737</v>
      </c>
      <c r="E123" s="169">
        <f t="shared" si="2"/>
        <v>35.250549125550606</v>
      </c>
      <c r="F123" s="169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1132.9403762531467</v>
      </c>
      <c r="G123" s="169">
        <f>IF($C123-G$1&lt;År1,0,F122*(1-VLOOKUP($A123,[1]Hugst!$R$5:$W$9,MATCH(ROUNDUP((G$1)/10,0)*10,[1]Hugst!$R$4:$W$4,0))))</f>
        <v>1133.7893952582483</v>
      </c>
      <c r="H123" s="169">
        <f>IF($C123-H$1&lt;År1,0,G122*(1-VLOOKUP($A123,[1]Hugst!$R$5:$W$9,MATCH(ROUNDUP((H$1)/10,0)*10,[1]Hugst!$R$4:$W$4,0))))</f>
        <v>1134.6465685188043</v>
      </c>
      <c r="I123" s="169">
        <f>IF($C123-I$1&lt;År1,0,H122*(1-VLOOKUP($A123,[1]Hugst!$R$5:$W$9,MATCH(ROUNDUP((I$1)/10,0)*10,[1]Hugst!$R$4:$W$4,0))))</f>
        <v>1135.5119410551627</v>
      </c>
      <c r="J123" s="169">
        <f>IF($C123-J$1&lt;År1,0,I122*(1-VLOOKUP($A123,[1]Hugst!$R$5:$W$9,MATCH(ROUNDUP((J$1)/10,0)*10,[1]Hugst!$R$4:$W$4,0))))</f>
        <v>1136.3855581175187</v>
      </c>
      <c r="K123" s="169">
        <f>IF($C123-K$1&lt;År1,0,J122*(1-VLOOKUP($A123,[1]Hugst!$R$5:$W$9,MATCH(ROUNDUP((K$1)/10,0)*10,[1]Hugst!$R$4:$W$4,0))))</f>
        <v>1137.2674651865229</v>
      </c>
      <c r="L123" s="169">
        <f>IF($C123-L$1&lt;År1,0,K122*(1-VLOOKUP($A123,[1]Hugst!$R$5:$W$9,MATCH(ROUNDUP((L$1)/10,0)*10,[1]Hugst!$R$4:$W$4,0))))</f>
        <v>1138.1577079749143</v>
      </c>
      <c r="M123" s="169">
        <f>IF($C123-M$1&lt;År1,0,L122*(1-VLOOKUP($A123,[1]Hugst!$R$5:$W$9,MATCH(ROUNDUP((M$1)/10,0)*10,[1]Hugst!$R$4:$W$4,0))))</f>
        <v>1139.0563324282987</v>
      </c>
      <c r="N123" s="169">
        <f>IF($C123-N$1&lt;År1,0,M122*(1-VLOOKUP($A123,[1]Hugst!$R$5:$W$9,MATCH(ROUNDUP((N$1)/10,0)*10,[1]Hugst!$R$4:$W$4,0))))</f>
        <v>1139.9633847266734</v>
      </c>
      <c r="O123" s="169">
        <f>IF($C123-O$1&lt;År1,0,N122*(1-VLOOKUP($A123,[1]Hugst!$R$5:$W$9,MATCH(ROUNDUP((O$1)/10,0)*10,[1]Hugst!$R$4:$W$4,0))))</f>
        <v>1140.8789112853331</v>
      </c>
      <c r="P123" s="169">
        <f>IF($C123-P$1&lt;År1,0,O122*(1-VLOOKUP($A123,[1]Hugst!$R$5:$W$9,MATCH(ROUNDUP((P$1)/10,0)*10,[1]Hugst!$R$4:$W$4,0))))</f>
        <v>1140.3087418985983</v>
      </c>
      <c r="Q123" s="169">
        <f>IF($C123-Q$1&lt;År1,0,P122*(1-VLOOKUP($A123,[1]Hugst!$R$5:$W$9,MATCH(ROUNDUP((Q$1)/10,0)*10,[1]Hugst!$R$4:$W$4,0))))</f>
        <v>1139.7449216279392</v>
      </c>
      <c r="R123" s="169">
        <f>IF($C123-R$1&lt;År1,0,Q122*(1-VLOOKUP($A123,[1]Hugst!$R$5:$W$9,MATCH(ROUNDUP((R$1)/10,0)*10,[1]Hugst!$R$4:$W$4,0))))</f>
        <v>1139.1874599224191</v>
      </c>
      <c r="S123" s="169">
        <f>IF($C123-S$1&lt;År1,0,R122*(1-VLOOKUP($A123,[1]Hugst!$R$5:$W$9,MATCH(ROUNDUP((S$1)/10,0)*10,[1]Hugst!$R$4:$W$4,0))))</f>
        <v>1138.6363662835452</v>
      </c>
      <c r="T123" s="169">
        <f>IF($C123-T$1&lt;År1,0,S122*(1-VLOOKUP($A123,[1]Hugst!$R$5:$W$9,MATCH(ROUNDUP((T$1)/10,0)*10,[1]Hugst!$R$4:$W$4,0))))</f>
        <v>1138.091650265241</v>
      </c>
      <c r="U123" s="169">
        <f>IF($C123-U$1&lt;År1,0,T122*(1-VLOOKUP($A123,[1]Hugst!$R$5:$W$9,MATCH(ROUNDUP((U$1)/10,0)*10,[1]Hugst!$R$4:$W$4,0))))</f>
        <v>1137.5533214743048</v>
      </c>
      <c r="V123" s="169">
        <f>IF($C123-V$1&lt;År1,0,U122*(1-VLOOKUP($A123,[1]Hugst!$R$5:$W$9,MATCH(ROUNDUP((V$1)/10,0)*10,[1]Hugst!$R$4:$W$4,0))))</f>
        <v>1137.0213895702993</v>
      </c>
      <c r="W123" s="169">
        <f>IF($C123-W$1&lt;År1,0,V122*(1-VLOOKUP($A123,[1]Hugst!$R$5:$W$9,MATCH(ROUNDUP((W$1)/10,0)*10,[1]Hugst!$R$4:$W$4,0))))</f>
        <v>1136.4958642658264</v>
      </c>
      <c r="X123" s="169">
        <f>IF($C123-X$1&lt;År1,0,W122*(1-VLOOKUP($A123,[1]Hugst!$R$5:$W$9,MATCH(ROUNDUP((X$1)/10,0)*10,[1]Hugst!$R$4:$W$4,0))))</f>
        <v>1135.9767553267095</v>
      </c>
      <c r="Y123" s="169">
        <f>IF($C123-Y$1&lt;År1,0,X122*(1-VLOOKUP($A123,[1]Hugst!$R$5:$W$9,MATCH(ROUNDUP((Y$1)/10,0)*10,[1]Hugst!$R$4:$W$4,0))))</f>
        <v>1135.4640725720026</v>
      </c>
      <c r="Z123" s="169">
        <f>IF($C123-Z$1&lt;År1,0,Y122*(1-VLOOKUP($A123,[1]Hugst!$R$5:$W$9,MATCH(ROUNDUP((Z$1)/10,0)*10,[1]Hugst!$R$4:$W$4,0))))</f>
        <v>1136.4956463867952</v>
      </c>
      <c r="AA123" s="169">
        <f>IF($C123-AA$1&lt;År1,0,Z122*(1-VLOOKUP($A123,[1]Hugst!$R$5:$W$9,MATCH(ROUNDUP((AA$1)/10,0)*10,[1]Hugst!$R$4:$W$4,0))))</f>
        <v>1137.5352791618682</v>
      </c>
      <c r="AB123" s="169">
        <f>IF($C123-AB$1&lt;År1,0,AA122*(1-VLOOKUP($A123,[1]Hugst!$R$5:$W$9,MATCH(ROUNDUP((AB$1)/10,0)*10,[1]Hugst!$R$4:$W$4,0))))</f>
        <v>1138.5829891993635</v>
      </c>
      <c r="AC123" s="169">
        <f>IF($C123-AC$1&lt;År1,0,AB122*(1-VLOOKUP($A123,[1]Hugst!$R$5:$W$9,MATCH(ROUNDUP((AC$1)/10,0)*10,[1]Hugst!$R$4:$W$4,0))))</f>
        <v>1139.6387948754345</v>
      </c>
      <c r="AD123" s="169">
        <f>IF($C123-AD$1&lt;År1,0,AC122*(1-VLOOKUP($A123,[1]Hugst!$R$5:$W$9,MATCH(ROUNDUP((AD$1)/10,0)*10,[1]Hugst!$R$4:$W$4,0))))</f>
        <v>1140.7027146406808</v>
      </c>
      <c r="AE123" s="169">
        <f>IF($C123-AE$1&lt;År1,0,AD122*(1-VLOOKUP($A123,[1]Hugst!$R$5:$W$9,MATCH(ROUNDUP((AE$1)/10,0)*10,[1]Hugst!$R$4:$W$4,0))))</f>
        <v>1141.7747670202461</v>
      </c>
      <c r="AF123" s="169">
        <f>IF($C123-AF$1&lt;År1,0,AE122*(1-VLOOKUP($A123,[1]Hugst!$R$5:$W$9,MATCH(ROUNDUP((AF$1)/10,0)*10,[1]Hugst!$R$4:$W$4,0))))</f>
        <v>1142.8549706140027</v>
      </c>
      <c r="AG123" s="169">
        <f>IF($C123-AG$1&lt;År1,0,AF122*(1-VLOOKUP($A123,[1]Hugst!$R$5:$W$9,MATCH(ROUNDUP((AG$1)/10,0)*10,[1]Hugst!$R$4:$W$4,0))))</f>
        <v>1143.943344096863</v>
      </c>
      <c r="AH123" s="169">
        <f>IF($C123-AH$1&lt;År1,0,AG122*(1-VLOOKUP($A123,[1]Hugst!$R$5:$W$9,MATCH(ROUNDUP((AH$1)/10,0)*10,[1]Hugst!$R$4:$W$4,0))))</f>
        <v>1145.0399062190036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550.08382280054502</v>
      </c>
      <c r="E124" s="169">
        <f t="shared" si="2"/>
        <v>37.17387989936833</v>
      </c>
      <c r="F124" s="169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1132.0994667114021</v>
      </c>
      <c r="G124" s="169">
        <f>IF($C124-G$1&lt;År1,0,F123*(1-VLOOKUP($A124,[1]Hugst!$R$5:$W$9,MATCH(ROUNDUP((G$1)/10,0)*10,[1]Hugst!$R$4:$W$4,0))))</f>
        <v>1132.9403762531467</v>
      </c>
      <c r="H124" s="169">
        <f>IF($C124-H$1&lt;År1,0,G123*(1-VLOOKUP($A124,[1]Hugst!$R$5:$W$9,MATCH(ROUNDUP((H$1)/10,0)*10,[1]Hugst!$R$4:$W$4,0))))</f>
        <v>1133.7893952582483</v>
      </c>
      <c r="I124" s="169">
        <f>IF($C124-I$1&lt;År1,0,H123*(1-VLOOKUP($A124,[1]Hugst!$R$5:$W$9,MATCH(ROUNDUP((I$1)/10,0)*10,[1]Hugst!$R$4:$W$4,0))))</f>
        <v>1134.6465685188043</v>
      </c>
      <c r="J124" s="169">
        <f>IF($C124-J$1&lt;År1,0,I123*(1-VLOOKUP($A124,[1]Hugst!$R$5:$W$9,MATCH(ROUNDUP((J$1)/10,0)*10,[1]Hugst!$R$4:$W$4,0))))</f>
        <v>1135.5119410551627</v>
      </c>
      <c r="K124" s="169">
        <f>IF($C124-K$1&lt;År1,0,J123*(1-VLOOKUP($A124,[1]Hugst!$R$5:$W$9,MATCH(ROUNDUP((K$1)/10,0)*10,[1]Hugst!$R$4:$W$4,0))))</f>
        <v>1136.3855581175187</v>
      </c>
      <c r="L124" s="169">
        <f>IF($C124-L$1&lt;År1,0,K123*(1-VLOOKUP($A124,[1]Hugst!$R$5:$W$9,MATCH(ROUNDUP((L$1)/10,0)*10,[1]Hugst!$R$4:$W$4,0))))</f>
        <v>1137.2674651865229</v>
      </c>
      <c r="M124" s="169">
        <f>IF($C124-M$1&lt;År1,0,L123*(1-VLOOKUP($A124,[1]Hugst!$R$5:$W$9,MATCH(ROUNDUP((M$1)/10,0)*10,[1]Hugst!$R$4:$W$4,0))))</f>
        <v>1138.1577079749143</v>
      </c>
      <c r="N124" s="169">
        <f>IF($C124-N$1&lt;År1,0,M123*(1-VLOOKUP($A124,[1]Hugst!$R$5:$W$9,MATCH(ROUNDUP((N$1)/10,0)*10,[1]Hugst!$R$4:$W$4,0))))</f>
        <v>1139.0563324282987</v>
      </c>
      <c r="O124" s="169">
        <f>IF($C124-O$1&lt;År1,0,N123*(1-VLOOKUP($A124,[1]Hugst!$R$5:$W$9,MATCH(ROUNDUP((O$1)/10,0)*10,[1]Hugst!$R$4:$W$4,0))))</f>
        <v>1139.9633847266734</v>
      </c>
      <c r="P124" s="169">
        <f>IF($C124-P$1&lt;År1,0,O123*(1-VLOOKUP($A124,[1]Hugst!$R$5:$W$9,MATCH(ROUNDUP((P$1)/10,0)*10,[1]Hugst!$R$4:$W$4,0))))</f>
        <v>1139.1385875223555</v>
      </c>
      <c r="Q124" s="169">
        <f>IF($C124-Q$1&lt;År1,0,P123*(1-VLOOKUP($A124,[1]Hugst!$R$5:$W$9,MATCH(ROUNDUP((Q$1)/10,0)*10,[1]Hugst!$R$4:$W$4,0))))</f>
        <v>1138.5692878855327</v>
      </c>
      <c r="R124" s="169">
        <f>IF($C124-R$1&lt;År1,0,Q123*(1-VLOOKUP($A124,[1]Hugst!$R$5:$W$9,MATCH(ROUNDUP((R$1)/10,0)*10,[1]Hugst!$R$4:$W$4,0))))</f>
        <v>1138.0063276796932</v>
      </c>
      <c r="S124" s="169">
        <f>IF($C124-S$1&lt;År1,0,R123*(1-VLOOKUP($A124,[1]Hugst!$R$5:$W$9,MATCH(ROUNDUP((S$1)/10,0)*10,[1]Hugst!$R$4:$W$4,0))))</f>
        <v>1137.4497163394865</v>
      </c>
      <c r="T124" s="169">
        <f>IF($C124-T$1&lt;År1,0,S123*(1-VLOOKUP($A124,[1]Hugst!$R$5:$W$9,MATCH(ROUNDUP((T$1)/10,0)*10,[1]Hugst!$R$4:$W$4,0))))</f>
        <v>1136.8994633519262</v>
      </c>
      <c r="U124" s="169">
        <f>IF($C124-U$1&lt;År1,0,T123*(1-VLOOKUP($A124,[1]Hugst!$R$5:$W$9,MATCH(ROUNDUP((U$1)/10,0)*10,[1]Hugst!$R$4:$W$4,0))))</f>
        <v>1136.3555782563617</v>
      </c>
      <c r="V124" s="169">
        <f>IF($C124-V$1&lt;År1,0,U123*(1-VLOOKUP($A124,[1]Hugst!$R$5:$W$9,MATCH(ROUNDUP((V$1)/10,0)*10,[1]Hugst!$R$4:$W$4,0))))</f>
        <v>1135.8180706449371</v>
      </c>
      <c r="W124" s="169">
        <f>IF($C124-W$1&lt;År1,0,V123*(1-VLOOKUP($A124,[1]Hugst!$R$5:$W$9,MATCH(ROUNDUP((W$1)/10,0)*10,[1]Hugst!$R$4:$W$4,0))))</f>
        <v>1135.2869501624803</v>
      </c>
      <c r="X124" s="169">
        <f>IF($C124-X$1&lt;År1,0,W123*(1-VLOOKUP($A124,[1]Hugst!$R$5:$W$9,MATCH(ROUNDUP((X$1)/10,0)*10,[1]Hugst!$R$4:$W$4,0))))</f>
        <v>1134.7622265067769</v>
      </c>
      <c r="Y124" s="169">
        <f>IF($C124-Y$1&lt;År1,0,X123*(1-VLOOKUP($A124,[1]Hugst!$R$5:$W$9,MATCH(ROUNDUP((Y$1)/10,0)*10,[1]Hugst!$R$4:$W$4,0))))</f>
        <v>1134.2439094287536</v>
      </c>
      <c r="Z124" s="169">
        <f>IF($C124-Z$1&lt;År1,0,Y123*(1-VLOOKUP($A124,[1]Hugst!$R$5:$W$9,MATCH(ROUNDUP((Z$1)/10,0)*10,[1]Hugst!$R$4:$W$4,0))))</f>
        <v>1133.4914443103307</v>
      </c>
      <c r="AA124" s="169">
        <f>IF($C124-AA$1&lt;År1,0,Z123*(1-VLOOKUP($A124,[1]Hugst!$R$5:$W$9,MATCH(ROUNDUP((AA$1)/10,0)*10,[1]Hugst!$R$4:$W$4,0))))</f>
        <v>1134.521225984174</v>
      </c>
      <c r="AB124" s="169">
        <f>IF($C124-AB$1&lt;År1,0,AA123*(1-VLOOKUP($A124,[1]Hugst!$R$5:$W$9,MATCH(ROUNDUP((AB$1)/10,0)*10,[1]Hugst!$R$4:$W$4,0))))</f>
        <v>1135.5590526175615</v>
      </c>
      <c r="AC124" s="169">
        <f>IF($C124-AC$1&lt;År1,0,AB123*(1-VLOOKUP($A124,[1]Hugst!$R$5:$W$9,MATCH(ROUNDUP((AC$1)/10,0)*10,[1]Hugst!$R$4:$W$4,0))))</f>
        <v>1136.6049424808391</v>
      </c>
      <c r="AD124" s="169">
        <f>IF($C124-AD$1&lt;År1,0,AC123*(1-VLOOKUP($A124,[1]Hugst!$R$5:$W$9,MATCH(ROUNDUP((AD$1)/10,0)*10,[1]Hugst!$R$4:$W$4,0))))</f>
        <v>1137.6589139182356</v>
      </c>
      <c r="AE124" s="169">
        <f>IF($C124-AE$1&lt;År1,0,AD123*(1-VLOOKUP($A124,[1]Hugst!$R$5:$W$9,MATCH(ROUNDUP((AE$1)/10,0)*10,[1]Hugst!$R$4:$W$4,0))))</f>
        <v>1138.7209853482966</v>
      </c>
      <c r="AF124" s="169">
        <f>IF($C124-AF$1&lt;År1,0,AE123*(1-VLOOKUP($A124,[1]Hugst!$R$5:$W$9,MATCH(ROUNDUP((AF$1)/10,0)*10,[1]Hugst!$R$4:$W$4,0))))</f>
        <v>1139.791175263982</v>
      </c>
      <c r="AG124" s="169">
        <f>IF($C124-AG$1&lt;År1,0,AF123*(1-VLOOKUP($A124,[1]Hugst!$R$5:$W$9,MATCH(ROUNDUP((AG$1)/10,0)*10,[1]Hugst!$R$4:$W$4,0))))</f>
        <v>1140.8695022328511</v>
      </c>
      <c r="AH124" s="169">
        <f>IF($C124-AH$1&lt;År1,0,AG123*(1-VLOOKUP($A124,[1]Hugst!$R$5:$W$9,MATCH(ROUNDUP((AH$1)/10,0)*10,[1]Hugst!$R$4:$W$4,0))))</f>
        <v>1141.9559848973727</v>
      </c>
      <c r="AI124" s="169">
        <f>IF($C124-AI$1&lt;År1,0,AH123*(1-VLOOKUP($A124,[1]Hugst!$R$5:$W$9,MATCH(ROUNDUP((AI$1)/10,0)*10,[1]Hugst!$R$4:$W$4,0))))</f>
        <v>1143.0506419751484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547.33340368654171</v>
      </c>
      <c r="E125" s="169">
        <f>IF(C125=2020,SUM(G125:AJ125),SUM(F124:AJ124)-SUM(G125:AJ125))</f>
        <v>38.12352336558979</v>
      </c>
      <c r="F125" s="169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1130.2986910636203</v>
      </c>
      <c r="G125" s="169">
        <f>IF($C125-G$1&lt;År1,0,F124*(1-VLOOKUP($A125,[1]Hugst!$R$5:$W$9,MATCH(ROUNDUP((G$1)/10,0)*10,[1]Hugst!$R$4:$W$4,0))))</f>
        <v>1132.0994667114021</v>
      </c>
      <c r="H125" s="169">
        <f>IF($C125-H$1&lt;År1,0,G124*(1-VLOOKUP($A125,[1]Hugst!$R$5:$W$9,MATCH(ROUNDUP((H$1)/10,0)*10,[1]Hugst!$R$4:$W$4,0))))</f>
        <v>1132.9403762531467</v>
      </c>
      <c r="I125" s="169">
        <f>IF($C125-I$1&lt;År1,0,H124*(1-VLOOKUP($A125,[1]Hugst!$R$5:$W$9,MATCH(ROUNDUP((I$1)/10,0)*10,[1]Hugst!$R$4:$W$4,0))))</f>
        <v>1133.7893952582483</v>
      </c>
      <c r="J125" s="169">
        <f>IF($C125-J$1&lt;År1,0,I124*(1-VLOOKUP($A125,[1]Hugst!$R$5:$W$9,MATCH(ROUNDUP((J$1)/10,0)*10,[1]Hugst!$R$4:$W$4,0))))</f>
        <v>1134.6465685188043</v>
      </c>
      <c r="K125" s="169">
        <f>IF($C125-K$1&lt;År1,0,J124*(1-VLOOKUP($A125,[1]Hugst!$R$5:$W$9,MATCH(ROUNDUP((K$1)/10,0)*10,[1]Hugst!$R$4:$W$4,0))))</f>
        <v>1135.5119410551627</v>
      </c>
      <c r="L125" s="169">
        <f>IF($C125-L$1&lt;År1,0,K124*(1-VLOOKUP($A125,[1]Hugst!$R$5:$W$9,MATCH(ROUNDUP((L$1)/10,0)*10,[1]Hugst!$R$4:$W$4,0))))</f>
        <v>1136.3855581175187</v>
      </c>
      <c r="M125" s="169">
        <f>IF($C125-M$1&lt;År1,0,L124*(1-VLOOKUP($A125,[1]Hugst!$R$5:$W$9,MATCH(ROUNDUP((M$1)/10,0)*10,[1]Hugst!$R$4:$W$4,0))))</f>
        <v>1137.2674651865229</v>
      </c>
      <c r="N125" s="169">
        <f>IF($C125-N$1&lt;År1,0,M124*(1-VLOOKUP($A125,[1]Hugst!$R$5:$W$9,MATCH(ROUNDUP((N$1)/10,0)*10,[1]Hugst!$R$4:$W$4,0))))</f>
        <v>1138.1577079749143</v>
      </c>
      <c r="O125" s="169">
        <f>IF($C125-O$1&lt;År1,0,N124*(1-VLOOKUP($A125,[1]Hugst!$R$5:$W$9,MATCH(ROUNDUP((O$1)/10,0)*10,[1]Hugst!$R$4:$W$4,0))))</f>
        <v>1139.0563324282987</v>
      </c>
      <c r="P125" s="169">
        <f>IF($C125-P$1&lt;År1,0,O124*(1-VLOOKUP($A125,[1]Hugst!$R$5:$W$9,MATCH(ROUNDUP((P$1)/10,0)*10,[1]Hugst!$R$4:$W$4,0))))</f>
        <v>1138.2244575296327</v>
      </c>
      <c r="Q125" s="169">
        <f>IF($C125-Q$1&lt;År1,0,P124*(1-VLOOKUP($A125,[1]Hugst!$R$5:$W$9,MATCH(ROUNDUP((Q$1)/10,0)*10,[1]Hugst!$R$4:$W$4,0))))</f>
        <v>1137.4009184905417</v>
      </c>
      <c r="R125" s="169">
        <f>IF($C125-R$1&lt;År1,0,Q124*(1-VLOOKUP($A125,[1]Hugst!$R$5:$W$9,MATCH(ROUNDUP((R$1)/10,0)*10,[1]Hugst!$R$4:$W$4,0))))</f>
        <v>1136.8324872768937</v>
      </c>
      <c r="S125" s="169">
        <f>IF($C125-S$1&lt;År1,0,R124*(1-VLOOKUP($A125,[1]Hugst!$R$5:$W$9,MATCH(ROUNDUP((S$1)/10,0)*10,[1]Hugst!$R$4:$W$4,0))))</f>
        <v>1136.2703858239106</v>
      </c>
      <c r="T125" s="169">
        <f>IF($C125-T$1&lt;År1,0,S124*(1-VLOOKUP($A125,[1]Hugst!$R$5:$W$9,MATCH(ROUNDUP((T$1)/10,0)*10,[1]Hugst!$R$4:$W$4,0))))</f>
        <v>1135.7146235518499</v>
      </c>
      <c r="U125" s="169">
        <f>IF($C125-U$1&lt;År1,0,T124*(1-VLOOKUP($A125,[1]Hugst!$R$5:$W$9,MATCH(ROUNDUP((U$1)/10,0)*10,[1]Hugst!$R$4:$W$4,0))))</f>
        <v>1135.1652099332537</v>
      </c>
      <c r="V125" s="169">
        <f>IF($C125-V$1&lt;År1,0,U124*(1-VLOOKUP($A125,[1]Hugst!$R$5:$W$9,MATCH(ROUNDUP((V$1)/10,0)*10,[1]Hugst!$R$4:$W$4,0))))</f>
        <v>1134.6221544929197</v>
      </c>
      <c r="W125" s="169">
        <f>IF($C125-W$1&lt;År1,0,V124*(1-VLOOKUP($A125,[1]Hugst!$R$5:$W$9,MATCH(ROUNDUP((W$1)/10,0)*10,[1]Hugst!$R$4:$W$4,0))))</f>
        <v>1134.08546680836</v>
      </c>
      <c r="X125" s="169">
        <f>IF($C125-X$1&lt;År1,0,W124*(1-VLOOKUP($A125,[1]Hugst!$R$5:$W$9,MATCH(ROUNDUP((X$1)/10,0)*10,[1]Hugst!$R$4:$W$4,0))))</f>
        <v>1133.5551565096901</v>
      </c>
      <c r="Y125" s="169">
        <f>IF($C125-Y$1&lt;År1,0,X124*(1-VLOOKUP($A125,[1]Hugst!$R$5:$W$9,MATCH(ROUNDUP((Y$1)/10,0)*10,[1]Hugst!$R$4:$W$4,0))))</f>
        <v>1133.0312332799022</v>
      </c>
      <c r="Z125" s="169">
        <f>IF($C125-Z$1&lt;År1,0,Y124*(1-VLOOKUP($A125,[1]Hugst!$R$5:$W$9,MATCH(ROUNDUP((Z$1)/10,0)*10,[1]Hugst!$R$4:$W$4,0))))</f>
        <v>1132.2734009420342</v>
      </c>
      <c r="AA125" s="169">
        <f>IF($C125-AA$1&lt;År1,0,Z124*(1-VLOOKUP($A125,[1]Hugst!$R$5:$W$9,MATCH(ROUNDUP((AA$1)/10,0)*10,[1]Hugst!$R$4:$W$4,0))))</f>
        <v>1131.5222430723338</v>
      </c>
      <c r="AB125" s="169">
        <f>IF($C125-AB$1&lt;År1,0,AA124*(1-VLOOKUP($A125,[1]Hugst!$R$5:$W$9,MATCH(ROUNDUP((AB$1)/10,0)*10,[1]Hugst!$R$4:$W$4,0))))</f>
        <v>1132.5502357186929</v>
      </c>
      <c r="AC125" s="169">
        <f>IF($C125-AC$1&lt;År1,0,AB124*(1-VLOOKUP($A125,[1]Hugst!$R$5:$W$9,MATCH(ROUNDUP((AC$1)/10,0)*10,[1]Hugst!$R$4:$W$4,0))))</f>
        <v>1133.5862593481836</v>
      </c>
      <c r="AD125" s="169">
        <f>IF($C125-AD$1&lt;År1,0,AC124*(1-VLOOKUP($A125,[1]Hugst!$R$5:$W$9,MATCH(ROUNDUP((AD$1)/10,0)*10,[1]Hugst!$R$4:$W$4,0))))</f>
        <v>1134.6303321994105</v>
      </c>
      <c r="AE125" s="169">
        <f>IF($C125-AE$1&lt;År1,0,AD124*(1-VLOOKUP($A125,[1]Hugst!$R$5:$W$9,MATCH(ROUNDUP((AE$1)/10,0)*10,[1]Hugst!$R$4:$W$4,0))))</f>
        <v>1135.6824725847334</v>
      </c>
      <c r="AF125" s="169">
        <f>IF($C125-AF$1&lt;År1,0,AE124*(1-VLOOKUP($A125,[1]Hugst!$R$5:$W$9,MATCH(ROUNDUP((AF$1)/10,0)*10,[1]Hugst!$R$4:$W$4,0))))</f>
        <v>1136.7426988907</v>
      </c>
      <c r="AG125" s="169">
        <f>IF($C125-AG$1&lt;År1,0,AF124*(1-VLOOKUP($A125,[1]Hugst!$R$5:$W$9,MATCH(ROUNDUP((AG$1)/10,0)*10,[1]Hugst!$R$4:$W$4,0))))</f>
        <v>1137.8110295781421</v>
      </c>
      <c r="AH125" s="169">
        <f>IF($C125-AH$1&lt;År1,0,AG124*(1-VLOOKUP($A125,[1]Hugst!$R$5:$W$9,MATCH(ROUNDUP((AH$1)/10,0)*10,[1]Hugst!$R$4:$W$4,0))))</f>
        <v>1138.8874831823618</v>
      </c>
      <c r="AI125" s="169">
        <f>IF($C125-AI$1&lt;År1,0,AH124*(1-VLOOKUP($A125,[1]Hugst!$R$5:$W$9,MATCH(ROUNDUP((AI$1)/10,0)*10,[1]Hugst!$R$4:$W$4,0))))</f>
        <v>1139.9720783134408</v>
      </c>
      <c r="AJ125" s="169">
        <f>IF($C125-AJ$1&lt;År1,0,AI124*(1-VLOOKUP($A125,[1]Hugst!$R$5:$W$9,MATCH(ROUNDUP((AJ$1)/10,0)*10,[1]Hugst!$R$4:$W$4,0))))</f>
        <v>1142.0335206411876</v>
      </c>
      <c r="AL125" s="169">
        <f>SUM(F125:AJ125)</f>
        <v>35200.747350735815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9">
        <f t="shared" si="3"/>
        <v>0</v>
      </c>
      <c r="F127" s="169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9">
        <f>IF($C127-G$1&lt;År1,0,F126*(1-VLOOKUP($A127,[1]Hugst!$R$5:$W$9,MATCH(ROUNDUP((G$1)/10,0)*10,[1]Hugst!$R$4:$W$4,0))))</f>
        <v>0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>SUM(AL64:AL126)</f>
        <v>735500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9">
        <f t="shared" si="3"/>
        <v>0</v>
      </c>
      <c r="F128" s="169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9">
        <f>IF($C128-G$1&lt;År1,0,F127*(1-VLOOKUP($A128,[1]Hugst!$R$5:$W$9,MATCH(ROUNDUP((G$1)/10,0)*10,[1]Hugst!$R$4:$W$4,0))))</f>
        <v>0</v>
      </c>
      <c r="H128" s="169">
        <f>IF($C128-H$1&lt;År1,0,G127*(1-VLOOKUP($A128,[1]Hugst!$R$5:$W$9,MATCH(ROUNDUP((H$1)/10,0)*10,[1]Hugst!$R$4:$W$4,0))))</f>
        <v>0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9">
        <f t="shared" si="3"/>
        <v>0</v>
      </c>
      <c r="F129" s="169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9">
        <f>IF($C129-G$1&lt;År1,0,F128*(1-VLOOKUP($A129,[1]Hugst!$R$5:$W$9,MATCH(ROUNDUP((G$1)/10,0)*10,[1]Hugst!$R$4:$W$4,0))))</f>
        <v>0</v>
      </c>
      <c r="H129" s="169">
        <f>IF($C129-H$1&lt;År1,0,G128*(1-VLOOKUP($A129,[1]Hugst!$R$5:$W$9,MATCH(ROUNDUP((H$1)/10,0)*10,[1]Hugst!$R$4:$W$4,0))))</f>
        <v>0</v>
      </c>
      <c r="I129" s="169">
        <f>IF($C129-I$1&lt;År1,0,H128*(1-VLOOKUP($A129,[1]Hugst!$R$5:$W$9,MATCH(ROUNDUP((I$1)/10,0)*10,[1]Hugst!$R$4:$W$4,0))))</f>
        <v>0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9">
        <f t="shared" si="3"/>
        <v>0</v>
      </c>
      <c r="F130" s="169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9">
        <f>IF($C130-G$1&lt;År1,0,F129*(1-VLOOKUP($A130,[1]Hugst!$R$5:$W$9,MATCH(ROUNDUP((G$1)/10,0)*10,[1]Hugst!$R$4:$W$4,0))))</f>
        <v>0</v>
      </c>
      <c r="H130" s="169">
        <f>IF($C130-H$1&lt;År1,0,G129*(1-VLOOKUP($A130,[1]Hugst!$R$5:$W$9,MATCH(ROUNDUP((H$1)/10,0)*10,[1]Hugst!$R$4:$W$4,0))))</f>
        <v>0</v>
      </c>
      <c r="I130" s="169">
        <f>IF($C130-I$1&lt;År1,0,H129*(1-VLOOKUP($A130,[1]Hugst!$R$5:$W$9,MATCH(ROUNDUP((I$1)/10,0)*10,[1]Hugst!$R$4:$W$4,0))))</f>
        <v>0</v>
      </c>
      <c r="J130" s="169">
        <f>IF($C130-J$1&lt;År1,0,I129*(1-VLOOKUP($A130,[1]Hugst!$R$5:$W$9,MATCH(ROUNDUP((J$1)/10,0)*10,[1]Hugst!$R$4:$W$4,0))))</f>
        <v>0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9">
        <f t="shared" si="3"/>
        <v>0</v>
      </c>
      <c r="F131" s="169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9">
        <f>IF($C131-G$1&lt;År1,0,F130*(1-VLOOKUP($A131,[1]Hugst!$R$5:$W$9,MATCH(ROUNDUP((G$1)/10,0)*10,[1]Hugst!$R$4:$W$4,0))))</f>
        <v>0</v>
      </c>
      <c r="H131" s="169">
        <f>IF($C131-H$1&lt;År1,0,G130*(1-VLOOKUP($A131,[1]Hugst!$R$5:$W$9,MATCH(ROUNDUP((H$1)/10,0)*10,[1]Hugst!$R$4:$W$4,0))))</f>
        <v>0</v>
      </c>
      <c r="I131" s="169">
        <f>IF($C131-I$1&lt;År1,0,H130*(1-VLOOKUP($A131,[1]Hugst!$R$5:$W$9,MATCH(ROUNDUP((I$1)/10,0)*10,[1]Hugst!$R$4:$W$4,0))))</f>
        <v>0</v>
      </c>
      <c r="J131" s="169">
        <f>IF($C131-J$1&lt;År1,0,I130*(1-VLOOKUP($A131,[1]Hugst!$R$5:$W$9,MATCH(ROUNDUP((J$1)/10,0)*10,[1]Hugst!$R$4:$W$4,0))))</f>
        <v>0</v>
      </c>
      <c r="K131" s="169">
        <f>IF($C131-K$1&lt;År1,0,J130*(1-VLOOKUP($A131,[1]Hugst!$R$5:$W$9,MATCH(ROUNDUP((K$1)/10,0)*10,[1]Hugst!$R$4:$W$4,0))))</f>
        <v>0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9">
        <f t="shared" si="3"/>
        <v>0</v>
      </c>
      <c r="F132" s="169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9">
        <f>IF($C132-G$1&lt;År1,0,F131*(1-VLOOKUP($A132,[1]Hugst!$R$5:$W$9,MATCH(ROUNDUP((G$1)/10,0)*10,[1]Hugst!$R$4:$W$4,0))))</f>
        <v>0</v>
      </c>
      <c r="H132" s="169">
        <f>IF($C132-H$1&lt;År1,0,G131*(1-VLOOKUP($A132,[1]Hugst!$R$5:$W$9,MATCH(ROUNDUP((H$1)/10,0)*10,[1]Hugst!$R$4:$W$4,0))))</f>
        <v>0</v>
      </c>
      <c r="I132" s="169">
        <f>IF($C132-I$1&lt;År1,0,H131*(1-VLOOKUP($A132,[1]Hugst!$R$5:$W$9,MATCH(ROUNDUP((I$1)/10,0)*10,[1]Hugst!$R$4:$W$4,0))))</f>
        <v>0</v>
      </c>
      <c r="J132" s="169">
        <f>IF($C132-J$1&lt;År1,0,I131*(1-VLOOKUP($A132,[1]Hugst!$R$5:$W$9,MATCH(ROUNDUP((J$1)/10,0)*10,[1]Hugst!$R$4:$W$4,0))))</f>
        <v>0</v>
      </c>
      <c r="K132" s="169">
        <f>IF($C132-K$1&lt;År1,0,J131*(1-VLOOKUP($A132,[1]Hugst!$R$5:$W$9,MATCH(ROUNDUP((K$1)/10,0)*10,[1]Hugst!$R$4:$W$4,0))))</f>
        <v>0</v>
      </c>
      <c r="L132" s="169">
        <f>IF($C132-L$1&lt;År1,0,K131*(1-VLOOKUP($A132,[1]Hugst!$R$5:$W$9,MATCH(ROUNDUP((L$1)/10,0)*10,[1]Hugst!$R$4:$W$4,0))))</f>
        <v>0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9">
        <f t="shared" si="3"/>
        <v>0</v>
      </c>
      <c r="F133" s="169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9">
        <f>IF($C133-G$1&lt;År1,0,F132*(1-VLOOKUP($A133,[1]Hugst!$R$5:$W$9,MATCH(ROUNDUP((G$1)/10,0)*10,[1]Hugst!$R$4:$W$4,0))))</f>
        <v>0</v>
      </c>
      <c r="H133" s="169">
        <f>IF($C133-H$1&lt;År1,0,G132*(1-VLOOKUP($A133,[1]Hugst!$R$5:$W$9,MATCH(ROUNDUP((H$1)/10,0)*10,[1]Hugst!$R$4:$W$4,0))))</f>
        <v>0</v>
      </c>
      <c r="I133" s="169">
        <f>IF($C133-I$1&lt;År1,0,H132*(1-VLOOKUP($A133,[1]Hugst!$R$5:$W$9,MATCH(ROUNDUP((I$1)/10,0)*10,[1]Hugst!$R$4:$W$4,0))))</f>
        <v>0</v>
      </c>
      <c r="J133" s="169">
        <f>IF($C133-J$1&lt;År1,0,I132*(1-VLOOKUP($A133,[1]Hugst!$R$5:$W$9,MATCH(ROUNDUP((J$1)/10,0)*10,[1]Hugst!$R$4:$W$4,0))))</f>
        <v>0</v>
      </c>
      <c r="K133" s="169">
        <f>IF($C133-K$1&lt;År1,0,J132*(1-VLOOKUP($A133,[1]Hugst!$R$5:$W$9,MATCH(ROUNDUP((K$1)/10,0)*10,[1]Hugst!$R$4:$W$4,0))))</f>
        <v>0</v>
      </c>
      <c r="L133" s="169">
        <f>IF($C133-L$1&lt;År1,0,K132*(1-VLOOKUP($A133,[1]Hugst!$R$5:$W$9,MATCH(ROUNDUP((L$1)/10,0)*10,[1]Hugst!$R$4:$W$4,0))))</f>
        <v>0</v>
      </c>
      <c r="M133" s="169">
        <f>IF($C133-M$1&lt;År1,0,L132*(1-VLOOKUP($A133,[1]Hugst!$R$5:$W$9,MATCH(ROUNDUP((M$1)/10,0)*10,[1]Hugst!$R$4:$W$4,0))))</f>
        <v>0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9">
        <f t="shared" si="3"/>
        <v>0</v>
      </c>
      <c r="F134" s="169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9">
        <f>IF($C134-G$1&lt;År1,0,F133*(1-VLOOKUP($A134,[1]Hugst!$R$5:$W$9,MATCH(ROUNDUP((G$1)/10,0)*10,[1]Hugst!$R$4:$W$4,0))))</f>
        <v>0</v>
      </c>
      <c r="H134" s="169">
        <f>IF($C134-H$1&lt;År1,0,G133*(1-VLOOKUP($A134,[1]Hugst!$R$5:$W$9,MATCH(ROUNDUP((H$1)/10,0)*10,[1]Hugst!$R$4:$W$4,0))))</f>
        <v>0</v>
      </c>
      <c r="I134" s="169">
        <f>IF($C134-I$1&lt;År1,0,H133*(1-VLOOKUP($A134,[1]Hugst!$R$5:$W$9,MATCH(ROUNDUP((I$1)/10,0)*10,[1]Hugst!$R$4:$W$4,0))))</f>
        <v>0</v>
      </c>
      <c r="J134" s="169">
        <f>IF($C134-J$1&lt;År1,0,I133*(1-VLOOKUP($A134,[1]Hugst!$R$5:$W$9,MATCH(ROUNDUP((J$1)/10,0)*10,[1]Hugst!$R$4:$W$4,0))))</f>
        <v>0</v>
      </c>
      <c r="K134" s="169">
        <f>IF($C134-K$1&lt;År1,0,J133*(1-VLOOKUP($A134,[1]Hugst!$R$5:$W$9,MATCH(ROUNDUP((K$1)/10,0)*10,[1]Hugst!$R$4:$W$4,0))))</f>
        <v>0</v>
      </c>
      <c r="L134" s="169">
        <f>IF($C134-L$1&lt;År1,0,K133*(1-VLOOKUP($A134,[1]Hugst!$R$5:$W$9,MATCH(ROUNDUP((L$1)/10,0)*10,[1]Hugst!$R$4:$W$4,0))))</f>
        <v>0</v>
      </c>
      <c r="M134" s="169">
        <f>IF($C134-M$1&lt;År1,0,L133*(1-VLOOKUP($A134,[1]Hugst!$R$5:$W$9,MATCH(ROUNDUP((M$1)/10,0)*10,[1]Hugst!$R$4:$W$4,0))))</f>
        <v>0</v>
      </c>
      <c r="N134" s="169">
        <f>IF($C134-N$1&lt;År1,0,M133*(1-VLOOKUP($A134,[1]Hugst!$R$5:$W$9,MATCH(ROUNDUP((N$1)/10,0)*10,[1]Hugst!$R$4:$W$4,0))))</f>
        <v>0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9">
        <f t="shared" si="3"/>
        <v>0</v>
      </c>
      <c r="F135" s="169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9">
        <f>IF($C135-G$1&lt;År1,0,F134*(1-VLOOKUP($A135,[1]Hugst!$R$5:$W$9,MATCH(ROUNDUP((G$1)/10,0)*10,[1]Hugst!$R$4:$W$4,0))))</f>
        <v>0</v>
      </c>
      <c r="H135" s="169">
        <f>IF($C135-H$1&lt;År1,0,G134*(1-VLOOKUP($A135,[1]Hugst!$R$5:$W$9,MATCH(ROUNDUP((H$1)/10,0)*10,[1]Hugst!$R$4:$W$4,0))))</f>
        <v>0</v>
      </c>
      <c r="I135" s="169">
        <f>IF($C135-I$1&lt;År1,0,H134*(1-VLOOKUP($A135,[1]Hugst!$R$5:$W$9,MATCH(ROUNDUP((I$1)/10,0)*10,[1]Hugst!$R$4:$W$4,0))))</f>
        <v>0</v>
      </c>
      <c r="J135" s="169">
        <f>IF($C135-J$1&lt;År1,0,I134*(1-VLOOKUP($A135,[1]Hugst!$R$5:$W$9,MATCH(ROUNDUP((J$1)/10,0)*10,[1]Hugst!$R$4:$W$4,0))))</f>
        <v>0</v>
      </c>
      <c r="K135" s="169">
        <f>IF($C135-K$1&lt;År1,0,J134*(1-VLOOKUP($A135,[1]Hugst!$R$5:$W$9,MATCH(ROUNDUP((K$1)/10,0)*10,[1]Hugst!$R$4:$W$4,0))))</f>
        <v>0</v>
      </c>
      <c r="L135" s="169">
        <f>IF($C135-L$1&lt;År1,0,K134*(1-VLOOKUP($A135,[1]Hugst!$R$5:$W$9,MATCH(ROUNDUP((L$1)/10,0)*10,[1]Hugst!$R$4:$W$4,0))))</f>
        <v>0</v>
      </c>
      <c r="M135" s="169">
        <f>IF($C135-M$1&lt;År1,0,L134*(1-VLOOKUP($A135,[1]Hugst!$R$5:$W$9,MATCH(ROUNDUP((M$1)/10,0)*10,[1]Hugst!$R$4:$W$4,0))))</f>
        <v>0</v>
      </c>
      <c r="N135" s="169">
        <f>IF($C135-N$1&lt;År1,0,M134*(1-VLOOKUP($A135,[1]Hugst!$R$5:$W$9,MATCH(ROUNDUP((N$1)/10,0)*10,[1]Hugst!$R$4:$W$4,0))))</f>
        <v>0</v>
      </c>
      <c r="O135" s="169">
        <f>IF($C135-O$1&lt;År1,0,N134*(1-VLOOKUP($A135,[1]Hugst!$R$5:$W$9,MATCH(ROUNDUP((O$1)/10,0)*10,[1]Hugst!$R$4:$W$4,0))))</f>
        <v>0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9">
        <f t="shared" si="3"/>
        <v>0</v>
      </c>
      <c r="F136" s="169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9">
        <f>IF($C136-G$1&lt;År1,0,F135*(1-VLOOKUP($A136,[1]Hugst!$R$5:$W$9,MATCH(ROUNDUP((G$1)/10,0)*10,[1]Hugst!$R$4:$W$4,0))))</f>
        <v>0</v>
      </c>
      <c r="H136" s="169">
        <f>IF($C136-H$1&lt;År1,0,G135*(1-VLOOKUP($A136,[1]Hugst!$R$5:$W$9,MATCH(ROUNDUP((H$1)/10,0)*10,[1]Hugst!$R$4:$W$4,0))))</f>
        <v>0</v>
      </c>
      <c r="I136" s="169">
        <f>IF($C136-I$1&lt;År1,0,H135*(1-VLOOKUP($A136,[1]Hugst!$R$5:$W$9,MATCH(ROUNDUP((I$1)/10,0)*10,[1]Hugst!$R$4:$W$4,0))))</f>
        <v>0</v>
      </c>
      <c r="J136" s="169">
        <f>IF($C136-J$1&lt;År1,0,I135*(1-VLOOKUP($A136,[1]Hugst!$R$5:$W$9,MATCH(ROUNDUP((J$1)/10,0)*10,[1]Hugst!$R$4:$W$4,0))))</f>
        <v>0</v>
      </c>
      <c r="K136" s="169">
        <f>IF($C136-K$1&lt;År1,0,J135*(1-VLOOKUP($A136,[1]Hugst!$R$5:$W$9,MATCH(ROUNDUP((K$1)/10,0)*10,[1]Hugst!$R$4:$W$4,0))))</f>
        <v>0</v>
      </c>
      <c r="L136" s="169">
        <f>IF($C136-L$1&lt;År1,0,K135*(1-VLOOKUP($A136,[1]Hugst!$R$5:$W$9,MATCH(ROUNDUP((L$1)/10,0)*10,[1]Hugst!$R$4:$W$4,0))))</f>
        <v>0</v>
      </c>
      <c r="M136" s="169">
        <f>IF($C136-M$1&lt;År1,0,L135*(1-VLOOKUP($A136,[1]Hugst!$R$5:$W$9,MATCH(ROUNDUP((M$1)/10,0)*10,[1]Hugst!$R$4:$W$4,0))))</f>
        <v>0</v>
      </c>
      <c r="N136" s="169">
        <f>IF($C136-N$1&lt;År1,0,M135*(1-VLOOKUP($A136,[1]Hugst!$R$5:$W$9,MATCH(ROUNDUP((N$1)/10,0)*10,[1]Hugst!$R$4:$W$4,0))))</f>
        <v>0</v>
      </c>
      <c r="O136" s="169">
        <f>IF($C136-O$1&lt;År1,0,N135*(1-VLOOKUP($A136,[1]Hugst!$R$5:$W$9,MATCH(ROUNDUP((O$1)/10,0)*10,[1]Hugst!$R$4:$W$4,0))))</f>
        <v>0</v>
      </c>
      <c r="P136" s="169">
        <f>IF($C136-P$1&lt;År1,0,O135*(1-VLOOKUP($A136,[1]Hugst!$R$5:$W$9,MATCH(ROUNDUP((P$1)/10,0)*10,[1]Hugst!$R$4:$W$4,0))))</f>
        <v>0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9">
        <f t="shared" si="3"/>
        <v>0</v>
      </c>
      <c r="F137" s="169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9">
        <f>IF($C137-G$1&lt;År1,0,F136*(1-VLOOKUP($A137,[1]Hugst!$R$5:$W$9,MATCH(ROUNDUP((G$1)/10,0)*10,[1]Hugst!$R$4:$W$4,0))))</f>
        <v>0</v>
      </c>
      <c r="H137" s="169">
        <f>IF($C137-H$1&lt;År1,0,G136*(1-VLOOKUP($A137,[1]Hugst!$R$5:$W$9,MATCH(ROUNDUP((H$1)/10,0)*10,[1]Hugst!$R$4:$W$4,0))))</f>
        <v>0</v>
      </c>
      <c r="I137" s="169">
        <f>IF($C137-I$1&lt;År1,0,H136*(1-VLOOKUP($A137,[1]Hugst!$R$5:$W$9,MATCH(ROUNDUP((I$1)/10,0)*10,[1]Hugst!$R$4:$W$4,0))))</f>
        <v>0</v>
      </c>
      <c r="J137" s="169">
        <f>IF($C137-J$1&lt;År1,0,I136*(1-VLOOKUP($A137,[1]Hugst!$R$5:$W$9,MATCH(ROUNDUP((J$1)/10,0)*10,[1]Hugst!$R$4:$W$4,0))))</f>
        <v>0</v>
      </c>
      <c r="K137" s="169">
        <f>IF($C137-K$1&lt;År1,0,J136*(1-VLOOKUP($A137,[1]Hugst!$R$5:$W$9,MATCH(ROUNDUP((K$1)/10,0)*10,[1]Hugst!$R$4:$W$4,0))))</f>
        <v>0</v>
      </c>
      <c r="L137" s="169">
        <f>IF($C137-L$1&lt;År1,0,K136*(1-VLOOKUP($A137,[1]Hugst!$R$5:$W$9,MATCH(ROUNDUP((L$1)/10,0)*10,[1]Hugst!$R$4:$W$4,0))))</f>
        <v>0</v>
      </c>
      <c r="M137" s="169">
        <f>IF($C137-M$1&lt;År1,0,L136*(1-VLOOKUP($A137,[1]Hugst!$R$5:$W$9,MATCH(ROUNDUP((M$1)/10,0)*10,[1]Hugst!$R$4:$W$4,0))))</f>
        <v>0</v>
      </c>
      <c r="N137" s="169">
        <f>IF($C137-N$1&lt;År1,0,M136*(1-VLOOKUP($A137,[1]Hugst!$R$5:$W$9,MATCH(ROUNDUP((N$1)/10,0)*10,[1]Hugst!$R$4:$W$4,0))))</f>
        <v>0</v>
      </c>
      <c r="O137" s="169">
        <f>IF($C137-O$1&lt;År1,0,N136*(1-VLOOKUP($A137,[1]Hugst!$R$5:$W$9,MATCH(ROUNDUP((O$1)/10,0)*10,[1]Hugst!$R$4:$W$4,0))))</f>
        <v>0</v>
      </c>
      <c r="P137" s="169">
        <f>IF($C137-P$1&lt;År1,0,O136*(1-VLOOKUP($A137,[1]Hugst!$R$5:$W$9,MATCH(ROUNDUP((P$1)/10,0)*10,[1]Hugst!$R$4:$W$4,0))))</f>
        <v>0</v>
      </c>
      <c r="Q137" s="169">
        <f>IF($C137-Q$1&lt;År1,0,P136*(1-VLOOKUP($A137,[1]Hugst!$R$5:$W$9,MATCH(ROUNDUP((Q$1)/10,0)*10,[1]Hugst!$R$4:$W$4,0))))</f>
        <v>0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9">
        <f t="shared" si="3"/>
        <v>0</v>
      </c>
      <c r="F138" s="169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9">
        <f>IF($C138-G$1&lt;År1,0,F137*(1-VLOOKUP($A138,[1]Hugst!$R$5:$W$9,MATCH(ROUNDUP((G$1)/10,0)*10,[1]Hugst!$R$4:$W$4,0))))</f>
        <v>0</v>
      </c>
      <c r="H138" s="169">
        <f>IF($C138-H$1&lt;År1,0,G137*(1-VLOOKUP($A138,[1]Hugst!$R$5:$W$9,MATCH(ROUNDUP((H$1)/10,0)*10,[1]Hugst!$R$4:$W$4,0))))</f>
        <v>0</v>
      </c>
      <c r="I138" s="169">
        <f>IF($C138-I$1&lt;År1,0,H137*(1-VLOOKUP($A138,[1]Hugst!$R$5:$W$9,MATCH(ROUNDUP((I$1)/10,0)*10,[1]Hugst!$R$4:$W$4,0))))</f>
        <v>0</v>
      </c>
      <c r="J138" s="169">
        <f>IF($C138-J$1&lt;År1,0,I137*(1-VLOOKUP($A138,[1]Hugst!$R$5:$W$9,MATCH(ROUNDUP((J$1)/10,0)*10,[1]Hugst!$R$4:$W$4,0))))</f>
        <v>0</v>
      </c>
      <c r="K138" s="169">
        <f>IF($C138-K$1&lt;År1,0,J137*(1-VLOOKUP($A138,[1]Hugst!$R$5:$W$9,MATCH(ROUNDUP((K$1)/10,0)*10,[1]Hugst!$R$4:$W$4,0))))</f>
        <v>0</v>
      </c>
      <c r="L138" s="169">
        <f>IF($C138-L$1&lt;År1,0,K137*(1-VLOOKUP($A138,[1]Hugst!$R$5:$W$9,MATCH(ROUNDUP((L$1)/10,0)*10,[1]Hugst!$R$4:$W$4,0))))</f>
        <v>0</v>
      </c>
      <c r="M138" s="169">
        <f>IF($C138-M$1&lt;År1,0,L137*(1-VLOOKUP($A138,[1]Hugst!$R$5:$W$9,MATCH(ROUNDUP((M$1)/10,0)*10,[1]Hugst!$R$4:$W$4,0))))</f>
        <v>0</v>
      </c>
      <c r="N138" s="169">
        <f>IF($C138-N$1&lt;År1,0,M137*(1-VLOOKUP($A138,[1]Hugst!$R$5:$W$9,MATCH(ROUNDUP((N$1)/10,0)*10,[1]Hugst!$R$4:$W$4,0))))</f>
        <v>0</v>
      </c>
      <c r="O138" s="169">
        <f>IF($C138-O$1&lt;År1,0,N137*(1-VLOOKUP($A138,[1]Hugst!$R$5:$W$9,MATCH(ROUNDUP((O$1)/10,0)*10,[1]Hugst!$R$4:$W$4,0))))</f>
        <v>0</v>
      </c>
      <c r="P138" s="169">
        <f>IF($C138-P$1&lt;År1,0,O137*(1-VLOOKUP($A138,[1]Hugst!$R$5:$W$9,MATCH(ROUNDUP((P$1)/10,0)*10,[1]Hugst!$R$4:$W$4,0))))</f>
        <v>0</v>
      </c>
      <c r="Q138" s="169">
        <f>IF($C138-Q$1&lt;År1,0,P137*(1-VLOOKUP($A138,[1]Hugst!$R$5:$W$9,MATCH(ROUNDUP((Q$1)/10,0)*10,[1]Hugst!$R$4:$W$4,0))))</f>
        <v>0</v>
      </c>
      <c r="R138" s="169">
        <f>IF($C138-R$1&lt;År1,0,Q137*(1-VLOOKUP($A138,[1]Hugst!$R$5:$W$9,MATCH(ROUNDUP((R$1)/10,0)*10,[1]Hugst!$R$4:$W$4,0))))</f>
        <v>0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9">
        <f t="shared" si="3"/>
        <v>0</v>
      </c>
      <c r="F139" s="169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9">
        <f>IF($C139-G$1&lt;År1,0,F138*(1-VLOOKUP($A139,[1]Hugst!$R$5:$W$9,MATCH(ROUNDUP((G$1)/10,0)*10,[1]Hugst!$R$4:$W$4,0))))</f>
        <v>0</v>
      </c>
      <c r="H139" s="169">
        <f>IF($C139-H$1&lt;År1,0,G138*(1-VLOOKUP($A139,[1]Hugst!$R$5:$W$9,MATCH(ROUNDUP((H$1)/10,0)*10,[1]Hugst!$R$4:$W$4,0))))</f>
        <v>0</v>
      </c>
      <c r="I139" s="169">
        <f>IF($C139-I$1&lt;År1,0,H138*(1-VLOOKUP($A139,[1]Hugst!$R$5:$W$9,MATCH(ROUNDUP((I$1)/10,0)*10,[1]Hugst!$R$4:$W$4,0))))</f>
        <v>0</v>
      </c>
      <c r="J139" s="169">
        <f>IF($C139-J$1&lt;År1,0,I138*(1-VLOOKUP($A139,[1]Hugst!$R$5:$W$9,MATCH(ROUNDUP((J$1)/10,0)*10,[1]Hugst!$R$4:$W$4,0))))</f>
        <v>0</v>
      </c>
      <c r="K139" s="169">
        <f>IF($C139-K$1&lt;År1,0,J138*(1-VLOOKUP($A139,[1]Hugst!$R$5:$W$9,MATCH(ROUNDUP((K$1)/10,0)*10,[1]Hugst!$R$4:$W$4,0))))</f>
        <v>0</v>
      </c>
      <c r="L139" s="169">
        <f>IF($C139-L$1&lt;År1,0,K138*(1-VLOOKUP($A139,[1]Hugst!$R$5:$W$9,MATCH(ROUNDUP((L$1)/10,0)*10,[1]Hugst!$R$4:$W$4,0))))</f>
        <v>0</v>
      </c>
      <c r="M139" s="169">
        <f>IF($C139-M$1&lt;År1,0,L138*(1-VLOOKUP($A139,[1]Hugst!$R$5:$W$9,MATCH(ROUNDUP((M$1)/10,0)*10,[1]Hugst!$R$4:$W$4,0))))</f>
        <v>0</v>
      </c>
      <c r="N139" s="169">
        <f>IF($C139-N$1&lt;År1,0,M138*(1-VLOOKUP($A139,[1]Hugst!$R$5:$W$9,MATCH(ROUNDUP((N$1)/10,0)*10,[1]Hugst!$R$4:$W$4,0))))</f>
        <v>0</v>
      </c>
      <c r="O139" s="169">
        <f>IF($C139-O$1&lt;År1,0,N138*(1-VLOOKUP($A139,[1]Hugst!$R$5:$W$9,MATCH(ROUNDUP((O$1)/10,0)*10,[1]Hugst!$R$4:$W$4,0))))</f>
        <v>0</v>
      </c>
      <c r="P139" s="169">
        <f>IF($C139-P$1&lt;År1,0,O138*(1-VLOOKUP($A139,[1]Hugst!$R$5:$W$9,MATCH(ROUNDUP((P$1)/10,0)*10,[1]Hugst!$R$4:$W$4,0))))</f>
        <v>0</v>
      </c>
      <c r="Q139" s="169">
        <f>IF($C139-Q$1&lt;År1,0,P138*(1-VLOOKUP($A139,[1]Hugst!$R$5:$W$9,MATCH(ROUNDUP((Q$1)/10,0)*10,[1]Hugst!$R$4:$W$4,0))))</f>
        <v>0</v>
      </c>
      <c r="R139" s="169">
        <f>IF($C139-R$1&lt;År1,0,Q138*(1-VLOOKUP($A139,[1]Hugst!$R$5:$W$9,MATCH(ROUNDUP((R$1)/10,0)*10,[1]Hugst!$R$4:$W$4,0))))</f>
        <v>0</v>
      </c>
      <c r="S139" s="169">
        <f>IF($C139-S$1&lt;År1,0,R138*(1-VLOOKUP($A139,[1]Hugst!$R$5:$W$9,MATCH(ROUNDUP((S$1)/10,0)*10,[1]Hugst!$R$4:$W$4,0))))</f>
        <v>0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9">
        <f t="shared" si="3"/>
        <v>0</v>
      </c>
      <c r="F140" s="169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9">
        <f>IF($C140-G$1&lt;År1,0,F139*(1-VLOOKUP($A140,[1]Hugst!$R$5:$W$9,MATCH(ROUNDUP((G$1)/10,0)*10,[1]Hugst!$R$4:$W$4,0))))</f>
        <v>0</v>
      </c>
      <c r="H140" s="169">
        <f>IF($C140-H$1&lt;År1,0,G139*(1-VLOOKUP($A140,[1]Hugst!$R$5:$W$9,MATCH(ROUNDUP((H$1)/10,0)*10,[1]Hugst!$R$4:$W$4,0))))</f>
        <v>0</v>
      </c>
      <c r="I140" s="169">
        <f>IF($C140-I$1&lt;År1,0,H139*(1-VLOOKUP($A140,[1]Hugst!$R$5:$W$9,MATCH(ROUNDUP((I$1)/10,0)*10,[1]Hugst!$R$4:$W$4,0))))</f>
        <v>0</v>
      </c>
      <c r="J140" s="169">
        <f>IF($C140-J$1&lt;År1,0,I139*(1-VLOOKUP($A140,[1]Hugst!$R$5:$W$9,MATCH(ROUNDUP((J$1)/10,0)*10,[1]Hugst!$R$4:$W$4,0))))</f>
        <v>0</v>
      </c>
      <c r="K140" s="169">
        <f>IF($C140-K$1&lt;År1,0,J139*(1-VLOOKUP($A140,[1]Hugst!$R$5:$W$9,MATCH(ROUNDUP((K$1)/10,0)*10,[1]Hugst!$R$4:$W$4,0))))</f>
        <v>0</v>
      </c>
      <c r="L140" s="169">
        <f>IF($C140-L$1&lt;År1,0,K139*(1-VLOOKUP($A140,[1]Hugst!$R$5:$W$9,MATCH(ROUNDUP((L$1)/10,0)*10,[1]Hugst!$R$4:$W$4,0))))</f>
        <v>0</v>
      </c>
      <c r="M140" s="169">
        <f>IF($C140-M$1&lt;År1,0,L139*(1-VLOOKUP($A140,[1]Hugst!$R$5:$W$9,MATCH(ROUNDUP((M$1)/10,0)*10,[1]Hugst!$R$4:$W$4,0))))</f>
        <v>0</v>
      </c>
      <c r="N140" s="169">
        <f>IF($C140-N$1&lt;År1,0,M139*(1-VLOOKUP($A140,[1]Hugst!$R$5:$W$9,MATCH(ROUNDUP((N$1)/10,0)*10,[1]Hugst!$R$4:$W$4,0))))</f>
        <v>0</v>
      </c>
      <c r="O140" s="169">
        <f>IF($C140-O$1&lt;År1,0,N139*(1-VLOOKUP($A140,[1]Hugst!$R$5:$W$9,MATCH(ROUNDUP((O$1)/10,0)*10,[1]Hugst!$R$4:$W$4,0))))</f>
        <v>0</v>
      </c>
      <c r="P140" s="169">
        <f>IF($C140-P$1&lt;År1,0,O139*(1-VLOOKUP($A140,[1]Hugst!$R$5:$W$9,MATCH(ROUNDUP((P$1)/10,0)*10,[1]Hugst!$R$4:$W$4,0))))</f>
        <v>0</v>
      </c>
      <c r="Q140" s="169">
        <f>IF($C140-Q$1&lt;År1,0,P139*(1-VLOOKUP($A140,[1]Hugst!$R$5:$W$9,MATCH(ROUNDUP((Q$1)/10,0)*10,[1]Hugst!$R$4:$W$4,0))))</f>
        <v>0</v>
      </c>
      <c r="R140" s="169">
        <f>IF($C140-R$1&lt;År1,0,Q139*(1-VLOOKUP($A140,[1]Hugst!$R$5:$W$9,MATCH(ROUNDUP((R$1)/10,0)*10,[1]Hugst!$R$4:$W$4,0))))</f>
        <v>0</v>
      </c>
      <c r="S140" s="169">
        <f>IF($C140-S$1&lt;År1,0,R139*(1-VLOOKUP($A140,[1]Hugst!$R$5:$W$9,MATCH(ROUNDUP((S$1)/10,0)*10,[1]Hugst!$R$4:$W$4,0))))</f>
        <v>0</v>
      </c>
      <c r="T140" s="169">
        <f>IF($C140-T$1&lt;År1,0,S139*(1-VLOOKUP($A140,[1]Hugst!$R$5:$W$9,MATCH(ROUNDUP((T$1)/10,0)*10,[1]Hugst!$R$4:$W$4,0))))</f>
        <v>0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9">
        <f t="shared" si="3"/>
        <v>0</v>
      </c>
      <c r="F141" s="169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9">
        <f>IF($C141-G$1&lt;År1,0,F140*(1-VLOOKUP($A141,[1]Hugst!$R$5:$W$9,MATCH(ROUNDUP((G$1)/10,0)*10,[1]Hugst!$R$4:$W$4,0))))</f>
        <v>0</v>
      </c>
      <c r="H141" s="169">
        <f>IF($C141-H$1&lt;År1,0,G140*(1-VLOOKUP($A141,[1]Hugst!$R$5:$W$9,MATCH(ROUNDUP((H$1)/10,0)*10,[1]Hugst!$R$4:$W$4,0))))</f>
        <v>0</v>
      </c>
      <c r="I141" s="169">
        <f>IF($C141-I$1&lt;År1,0,H140*(1-VLOOKUP($A141,[1]Hugst!$R$5:$W$9,MATCH(ROUNDUP((I$1)/10,0)*10,[1]Hugst!$R$4:$W$4,0))))</f>
        <v>0</v>
      </c>
      <c r="J141" s="169">
        <f>IF($C141-J$1&lt;År1,0,I140*(1-VLOOKUP($A141,[1]Hugst!$R$5:$W$9,MATCH(ROUNDUP((J$1)/10,0)*10,[1]Hugst!$R$4:$W$4,0))))</f>
        <v>0</v>
      </c>
      <c r="K141" s="169">
        <f>IF($C141-K$1&lt;År1,0,J140*(1-VLOOKUP($A141,[1]Hugst!$R$5:$W$9,MATCH(ROUNDUP((K$1)/10,0)*10,[1]Hugst!$R$4:$W$4,0))))</f>
        <v>0</v>
      </c>
      <c r="L141" s="169">
        <f>IF($C141-L$1&lt;År1,0,K140*(1-VLOOKUP($A141,[1]Hugst!$R$5:$W$9,MATCH(ROUNDUP((L$1)/10,0)*10,[1]Hugst!$R$4:$W$4,0))))</f>
        <v>0</v>
      </c>
      <c r="M141" s="169">
        <f>IF($C141-M$1&lt;År1,0,L140*(1-VLOOKUP($A141,[1]Hugst!$R$5:$W$9,MATCH(ROUNDUP((M$1)/10,0)*10,[1]Hugst!$R$4:$W$4,0))))</f>
        <v>0</v>
      </c>
      <c r="N141" s="169">
        <f>IF($C141-N$1&lt;År1,0,M140*(1-VLOOKUP($A141,[1]Hugst!$R$5:$W$9,MATCH(ROUNDUP((N$1)/10,0)*10,[1]Hugst!$R$4:$W$4,0))))</f>
        <v>0</v>
      </c>
      <c r="O141" s="169">
        <f>IF($C141-O$1&lt;År1,0,N140*(1-VLOOKUP($A141,[1]Hugst!$R$5:$W$9,MATCH(ROUNDUP((O$1)/10,0)*10,[1]Hugst!$R$4:$W$4,0))))</f>
        <v>0</v>
      </c>
      <c r="P141" s="169">
        <f>IF($C141-P$1&lt;År1,0,O140*(1-VLOOKUP($A141,[1]Hugst!$R$5:$W$9,MATCH(ROUNDUP((P$1)/10,0)*10,[1]Hugst!$R$4:$W$4,0))))</f>
        <v>0</v>
      </c>
      <c r="Q141" s="169">
        <f>IF($C141-Q$1&lt;År1,0,P140*(1-VLOOKUP($A141,[1]Hugst!$R$5:$W$9,MATCH(ROUNDUP((Q$1)/10,0)*10,[1]Hugst!$R$4:$W$4,0))))</f>
        <v>0</v>
      </c>
      <c r="R141" s="169">
        <f>IF($C141-R$1&lt;År1,0,Q140*(1-VLOOKUP($A141,[1]Hugst!$R$5:$W$9,MATCH(ROUNDUP((R$1)/10,0)*10,[1]Hugst!$R$4:$W$4,0))))</f>
        <v>0</v>
      </c>
      <c r="S141" s="169">
        <f>IF($C141-S$1&lt;År1,0,R140*(1-VLOOKUP($A141,[1]Hugst!$R$5:$W$9,MATCH(ROUNDUP((S$1)/10,0)*10,[1]Hugst!$R$4:$W$4,0))))</f>
        <v>0</v>
      </c>
      <c r="T141" s="169">
        <f>IF($C141-T$1&lt;År1,0,S140*(1-VLOOKUP($A141,[1]Hugst!$R$5:$W$9,MATCH(ROUNDUP((T$1)/10,0)*10,[1]Hugst!$R$4:$W$4,0))))</f>
        <v>0</v>
      </c>
      <c r="U141" s="169">
        <f>IF($C141-U$1&lt;År1,0,T140*(1-VLOOKUP($A141,[1]Hugst!$R$5:$W$9,MATCH(ROUNDUP((U$1)/10,0)*10,[1]Hugst!$R$4:$W$4,0))))</f>
        <v>0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9">
        <f t="shared" si="3"/>
        <v>0</v>
      </c>
      <c r="F142" s="169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9">
        <f>IF($C142-G$1&lt;År1,0,F141*(1-VLOOKUP($A142,[1]Hugst!$R$5:$W$9,MATCH(ROUNDUP((G$1)/10,0)*10,[1]Hugst!$R$4:$W$4,0))))</f>
        <v>0</v>
      </c>
      <c r="H142" s="169">
        <f>IF($C142-H$1&lt;År1,0,G141*(1-VLOOKUP($A142,[1]Hugst!$R$5:$W$9,MATCH(ROUNDUP((H$1)/10,0)*10,[1]Hugst!$R$4:$W$4,0))))</f>
        <v>0</v>
      </c>
      <c r="I142" s="169">
        <f>IF($C142-I$1&lt;År1,0,H141*(1-VLOOKUP($A142,[1]Hugst!$R$5:$W$9,MATCH(ROUNDUP((I$1)/10,0)*10,[1]Hugst!$R$4:$W$4,0))))</f>
        <v>0</v>
      </c>
      <c r="J142" s="169">
        <f>IF($C142-J$1&lt;År1,0,I141*(1-VLOOKUP($A142,[1]Hugst!$R$5:$W$9,MATCH(ROUNDUP((J$1)/10,0)*10,[1]Hugst!$R$4:$W$4,0))))</f>
        <v>0</v>
      </c>
      <c r="K142" s="169">
        <f>IF($C142-K$1&lt;År1,0,J141*(1-VLOOKUP($A142,[1]Hugst!$R$5:$W$9,MATCH(ROUNDUP((K$1)/10,0)*10,[1]Hugst!$R$4:$W$4,0))))</f>
        <v>0</v>
      </c>
      <c r="L142" s="169">
        <f>IF($C142-L$1&lt;År1,0,K141*(1-VLOOKUP($A142,[1]Hugst!$R$5:$W$9,MATCH(ROUNDUP((L$1)/10,0)*10,[1]Hugst!$R$4:$W$4,0))))</f>
        <v>0</v>
      </c>
      <c r="M142" s="169">
        <f>IF($C142-M$1&lt;År1,0,L141*(1-VLOOKUP($A142,[1]Hugst!$R$5:$W$9,MATCH(ROUNDUP((M$1)/10,0)*10,[1]Hugst!$R$4:$W$4,0))))</f>
        <v>0</v>
      </c>
      <c r="N142" s="169">
        <f>IF($C142-N$1&lt;År1,0,M141*(1-VLOOKUP($A142,[1]Hugst!$R$5:$W$9,MATCH(ROUNDUP((N$1)/10,0)*10,[1]Hugst!$R$4:$W$4,0))))</f>
        <v>0</v>
      </c>
      <c r="O142" s="169">
        <f>IF($C142-O$1&lt;År1,0,N141*(1-VLOOKUP($A142,[1]Hugst!$R$5:$W$9,MATCH(ROUNDUP((O$1)/10,0)*10,[1]Hugst!$R$4:$W$4,0))))</f>
        <v>0</v>
      </c>
      <c r="P142" s="169">
        <f>IF($C142-P$1&lt;År1,0,O141*(1-VLOOKUP($A142,[1]Hugst!$R$5:$W$9,MATCH(ROUNDUP((P$1)/10,0)*10,[1]Hugst!$R$4:$W$4,0))))</f>
        <v>0</v>
      </c>
      <c r="Q142" s="169">
        <f>IF($C142-Q$1&lt;År1,0,P141*(1-VLOOKUP($A142,[1]Hugst!$R$5:$W$9,MATCH(ROUNDUP((Q$1)/10,0)*10,[1]Hugst!$R$4:$W$4,0))))</f>
        <v>0</v>
      </c>
      <c r="R142" s="169">
        <f>IF($C142-R$1&lt;År1,0,Q141*(1-VLOOKUP($A142,[1]Hugst!$R$5:$W$9,MATCH(ROUNDUP((R$1)/10,0)*10,[1]Hugst!$R$4:$W$4,0))))</f>
        <v>0</v>
      </c>
      <c r="S142" s="169">
        <f>IF($C142-S$1&lt;År1,0,R141*(1-VLOOKUP($A142,[1]Hugst!$R$5:$W$9,MATCH(ROUNDUP((S$1)/10,0)*10,[1]Hugst!$R$4:$W$4,0))))</f>
        <v>0</v>
      </c>
      <c r="T142" s="169">
        <f>IF($C142-T$1&lt;År1,0,S141*(1-VLOOKUP($A142,[1]Hugst!$R$5:$W$9,MATCH(ROUNDUP((T$1)/10,0)*10,[1]Hugst!$R$4:$W$4,0))))</f>
        <v>0</v>
      </c>
      <c r="U142" s="169">
        <f>IF($C142-U$1&lt;År1,0,T141*(1-VLOOKUP($A142,[1]Hugst!$R$5:$W$9,MATCH(ROUNDUP((U$1)/10,0)*10,[1]Hugst!$R$4:$W$4,0))))</f>
        <v>0</v>
      </c>
      <c r="V142" s="169">
        <f>IF($C142-V$1&lt;År1,0,U141*(1-VLOOKUP($A142,[1]Hugst!$R$5:$W$9,MATCH(ROUNDUP((V$1)/10,0)*10,[1]Hugst!$R$4:$W$4,0))))</f>
        <v>0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9">
        <f t="shared" si="3"/>
        <v>0</v>
      </c>
      <c r="F143" s="169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9">
        <f>IF($C143-G$1&lt;År1,0,F142*(1-VLOOKUP($A143,[1]Hugst!$R$5:$W$9,MATCH(ROUNDUP((G$1)/10,0)*10,[1]Hugst!$R$4:$W$4,0))))</f>
        <v>0</v>
      </c>
      <c r="H143" s="169">
        <f>IF($C143-H$1&lt;År1,0,G142*(1-VLOOKUP($A143,[1]Hugst!$R$5:$W$9,MATCH(ROUNDUP((H$1)/10,0)*10,[1]Hugst!$R$4:$W$4,0))))</f>
        <v>0</v>
      </c>
      <c r="I143" s="169">
        <f>IF($C143-I$1&lt;År1,0,H142*(1-VLOOKUP($A143,[1]Hugst!$R$5:$W$9,MATCH(ROUNDUP((I$1)/10,0)*10,[1]Hugst!$R$4:$W$4,0))))</f>
        <v>0</v>
      </c>
      <c r="J143" s="169">
        <f>IF($C143-J$1&lt;År1,0,I142*(1-VLOOKUP($A143,[1]Hugst!$R$5:$W$9,MATCH(ROUNDUP((J$1)/10,0)*10,[1]Hugst!$R$4:$W$4,0))))</f>
        <v>0</v>
      </c>
      <c r="K143" s="169">
        <f>IF($C143-K$1&lt;År1,0,J142*(1-VLOOKUP($A143,[1]Hugst!$R$5:$W$9,MATCH(ROUNDUP((K$1)/10,0)*10,[1]Hugst!$R$4:$W$4,0))))</f>
        <v>0</v>
      </c>
      <c r="L143" s="169">
        <f>IF($C143-L$1&lt;År1,0,K142*(1-VLOOKUP($A143,[1]Hugst!$R$5:$W$9,MATCH(ROUNDUP((L$1)/10,0)*10,[1]Hugst!$R$4:$W$4,0))))</f>
        <v>0</v>
      </c>
      <c r="M143" s="169">
        <f>IF($C143-M$1&lt;År1,0,L142*(1-VLOOKUP($A143,[1]Hugst!$R$5:$W$9,MATCH(ROUNDUP((M$1)/10,0)*10,[1]Hugst!$R$4:$W$4,0))))</f>
        <v>0</v>
      </c>
      <c r="N143" s="169">
        <f>IF($C143-N$1&lt;År1,0,M142*(1-VLOOKUP($A143,[1]Hugst!$R$5:$W$9,MATCH(ROUNDUP((N$1)/10,0)*10,[1]Hugst!$R$4:$W$4,0))))</f>
        <v>0</v>
      </c>
      <c r="O143" s="169">
        <f>IF($C143-O$1&lt;År1,0,N142*(1-VLOOKUP($A143,[1]Hugst!$R$5:$W$9,MATCH(ROUNDUP((O$1)/10,0)*10,[1]Hugst!$R$4:$W$4,0))))</f>
        <v>0</v>
      </c>
      <c r="P143" s="169">
        <f>IF($C143-P$1&lt;År1,0,O142*(1-VLOOKUP($A143,[1]Hugst!$R$5:$W$9,MATCH(ROUNDUP((P$1)/10,0)*10,[1]Hugst!$R$4:$W$4,0))))</f>
        <v>0</v>
      </c>
      <c r="Q143" s="169">
        <f>IF($C143-Q$1&lt;År1,0,P142*(1-VLOOKUP($A143,[1]Hugst!$R$5:$W$9,MATCH(ROUNDUP((Q$1)/10,0)*10,[1]Hugst!$R$4:$W$4,0))))</f>
        <v>0</v>
      </c>
      <c r="R143" s="169">
        <f>IF($C143-R$1&lt;År1,0,Q142*(1-VLOOKUP($A143,[1]Hugst!$R$5:$W$9,MATCH(ROUNDUP((R$1)/10,0)*10,[1]Hugst!$R$4:$W$4,0))))</f>
        <v>0</v>
      </c>
      <c r="S143" s="169">
        <f>IF($C143-S$1&lt;År1,0,R142*(1-VLOOKUP($A143,[1]Hugst!$R$5:$W$9,MATCH(ROUNDUP((S$1)/10,0)*10,[1]Hugst!$R$4:$W$4,0))))</f>
        <v>0</v>
      </c>
      <c r="T143" s="169">
        <f>IF($C143-T$1&lt;År1,0,S142*(1-VLOOKUP($A143,[1]Hugst!$R$5:$W$9,MATCH(ROUNDUP((T$1)/10,0)*10,[1]Hugst!$R$4:$W$4,0))))</f>
        <v>0</v>
      </c>
      <c r="U143" s="169">
        <f>IF($C143-U$1&lt;År1,0,T142*(1-VLOOKUP($A143,[1]Hugst!$R$5:$W$9,MATCH(ROUNDUP((U$1)/10,0)*10,[1]Hugst!$R$4:$W$4,0))))</f>
        <v>0</v>
      </c>
      <c r="V143" s="169">
        <f>IF($C143-V$1&lt;År1,0,U142*(1-VLOOKUP($A143,[1]Hugst!$R$5:$W$9,MATCH(ROUNDUP((V$1)/10,0)*10,[1]Hugst!$R$4:$W$4,0))))</f>
        <v>0</v>
      </c>
      <c r="W143" s="169">
        <f>IF($C143-W$1&lt;År1,0,V142*(1-VLOOKUP($A143,[1]Hugst!$R$5:$W$9,MATCH(ROUNDUP((W$1)/10,0)*10,[1]Hugst!$R$4:$W$4,0))))</f>
        <v>0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9">
        <f t="shared" si="3"/>
        <v>0</v>
      </c>
      <c r="F144" s="169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9">
        <f>IF($C144-G$1&lt;År1,0,F143*(1-VLOOKUP($A144,[1]Hugst!$R$5:$W$9,MATCH(ROUNDUP((G$1)/10,0)*10,[1]Hugst!$R$4:$W$4,0))))</f>
        <v>0</v>
      </c>
      <c r="H144" s="169">
        <f>IF($C144-H$1&lt;År1,0,G143*(1-VLOOKUP($A144,[1]Hugst!$R$5:$W$9,MATCH(ROUNDUP((H$1)/10,0)*10,[1]Hugst!$R$4:$W$4,0))))</f>
        <v>0</v>
      </c>
      <c r="I144" s="169">
        <f>IF($C144-I$1&lt;År1,0,H143*(1-VLOOKUP($A144,[1]Hugst!$R$5:$W$9,MATCH(ROUNDUP((I$1)/10,0)*10,[1]Hugst!$R$4:$W$4,0))))</f>
        <v>0</v>
      </c>
      <c r="J144" s="169">
        <f>IF($C144-J$1&lt;År1,0,I143*(1-VLOOKUP($A144,[1]Hugst!$R$5:$W$9,MATCH(ROUNDUP((J$1)/10,0)*10,[1]Hugst!$R$4:$W$4,0))))</f>
        <v>0</v>
      </c>
      <c r="K144" s="169">
        <f>IF($C144-K$1&lt;År1,0,J143*(1-VLOOKUP($A144,[1]Hugst!$R$5:$W$9,MATCH(ROUNDUP((K$1)/10,0)*10,[1]Hugst!$R$4:$W$4,0))))</f>
        <v>0</v>
      </c>
      <c r="L144" s="169">
        <f>IF($C144-L$1&lt;År1,0,K143*(1-VLOOKUP($A144,[1]Hugst!$R$5:$W$9,MATCH(ROUNDUP((L$1)/10,0)*10,[1]Hugst!$R$4:$W$4,0))))</f>
        <v>0</v>
      </c>
      <c r="M144" s="169">
        <f>IF($C144-M$1&lt;År1,0,L143*(1-VLOOKUP($A144,[1]Hugst!$R$5:$W$9,MATCH(ROUNDUP((M$1)/10,0)*10,[1]Hugst!$R$4:$W$4,0))))</f>
        <v>0</v>
      </c>
      <c r="N144" s="169">
        <f>IF($C144-N$1&lt;År1,0,M143*(1-VLOOKUP($A144,[1]Hugst!$R$5:$W$9,MATCH(ROUNDUP((N$1)/10,0)*10,[1]Hugst!$R$4:$W$4,0))))</f>
        <v>0</v>
      </c>
      <c r="O144" s="169">
        <f>IF($C144-O$1&lt;År1,0,N143*(1-VLOOKUP($A144,[1]Hugst!$R$5:$W$9,MATCH(ROUNDUP((O$1)/10,0)*10,[1]Hugst!$R$4:$W$4,0))))</f>
        <v>0</v>
      </c>
      <c r="P144" s="169">
        <f>IF($C144-P$1&lt;År1,0,O143*(1-VLOOKUP($A144,[1]Hugst!$R$5:$W$9,MATCH(ROUNDUP((P$1)/10,0)*10,[1]Hugst!$R$4:$W$4,0))))</f>
        <v>0</v>
      </c>
      <c r="Q144" s="169">
        <f>IF($C144-Q$1&lt;År1,0,P143*(1-VLOOKUP($A144,[1]Hugst!$R$5:$W$9,MATCH(ROUNDUP((Q$1)/10,0)*10,[1]Hugst!$R$4:$W$4,0))))</f>
        <v>0</v>
      </c>
      <c r="R144" s="169">
        <f>IF($C144-R$1&lt;År1,0,Q143*(1-VLOOKUP($A144,[1]Hugst!$R$5:$W$9,MATCH(ROUNDUP((R$1)/10,0)*10,[1]Hugst!$R$4:$W$4,0))))</f>
        <v>0</v>
      </c>
      <c r="S144" s="169">
        <f>IF($C144-S$1&lt;År1,0,R143*(1-VLOOKUP($A144,[1]Hugst!$R$5:$W$9,MATCH(ROUNDUP((S$1)/10,0)*10,[1]Hugst!$R$4:$W$4,0))))</f>
        <v>0</v>
      </c>
      <c r="T144" s="169">
        <f>IF($C144-T$1&lt;År1,0,S143*(1-VLOOKUP($A144,[1]Hugst!$R$5:$W$9,MATCH(ROUNDUP((T$1)/10,0)*10,[1]Hugst!$R$4:$W$4,0))))</f>
        <v>0</v>
      </c>
      <c r="U144" s="169">
        <f>IF($C144-U$1&lt;År1,0,T143*(1-VLOOKUP($A144,[1]Hugst!$R$5:$W$9,MATCH(ROUNDUP((U$1)/10,0)*10,[1]Hugst!$R$4:$W$4,0))))</f>
        <v>0</v>
      </c>
      <c r="V144" s="169">
        <f>IF($C144-V$1&lt;År1,0,U143*(1-VLOOKUP($A144,[1]Hugst!$R$5:$W$9,MATCH(ROUNDUP((V$1)/10,0)*10,[1]Hugst!$R$4:$W$4,0))))</f>
        <v>0</v>
      </c>
      <c r="W144" s="169">
        <f>IF($C144-W$1&lt;År1,0,V143*(1-VLOOKUP($A144,[1]Hugst!$R$5:$W$9,MATCH(ROUNDUP((W$1)/10,0)*10,[1]Hugst!$R$4:$W$4,0))))</f>
        <v>0</v>
      </c>
      <c r="X144" s="169">
        <f>IF($C144-X$1&lt;År1,0,W143*(1-VLOOKUP($A144,[1]Hugst!$R$5:$W$9,MATCH(ROUNDUP((X$1)/10,0)*10,[1]Hugst!$R$4:$W$4,0))))</f>
        <v>0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9">
        <f t="shared" si="3"/>
        <v>0</v>
      </c>
      <c r="F145" s="169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9">
        <f>IF($C145-G$1&lt;År1,0,F144*(1-VLOOKUP($A145,[1]Hugst!$R$5:$W$9,MATCH(ROUNDUP((G$1)/10,0)*10,[1]Hugst!$R$4:$W$4,0))))</f>
        <v>0</v>
      </c>
      <c r="H145" s="169">
        <f>IF($C145-H$1&lt;År1,0,G144*(1-VLOOKUP($A145,[1]Hugst!$R$5:$W$9,MATCH(ROUNDUP((H$1)/10,0)*10,[1]Hugst!$R$4:$W$4,0))))</f>
        <v>0</v>
      </c>
      <c r="I145" s="169">
        <f>IF($C145-I$1&lt;År1,0,H144*(1-VLOOKUP($A145,[1]Hugst!$R$5:$W$9,MATCH(ROUNDUP((I$1)/10,0)*10,[1]Hugst!$R$4:$W$4,0))))</f>
        <v>0</v>
      </c>
      <c r="J145" s="169">
        <f>IF($C145-J$1&lt;År1,0,I144*(1-VLOOKUP($A145,[1]Hugst!$R$5:$W$9,MATCH(ROUNDUP((J$1)/10,0)*10,[1]Hugst!$R$4:$W$4,0))))</f>
        <v>0</v>
      </c>
      <c r="K145" s="169">
        <f>IF($C145-K$1&lt;År1,0,J144*(1-VLOOKUP($A145,[1]Hugst!$R$5:$W$9,MATCH(ROUNDUP((K$1)/10,0)*10,[1]Hugst!$R$4:$W$4,0))))</f>
        <v>0</v>
      </c>
      <c r="L145" s="169">
        <f>IF($C145-L$1&lt;År1,0,K144*(1-VLOOKUP($A145,[1]Hugst!$R$5:$W$9,MATCH(ROUNDUP((L$1)/10,0)*10,[1]Hugst!$R$4:$W$4,0))))</f>
        <v>0</v>
      </c>
      <c r="M145" s="169">
        <f>IF($C145-M$1&lt;År1,0,L144*(1-VLOOKUP($A145,[1]Hugst!$R$5:$W$9,MATCH(ROUNDUP((M$1)/10,0)*10,[1]Hugst!$R$4:$W$4,0))))</f>
        <v>0</v>
      </c>
      <c r="N145" s="169">
        <f>IF($C145-N$1&lt;År1,0,M144*(1-VLOOKUP($A145,[1]Hugst!$R$5:$W$9,MATCH(ROUNDUP((N$1)/10,0)*10,[1]Hugst!$R$4:$W$4,0))))</f>
        <v>0</v>
      </c>
      <c r="O145" s="169">
        <f>IF($C145-O$1&lt;År1,0,N144*(1-VLOOKUP($A145,[1]Hugst!$R$5:$W$9,MATCH(ROUNDUP((O$1)/10,0)*10,[1]Hugst!$R$4:$W$4,0))))</f>
        <v>0</v>
      </c>
      <c r="P145" s="169">
        <f>IF($C145-P$1&lt;År1,0,O144*(1-VLOOKUP($A145,[1]Hugst!$R$5:$W$9,MATCH(ROUNDUP((P$1)/10,0)*10,[1]Hugst!$R$4:$W$4,0))))</f>
        <v>0</v>
      </c>
      <c r="Q145" s="169">
        <f>IF($C145-Q$1&lt;År1,0,P144*(1-VLOOKUP($A145,[1]Hugst!$R$5:$W$9,MATCH(ROUNDUP((Q$1)/10,0)*10,[1]Hugst!$R$4:$W$4,0))))</f>
        <v>0</v>
      </c>
      <c r="R145" s="169">
        <f>IF($C145-R$1&lt;År1,0,Q144*(1-VLOOKUP($A145,[1]Hugst!$R$5:$W$9,MATCH(ROUNDUP((R$1)/10,0)*10,[1]Hugst!$R$4:$W$4,0))))</f>
        <v>0</v>
      </c>
      <c r="S145" s="169">
        <f>IF($C145-S$1&lt;År1,0,R144*(1-VLOOKUP($A145,[1]Hugst!$R$5:$W$9,MATCH(ROUNDUP((S$1)/10,0)*10,[1]Hugst!$R$4:$W$4,0))))</f>
        <v>0</v>
      </c>
      <c r="T145" s="169">
        <f>IF($C145-T$1&lt;År1,0,S144*(1-VLOOKUP($A145,[1]Hugst!$R$5:$W$9,MATCH(ROUNDUP((T$1)/10,0)*10,[1]Hugst!$R$4:$W$4,0))))</f>
        <v>0</v>
      </c>
      <c r="U145" s="169">
        <f>IF($C145-U$1&lt;År1,0,T144*(1-VLOOKUP($A145,[1]Hugst!$R$5:$W$9,MATCH(ROUNDUP((U$1)/10,0)*10,[1]Hugst!$R$4:$W$4,0))))</f>
        <v>0</v>
      </c>
      <c r="V145" s="169">
        <f>IF($C145-V$1&lt;År1,0,U144*(1-VLOOKUP($A145,[1]Hugst!$R$5:$W$9,MATCH(ROUNDUP((V$1)/10,0)*10,[1]Hugst!$R$4:$W$4,0))))</f>
        <v>0</v>
      </c>
      <c r="W145" s="169">
        <f>IF($C145-W$1&lt;År1,0,V144*(1-VLOOKUP($A145,[1]Hugst!$R$5:$W$9,MATCH(ROUNDUP((W$1)/10,0)*10,[1]Hugst!$R$4:$W$4,0))))</f>
        <v>0</v>
      </c>
      <c r="X145" s="169">
        <f>IF($C145-X$1&lt;År1,0,W144*(1-VLOOKUP($A145,[1]Hugst!$R$5:$W$9,MATCH(ROUNDUP((X$1)/10,0)*10,[1]Hugst!$R$4:$W$4,0))))</f>
        <v>0</v>
      </c>
      <c r="Y145" s="169">
        <f>IF($C145-Y$1&lt;År1,0,X144*(1-VLOOKUP($A145,[1]Hugst!$R$5:$W$9,MATCH(ROUNDUP((Y$1)/10,0)*10,[1]Hugst!$R$4:$W$4,0))))</f>
        <v>0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9">
        <f t="shared" si="3"/>
        <v>0</v>
      </c>
      <c r="F146" s="169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9">
        <f>IF($C146-G$1&lt;År1,0,F145*(1-VLOOKUP($A146,[1]Hugst!$R$5:$W$9,MATCH(ROUNDUP((G$1)/10,0)*10,[1]Hugst!$R$4:$W$4,0))))</f>
        <v>0</v>
      </c>
      <c r="H146" s="169">
        <f>IF($C146-H$1&lt;År1,0,G145*(1-VLOOKUP($A146,[1]Hugst!$R$5:$W$9,MATCH(ROUNDUP((H$1)/10,0)*10,[1]Hugst!$R$4:$W$4,0))))</f>
        <v>0</v>
      </c>
      <c r="I146" s="169">
        <f>IF($C146-I$1&lt;År1,0,H145*(1-VLOOKUP($A146,[1]Hugst!$R$5:$W$9,MATCH(ROUNDUP((I$1)/10,0)*10,[1]Hugst!$R$4:$W$4,0))))</f>
        <v>0</v>
      </c>
      <c r="J146" s="169">
        <f>IF($C146-J$1&lt;År1,0,I145*(1-VLOOKUP($A146,[1]Hugst!$R$5:$W$9,MATCH(ROUNDUP((J$1)/10,0)*10,[1]Hugst!$R$4:$W$4,0))))</f>
        <v>0</v>
      </c>
      <c r="K146" s="169">
        <f>IF($C146-K$1&lt;År1,0,J145*(1-VLOOKUP($A146,[1]Hugst!$R$5:$W$9,MATCH(ROUNDUP((K$1)/10,0)*10,[1]Hugst!$R$4:$W$4,0))))</f>
        <v>0</v>
      </c>
      <c r="L146" s="169">
        <f>IF($C146-L$1&lt;År1,0,K145*(1-VLOOKUP($A146,[1]Hugst!$R$5:$W$9,MATCH(ROUNDUP((L$1)/10,0)*10,[1]Hugst!$R$4:$W$4,0))))</f>
        <v>0</v>
      </c>
      <c r="M146" s="169">
        <f>IF($C146-M$1&lt;År1,0,L145*(1-VLOOKUP($A146,[1]Hugst!$R$5:$W$9,MATCH(ROUNDUP((M$1)/10,0)*10,[1]Hugst!$R$4:$W$4,0))))</f>
        <v>0</v>
      </c>
      <c r="N146" s="169">
        <f>IF($C146-N$1&lt;År1,0,M145*(1-VLOOKUP($A146,[1]Hugst!$R$5:$W$9,MATCH(ROUNDUP((N$1)/10,0)*10,[1]Hugst!$R$4:$W$4,0))))</f>
        <v>0</v>
      </c>
      <c r="O146" s="169">
        <f>IF($C146-O$1&lt;År1,0,N145*(1-VLOOKUP($A146,[1]Hugst!$R$5:$W$9,MATCH(ROUNDUP((O$1)/10,0)*10,[1]Hugst!$R$4:$W$4,0))))</f>
        <v>0</v>
      </c>
      <c r="P146" s="169">
        <f>IF($C146-P$1&lt;År1,0,O145*(1-VLOOKUP($A146,[1]Hugst!$R$5:$W$9,MATCH(ROUNDUP((P$1)/10,0)*10,[1]Hugst!$R$4:$W$4,0))))</f>
        <v>0</v>
      </c>
      <c r="Q146" s="169">
        <f>IF($C146-Q$1&lt;År1,0,P145*(1-VLOOKUP($A146,[1]Hugst!$R$5:$W$9,MATCH(ROUNDUP((Q$1)/10,0)*10,[1]Hugst!$R$4:$W$4,0))))</f>
        <v>0</v>
      </c>
      <c r="R146" s="169">
        <f>IF($C146-R$1&lt;År1,0,Q145*(1-VLOOKUP($A146,[1]Hugst!$R$5:$W$9,MATCH(ROUNDUP((R$1)/10,0)*10,[1]Hugst!$R$4:$W$4,0))))</f>
        <v>0</v>
      </c>
      <c r="S146" s="169">
        <f>IF($C146-S$1&lt;År1,0,R145*(1-VLOOKUP($A146,[1]Hugst!$R$5:$W$9,MATCH(ROUNDUP((S$1)/10,0)*10,[1]Hugst!$R$4:$W$4,0))))</f>
        <v>0</v>
      </c>
      <c r="T146" s="169">
        <f>IF($C146-T$1&lt;År1,0,S145*(1-VLOOKUP($A146,[1]Hugst!$R$5:$W$9,MATCH(ROUNDUP((T$1)/10,0)*10,[1]Hugst!$R$4:$W$4,0))))</f>
        <v>0</v>
      </c>
      <c r="U146" s="169">
        <f>IF($C146-U$1&lt;År1,0,T145*(1-VLOOKUP($A146,[1]Hugst!$R$5:$W$9,MATCH(ROUNDUP((U$1)/10,0)*10,[1]Hugst!$R$4:$W$4,0))))</f>
        <v>0</v>
      </c>
      <c r="V146" s="169">
        <f>IF($C146-V$1&lt;År1,0,U145*(1-VLOOKUP($A146,[1]Hugst!$R$5:$W$9,MATCH(ROUNDUP((V$1)/10,0)*10,[1]Hugst!$R$4:$W$4,0))))</f>
        <v>0</v>
      </c>
      <c r="W146" s="169">
        <f>IF($C146-W$1&lt;År1,0,V145*(1-VLOOKUP($A146,[1]Hugst!$R$5:$W$9,MATCH(ROUNDUP((W$1)/10,0)*10,[1]Hugst!$R$4:$W$4,0))))</f>
        <v>0</v>
      </c>
      <c r="X146" s="169">
        <f>IF($C146-X$1&lt;År1,0,W145*(1-VLOOKUP($A146,[1]Hugst!$R$5:$W$9,MATCH(ROUNDUP((X$1)/10,0)*10,[1]Hugst!$R$4:$W$4,0))))</f>
        <v>0</v>
      </c>
      <c r="Y146" s="169">
        <f>IF($C146-Y$1&lt;År1,0,X145*(1-VLOOKUP($A146,[1]Hugst!$R$5:$W$9,MATCH(ROUNDUP((Y$1)/10,0)*10,[1]Hugst!$R$4:$W$4,0))))</f>
        <v>0</v>
      </c>
      <c r="Z146" s="169">
        <f>IF($C146-Z$1&lt;År1,0,Y145*(1-VLOOKUP($A146,[1]Hugst!$R$5:$W$9,MATCH(ROUNDUP((Z$1)/10,0)*10,[1]Hugst!$R$4:$W$4,0))))</f>
        <v>0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9">
        <f t="shared" si="3"/>
        <v>0</v>
      </c>
      <c r="F147" s="169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9">
        <f>IF($C147-G$1&lt;År1,0,F146*(1-VLOOKUP($A147,[1]Hugst!$R$5:$W$9,MATCH(ROUNDUP((G$1)/10,0)*10,[1]Hugst!$R$4:$W$4,0))))</f>
        <v>0</v>
      </c>
      <c r="H147" s="169">
        <f>IF($C147-H$1&lt;År1,0,G146*(1-VLOOKUP($A147,[1]Hugst!$R$5:$W$9,MATCH(ROUNDUP((H$1)/10,0)*10,[1]Hugst!$R$4:$W$4,0))))</f>
        <v>0</v>
      </c>
      <c r="I147" s="169">
        <f>IF($C147-I$1&lt;År1,0,H146*(1-VLOOKUP($A147,[1]Hugst!$R$5:$W$9,MATCH(ROUNDUP((I$1)/10,0)*10,[1]Hugst!$R$4:$W$4,0))))</f>
        <v>0</v>
      </c>
      <c r="J147" s="169">
        <f>IF($C147-J$1&lt;År1,0,I146*(1-VLOOKUP($A147,[1]Hugst!$R$5:$W$9,MATCH(ROUNDUP((J$1)/10,0)*10,[1]Hugst!$R$4:$W$4,0))))</f>
        <v>0</v>
      </c>
      <c r="K147" s="169">
        <f>IF($C147-K$1&lt;År1,0,J146*(1-VLOOKUP($A147,[1]Hugst!$R$5:$W$9,MATCH(ROUNDUP((K$1)/10,0)*10,[1]Hugst!$R$4:$W$4,0))))</f>
        <v>0</v>
      </c>
      <c r="L147" s="169">
        <f>IF($C147-L$1&lt;År1,0,K146*(1-VLOOKUP($A147,[1]Hugst!$R$5:$W$9,MATCH(ROUNDUP((L$1)/10,0)*10,[1]Hugst!$R$4:$W$4,0))))</f>
        <v>0</v>
      </c>
      <c r="M147" s="169">
        <f>IF($C147-M$1&lt;År1,0,L146*(1-VLOOKUP($A147,[1]Hugst!$R$5:$W$9,MATCH(ROUNDUP((M$1)/10,0)*10,[1]Hugst!$R$4:$W$4,0))))</f>
        <v>0</v>
      </c>
      <c r="N147" s="169">
        <f>IF($C147-N$1&lt;År1,0,M146*(1-VLOOKUP($A147,[1]Hugst!$R$5:$W$9,MATCH(ROUNDUP((N$1)/10,0)*10,[1]Hugst!$R$4:$W$4,0))))</f>
        <v>0</v>
      </c>
      <c r="O147" s="169">
        <f>IF($C147-O$1&lt;År1,0,N146*(1-VLOOKUP($A147,[1]Hugst!$R$5:$W$9,MATCH(ROUNDUP((O$1)/10,0)*10,[1]Hugst!$R$4:$W$4,0))))</f>
        <v>0</v>
      </c>
      <c r="P147" s="169">
        <f>IF($C147-P$1&lt;År1,0,O146*(1-VLOOKUP($A147,[1]Hugst!$R$5:$W$9,MATCH(ROUNDUP((P$1)/10,0)*10,[1]Hugst!$R$4:$W$4,0))))</f>
        <v>0</v>
      </c>
      <c r="Q147" s="169">
        <f>IF($C147-Q$1&lt;År1,0,P146*(1-VLOOKUP($A147,[1]Hugst!$R$5:$W$9,MATCH(ROUNDUP((Q$1)/10,0)*10,[1]Hugst!$R$4:$W$4,0))))</f>
        <v>0</v>
      </c>
      <c r="R147" s="169">
        <f>IF($C147-R$1&lt;År1,0,Q146*(1-VLOOKUP($A147,[1]Hugst!$R$5:$W$9,MATCH(ROUNDUP((R$1)/10,0)*10,[1]Hugst!$R$4:$W$4,0))))</f>
        <v>0</v>
      </c>
      <c r="S147" s="169">
        <f>IF($C147-S$1&lt;År1,0,R146*(1-VLOOKUP($A147,[1]Hugst!$R$5:$W$9,MATCH(ROUNDUP((S$1)/10,0)*10,[1]Hugst!$R$4:$W$4,0))))</f>
        <v>0</v>
      </c>
      <c r="T147" s="169">
        <f>IF($C147-T$1&lt;År1,0,S146*(1-VLOOKUP($A147,[1]Hugst!$R$5:$W$9,MATCH(ROUNDUP((T$1)/10,0)*10,[1]Hugst!$R$4:$W$4,0))))</f>
        <v>0</v>
      </c>
      <c r="U147" s="169">
        <f>IF($C147-U$1&lt;År1,0,T146*(1-VLOOKUP($A147,[1]Hugst!$R$5:$W$9,MATCH(ROUNDUP((U$1)/10,0)*10,[1]Hugst!$R$4:$W$4,0))))</f>
        <v>0</v>
      </c>
      <c r="V147" s="169">
        <f>IF($C147-V$1&lt;År1,0,U146*(1-VLOOKUP($A147,[1]Hugst!$R$5:$W$9,MATCH(ROUNDUP((V$1)/10,0)*10,[1]Hugst!$R$4:$W$4,0))))</f>
        <v>0</v>
      </c>
      <c r="W147" s="169">
        <f>IF($C147-W$1&lt;År1,0,V146*(1-VLOOKUP($A147,[1]Hugst!$R$5:$W$9,MATCH(ROUNDUP((W$1)/10,0)*10,[1]Hugst!$R$4:$W$4,0))))</f>
        <v>0</v>
      </c>
      <c r="X147" s="169">
        <f>IF($C147-X$1&lt;År1,0,W146*(1-VLOOKUP($A147,[1]Hugst!$R$5:$W$9,MATCH(ROUNDUP((X$1)/10,0)*10,[1]Hugst!$R$4:$W$4,0))))</f>
        <v>0</v>
      </c>
      <c r="Y147" s="169">
        <f>IF($C147-Y$1&lt;År1,0,X146*(1-VLOOKUP($A147,[1]Hugst!$R$5:$W$9,MATCH(ROUNDUP((Y$1)/10,0)*10,[1]Hugst!$R$4:$W$4,0))))</f>
        <v>0</v>
      </c>
      <c r="Z147" s="169">
        <f>IF($C147-Z$1&lt;År1,0,Y146*(1-VLOOKUP($A147,[1]Hugst!$R$5:$W$9,MATCH(ROUNDUP((Z$1)/10,0)*10,[1]Hugst!$R$4:$W$4,0))))</f>
        <v>0</v>
      </c>
      <c r="AA147" s="169">
        <f>IF($C147-AA$1&lt;År1,0,Z146*(1-VLOOKUP($A147,[1]Hugst!$R$5:$W$9,MATCH(ROUNDUP((AA$1)/10,0)*10,[1]Hugst!$R$4:$W$4,0))))</f>
        <v>0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9">
        <f t="shared" si="3"/>
        <v>0</v>
      </c>
      <c r="F148" s="169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9">
        <f>IF($C148-G$1&lt;År1,0,F147*(1-VLOOKUP($A148,[1]Hugst!$R$5:$W$9,MATCH(ROUNDUP((G$1)/10,0)*10,[1]Hugst!$R$4:$W$4,0))))</f>
        <v>0</v>
      </c>
      <c r="H148" s="169">
        <f>IF($C148-H$1&lt;År1,0,G147*(1-VLOOKUP($A148,[1]Hugst!$R$5:$W$9,MATCH(ROUNDUP((H$1)/10,0)*10,[1]Hugst!$R$4:$W$4,0))))</f>
        <v>0</v>
      </c>
      <c r="I148" s="169">
        <f>IF($C148-I$1&lt;År1,0,H147*(1-VLOOKUP($A148,[1]Hugst!$R$5:$W$9,MATCH(ROUNDUP((I$1)/10,0)*10,[1]Hugst!$R$4:$W$4,0))))</f>
        <v>0</v>
      </c>
      <c r="J148" s="169">
        <f>IF($C148-J$1&lt;År1,0,I147*(1-VLOOKUP($A148,[1]Hugst!$R$5:$W$9,MATCH(ROUNDUP((J$1)/10,0)*10,[1]Hugst!$R$4:$W$4,0))))</f>
        <v>0</v>
      </c>
      <c r="K148" s="169">
        <f>IF($C148-K$1&lt;År1,0,J147*(1-VLOOKUP($A148,[1]Hugst!$R$5:$W$9,MATCH(ROUNDUP((K$1)/10,0)*10,[1]Hugst!$R$4:$W$4,0))))</f>
        <v>0</v>
      </c>
      <c r="L148" s="169">
        <f>IF($C148-L$1&lt;År1,0,K147*(1-VLOOKUP($A148,[1]Hugst!$R$5:$W$9,MATCH(ROUNDUP((L$1)/10,0)*10,[1]Hugst!$R$4:$W$4,0))))</f>
        <v>0</v>
      </c>
      <c r="M148" s="169">
        <f>IF($C148-M$1&lt;År1,0,L147*(1-VLOOKUP($A148,[1]Hugst!$R$5:$W$9,MATCH(ROUNDUP((M$1)/10,0)*10,[1]Hugst!$R$4:$W$4,0))))</f>
        <v>0</v>
      </c>
      <c r="N148" s="169">
        <f>IF($C148-N$1&lt;År1,0,M147*(1-VLOOKUP($A148,[1]Hugst!$R$5:$W$9,MATCH(ROUNDUP((N$1)/10,0)*10,[1]Hugst!$R$4:$W$4,0))))</f>
        <v>0</v>
      </c>
      <c r="O148" s="169">
        <f>IF($C148-O$1&lt;År1,0,N147*(1-VLOOKUP($A148,[1]Hugst!$R$5:$W$9,MATCH(ROUNDUP((O$1)/10,0)*10,[1]Hugst!$R$4:$W$4,0))))</f>
        <v>0</v>
      </c>
      <c r="P148" s="169">
        <f>IF($C148-P$1&lt;År1,0,O147*(1-VLOOKUP($A148,[1]Hugst!$R$5:$W$9,MATCH(ROUNDUP((P$1)/10,0)*10,[1]Hugst!$R$4:$W$4,0))))</f>
        <v>0</v>
      </c>
      <c r="Q148" s="169">
        <f>IF($C148-Q$1&lt;År1,0,P147*(1-VLOOKUP($A148,[1]Hugst!$R$5:$W$9,MATCH(ROUNDUP((Q$1)/10,0)*10,[1]Hugst!$R$4:$W$4,0))))</f>
        <v>0</v>
      </c>
      <c r="R148" s="169">
        <f>IF($C148-R$1&lt;År1,0,Q147*(1-VLOOKUP($A148,[1]Hugst!$R$5:$W$9,MATCH(ROUNDUP((R$1)/10,0)*10,[1]Hugst!$R$4:$W$4,0))))</f>
        <v>0</v>
      </c>
      <c r="S148" s="169">
        <f>IF($C148-S$1&lt;År1,0,R147*(1-VLOOKUP($A148,[1]Hugst!$R$5:$W$9,MATCH(ROUNDUP((S$1)/10,0)*10,[1]Hugst!$R$4:$W$4,0))))</f>
        <v>0</v>
      </c>
      <c r="T148" s="169">
        <f>IF($C148-T$1&lt;År1,0,S147*(1-VLOOKUP($A148,[1]Hugst!$R$5:$W$9,MATCH(ROUNDUP((T$1)/10,0)*10,[1]Hugst!$R$4:$W$4,0))))</f>
        <v>0</v>
      </c>
      <c r="U148" s="169">
        <f>IF($C148-U$1&lt;År1,0,T147*(1-VLOOKUP($A148,[1]Hugst!$R$5:$W$9,MATCH(ROUNDUP((U$1)/10,0)*10,[1]Hugst!$R$4:$W$4,0))))</f>
        <v>0</v>
      </c>
      <c r="V148" s="169">
        <f>IF($C148-V$1&lt;År1,0,U147*(1-VLOOKUP($A148,[1]Hugst!$R$5:$W$9,MATCH(ROUNDUP((V$1)/10,0)*10,[1]Hugst!$R$4:$W$4,0))))</f>
        <v>0</v>
      </c>
      <c r="W148" s="169">
        <f>IF($C148-W$1&lt;År1,0,V147*(1-VLOOKUP($A148,[1]Hugst!$R$5:$W$9,MATCH(ROUNDUP((W$1)/10,0)*10,[1]Hugst!$R$4:$W$4,0))))</f>
        <v>0</v>
      </c>
      <c r="X148" s="169">
        <f>IF($C148-X$1&lt;År1,0,W147*(1-VLOOKUP($A148,[1]Hugst!$R$5:$W$9,MATCH(ROUNDUP((X$1)/10,0)*10,[1]Hugst!$R$4:$W$4,0))))</f>
        <v>0</v>
      </c>
      <c r="Y148" s="169">
        <f>IF($C148-Y$1&lt;År1,0,X147*(1-VLOOKUP($A148,[1]Hugst!$R$5:$W$9,MATCH(ROUNDUP((Y$1)/10,0)*10,[1]Hugst!$R$4:$W$4,0))))</f>
        <v>0</v>
      </c>
      <c r="Z148" s="169">
        <f>IF($C148-Z$1&lt;År1,0,Y147*(1-VLOOKUP($A148,[1]Hugst!$R$5:$W$9,MATCH(ROUNDUP((Z$1)/10,0)*10,[1]Hugst!$R$4:$W$4,0))))</f>
        <v>0</v>
      </c>
      <c r="AA148" s="169">
        <f>IF($C148-AA$1&lt;År1,0,Z147*(1-VLOOKUP($A148,[1]Hugst!$R$5:$W$9,MATCH(ROUNDUP((AA$1)/10,0)*10,[1]Hugst!$R$4:$W$4,0))))</f>
        <v>0</v>
      </c>
      <c r="AB148" s="169">
        <f>IF($C148-AB$1&lt;År1,0,AA147*(1-VLOOKUP($A148,[1]Hugst!$R$5:$W$9,MATCH(ROUNDUP((AB$1)/10,0)*10,[1]Hugst!$R$4:$W$4,0))))</f>
        <v>0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9">
        <f t="shared" si="3"/>
        <v>0</v>
      </c>
      <c r="F149" s="169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9">
        <f>IF($C149-G$1&lt;År1,0,F148*(1-VLOOKUP($A149,[1]Hugst!$R$5:$W$9,MATCH(ROUNDUP((G$1)/10,0)*10,[1]Hugst!$R$4:$W$4,0))))</f>
        <v>0</v>
      </c>
      <c r="H149" s="169">
        <f>IF($C149-H$1&lt;År1,0,G148*(1-VLOOKUP($A149,[1]Hugst!$R$5:$W$9,MATCH(ROUNDUP((H$1)/10,0)*10,[1]Hugst!$R$4:$W$4,0))))</f>
        <v>0</v>
      </c>
      <c r="I149" s="169">
        <f>IF($C149-I$1&lt;År1,0,H148*(1-VLOOKUP($A149,[1]Hugst!$R$5:$W$9,MATCH(ROUNDUP((I$1)/10,0)*10,[1]Hugst!$R$4:$W$4,0))))</f>
        <v>0</v>
      </c>
      <c r="J149" s="169">
        <f>IF($C149-J$1&lt;År1,0,I148*(1-VLOOKUP($A149,[1]Hugst!$R$5:$W$9,MATCH(ROUNDUP((J$1)/10,0)*10,[1]Hugst!$R$4:$W$4,0))))</f>
        <v>0</v>
      </c>
      <c r="K149" s="169">
        <f>IF($C149-K$1&lt;År1,0,J148*(1-VLOOKUP($A149,[1]Hugst!$R$5:$W$9,MATCH(ROUNDUP((K$1)/10,0)*10,[1]Hugst!$R$4:$W$4,0))))</f>
        <v>0</v>
      </c>
      <c r="L149" s="169">
        <f>IF($C149-L$1&lt;År1,0,K148*(1-VLOOKUP($A149,[1]Hugst!$R$5:$W$9,MATCH(ROUNDUP((L$1)/10,0)*10,[1]Hugst!$R$4:$W$4,0))))</f>
        <v>0</v>
      </c>
      <c r="M149" s="169">
        <f>IF($C149-M$1&lt;År1,0,L148*(1-VLOOKUP($A149,[1]Hugst!$R$5:$W$9,MATCH(ROUNDUP((M$1)/10,0)*10,[1]Hugst!$R$4:$W$4,0))))</f>
        <v>0</v>
      </c>
      <c r="N149" s="169">
        <f>IF($C149-N$1&lt;År1,0,M148*(1-VLOOKUP($A149,[1]Hugst!$R$5:$W$9,MATCH(ROUNDUP((N$1)/10,0)*10,[1]Hugst!$R$4:$W$4,0))))</f>
        <v>0</v>
      </c>
      <c r="O149" s="169">
        <f>IF($C149-O$1&lt;År1,0,N148*(1-VLOOKUP($A149,[1]Hugst!$R$5:$W$9,MATCH(ROUNDUP((O$1)/10,0)*10,[1]Hugst!$R$4:$W$4,0))))</f>
        <v>0</v>
      </c>
      <c r="P149" s="169">
        <f>IF($C149-P$1&lt;År1,0,O148*(1-VLOOKUP($A149,[1]Hugst!$R$5:$W$9,MATCH(ROUNDUP((P$1)/10,0)*10,[1]Hugst!$R$4:$W$4,0))))</f>
        <v>0</v>
      </c>
      <c r="Q149" s="169">
        <f>IF($C149-Q$1&lt;År1,0,P148*(1-VLOOKUP($A149,[1]Hugst!$R$5:$W$9,MATCH(ROUNDUP((Q$1)/10,0)*10,[1]Hugst!$R$4:$W$4,0))))</f>
        <v>0</v>
      </c>
      <c r="R149" s="169">
        <f>IF($C149-R$1&lt;År1,0,Q148*(1-VLOOKUP($A149,[1]Hugst!$R$5:$W$9,MATCH(ROUNDUP((R$1)/10,0)*10,[1]Hugst!$R$4:$W$4,0))))</f>
        <v>0</v>
      </c>
      <c r="S149" s="169">
        <f>IF($C149-S$1&lt;År1,0,R148*(1-VLOOKUP($A149,[1]Hugst!$R$5:$W$9,MATCH(ROUNDUP((S$1)/10,0)*10,[1]Hugst!$R$4:$W$4,0))))</f>
        <v>0</v>
      </c>
      <c r="T149" s="169">
        <f>IF($C149-T$1&lt;År1,0,S148*(1-VLOOKUP($A149,[1]Hugst!$R$5:$W$9,MATCH(ROUNDUP((T$1)/10,0)*10,[1]Hugst!$R$4:$W$4,0))))</f>
        <v>0</v>
      </c>
      <c r="U149" s="169">
        <f>IF($C149-U$1&lt;År1,0,T148*(1-VLOOKUP($A149,[1]Hugst!$R$5:$W$9,MATCH(ROUNDUP((U$1)/10,0)*10,[1]Hugst!$R$4:$W$4,0))))</f>
        <v>0</v>
      </c>
      <c r="V149" s="169">
        <f>IF($C149-V$1&lt;År1,0,U148*(1-VLOOKUP($A149,[1]Hugst!$R$5:$W$9,MATCH(ROUNDUP((V$1)/10,0)*10,[1]Hugst!$R$4:$W$4,0))))</f>
        <v>0</v>
      </c>
      <c r="W149" s="169">
        <f>IF($C149-W$1&lt;År1,0,V148*(1-VLOOKUP($A149,[1]Hugst!$R$5:$W$9,MATCH(ROUNDUP((W$1)/10,0)*10,[1]Hugst!$R$4:$W$4,0))))</f>
        <v>0</v>
      </c>
      <c r="X149" s="169">
        <f>IF($C149-X$1&lt;År1,0,W148*(1-VLOOKUP($A149,[1]Hugst!$R$5:$W$9,MATCH(ROUNDUP((X$1)/10,0)*10,[1]Hugst!$R$4:$W$4,0))))</f>
        <v>0</v>
      </c>
      <c r="Y149" s="169">
        <f>IF($C149-Y$1&lt;År1,0,X148*(1-VLOOKUP($A149,[1]Hugst!$R$5:$W$9,MATCH(ROUNDUP((Y$1)/10,0)*10,[1]Hugst!$R$4:$W$4,0))))</f>
        <v>0</v>
      </c>
      <c r="Z149" s="169">
        <f>IF($C149-Z$1&lt;År1,0,Y148*(1-VLOOKUP($A149,[1]Hugst!$R$5:$W$9,MATCH(ROUNDUP((Z$1)/10,0)*10,[1]Hugst!$R$4:$W$4,0))))</f>
        <v>0</v>
      </c>
      <c r="AA149" s="169">
        <f>IF($C149-AA$1&lt;År1,0,Z148*(1-VLOOKUP($A149,[1]Hugst!$R$5:$W$9,MATCH(ROUNDUP((AA$1)/10,0)*10,[1]Hugst!$R$4:$W$4,0))))</f>
        <v>0</v>
      </c>
      <c r="AB149" s="169">
        <f>IF($C149-AB$1&lt;År1,0,AA148*(1-VLOOKUP($A149,[1]Hugst!$R$5:$W$9,MATCH(ROUNDUP((AB$1)/10,0)*10,[1]Hugst!$R$4:$W$4,0))))</f>
        <v>0</v>
      </c>
      <c r="AC149" s="169">
        <f>IF($C149-AC$1&lt;År1,0,AB148*(1-VLOOKUP($A149,[1]Hugst!$R$5:$W$9,MATCH(ROUNDUP((AC$1)/10,0)*10,[1]Hugst!$R$4:$W$4,0))))</f>
        <v>0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9">
        <f t="shared" si="3"/>
        <v>0</v>
      </c>
      <c r="F150" s="169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9">
        <f>IF($C150-G$1&lt;År1,0,F149*(1-VLOOKUP($A150,[1]Hugst!$R$5:$W$9,MATCH(ROUNDUP((G$1)/10,0)*10,[1]Hugst!$R$4:$W$4,0))))</f>
        <v>0</v>
      </c>
      <c r="H150" s="169">
        <f>IF($C150-H$1&lt;År1,0,G149*(1-VLOOKUP($A150,[1]Hugst!$R$5:$W$9,MATCH(ROUNDUP((H$1)/10,0)*10,[1]Hugst!$R$4:$W$4,0))))</f>
        <v>0</v>
      </c>
      <c r="I150" s="169">
        <f>IF($C150-I$1&lt;År1,0,H149*(1-VLOOKUP($A150,[1]Hugst!$R$5:$W$9,MATCH(ROUNDUP((I$1)/10,0)*10,[1]Hugst!$R$4:$W$4,0))))</f>
        <v>0</v>
      </c>
      <c r="J150" s="169">
        <f>IF($C150-J$1&lt;År1,0,I149*(1-VLOOKUP($A150,[1]Hugst!$R$5:$W$9,MATCH(ROUNDUP((J$1)/10,0)*10,[1]Hugst!$R$4:$W$4,0))))</f>
        <v>0</v>
      </c>
      <c r="K150" s="169">
        <f>IF($C150-K$1&lt;År1,0,J149*(1-VLOOKUP($A150,[1]Hugst!$R$5:$W$9,MATCH(ROUNDUP((K$1)/10,0)*10,[1]Hugst!$R$4:$W$4,0))))</f>
        <v>0</v>
      </c>
      <c r="L150" s="169">
        <f>IF($C150-L$1&lt;År1,0,K149*(1-VLOOKUP($A150,[1]Hugst!$R$5:$W$9,MATCH(ROUNDUP((L$1)/10,0)*10,[1]Hugst!$R$4:$W$4,0))))</f>
        <v>0</v>
      </c>
      <c r="M150" s="169">
        <f>IF($C150-M$1&lt;År1,0,L149*(1-VLOOKUP($A150,[1]Hugst!$R$5:$W$9,MATCH(ROUNDUP((M$1)/10,0)*10,[1]Hugst!$R$4:$W$4,0))))</f>
        <v>0</v>
      </c>
      <c r="N150" s="169">
        <f>IF($C150-N$1&lt;År1,0,M149*(1-VLOOKUP($A150,[1]Hugst!$R$5:$W$9,MATCH(ROUNDUP((N$1)/10,0)*10,[1]Hugst!$R$4:$W$4,0))))</f>
        <v>0</v>
      </c>
      <c r="O150" s="169">
        <f>IF($C150-O$1&lt;År1,0,N149*(1-VLOOKUP($A150,[1]Hugst!$R$5:$W$9,MATCH(ROUNDUP((O$1)/10,0)*10,[1]Hugst!$R$4:$W$4,0))))</f>
        <v>0</v>
      </c>
      <c r="P150" s="169">
        <f>IF($C150-P$1&lt;År1,0,O149*(1-VLOOKUP($A150,[1]Hugst!$R$5:$W$9,MATCH(ROUNDUP((P$1)/10,0)*10,[1]Hugst!$R$4:$W$4,0))))</f>
        <v>0</v>
      </c>
      <c r="Q150" s="169">
        <f>IF($C150-Q$1&lt;År1,0,P149*(1-VLOOKUP($A150,[1]Hugst!$R$5:$W$9,MATCH(ROUNDUP((Q$1)/10,0)*10,[1]Hugst!$R$4:$W$4,0))))</f>
        <v>0</v>
      </c>
      <c r="R150" s="169">
        <f>IF($C150-R$1&lt;År1,0,Q149*(1-VLOOKUP($A150,[1]Hugst!$R$5:$W$9,MATCH(ROUNDUP((R$1)/10,0)*10,[1]Hugst!$R$4:$W$4,0))))</f>
        <v>0</v>
      </c>
      <c r="S150" s="169">
        <f>IF($C150-S$1&lt;År1,0,R149*(1-VLOOKUP($A150,[1]Hugst!$R$5:$W$9,MATCH(ROUNDUP((S$1)/10,0)*10,[1]Hugst!$R$4:$W$4,0))))</f>
        <v>0</v>
      </c>
      <c r="T150" s="169">
        <f>IF($C150-T$1&lt;År1,0,S149*(1-VLOOKUP($A150,[1]Hugst!$R$5:$W$9,MATCH(ROUNDUP((T$1)/10,0)*10,[1]Hugst!$R$4:$W$4,0))))</f>
        <v>0</v>
      </c>
      <c r="U150" s="169">
        <f>IF($C150-U$1&lt;År1,0,T149*(1-VLOOKUP($A150,[1]Hugst!$R$5:$W$9,MATCH(ROUNDUP((U$1)/10,0)*10,[1]Hugst!$R$4:$W$4,0))))</f>
        <v>0</v>
      </c>
      <c r="V150" s="169">
        <f>IF($C150-V$1&lt;År1,0,U149*(1-VLOOKUP($A150,[1]Hugst!$R$5:$W$9,MATCH(ROUNDUP((V$1)/10,0)*10,[1]Hugst!$R$4:$W$4,0))))</f>
        <v>0</v>
      </c>
      <c r="W150" s="169">
        <f>IF($C150-W$1&lt;År1,0,V149*(1-VLOOKUP($A150,[1]Hugst!$R$5:$W$9,MATCH(ROUNDUP((W$1)/10,0)*10,[1]Hugst!$R$4:$W$4,0))))</f>
        <v>0</v>
      </c>
      <c r="X150" s="169">
        <f>IF($C150-X$1&lt;År1,0,W149*(1-VLOOKUP($A150,[1]Hugst!$R$5:$W$9,MATCH(ROUNDUP((X$1)/10,0)*10,[1]Hugst!$R$4:$W$4,0))))</f>
        <v>0</v>
      </c>
      <c r="Y150" s="169">
        <f>IF($C150-Y$1&lt;År1,0,X149*(1-VLOOKUP($A150,[1]Hugst!$R$5:$W$9,MATCH(ROUNDUP((Y$1)/10,0)*10,[1]Hugst!$R$4:$W$4,0))))</f>
        <v>0</v>
      </c>
      <c r="Z150" s="169">
        <f>IF($C150-Z$1&lt;År1,0,Y149*(1-VLOOKUP($A150,[1]Hugst!$R$5:$W$9,MATCH(ROUNDUP((Z$1)/10,0)*10,[1]Hugst!$R$4:$W$4,0))))</f>
        <v>0</v>
      </c>
      <c r="AA150" s="169">
        <f>IF($C150-AA$1&lt;År1,0,Z149*(1-VLOOKUP($A150,[1]Hugst!$R$5:$W$9,MATCH(ROUNDUP((AA$1)/10,0)*10,[1]Hugst!$R$4:$W$4,0))))</f>
        <v>0</v>
      </c>
      <c r="AB150" s="169">
        <f>IF($C150-AB$1&lt;År1,0,AA149*(1-VLOOKUP($A150,[1]Hugst!$R$5:$W$9,MATCH(ROUNDUP((AB$1)/10,0)*10,[1]Hugst!$R$4:$W$4,0))))</f>
        <v>0</v>
      </c>
      <c r="AC150" s="169">
        <f>IF($C150-AC$1&lt;År1,0,AB149*(1-VLOOKUP($A150,[1]Hugst!$R$5:$W$9,MATCH(ROUNDUP((AC$1)/10,0)*10,[1]Hugst!$R$4:$W$4,0))))</f>
        <v>0</v>
      </c>
      <c r="AD150" s="169">
        <f>IF($C150-AD$1&lt;År1,0,AC149*(1-VLOOKUP($A150,[1]Hugst!$R$5:$W$9,MATCH(ROUNDUP((AD$1)/10,0)*10,[1]Hugst!$R$4:$W$4,0))))</f>
        <v>0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9">
        <f t="shared" si="3"/>
        <v>0</v>
      </c>
      <c r="F151" s="169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9">
        <f>IF($C151-G$1&lt;År1,0,F150*(1-VLOOKUP($A151,[1]Hugst!$R$5:$W$9,MATCH(ROUNDUP((G$1)/10,0)*10,[1]Hugst!$R$4:$W$4,0))))</f>
        <v>0</v>
      </c>
      <c r="H151" s="169">
        <f>IF($C151-H$1&lt;År1,0,G150*(1-VLOOKUP($A151,[1]Hugst!$R$5:$W$9,MATCH(ROUNDUP((H$1)/10,0)*10,[1]Hugst!$R$4:$W$4,0))))</f>
        <v>0</v>
      </c>
      <c r="I151" s="169">
        <f>IF($C151-I$1&lt;År1,0,H150*(1-VLOOKUP($A151,[1]Hugst!$R$5:$W$9,MATCH(ROUNDUP((I$1)/10,0)*10,[1]Hugst!$R$4:$W$4,0))))</f>
        <v>0</v>
      </c>
      <c r="J151" s="169">
        <f>IF($C151-J$1&lt;År1,0,I150*(1-VLOOKUP($A151,[1]Hugst!$R$5:$W$9,MATCH(ROUNDUP((J$1)/10,0)*10,[1]Hugst!$R$4:$W$4,0))))</f>
        <v>0</v>
      </c>
      <c r="K151" s="169">
        <f>IF($C151-K$1&lt;År1,0,J150*(1-VLOOKUP($A151,[1]Hugst!$R$5:$W$9,MATCH(ROUNDUP((K$1)/10,0)*10,[1]Hugst!$R$4:$W$4,0))))</f>
        <v>0</v>
      </c>
      <c r="L151" s="169">
        <f>IF($C151-L$1&lt;År1,0,K150*(1-VLOOKUP($A151,[1]Hugst!$R$5:$W$9,MATCH(ROUNDUP((L$1)/10,0)*10,[1]Hugst!$R$4:$W$4,0))))</f>
        <v>0</v>
      </c>
      <c r="M151" s="169">
        <f>IF($C151-M$1&lt;År1,0,L150*(1-VLOOKUP($A151,[1]Hugst!$R$5:$W$9,MATCH(ROUNDUP((M$1)/10,0)*10,[1]Hugst!$R$4:$W$4,0))))</f>
        <v>0</v>
      </c>
      <c r="N151" s="169">
        <f>IF($C151-N$1&lt;År1,0,M150*(1-VLOOKUP($A151,[1]Hugst!$R$5:$W$9,MATCH(ROUNDUP((N$1)/10,0)*10,[1]Hugst!$R$4:$W$4,0))))</f>
        <v>0</v>
      </c>
      <c r="O151" s="169">
        <f>IF($C151-O$1&lt;År1,0,N150*(1-VLOOKUP($A151,[1]Hugst!$R$5:$W$9,MATCH(ROUNDUP((O$1)/10,0)*10,[1]Hugst!$R$4:$W$4,0))))</f>
        <v>0</v>
      </c>
      <c r="P151" s="169">
        <f>IF($C151-P$1&lt;År1,0,O150*(1-VLOOKUP($A151,[1]Hugst!$R$5:$W$9,MATCH(ROUNDUP((P$1)/10,0)*10,[1]Hugst!$R$4:$W$4,0))))</f>
        <v>0</v>
      </c>
      <c r="Q151" s="169">
        <f>IF($C151-Q$1&lt;År1,0,P150*(1-VLOOKUP($A151,[1]Hugst!$R$5:$W$9,MATCH(ROUNDUP((Q$1)/10,0)*10,[1]Hugst!$R$4:$W$4,0))))</f>
        <v>0</v>
      </c>
      <c r="R151" s="169">
        <f>IF($C151-R$1&lt;År1,0,Q150*(1-VLOOKUP($A151,[1]Hugst!$R$5:$W$9,MATCH(ROUNDUP((R$1)/10,0)*10,[1]Hugst!$R$4:$W$4,0))))</f>
        <v>0</v>
      </c>
      <c r="S151" s="169">
        <f>IF($C151-S$1&lt;År1,0,R150*(1-VLOOKUP($A151,[1]Hugst!$R$5:$W$9,MATCH(ROUNDUP((S$1)/10,0)*10,[1]Hugst!$R$4:$W$4,0))))</f>
        <v>0</v>
      </c>
      <c r="T151" s="169">
        <f>IF($C151-T$1&lt;År1,0,S150*(1-VLOOKUP($A151,[1]Hugst!$R$5:$W$9,MATCH(ROUNDUP((T$1)/10,0)*10,[1]Hugst!$R$4:$W$4,0))))</f>
        <v>0</v>
      </c>
      <c r="U151" s="169">
        <f>IF($C151-U$1&lt;År1,0,T150*(1-VLOOKUP($A151,[1]Hugst!$R$5:$W$9,MATCH(ROUNDUP((U$1)/10,0)*10,[1]Hugst!$R$4:$W$4,0))))</f>
        <v>0</v>
      </c>
      <c r="V151" s="169">
        <f>IF($C151-V$1&lt;År1,0,U150*(1-VLOOKUP($A151,[1]Hugst!$R$5:$W$9,MATCH(ROUNDUP((V$1)/10,0)*10,[1]Hugst!$R$4:$W$4,0))))</f>
        <v>0</v>
      </c>
      <c r="W151" s="169">
        <f>IF($C151-W$1&lt;År1,0,V150*(1-VLOOKUP($A151,[1]Hugst!$R$5:$W$9,MATCH(ROUNDUP((W$1)/10,0)*10,[1]Hugst!$R$4:$W$4,0))))</f>
        <v>0</v>
      </c>
      <c r="X151" s="169">
        <f>IF($C151-X$1&lt;År1,0,W150*(1-VLOOKUP($A151,[1]Hugst!$R$5:$W$9,MATCH(ROUNDUP((X$1)/10,0)*10,[1]Hugst!$R$4:$W$4,0))))</f>
        <v>0</v>
      </c>
      <c r="Y151" s="169">
        <f>IF($C151-Y$1&lt;År1,0,X150*(1-VLOOKUP($A151,[1]Hugst!$R$5:$W$9,MATCH(ROUNDUP((Y$1)/10,0)*10,[1]Hugst!$R$4:$W$4,0))))</f>
        <v>0</v>
      </c>
      <c r="Z151" s="169">
        <f>IF($C151-Z$1&lt;År1,0,Y150*(1-VLOOKUP($A151,[1]Hugst!$R$5:$W$9,MATCH(ROUNDUP((Z$1)/10,0)*10,[1]Hugst!$R$4:$W$4,0))))</f>
        <v>0</v>
      </c>
      <c r="AA151" s="169">
        <f>IF($C151-AA$1&lt;År1,0,Z150*(1-VLOOKUP($A151,[1]Hugst!$R$5:$W$9,MATCH(ROUNDUP((AA$1)/10,0)*10,[1]Hugst!$R$4:$W$4,0))))</f>
        <v>0</v>
      </c>
      <c r="AB151" s="169">
        <f>IF($C151-AB$1&lt;År1,0,AA150*(1-VLOOKUP($A151,[1]Hugst!$R$5:$W$9,MATCH(ROUNDUP((AB$1)/10,0)*10,[1]Hugst!$R$4:$W$4,0))))</f>
        <v>0</v>
      </c>
      <c r="AC151" s="169">
        <f>IF($C151-AC$1&lt;År1,0,AB150*(1-VLOOKUP($A151,[1]Hugst!$R$5:$W$9,MATCH(ROUNDUP((AC$1)/10,0)*10,[1]Hugst!$R$4:$W$4,0))))</f>
        <v>0</v>
      </c>
      <c r="AD151" s="169">
        <f>IF($C151-AD$1&lt;År1,0,AC150*(1-VLOOKUP($A151,[1]Hugst!$R$5:$W$9,MATCH(ROUNDUP((AD$1)/10,0)*10,[1]Hugst!$R$4:$W$4,0))))</f>
        <v>0</v>
      </c>
      <c r="AE151" s="169">
        <f>IF($C151-AE$1&lt;År1,0,AD150*(1-VLOOKUP($A151,[1]Hugst!$R$5:$W$9,MATCH(ROUNDUP((AE$1)/10,0)*10,[1]Hugst!$R$4:$W$4,0))))</f>
        <v>0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9">
        <f t="shared" si="3"/>
        <v>0</v>
      </c>
      <c r="F152" s="169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9">
        <f>IF($C152-G$1&lt;År1,0,F151*(1-VLOOKUP($A152,[1]Hugst!$R$5:$W$9,MATCH(ROUNDUP((G$1)/10,0)*10,[1]Hugst!$R$4:$W$4,0))))</f>
        <v>0</v>
      </c>
      <c r="H152" s="169">
        <f>IF($C152-H$1&lt;År1,0,G151*(1-VLOOKUP($A152,[1]Hugst!$R$5:$W$9,MATCH(ROUNDUP((H$1)/10,0)*10,[1]Hugst!$R$4:$W$4,0))))</f>
        <v>0</v>
      </c>
      <c r="I152" s="169">
        <f>IF($C152-I$1&lt;År1,0,H151*(1-VLOOKUP($A152,[1]Hugst!$R$5:$W$9,MATCH(ROUNDUP((I$1)/10,0)*10,[1]Hugst!$R$4:$W$4,0))))</f>
        <v>0</v>
      </c>
      <c r="J152" s="169">
        <f>IF($C152-J$1&lt;År1,0,I151*(1-VLOOKUP($A152,[1]Hugst!$R$5:$W$9,MATCH(ROUNDUP((J$1)/10,0)*10,[1]Hugst!$R$4:$W$4,0))))</f>
        <v>0</v>
      </c>
      <c r="K152" s="169">
        <f>IF($C152-K$1&lt;År1,0,J151*(1-VLOOKUP($A152,[1]Hugst!$R$5:$W$9,MATCH(ROUNDUP((K$1)/10,0)*10,[1]Hugst!$R$4:$W$4,0))))</f>
        <v>0</v>
      </c>
      <c r="L152" s="169">
        <f>IF($C152-L$1&lt;År1,0,K151*(1-VLOOKUP($A152,[1]Hugst!$R$5:$W$9,MATCH(ROUNDUP((L$1)/10,0)*10,[1]Hugst!$R$4:$W$4,0))))</f>
        <v>0</v>
      </c>
      <c r="M152" s="169">
        <f>IF($C152-M$1&lt;År1,0,L151*(1-VLOOKUP($A152,[1]Hugst!$R$5:$W$9,MATCH(ROUNDUP((M$1)/10,0)*10,[1]Hugst!$R$4:$W$4,0))))</f>
        <v>0</v>
      </c>
      <c r="N152" s="169">
        <f>IF($C152-N$1&lt;År1,0,M151*(1-VLOOKUP($A152,[1]Hugst!$R$5:$W$9,MATCH(ROUNDUP((N$1)/10,0)*10,[1]Hugst!$R$4:$W$4,0))))</f>
        <v>0</v>
      </c>
      <c r="O152" s="169">
        <f>IF($C152-O$1&lt;År1,0,N151*(1-VLOOKUP($A152,[1]Hugst!$R$5:$W$9,MATCH(ROUNDUP((O$1)/10,0)*10,[1]Hugst!$R$4:$W$4,0))))</f>
        <v>0</v>
      </c>
      <c r="P152" s="169">
        <f>IF($C152-P$1&lt;År1,0,O151*(1-VLOOKUP($A152,[1]Hugst!$R$5:$W$9,MATCH(ROUNDUP((P$1)/10,0)*10,[1]Hugst!$R$4:$W$4,0))))</f>
        <v>0</v>
      </c>
      <c r="Q152" s="169">
        <f>IF($C152-Q$1&lt;År1,0,P151*(1-VLOOKUP($A152,[1]Hugst!$R$5:$W$9,MATCH(ROUNDUP((Q$1)/10,0)*10,[1]Hugst!$R$4:$W$4,0))))</f>
        <v>0</v>
      </c>
      <c r="R152" s="169">
        <f>IF($C152-R$1&lt;År1,0,Q151*(1-VLOOKUP($A152,[1]Hugst!$R$5:$W$9,MATCH(ROUNDUP((R$1)/10,0)*10,[1]Hugst!$R$4:$W$4,0))))</f>
        <v>0</v>
      </c>
      <c r="S152" s="169">
        <f>IF($C152-S$1&lt;År1,0,R151*(1-VLOOKUP($A152,[1]Hugst!$R$5:$W$9,MATCH(ROUNDUP((S$1)/10,0)*10,[1]Hugst!$R$4:$W$4,0))))</f>
        <v>0</v>
      </c>
      <c r="T152" s="169">
        <f>IF($C152-T$1&lt;År1,0,S151*(1-VLOOKUP($A152,[1]Hugst!$R$5:$W$9,MATCH(ROUNDUP((T$1)/10,0)*10,[1]Hugst!$R$4:$W$4,0))))</f>
        <v>0</v>
      </c>
      <c r="U152" s="169">
        <f>IF($C152-U$1&lt;År1,0,T151*(1-VLOOKUP($A152,[1]Hugst!$R$5:$W$9,MATCH(ROUNDUP((U$1)/10,0)*10,[1]Hugst!$R$4:$W$4,0))))</f>
        <v>0</v>
      </c>
      <c r="V152" s="169">
        <f>IF($C152-V$1&lt;År1,0,U151*(1-VLOOKUP($A152,[1]Hugst!$R$5:$W$9,MATCH(ROUNDUP((V$1)/10,0)*10,[1]Hugst!$R$4:$W$4,0))))</f>
        <v>0</v>
      </c>
      <c r="W152" s="169">
        <f>IF($C152-W$1&lt;År1,0,V151*(1-VLOOKUP($A152,[1]Hugst!$R$5:$W$9,MATCH(ROUNDUP((W$1)/10,0)*10,[1]Hugst!$R$4:$W$4,0))))</f>
        <v>0</v>
      </c>
      <c r="X152" s="169">
        <f>IF($C152-X$1&lt;År1,0,W151*(1-VLOOKUP($A152,[1]Hugst!$R$5:$W$9,MATCH(ROUNDUP((X$1)/10,0)*10,[1]Hugst!$R$4:$W$4,0))))</f>
        <v>0</v>
      </c>
      <c r="Y152" s="169">
        <f>IF($C152-Y$1&lt;År1,0,X151*(1-VLOOKUP($A152,[1]Hugst!$R$5:$W$9,MATCH(ROUNDUP((Y$1)/10,0)*10,[1]Hugst!$R$4:$W$4,0))))</f>
        <v>0</v>
      </c>
      <c r="Z152" s="169">
        <f>IF($C152-Z$1&lt;År1,0,Y151*(1-VLOOKUP($A152,[1]Hugst!$R$5:$W$9,MATCH(ROUNDUP((Z$1)/10,0)*10,[1]Hugst!$R$4:$W$4,0))))</f>
        <v>0</v>
      </c>
      <c r="AA152" s="169">
        <f>IF($C152-AA$1&lt;År1,0,Z151*(1-VLOOKUP($A152,[1]Hugst!$R$5:$W$9,MATCH(ROUNDUP((AA$1)/10,0)*10,[1]Hugst!$R$4:$W$4,0))))</f>
        <v>0</v>
      </c>
      <c r="AB152" s="169">
        <f>IF($C152-AB$1&lt;År1,0,AA151*(1-VLOOKUP($A152,[1]Hugst!$R$5:$W$9,MATCH(ROUNDUP((AB$1)/10,0)*10,[1]Hugst!$R$4:$W$4,0))))</f>
        <v>0</v>
      </c>
      <c r="AC152" s="169">
        <f>IF($C152-AC$1&lt;År1,0,AB151*(1-VLOOKUP($A152,[1]Hugst!$R$5:$W$9,MATCH(ROUNDUP((AC$1)/10,0)*10,[1]Hugst!$R$4:$W$4,0))))</f>
        <v>0</v>
      </c>
      <c r="AD152" s="169">
        <f>IF($C152-AD$1&lt;År1,0,AC151*(1-VLOOKUP($A152,[1]Hugst!$R$5:$W$9,MATCH(ROUNDUP((AD$1)/10,0)*10,[1]Hugst!$R$4:$W$4,0))))</f>
        <v>0</v>
      </c>
      <c r="AE152" s="169">
        <f>IF($C152-AE$1&lt;År1,0,AD151*(1-VLOOKUP($A152,[1]Hugst!$R$5:$W$9,MATCH(ROUNDUP((AE$1)/10,0)*10,[1]Hugst!$R$4:$W$4,0))))</f>
        <v>0</v>
      </c>
      <c r="AF152" s="169">
        <f>IF($C152-AF$1&lt;År1,0,AE151*(1-VLOOKUP($A152,[1]Hugst!$R$5:$W$9,MATCH(ROUNDUP((AF$1)/10,0)*10,[1]Hugst!$R$4:$W$4,0))))</f>
        <v>0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9">
        <f t="shared" si="3"/>
        <v>0</v>
      </c>
      <c r="F153" s="169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9">
        <f>IF($C153-G$1&lt;År1,0,F152*(1-VLOOKUP($A153,[1]Hugst!$R$5:$W$9,MATCH(ROUNDUP((G$1)/10,0)*10,[1]Hugst!$R$4:$W$4,0))))</f>
        <v>0</v>
      </c>
      <c r="H153" s="169">
        <f>IF($C153-H$1&lt;År1,0,G152*(1-VLOOKUP($A153,[1]Hugst!$R$5:$W$9,MATCH(ROUNDUP((H$1)/10,0)*10,[1]Hugst!$R$4:$W$4,0))))</f>
        <v>0</v>
      </c>
      <c r="I153" s="169">
        <f>IF($C153-I$1&lt;År1,0,H152*(1-VLOOKUP($A153,[1]Hugst!$R$5:$W$9,MATCH(ROUNDUP((I$1)/10,0)*10,[1]Hugst!$R$4:$W$4,0))))</f>
        <v>0</v>
      </c>
      <c r="J153" s="169">
        <f>IF($C153-J$1&lt;År1,0,I152*(1-VLOOKUP($A153,[1]Hugst!$R$5:$W$9,MATCH(ROUNDUP((J$1)/10,0)*10,[1]Hugst!$R$4:$W$4,0))))</f>
        <v>0</v>
      </c>
      <c r="K153" s="169">
        <f>IF($C153-K$1&lt;År1,0,J152*(1-VLOOKUP($A153,[1]Hugst!$R$5:$W$9,MATCH(ROUNDUP((K$1)/10,0)*10,[1]Hugst!$R$4:$W$4,0))))</f>
        <v>0</v>
      </c>
      <c r="L153" s="169">
        <f>IF($C153-L$1&lt;År1,0,K152*(1-VLOOKUP($A153,[1]Hugst!$R$5:$W$9,MATCH(ROUNDUP((L$1)/10,0)*10,[1]Hugst!$R$4:$W$4,0))))</f>
        <v>0</v>
      </c>
      <c r="M153" s="169">
        <f>IF($C153-M$1&lt;År1,0,L152*(1-VLOOKUP($A153,[1]Hugst!$R$5:$W$9,MATCH(ROUNDUP((M$1)/10,0)*10,[1]Hugst!$R$4:$W$4,0))))</f>
        <v>0</v>
      </c>
      <c r="N153" s="169">
        <f>IF($C153-N$1&lt;År1,0,M152*(1-VLOOKUP($A153,[1]Hugst!$R$5:$W$9,MATCH(ROUNDUP((N$1)/10,0)*10,[1]Hugst!$R$4:$W$4,0))))</f>
        <v>0</v>
      </c>
      <c r="O153" s="169">
        <f>IF($C153-O$1&lt;År1,0,N152*(1-VLOOKUP($A153,[1]Hugst!$R$5:$W$9,MATCH(ROUNDUP((O$1)/10,0)*10,[1]Hugst!$R$4:$W$4,0))))</f>
        <v>0</v>
      </c>
      <c r="P153" s="169">
        <f>IF($C153-P$1&lt;År1,0,O152*(1-VLOOKUP($A153,[1]Hugst!$R$5:$W$9,MATCH(ROUNDUP((P$1)/10,0)*10,[1]Hugst!$R$4:$W$4,0))))</f>
        <v>0</v>
      </c>
      <c r="Q153" s="169">
        <f>IF($C153-Q$1&lt;År1,0,P152*(1-VLOOKUP($A153,[1]Hugst!$R$5:$W$9,MATCH(ROUNDUP((Q$1)/10,0)*10,[1]Hugst!$R$4:$W$4,0))))</f>
        <v>0</v>
      </c>
      <c r="R153" s="169">
        <f>IF($C153-R$1&lt;År1,0,Q152*(1-VLOOKUP($A153,[1]Hugst!$R$5:$W$9,MATCH(ROUNDUP((R$1)/10,0)*10,[1]Hugst!$R$4:$W$4,0))))</f>
        <v>0</v>
      </c>
      <c r="S153" s="169">
        <f>IF($C153-S$1&lt;År1,0,R152*(1-VLOOKUP($A153,[1]Hugst!$R$5:$W$9,MATCH(ROUNDUP((S$1)/10,0)*10,[1]Hugst!$R$4:$W$4,0))))</f>
        <v>0</v>
      </c>
      <c r="T153" s="169">
        <f>IF($C153-T$1&lt;År1,0,S152*(1-VLOOKUP($A153,[1]Hugst!$R$5:$W$9,MATCH(ROUNDUP((T$1)/10,0)*10,[1]Hugst!$R$4:$W$4,0))))</f>
        <v>0</v>
      </c>
      <c r="U153" s="169">
        <f>IF($C153-U$1&lt;År1,0,T152*(1-VLOOKUP($A153,[1]Hugst!$R$5:$W$9,MATCH(ROUNDUP((U$1)/10,0)*10,[1]Hugst!$R$4:$W$4,0))))</f>
        <v>0</v>
      </c>
      <c r="V153" s="169">
        <f>IF($C153-V$1&lt;År1,0,U152*(1-VLOOKUP($A153,[1]Hugst!$R$5:$W$9,MATCH(ROUNDUP((V$1)/10,0)*10,[1]Hugst!$R$4:$W$4,0))))</f>
        <v>0</v>
      </c>
      <c r="W153" s="169">
        <f>IF($C153-W$1&lt;År1,0,V152*(1-VLOOKUP($A153,[1]Hugst!$R$5:$W$9,MATCH(ROUNDUP((W$1)/10,0)*10,[1]Hugst!$R$4:$W$4,0))))</f>
        <v>0</v>
      </c>
      <c r="X153" s="169">
        <f>IF($C153-X$1&lt;År1,0,W152*(1-VLOOKUP($A153,[1]Hugst!$R$5:$W$9,MATCH(ROUNDUP((X$1)/10,0)*10,[1]Hugst!$R$4:$W$4,0))))</f>
        <v>0</v>
      </c>
      <c r="Y153" s="169">
        <f>IF($C153-Y$1&lt;År1,0,X152*(1-VLOOKUP($A153,[1]Hugst!$R$5:$W$9,MATCH(ROUNDUP((Y$1)/10,0)*10,[1]Hugst!$R$4:$W$4,0))))</f>
        <v>0</v>
      </c>
      <c r="Z153" s="169">
        <f>IF($C153-Z$1&lt;År1,0,Y152*(1-VLOOKUP($A153,[1]Hugst!$R$5:$W$9,MATCH(ROUNDUP((Z$1)/10,0)*10,[1]Hugst!$R$4:$W$4,0))))</f>
        <v>0</v>
      </c>
      <c r="AA153" s="169">
        <f>IF($C153-AA$1&lt;År1,0,Z152*(1-VLOOKUP($A153,[1]Hugst!$R$5:$W$9,MATCH(ROUNDUP((AA$1)/10,0)*10,[1]Hugst!$R$4:$W$4,0))))</f>
        <v>0</v>
      </c>
      <c r="AB153" s="169">
        <f>IF($C153-AB$1&lt;År1,0,AA152*(1-VLOOKUP($A153,[1]Hugst!$R$5:$W$9,MATCH(ROUNDUP((AB$1)/10,0)*10,[1]Hugst!$R$4:$W$4,0))))</f>
        <v>0</v>
      </c>
      <c r="AC153" s="169">
        <f>IF($C153-AC$1&lt;År1,0,AB152*(1-VLOOKUP($A153,[1]Hugst!$R$5:$W$9,MATCH(ROUNDUP((AC$1)/10,0)*10,[1]Hugst!$R$4:$W$4,0))))</f>
        <v>0</v>
      </c>
      <c r="AD153" s="169">
        <f>IF($C153-AD$1&lt;År1,0,AC152*(1-VLOOKUP($A153,[1]Hugst!$R$5:$W$9,MATCH(ROUNDUP((AD$1)/10,0)*10,[1]Hugst!$R$4:$W$4,0))))</f>
        <v>0</v>
      </c>
      <c r="AE153" s="169">
        <f>IF($C153-AE$1&lt;År1,0,AD152*(1-VLOOKUP($A153,[1]Hugst!$R$5:$W$9,MATCH(ROUNDUP((AE$1)/10,0)*10,[1]Hugst!$R$4:$W$4,0))))</f>
        <v>0</v>
      </c>
      <c r="AF153" s="169">
        <f>IF($C153-AF$1&lt;År1,0,AE152*(1-VLOOKUP($A153,[1]Hugst!$R$5:$W$9,MATCH(ROUNDUP((AF$1)/10,0)*10,[1]Hugst!$R$4:$W$4,0))))</f>
        <v>0</v>
      </c>
      <c r="AG153" s="169">
        <f>IF($C153-AG$1&lt;År1,0,AF152*(1-VLOOKUP($A153,[1]Hugst!$R$5:$W$9,MATCH(ROUNDUP((AG$1)/10,0)*10,[1]Hugst!$R$4:$W$4,0))))</f>
        <v>0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9">
        <f t="shared" si="3"/>
        <v>0</v>
      </c>
      <c r="F154" s="169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9">
        <f>IF($C154-G$1&lt;År1,0,F153*(1-VLOOKUP($A154,[1]Hugst!$R$5:$W$9,MATCH(ROUNDUP((G$1)/10,0)*10,[1]Hugst!$R$4:$W$4,0))))</f>
        <v>0</v>
      </c>
      <c r="H154" s="169">
        <f>IF($C154-H$1&lt;År1,0,G153*(1-VLOOKUP($A154,[1]Hugst!$R$5:$W$9,MATCH(ROUNDUP((H$1)/10,0)*10,[1]Hugst!$R$4:$W$4,0))))</f>
        <v>0</v>
      </c>
      <c r="I154" s="169">
        <f>IF($C154-I$1&lt;År1,0,H153*(1-VLOOKUP($A154,[1]Hugst!$R$5:$W$9,MATCH(ROUNDUP((I$1)/10,0)*10,[1]Hugst!$R$4:$W$4,0))))</f>
        <v>0</v>
      </c>
      <c r="J154" s="169">
        <f>IF($C154-J$1&lt;År1,0,I153*(1-VLOOKUP($A154,[1]Hugst!$R$5:$W$9,MATCH(ROUNDUP((J$1)/10,0)*10,[1]Hugst!$R$4:$W$4,0))))</f>
        <v>0</v>
      </c>
      <c r="K154" s="169">
        <f>IF($C154-K$1&lt;År1,0,J153*(1-VLOOKUP($A154,[1]Hugst!$R$5:$W$9,MATCH(ROUNDUP((K$1)/10,0)*10,[1]Hugst!$R$4:$W$4,0))))</f>
        <v>0</v>
      </c>
      <c r="L154" s="169">
        <f>IF($C154-L$1&lt;År1,0,K153*(1-VLOOKUP($A154,[1]Hugst!$R$5:$W$9,MATCH(ROUNDUP((L$1)/10,0)*10,[1]Hugst!$R$4:$W$4,0))))</f>
        <v>0</v>
      </c>
      <c r="M154" s="169">
        <f>IF($C154-M$1&lt;År1,0,L153*(1-VLOOKUP($A154,[1]Hugst!$R$5:$W$9,MATCH(ROUNDUP((M$1)/10,0)*10,[1]Hugst!$R$4:$W$4,0))))</f>
        <v>0</v>
      </c>
      <c r="N154" s="169">
        <f>IF($C154-N$1&lt;År1,0,M153*(1-VLOOKUP($A154,[1]Hugst!$R$5:$W$9,MATCH(ROUNDUP((N$1)/10,0)*10,[1]Hugst!$R$4:$W$4,0))))</f>
        <v>0</v>
      </c>
      <c r="O154" s="169">
        <f>IF($C154-O$1&lt;År1,0,N153*(1-VLOOKUP($A154,[1]Hugst!$R$5:$W$9,MATCH(ROUNDUP((O$1)/10,0)*10,[1]Hugst!$R$4:$W$4,0))))</f>
        <v>0</v>
      </c>
      <c r="P154" s="169">
        <f>IF($C154-P$1&lt;År1,0,O153*(1-VLOOKUP($A154,[1]Hugst!$R$5:$W$9,MATCH(ROUNDUP((P$1)/10,0)*10,[1]Hugst!$R$4:$W$4,0))))</f>
        <v>0</v>
      </c>
      <c r="Q154" s="169">
        <f>IF($C154-Q$1&lt;År1,0,P153*(1-VLOOKUP($A154,[1]Hugst!$R$5:$W$9,MATCH(ROUNDUP((Q$1)/10,0)*10,[1]Hugst!$R$4:$W$4,0))))</f>
        <v>0</v>
      </c>
      <c r="R154" s="169">
        <f>IF($C154-R$1&lt;År1,0,Q153*(1-VLOOKUP($A154,[1]Hugst!$R$5:$W$9,MATCH(ROUNDUP((R$1)/10,0)*10,[1]Hugst!$R$4:$W$4,0))))</f>
        <v>0</v>
      </c>
      <c r="S154" s="169">
        <f>IF($C154-S$1&lt;År1,0,R153*(1-VLOOKUP($A154,[1]Hugst!$R$5:$W$9,MATCH(ROUNDUP((S$1)/10,0)*10,[1]Hugst!$R$4:$W$4,0))))</f>
        <v>0</v>
      </c>
      <c r="T154" s="169">
        <f>IF($C154-T$1&lt;År1,0,S153*(1-VLOOKUP($A154,[1]Hugst!$R$5:$W$9,MATCH(ROUNDUP((T$1)/10,0)*10,[1]Hugst!$R$4:$W$4,0))))</f>
        <v>0</v>
      </c>
      <c r="U154" s="169">
        <f>IF($C154-U$1&lt;År1,0,T153*(1-VLOOKUP($A154,[1]Hugst!$R$5:$W$9,MATCH(ROUNDUP((U$1)/10,0)*10,[1]Hugst!$R$4:$W$4,0))))</f>
        <v>0</v>
      </c>
      <c r="V154" s="169">
        <f>IF($C154-V$1&lt;År1,0,U153*(1-VLOOKUP($A154,[1]Hugst!$R$5:$W$9,MATCH(ROUNDUP((V$1)/10,0)*10,[1]Hugst!$R$4:$W$4,0))))</f>
        <v>0</v>
      </c>
      <c r="W154" s="169">
        <f>IF($C154-W$1&lt;År1,0,V153*(1-VLOOKUP($A154,[1]Hugst!$R$5:$W$9,MATCH(ROUNDUP((W$1)/10,0)*10,[1]Hugst!$R$4:$W$4,0))))</f>
        <v>0</v>
      </c>
      <c r="X154" s="169">
        <f>IF($C154-X$1&lt;År1,0,W153*(1-VLOOKUP($A154,[1]Hugst!$R$5:$W$9,MATCH(ROUNDUP((X$1)/10,0)*10,[1]Hugst!$R$4:$W$4,0))))</f>
        <v>0</v>
      </c>
      <c r="Y154" s="169">
        <f>IF($C154-Y$1&lt;År1,0,X153*(1-VLOOKUP($A154,[1]Hugst!$R$5:$W$9,MATCH(ROUNDUP((Y$1)/10,0)*10,[1]Hugst!$R$4:$W$4,0))))</f>
        <v>0</v>
      </c>
      <c r="Z154" s="169">
        <f>IF($C154-Z$1&lt;År1,0,Y153*(1-VLOOKUP($A154,[1]Hugst!$R$5:$W$9,MATCH(ROUNDUP((Z$1)/10,0)*10,[1]Hugst!$R$4:$W$4,0))))</f>
        <v>0</v>
      </c>
      <c r="AA154" s="169">
        <f>IF($C154-AA$1&lt;År1,0,Z153*(1-VLOOKUP($A154,[1]Hugst!$R$5:$W$9,MATCH(ROUNDUP((AA$1)/10,0)*10,[1]Hugst!$R$4:$W$4,0))))</f>
        <v>0</v>
      </c>
      <c r="AB154" s="169">
        <f>IF($C154-AB$1&lt;År1,0,AA153*(1-VLOOKUP($A154,[1]Hugst!$R$5:$W$9,MATCH(ROUNDUP((AB$1)/10,0)*10,[1]Hugst!$R$4:$W$4,0))))</f>
        <v>0</v>
      </c>
      <c r="AC154" s="169">
        <f>IF($C154-AC$1&lt;År1,0,AB153*(1-VLOOKUP($A154,[1]Hugst!$R$5:$W$9,MATCH(ROUNDUP((AC$1)/10,0)*10,[1]Hugst!$R$4:$W$4,0))))</f>
        <v>0</v>
      </c>
      <c r="AD154" s="169">
        <f>IF($C154-AD$1&lt;År1,0,AC153*(1-VLOOKUP($A154,[1]Hugst!$R$5:$W$9,MATCH(ROUNDUP((AD$1)/10,0)*10,[1]Hugst!$R$4:$W$4,0))))</f>
        <v>0</v>
      </c>
      <c r="AE154" s="169">
        <f>IF($C154-AE$1&lt;År1,0,AD153*(1-VLOOKUP($A154,[1]Hugst!$R$5:$W$9,MATCH(ROUNDUP((AE$1)/10,0)*10,[1]Hugst!$R$4:$W$4,0))))</f>
        <v>0</v>
      </c>
      <c r="AF154" s="169">
        <f>IF($C154-AF$1&lt;År1,0,AE153*(1-VLOOKUP($A154,[1]Hugst!$R$5:$W$9,MATCH(ROUNDUP((AF$1)/10,0)*10,[1]Hugst!$R$4:$W$4,0))))</f>
        <v>0</v>
      </c>
      <c r="AG154" s="169">
        <f>IF($C154-AG$1&lt;År1,0,AF153*(1-VLOOKUP($A154,[1]Hugst!$R$5:$W$9,MATCH(ROUNDUP((AG$1)/10,0)*10,[1]Hugst!$R$4:$W$4,0))))</f>
        <v>0</v>
      </c>
      <c r="AH154" s="169">
        <f>IF($C154-AH$1&lt;År1,0,AG153*(1-VLOOKUP($A154,[1]Hugst!$R$5:$W$9,MATCH(ROUNDUP((AH$1)/10,0)*10,[1]Hugst!$R$4:$W$4,0))))</f>
        <v>0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9">
        <f t="shared" si="3"/>
        <v>0</v>
      </c>
      <c r="F155" s="169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9">
        <f>IF($C155-G$1&lt;År1,0,F154*(1-VLOOKUP($A155,[1]Hugst!$R$5:$W$9,MATCH(ROUNDUP((G$1)/10,0)*10,[1]Hugst!$R$4:$W$4,0))))</f>
        <v>0</v>
      </c>
      <c r="H155" s="169">
        <f>IF($C155-H$1&lt;År1,0,G154*(1-VLOOKUP($A155,[1]Hugst!$R$5:$W$9,MATCH(ROUNDUP((H$1)/10,0)*10,[1]Hugst!$R$4:$W$4,0))))</f>
        <v>0</v>
      </c>
      <c r="I155" s="169">
        <f>IF($C155-I$1&lt;År1,0,H154*(1-VLOOKUP($A155,[1]Hugst!$R$5:$W$9,MATCH(ROUNDUP((I$1)/10,0)*10,[1]Hugst!$R$4:$W$4,0))))</f>
        <v>0</v>
      </c>
      <c r="J155" s="169">
        <f>IF($C155-J$1&lt;År1,0,I154*(1-VLOOKUP($A155,[1]Hugst!$R$5:$W$9,MATCH(ROUNDUP((J$1)/10,0)*10,[1]Hugst!$R$4:$W$4,0))))</f>
        <v>0</v>
      </c>
      <c r="K155" s="169">
        <f>IF($C155-K$1&lt;År1,0,J154*(1-VLOOKUP($A155,[1]Hugst!$R$5:$W$9,MATCH(ROUNDUP((K$1)/10,0)*10,[1]Hugst!$R$4:$W$4,0))))</f>
        <v>0</v>
      </c>
      <c r="L155" s="169">
        <f>IF($C155-L$1&lt;År1,0,K154*(1-VLOOKUP($A155,[1]Hugst!$R$5:$W$9,MATCH(ROUNDUP((L$1)/10,0)*10,[1]Hugst!$R$4:$W$4,0))))</f>
        <v>0</v>
      </c>
      <c r="M155" s="169">
        <f>IF($C155-M$1&lt;År1,0,L154*(1-VLOOKUP($A155,[1]Hugst!$R$5:$W$9,MATCH(ROUNDUP((M$1)/10,0)*10,[1]Hugst!$R$4:$W$4,0))))</f>
        <v>0</v>
      </c>
      <c r="N155" s="169">
        <f>IF($C155-N$1&lt;År1,0,M154*(1-VLOOKUP($A155,[1]Hugst!$R$5:$W$9,MATCH(ROUNDUP((N$1)/10,0)*10,[1]Hugst!$R$4:$W$4,0))))</f>
        <v>0</v>
      </c>
      <c r="O155" s="169">
        <f>IF($C155-O$1&lt;År1,0,N154*(1-VLOOKUP($A155,[1]Hugst!$R$5:$W$9,MATCH(ROUNDUP((O$1)/10,0)*10,[1]Hugst!$R$4:$W$4,0))))</f>
        <v>0</v>
      </c>
      <c r="P155" s="169">
        <f>IF($C155-P$1&lt;År1,0,O154*(1-VLOOKUP($A155,[1]Hugst!$R$5:$W$9,MATCH(ROUNDUP((P$1)/10,0)*10,[1]Hugst!$R$4:$W$4,0))))</f>
        <v>0</v>
      </c>
      <c r="Q155" s="169">
        <f>IF($C155-Q$1&lt;År1,0,P154*(1-VLOOKUP($A155,[1]Hugst!$R$5:$W$9,MATCH(ROUNDUP((Q$1)/10,0)*10,[1]Hugst!$R$4:$W$4,0))))</f>
        <v>0</v>
      </c>
      <c r="R155" s="169">
        <f>IF($C155-R$1&lt;År1,0,Q154*(1-VLOOKUP($A155,[1]Hugst!$R$5:$W$9,MATCH(ROUNDUP((R$1)/10,0)*10,[1]Hugst!$R$4:$W$4,0))))</f>
        <v>0</v>
      </c>
      <c r="S155" s="169">
        <f>IF($C155-S$1&lt;År1,0,R154*(1-VLOOKUP($A155,[1]Hugst!$R$5:$W$9,MATCH(ROUNDUP((S$1)/10,0)*10,[1]Hugst!$R$4:$W$4,0))))</f>
        <v>0</v>
      </c>
      <c r="T155" s="169">
        <f>IF($C155-T$1&lt;År1,0,S154*(1-VLOOKUP($A155,[1]Hugst!$R$5:$W$9,MATCH(ROUNDUP((T$1)/10,0)*10,[1]Hugst!$R$4:$W$4,0))))</f>
        <v>0</v>
      </c>
      <c r="U155" s="169">
        <f>IF($C155-U$1&lt;År1,0,T154*(1-VLOOKUP($A155,[1]Hugst!$R$5:$W$9,MATCH(ROUNDUP((U$1)/10,0)*10,[1]Hugst!$R$4:$W$4,0))))</f>
        <v>0</v>
      </c>
      <c r="V155" s="169">
        <f>IF($C155-V$1&lt;År1,0,U154*(1-VLOOKUP($A155,[1]Hugst!$R$5:$W$9,MATCH(ROUNDUP((V$1)/10,0)*10,[1]Hugst!$R$4:$W$4,0))))</f>
        <v>0</v>
      </c>
      <c r="W155" s="169">
        <f>IF($C155-W$1&lt;År1,0,V154*(1-VLOOKUP($A155,[1]Hugst!$R$5:$W$9,MATCH(ROUNDUP((W$1)/10,0)*10,[1]Hugst!$R$4:$W$4,0))))</f>
        <v>0</v>
      </c>
      <c r="X155" s="169">
        <f>IF($C155-X$1&lt;År1,0,W154*(1-VLOOKUP($A155,[1]Hugst!$R$5:$W$9,MATCH(ROUNDUP((X$1)/10,0)*10,[1]Hugst!$R$4:$W$4,0))))</f>
        <v>0</v>
      </c>
      <c r="Y155" s="169">
        <f>IF($C155-Y$1&lt;År1,0,X154*(1-VLOOKUP($A155,[1]Hugst!$R$5:$W$9,MATCH(ROUNDUP((Y$1)/10,0)*10,[1]Hugst!$R$4:$W$4,0))))</f>
        <v>0</v>
      </c>
      <c r="Z155" s="169">
        <f>IF($C155-Z$1&lt;År1,0,Y154*(1-VLOOKUP($A155,[1]Hugst!$R$5:$W$9,MATCH(ROUNDUP((Z$1)/10,0)*10,[1]Hugst!$R$4:$W$4,0))))</f>
        <v>0</v>
      </c>
      <c r="AA155" s="169">
        <f>IF($C155-AA$1&lt;År1,0,Z154*(1-VLOOKUP($A155,[1]Hugst!$R$5:$W$9,MATCH(ROUNDUP((AA$1)/10,0)*10,[1]Hugst!$R$4:$W$4,0))))</f>
        <v>0</v>
      </c>
      <c r="AB155" s="169">
        <f>IF($C155-AB$1&lt;År1,0,AA154*(1-VLOOKUP($A155,[1]Hugst!$R$5:$W$9,MATCH(ROUNDUP((AB$1)/10,0)*10,[1]Hugst!$R$4:$W$4,0))))</f>
        <v>0</v>
      </c>
      <c r="AC155" s="169">
        <f>IF($C155-AC$1&lt;År1,0,AB154*(1-VLOOKUP($A155,[1]Hugst!$R$5:$W$9,MATCH(ROUNDUP((AC$1)/10,0)*10,[1]Hugst!$R$4:$W$4,0))))</f>
        <v>0</v>
      </c>
      <c r="AD155" s="169">
        <f>IF($C155-AD$1&lt;År1,0,AC154*(1-VLOOKUP($A155,[1]Hugst!$R$5:$W$9,MATCH(ROUNDUP((AD$1)/10,0)*10,[1]Hugst!$R$4:$W$4,0))))</f>
        <v>0</v>
      </c>
      <c r="AE155" s="169">
        <f>IF($C155-AE$1&lt;År1,0,AD154*(1-VLOOKUP($A155,[1]Hugst!$R$5:$W$9,MATCH(ROUNDUP((AE$1)/10,0)*10,[1]Hugst!$R$4:$W$4,0))))</f>
        <v>0</v>
      </c>
      <c r="AF155" s="169">
        <f>IF($C155-AF$1&lt;År1,0,AE154*(1-VLOOKUP($A155,[1]Hugst!$R$5:$W$9,MATCH(ROUNDUP((AF$1)/10,0)*10,[1]Hugst!$R$4:$W$4,0))))</f>
        <v>0</v>
      </c>
      <c r="AG155" s="169">
        <f>IF($C155-AG$1&lt;År1,0,AF154*(1-VLOOKUP($A155,[1]Hugst!$R$5:$W$9,MATCH(ROUNDUP((AG$1)/10,0)*10,[1]Hugst!$R$4:$W$4,0))))</f>
        <v>0</v>
      </c>
      <c r="AH155" s="169">
        <f>IF($C155-AH$1&lt;År1,0,AG154*(1-VLOOKUP($A155,[1]Hugst!$R$5:$W$9,MATCH(ROUNDUP((AH$1)/10,0)*10,[1]Hugst!$R$4:$W$4,0))))</f>
        <v>0</v>
      </c>
      <c r="AI155" s="169">
        <f>IF($C155-AI$1&lt;År1,0,AH154*(1-VLOOKUP($A155,[1]Hugst!$R$5:$W$9,MATCH(ROUNDUP((AI$1)/10,0)*10,[1]Hugst!$R$4:$W$4,0))))</f>
        <v>0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9">
        <f t="shared" si="3"/>
        <v>0</v>
      </c>
      <c r="F156" s="169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9">
        <f>IF($C156-G$1&lt;År1,0,F155*(1-VLOOKUP($A156,[1]Hugst!$R$5:$W$9,MATCH(ROUNDUP((G$1)/10,0)*10,[1]Hugst!$R$4:$W$4,0))))</f>
        <v>0</v>
      </c>
      <c r="H156" s="169">
        <f>IF($C156-H$1&lt;År1,0,G155*(1-VLOOKUP($A156,[1]Hugst!$R$5:$W$9,MATCH(ROUNDUP((H$1)/10,0)*10,[1]Hugst!$R$4:$W$4,0))))</f>
        <v>0</v>
      </c>
      <c r="I156" s="169">
        <f>IF($C156-I$1&lt;År1,0,H155*(1-VLOOKUP($A156,[1]Hugst!$R$5:$W$9,MATCH(ROUNDUP((I$1)/10,0)*10,[1]Hugst!$R$4:$W$4,0))))</f>
        <v>0</v>
      </c>
      <c r="J156" s="169">
        <f>IF($C156-J$1&lt;År1,0,I155*(1-VLOOKUP($A156,[1]Hugst!$R$5:$W$9,MATCH(ROUNDUP((J$1)/10,0)*10,[1]Hugst!$R$4:$W$4,0))))</f>
        <v>0</v>
      </c>
      <c r="K156" s="169">
        <f>IF($C156-K$1&lt;År1,0,J155*(1-VLOOKUP($A156,[1]Hugst!$R$5:$W$9,MATCH(ROUNDUP((K$1)/10,0)*10,[1]Hugst!$R$4:$W$4,0))))</f>
        <v>0</v>
      </c>
      <c r="L156" s="169">
        <f>IF($C156-L$1&lt;År1,0,K155*(1-VLOOKUP($A156,[1]Hugst!$R$5:$W$9,MATCH(ROUNDUP((L$1)/10,0)*10,[1]Hugst!$R$4:$W$4,0))))</f>
        <v>0</v>
      </c>
      <c r="M156" s="169">
        <f>IF($C156-M$1&lt;År1,0,L155*(1-VLOOKUP($A156,[1]Hugst!$R$5:$W$9,MATCH(ROUNDUP((M$1)/10,0)*10,[1]Hugst!$R$4:$W$4,0))))</f>
        <v>0</v>
      </c>
      <c r="N156" s="169">
        <f>IF($C156-N$1&lt;År1,0,M155*(1-VLOOKUP($A156,[1]Hugst!$R$5:$W$9,MATCH(ROUNDUP((N$1)/10,0)*10,[1]Hugst!$R$4:$W$4,0))))</f>
        <v>0</v>
      </c>
      <c r="O156" s="169">
        <f>IF($C156-O$1&lt;År1,0,N155*(1-VLOOKUP($A156,[1]Hugst!$R$5:$W$9,MATCH(ROUNDUP((O$1)/10,0)*10,[1]Hugst!$R$4:$W$4,0))))</f>
        <v>0</v>
      </c>
      <c r="P156" s="169">
        <f>IF($C156-P$1&lt;År1,0,O155*(1-VLOOKUP($A156,[1]Hugst!$R$5:$W$9,MATCH(ROUNDUP((P$1)/10,0)*10,[1]Hugst!$R$4:$W$4,0))))</f>
        <v>0</v>
      </c>
      <c r="Q156" s="169">
        <f>IF($C156-Q$1&lt;År1,0,P155*(1-VLOOKUP($A156,[1]Hugst!$R$5:$W$9,MATCH(ROUNDUP((Q$1)/10,0)*10,[1]Hugst!$R$4:$W$4,0))))</f>
        <v>0</v>
      </c>
      <c r="R156" s="169">
        <f>IF($C156-R$1&lt;År1,0,Q155*(1-VLOOKUP($A156,[1]Hugst!$R$5:$W$9,MATCH(ROUNDUP((R$1)/10,0)*10,[1]Hugst!$R$4:$W$4,0))))</f>
        <v>0</v>
      </c>
      <c r="S156" s="169">
        <f>IF($C156-S$1&lt;År1,0,R155*(1-VLOOKUP($A156,[1]Hugst!$R$5:$W$9,MATCH(ROUNDUP((S$1)/10,0)*10,[1]Hugst!$R$4:$W$4,0))))</f>
        <v>0</v>
      </c>
      <c r="T156" s="169">
        <f>IF($C156-T$1&lt;År1,0,S155*(1-VLOOKUP($A156,[1]Hugst!$R$5:$W$9,MATCH(ROUNDUP((T$1)/10,0)*10,[1]Hugst!$R$4:$W$4,0))))</f>
        <v>0</v>
      </c>
      <c r="U156" s="169">
        <f>IF($C156-U$1&lt;År1,0,T155*(1-VLOOKUP($A156,[1]Hugst!$R$5:$W$9,MATCH(ROUNDUP((U$1)/10,0)*10,[1]Hugst!$R$4:$W$4,0))))</f>
        <v>0</v>
      </c>
      <c r="V156" s="169">
        <f>IF($C156-V$1&lt;År1,0,U155*(1-VLOOKUP($A156,[1]Hugst!$R$5:$W$9,MATCH(ROUNDUP((V$1)/10,0)*10,[1]Hugst!$R$4:$W$4,0))))</f>
        <v>0</v>
      </c>
      <c r="W156" s="169">
        <f>IF($C156-W$1&lt;År1,0,V155*(1-VLOOKUP($A156,[1]Hugst!$R$5:$W$9,MATCH(ROUNDUP((W$1)/10,0)*10,[1]Hugst!$R$4:$W$4,0))))</f>
        <v>0</v>
      </c>
      <c r="X156" s="169">
        <f>IF($C156-X$1&lt;År1,0,W155*(1-VLOOKUP($A156,[1]Hugst!$R$5:$W$9,MATCH(ROUNDUP((X$1)/10,0)*10,[1]Hugst!$R$4:$W$4,0))))</f>
        <v>0</v>
      </c>
      <c r="Y156" s="169">
        <f>IF($C156-Y$1&lt;År1,0,X155*(1-VLOOKUP($A156,[1]Hugst!$R$5:$W$9,MATCH(ROUNDUP((Y$1)/10,0)*10,[1]Hugst!$R$4:$W$4,0))))</f>
        <v>0</v>
      </c>
      <c r="Z156" s="169">
        <f>IF($C156-Z$1&lt;År1,0,Y155*(1-VLOOKUP($A156,[1]Hugst!$R$5:$W$9,MATCH(ROUNDUP((Z$1)/10,0)*10,[1]Hugst!$R$4:$W$4,0))))</f>
        <v>0</v>
      </c>
      <c r="AA156" s="169">
        <f>IF($C156-AA$1&lt;År1,0,Z155*(1-VLOOKUP($A156,[1]Hugst!$R$5:$W$9,MATCH(ROUNDUP((AA$1)/10,0)*10,[1]Hugst!$R$4:$W$4,0))))</f>
        <v>0</v>
      </c>
      <c r="AB156" s="169">
        <f>IF($C156-AB$1&lt;År1,0,AA155*(1-VLOOKUP($A156,[1]Hugst!$R$5:$W$9,MATCH(ROUNDUP((AB$1)/10,0)*10,[1]Hugst!$R$4:$W$4,0))))</f>
        <v>0</v>
      </c>
      <c r="AC156" s="169">
        <f>IF($C156-AC$1&lt;År1,0,AB155*(1-VLOOKUP($A156,[1]Hugst!$R$5:$W$9,MATCH(ROUNDUP((AC$1)/10,0)*10,[1]Hugst!$R$4:$W$4,0))))</f>
        <v>0</v>
      </c>
      <c r="AD156" s="169">
        <f>IF($C156-AD$1&lt;År1,0,AC155*(1-VLOOKUP($A156,[1]Hugst!$R$5:$W$9,MATCH(ROUNDUP((AD$1)/10,0)*10,[1]Hugst!$R$4:$W$4,0))))</f>
        <v>0</v>
      </c>
      <c r="AE156" s="169">
        <f>IF($C156-AE$1&lt;År1,0,AD155*(1-VLOOKUP($A156,[1]Hugst!$R$5:$W$9,MATCH(ROUNDUP((AE$1)/10,0)*10,[1]Hugst!$R$4:$W$4,0))))</f>
        <v>0</v>
      </c>
      <c r="AF156" s="169">
        <f>IF($C156-AF$1&lt;År1,0,AE155*(1-VLOOKUP($A156,[1]Hugst!$R$5:$W$9,MATCH(ROUNDUP((AF$1)/10,0)*10,[1]Hugst!$R$4:$W$4,0))))</f>
        <v>0</v>
      </c>
      <c r="AG156" s="169">
        <f>IF($C156-AG$1&lt;År1,0,AF155*(1-VLOOKUP($A156,[1]Hugst!$R$5:$W$9,MATCH(ROUNDUP((AG$1)/10,0)*10,[1]Hugst!$R$4:$W$4,0))))</f>
        <v>0</v>
      </c>
      <c r="AH156" s="169">
        <f>IF($C156-AH$1&lt;År1,0,AG155*(1-VLOOKUP($A156,[1]Hugst!$R$5:$W$9,MATCH(ROUNDUP((AH$1)/10,0)*10,[1]Hugst!$R$4:$W$4,0))))</f>
        <v>0</v>
      </c>
      <c r="AI156" s="169">
        <f>IF($C156-AI$1&lt;År1,0,AH155*(1-VLOOKUP($A156,[1]Hugst!$R$5:$W$9,MATCH(ROUNDUP((AI$1)/10,0)*10,[1]Hugst!$R$4:$W$4,0))))</f>
        <v>0</v>
      </c>
      <c r="AJ156" s="169">
        <f>IF($C156-AJ$1&lt;År1,0,AI155*(1-VLOOKUP($A156,[1]Hugst!$R$5:$W$9,MATCH(ROUNDUP((AJ$1)/10,0)*10,[1]Hugst!$R$4:$W$4,0))))</f>
        <v>0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9">
        <f t="shared" si="3"/>
        <v>0</v>
      </c>
      <c r="F158" s="169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9">
        <f>IF($C158-G$1&lt;År1,0,F157*(1-VLOOKUP($A158,[1]Hugst!$R$5:$W$9,MATCH(ROUNDUP((G$1)/10,0)*10,[1]Hugst!$R$4:$W$4,0))))</f>
        <v>0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9">
        <f t="shared" si="3"/>
        <v>0</v>
      </c>
      <c r="F159" s="169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9">
        <f>IF($C159-G$1&lt;År1,0,F158*(1-VLOOKUP($A159,[1]Hugst!$R$5:$W$9,MATCH(ROUNDUP((G$1)/10,0)*10,[1]Hugst!$R$4:$W$4,0))))</f>
        <v>0</v>
      </c>
      <c r="H159" s="169">
        <f>IF($C159-H$1&lt;År1,0,G158*(1-VLOOKUP($A159,[1]Hugst!$R$5:$W$9,MATCH(ROUNDUP((H$1)/10,0)*10,[1]Hugst!$R$4:$W$4,0))))</f>
        <v>0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9">
        <f t="shared" si="3"/>
        <v>0</v>
      </c>
      <c r="F160" s="169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9">
        <f>IF($C160-G$1&lt;År1,0,F159*(1-VLOOKUP($A160,[1]Hugst!$R$5:$W$9,MATCH(ROUNDUP((G$1)/10,0)*10,[1]Hugst!$R$4:$W$4,0))))</f>
        <v>0</v>
      </c>
      <c r="H160" s="169">
        <f>IF($C160-H$1&lt;År1,0,G159*(1-VLOOKUP($A160,[1]Hugst!$R$5:$W$9,MATCH(ROUNDUP((H$1)/10,0)*10,[1]Hugst!$R$4:$W$4,0))))</f>
        <v>0</v>
      </c>
      <c r="I160" s="169">
        <f>IF($C160-I$1&lt;År1,0,H159*(1-VLOOKUP($A160,[1]Hugst!$R$5:$W$9,MATCH(ROUNDUP((I$1)/10,0)*10,[1]Hugst!$R$4:$W$4,0))))</f>
        <v>0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9">
        <f t="shared" si="3"/>
        <v>0</v>
      </c>
      <c r="F161" s="169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9">
        <f>IF($C161-G$1&lt;År1,0,F160*(1-VLOOKUP($A161,[1]Hugst!$R$5:$W$9,MATCH(ROUNDUP((G$1)/10,0)*10,[1]Hugst!$R$4:$W$4,0))))</f>
        <v>0</v>
      </c>
      <c r="H161" s="169">
        <f>IF($C161-H$1&lt;År1,0,G160*(1-VLOOKUP($A161,[1]Hugst!$R$5:$W$9,MATCH(ROUNDUP((H$1)/10,0)*10,[1]Hugst!$R$4:$W$4,0))))</f>
        <v>0</v>
      </c>
      <c r="I161" s="169">
        <f>IF($C161-I$1&lt;År1,0,H160*(1-VLOOKUP($A161,[1]Hugst!$R$5:$W$9,MATCH(ROUNDUP((I$1)/10,0)*10,[1]Hugst!$R$4:$W$4,0))))</f>
        <v>0</v>
      </c>
      <c r="J161" s="169">
        <f>IF($C161-J$1&lt;År1,0,I160*(1-VLOOKUP($A161,[1]Hugst!$R$5:$W$9,MATCH(ROUNDUP((J$1)/10,0)*10,[1]Hugst!$R$4:$W$4,0))))</f>
        <v>0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9">
        <f t="shared" si="3"/>
        <v>0</v>
      </c>
      <c r="F162" s="169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9">
        <f>IF($C162-G$1&lt;År1,0,F161*(1-VLOOKUP($A162,[1]Hugst!$R$5:$W$9,MATCH(ROUNDUP((G$1)/10,0)*10,[1]Hugst!$R$4:$W$4,0))))</f>
        <v>0</v>
      </c>
      <c r="H162" s="169">
        <f>IF($C162-H$1&lt;År1,0,G161*(1-VLOOKUP($A162,[1]Hugst!$R$5:$W$9,MATCH(ROUNDUP((H$1)/10,0)*10,[1]Hugst!$R$4:$W$4,0))))</f>
        <v>0</v>
      </c>
      <c r="I162" s="169">
        <f>IF($C162-I$1&lt;År1,0,H161*(1-VLOOKUP($A162,[1]Hugst!$R$5:$W$9,MATCH(ROUNDUP((I$1)/10,0)*10,[1]Hugst!$R$4:$W$4,0))))</f>
        <v>0</v>
      </c>
      <c r="J162" s="169">
        <f>IF($C162-J$1&lt;År1,0,I161*(1-VLOOKUP($A162,[1]Hugst!$R$5:$W$9,MATCH(ROUNDUP((J$1)/10,0)*10,[1]Hugst!$R$4:$W$4,0))))</f>
        <v>0</v>
      </c>
      <c r="K162" s="169">
        <f>IF($C162-K$1&lt;År1,0,J161*(1-VLOOKUP($A162,[1]Hugst!$R$5:$W$9,MATCH(ROUNDUP((K$1)/10,0)*10,[1]Hugst!$R$4:$W$4,0))))</f>
        <v>0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9">
        <f t="shared" si="3"/>
        <v>0</v>
      </c>
      <c r="F163" s="169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9">
        <f>IF($C163-G$1&lt;År1,0,F162*(1-VLOOKUP($A163,[1]Hugst!$R$5:$W$9,MATCH(ROUNDUP((G$1)/10,0)*10,[1]Hugst!$R$4:$W$4,0))))</f>
        <v>0</v>
      </c>
      <c r="H163" s="169">
        <f>IF($C163-H$1&lt;År1,0,G162*(1-VLOOKUP($A163,[1]Hugst!$R$5:$W$9,MATCH(ROUNDUP((H$1)/10,0)*10,[1]Hugst!$R$4:$W$4,0))))</f>
        <v>0</v>
      </c>
      <c r="I163" s="169">
        <f>IF($C163-I$1&lt;År1,0,H162*(1-VLOOKUP($A163,[1]Hugst!$R$5:$W$9,MATCH(ROUNDUP((I$1)/10,0)*10,[1]Hugst!$R$4:$W$4,0))))</f>
        <v>0</v>
      </c>
      <c r="J163" s="169">
        <f>IF($C163-J$1&lt;År1,0,I162*(1-VLOOKUP($A163,[1]Hugst!$R$5:$W$9,MATCH(ROUNDUP((J$1)/10,0)*10,[1]Hugst!$R$4:$W$4,0))))</f>
        <v>0</v>
      </c>
      <c r="K163" s="169">
        <f>IF($C163-K$1&lt;År1,0,J162*(1-VLOOKUP($A163,[1]Hugst!$R$5:$W$9,MATCH(ROUNDUP((K$1)/10,0)*10,[1]Hugst!$R$4:$W$4,0))))</f>
        <v>0</v>
      </c>
      <c r="L163" s="169">
        <f>IF($C163-L$1&lt;År1,0,K162*(1-VLOOKUP($A163,[1]Hugst!$R$5:$W$9,MATCH(ROUNDUP((L$1)/10,0)*10,[1]Hugst!$R$4:$W$4,0))))</f>
        <v>0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9">
        <f t="shared" si="3"/>
        <v>0</v>
      </c>
      <c r="F164" s="169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9">
        <f>IF($C164-G$1&lt;År1,0,F163*(1-VLOOKUP($A164,[1]Hugst!$R$5:$W$9,MATCH(ROUNDUP((G$1)/10,0)*10,[1]Hugst!$R$4:$W$4,0))))</f>
        <v>0</v>
      </c>
      <c r="H164" s="169">
        <f>IF($C164-H$1&lt;År1,0,G163*(1-VLOOKUP($A164,[1]Hugst!$R$5:$W$9,MATCH(ROUNDUP((H$1)/10,0)*10,[1]Hugst!$R$4:$W$4,0))))</f>
        <v>0</v>
      </c>
      <c r="I164" s="169">
        <f>IF($C164-I$1&lt;År1,0,H163*(1-VLOOKUP($A164,[1]Hugst!$R$5:$W$9,MATCH(ROUNDUP((I$1)/10,0)*10,[1]Hugst!$R$4:$W$4,0))))</f>
        <v>0</v>
      </c>
      <c r="J164" s="169">
        <f>IF($C164-J$1&lt;År1,0,I163*(1-VLOOKUP($A164,[1]Hugst!$R$5:$W$9,MATCH(ROUNDUP((J$1)/10,0)*10,[1]Hugst!$R$4:$W$4,0))))</f>
        <v>0</v>
      </c>
      <c r="K164" s="169">
        <f>IF($C164-K$1&lt;År1,0,J163*(1-VLOOKUP($A164,[1]Hugst!$R$5:$W$9,MATCH(ROUNDUP((K$1)/10,0)*10,[1]Hugst!$R$4:$W$4,0))))</f>
        <v>0</v>
      </c>
      <c r="L164" s="169">
        <f>IF($C164-L$1&lt;År1,0,K163*(1-VLOOKUP($A164,[1]Hugst!$R$5:$W$9,MATCH(ROUNDUP((L$1)/10,0)*10,[1]Hugst!$R$4:$W$4,0))))</f>
        <v>0</v>
      </c>
      <c r="M164" s="169">
        <f>IF($C164-M$1&lt;År1,0,L163*(1-VLOOKUP($A164,[1]Hugst!$R$5:$W$9,MATCH(ROUNDUP((M$1)/10,0)*10,[1]Hugst!$R$4:$W$4,0))))</f>
        <v>0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9">
        <f t="shared" si="3"/>
        <v>0</v>
      </c>
      <c r="F165" s="169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9">
        <f>IF($C165-G$1&lt;År1,0,F164*(1-VLOOKUP($A165,[1]Hugst!$R$5:$W$9,MATCH(ROUNDUP((G$1)/10,0)*10,[1]Hugst!$R$4:$W$4,0))))</f>
        <v>0</v>
      </c>
      <c r="H165" s="169">
        <f>IF($C165-H$1&lt;År1,0,G164*(1-VLOOKUP($A165,[1]Hugst!$R$5:$W$9,MATCH(ROUNDUP((H$1)/10,0)*10,[1]Hugst!$R$4:$W$4,0))))</f>
        <v>0</v>
      </c>
      <c r="I165" s="169">
        <f>IF($C165-I$1&lt;År1,0,H164*(1-VLOOKUP($A165,[1]Hugst!$R$5:$W$9,MATCH(ROUNDUP((I$1)/10,0)*10,[1]Hugst!$R$4:$W$4,0))))</f>
        <v>0</v>
      </c>
      <c r="J165" s="169">
        <f>IF($C165-J$1&lt;År1,0,I164*(1-VLOOKUP($A165,[1]Hugst!$R$5:$W$9,MATCH(ROUNDUP((J$1)/10,0)*10,[1]Hugst!$R$4:$W$4,0))))</f>
        <v>0</v>
      </c>
      <c r="K165" s="169">
        <f>IF($C165-K$1&lt;År1,0,J164*(1-VLOOKUP($A165,[1]Hugst!$R$5:$W$9,MATCH(ROUNDUP((K$1)/10,0)*10,[1]Hugst!$R$4:$W$4,0))))</f>
        <v>0</v>
      </c>
      <c r="L165" s="169">
        <f>IF($C165-L$1&lt;År1,0,K164*(1-VLOOKUP($A165,[1]Hugst!$R$5:$W$9,MATCH(ROUNDUP((L$1)/10,0)*10,[1]Hugst!$R$4:$W$4,0))))</f>
        <v>0</v>
      </c>
      <c r="M165" s="169">
        <f>IF($C165-M$1&lt;År1,0,L164*(1-VLOOKUP($A165,[1]Hugst!$R$5:$W$9,MATCH(ROUNDUP((M$1)/10,0)*10,[1]Hugst!$R$4:$W$4,0))))</f>
        <v>0</v>
      </c>
      <c r="N165" s="169">
        <f>IF($C165-N$1&lt;År1,0,M164*(1-VLOOKUP($A165,[1]Hugst!$R$5:$W$9,MATCH(ROUNDUP((N$1)/10,0)*10,[1]Hugst!$R$4:$W$4,0))))</f>
        <v>0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9">
        <f t="shared" si="3"/>
        <v>0</v>
      </c>
      <c r="F166" s="169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9">
        <f>IF($C166-G$1&lt;År1,0,F165*(1-VLOOKUP($A166,[1]Hugst!$R$5:$W$9,MATCH(ROUNDUP((G$1)/10,0)*10,[1]Hugst!$R$4:$W$4,0))))</f>
        <v>0</v>
      </c>
      <c r="H166" s="169">
        <f>IF($C166-H$1&lt;År1,0,G165*(1-VLOOKUP($A166,[1]Hugst!$R$5:$W$9,MATCH(ROUNDUP((H$1)/10,0)*10,[1]Hugst!$R$4:$W$4,0))))</f>
        <v>0</v>
      </c>
      <c r="I166" s="169">
        <f>IF($C166-I$1&lt;År1,0,H165*(1-VLOOKUP($A166,[1]Hugst!$R$5:$W$9,MATCH(ROUNDUP((I$1)/10,0)*10,[1]Hugst!$R$4:$W$4,0))))</f>
        <v>0</v>
      </c>
      <c r="J166" s="169">
        <f>IF($C166-J$1&lt;År1,0,I165*(1-VLOOKUP($A166,[1]Hugst!$R$5:$W$9,MATCH(ROUNDUP((J$1)/10,0)*10,[1]Hugst!$R$4:$W$4,0))))</f>
        <v>0</v>
      </c>
      <c r="K166" s="169">
        <f>IF($C166-K$1&lt;År1,0,J165*(1-VLOOKUP($A166,[1]Hugst!$R$5:$W$9,MATCH(ROUNDUP((K$1)/10,0)*10,[1]Hugst!$R$4:$W$4,0))))</f>
        <v>0</v>
      </c>
      <c r="L166" s="169">
        <f>IF($C166-L$1&lt;År1,0,K165*(1-VLOOKUP($A166,[1]Hugst!$R$5:$W$9,MATCH(ROUNDUP((L$1)/10,0)*10,[1]Hugst!$R$4:$W$4,0))))</f>
        <v>0</v>
      </c>
      <c r="M166" s="169">
        <f>IF($C166-M$1&lt;År1,0,L165*(1-VLOOKUP($A166,[1]Hugst!$R$5:$W$9,MATCH(ROUNDUP((M$1)/10,0)*10,[1]Hugst!$R$4:$W$4,0))))</f>
        <v>0</v>
      </c>
      <c r="N166" s="169">
        <f>IF($C166-N$1&lt;År1,0,M165*(1-VLOOKUP($A166,[1]Hugst!$R$5:$W$9,MATCH(ROUNDUP((N$1)/10,0)*10,[1]Hugst!$R$4:$W$4,0))))</f>
        <v>0</v>
      </c>
      <c r="O166" s="169">
        <f>IF($C166-O$1&lt;År1,0,N165*(1-VLOOKUP($A166,[1]Hugst!$R$5:$W$9,MATCH(ROUNDUP((O$1)/10,0)*10,[1]Hugst!$R$4:$W$4,0))))</f>
        <v>0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9">
        <f t="shared" si="3"/>
        <v>0</v>
      </c>
      <c r="F167" s="169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9">
        <f>IF($C167-G$1&lt;År1,0,F166*(1-VLOOKUP($A167,[1]Hugst!$R$5:$W$9,MATCH(ROUNDUP((G$1)/10,0)*10,[1]Hugst!$R$4:$W$4,0))))</f>
        <v>0</v>
      </c>
      <c r="H167" s="169">
        <f>IF($C167-H$1&lt;År1,0,G166*(1-VLOOKUP($A167,[1]Hugst!$R$5:$W$9,MATCH(ROUNDUP((H$1)/10,0)*10,[1]Hugst!$R$4:$W$4,0))))</f>
        <v>0</v>
      </c>
      <c r="I167" s="169">
        <f>IF($C167-I$1&lt;År1,0,H166*(1-VLOOKUP($A167,[1]Hugst!$R$5:$W$9,MATCH(ROUNDUP((I$1)/10,0)*10,[1]Hugst!$R$4:$W$4,0))))</f>
        <v>0</v>
      </c>
      <c r="J167" s="169">
        <f>IF($C167-J$1&lt;År1,0,I166*(1-VLOOKUP($A167,[1]Hugst!$R$5:$W$9,MATCH(ROUNDUP((J$1)/10,0)*10,[1]Hugst!$R$4:$W$4,0))))</f>
        <v>0</v>
      </c>
      <c r="K167" s="169">
        <f>IF($C167-K$1&lt;År1,0,J166*(1-VLOOKUP($A167,[1]Hugst!$R$5:$W$9,MATCH(ROUNDUP((K$1)/10,0)*10,[1]Hugst!$R$4:$W$4,0))))</f>
        <v>0</v>
      </c>
      <c r="L167" s="169">
        <f>IF($C167-L$1&lt;År1,0,K166*(1-VLOOKUP($A167,[1]Hugst!$R$5:$W$9,MATCH(ROUNDUP((L$1)/10,0)*10,[1]Hugst!$R$4:$W$4,0))))</f>
        <v>0</v>
      </c>
      <c r="M167" s="169">
        <f>IF($C167-M$1&lt;År1,0,L166*(1-VLOOKUP($A167,[1]Hugst!$R$5:$W$9,MATCH(ROUNDUP((M$1)/10,0)*10,[1]Hugst!$R$4:$W$4,0))))</f>
        <v>0</v>
      </c>
      <c r="N167" s="169">
        <f>IF($C167-N$1&lt;År1,0,M166*(1-VLOOKUP($A167,[1]Hugst!$R$5:$W$9,MATCH(ROUNDUP((N$1)/10,0)*10,[1]Hugst!$R$4:$W$4,0))))</f>
        <v>0</v>
      </c>
      <c r="O167" s="169">
        <f>IF($C167-O$1&lt;År1,0,N166*(1-VLOOKUP($A167,[1]Hugst!$R$5:$W$9,MATCH(ROUNDUP((O$1)/10,0)*10,[1]Hugst!$R$4:$W$4,0))))</f>
        <v>0</v>
      </c>
      <c r="P167" s="169">
        <f>IF($C167-P$1&lt;År1,0,O166*(1-VLOOKUP($A167,[1]Hugst!$R$5:$W$9,MATCH(ROUNDUP((P$1)/10,0)*10,[1]Hugst!$R$4:$W$4,0))))</f>
        <v>0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9">
        <f t="shared" si="3"/>
        <v>0</v>
      </c>
      <c r="F168" s="169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9">
        <f>IF($C168-G$1&lt;År1,0,F167*(1-VLOOKUP($A168,[1]Hugst!$R$5:$W$9,MATCH(ROUNDUP((G$1)/10,0)*10,[1]Hugst!$R$4:$W$4,0))))</f>
        <v>0</v>
      </c>
      <c r="H168" s="169">
        <f>IF($C168-H$1&lt;År1,0,G167*(1-VLOOKUP($A168,[1]Hugst!$R$5:$W$9,MATCH(ROUNDUP((H$1)/10,0)*10,[1]Hugst!$R$4:$W$4,0))))</f>
        <v>0</v>
      </c>
      <c r="I168" s="169">
        <f>IF($C168-I$1&lt;År1,0,H167*(1-VLOOKUP($A168,[1]Hugst!$R$5:$W$9,MATCH(ROUNDUP((I$1)/10,0)*10,[1]Hugst!$R$4:$W$4,0))))</f>
        <v>0</v>
      </c>
      <c r="J168" s="169">
        <f>IF($C168-J$1&lt;År1,0,I167*(1-VLOOKUP($A168,[1]Hugst!$R$5:$W$9,MATCH(ROUNDUP((J$1)/10,0)*10,[1]Hugst!$R$4:$W$4,0))))</f>
        <v>0</v>
      </c>
      <c r="K168" s="169">
        <f>IF($C168-K$1&lt;År1,0,J167*(1-VLOOKUP($A168,[1]Hugst!$R$5:$W$9,MATCH(ROUNDUP((K$1)/10,0)*10,[1]Hugst!$R$4:$W$4,0))))</f>
        <v>0</v>
      </c>
      <c r="L168" s="169">
        <f>IF($C168-L$1&lt;År1,0,K167*(1-VLOOKUP($A168,[1]Hugst!$R$5:$W$9,MATCH(ROUNDUP((L$1)/10,0)*10,[1]Hugst!$R$4:$W$4,0))))</f>
        <v>0</v>
      </c>
      <c r="M168" s="169">
        <f>IF($C168-M$1&lt;År1,0,L167*(1-VLOOKUP($A168,[1]Hugst!$R$5:$W$9,MATCH(ROUNDUP((M$1)/10,0)*10,[1]Hugst!$R$4:$W$4,0))))</f>
        <v>0</v>
      </c>
      <c r="N168" s="169">
        <f>IF($C168-N$1&lt;År1,0,M167*(1-VLOOKUP($A168,[1]Hugst!$R$5:$W$9,MATCH(ROUNDUP((N$1)/10,0)*10,[1]Hugst!$R$4:$W$4,0))))</f>
        <v>0</v>
      </c>
      <c r="O168" s="169">
        <f>IF($C168-O$1&lt;År1,0,N167*(1-VLOOKUP($A168,[1]Hugst!$R$5:$W$9,MATCH(ROUNDUP((O$1)/10,0)*10,[1]Hugst!$R$4:$W$4,0))))</f>
        <v>0</v>
      </c>
      <c r="P168" s="169">
        <f>IF($C168-P$1&lt;År1,0,O167*(1-VLOOKUP($A168,[1]Hugst!$R$5:$W$9,MATCH(ROUNDUP((P$1)/10,0)*10,[1]Hugst!$R$4:$W$4,0))))</f>
        <v>0</v>
      </c>
      <c r="Q168" s="169">
        <f>IF($C168-Q$1&lt;År1,0,P167*(1-VLOOKUP($A168,[1]Hugst!$R$5:$W$9,MATCH(ROUNDUP((Q$1)/10,0)*10,[1]Hugst!$R$4:$W$4,0))))</f>
        <v>0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9">
        <f t="shared" si="3"/>
        <v>0</v>
      </c>
      <c r="F169" s="169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9">
        <f>IF($C169-G$1&lt;År1,0,F168*(1-VLOOKUP($A169,[1]Hugst!$R$5:$W$9,MATCH(ROUNDUP((G$1)/10,0)*10,[1]Hugst!$R$4:$W$4,0))))</f>
        <v>0</v>
      </c>
      <c r="H169" s="169">
        <f>IF($C169-H$1&lt;År1,0,G168*(1-VLOOKUP($A169,[1]Hugst!$R$5:$W$9,MATCH(ROUNDUP((H$1)/10,0)*10,[1]Hugst!$R$4:$W$4,0))))</f>
        <v>0</v>
      </c>
      <c r="I169" s="169">
        <f>IF($C169-I$1&lt;År1,0,H168*(1-VLOOKUP($A169,[1]Hugst!$R$5:$W$9,MATCH(ROUNDUP((I$1)/10,0)*10,[1]Hugst!$R$4:$W$4,0))))</f>
        <v>0</v>
      </c>
      <c r="J169" s="169">
        <f>IF($C169-J$1&lt;År1,0,I168*(1-VLOOKUP($A169,[1]Hugst!$R$5:$W$9,MATCH(ROUNDUP((J$1)/10,0)*10,[1]Hugst!$R$4:$W$4,0))))</f>
        <v>0</v>
      </c>
      <c r="K169" s="169">
        <f>IF($C169-K$1&lt;År1,0,J168*(1-VLOOKUP($A169,[1]Hugst!$R$5:$W$9,MATCH(ROUNDUP((K$1)/10,0)*10,[1]Hugst!$R$4:$W$4,0))))</f>
        <v>0</v>
      </c>
      <c r="L169" s="169">
        <f>IF($C169-L$1&lt;År1,0,K168*(1-VLOOKUP($A169,[1]Hugst!$R$5:$W$9,MATCH(ROUNDUP((L$1)/10,0)*10,[1]Hugst!$R$4:$W$4,0))))</f>
        <v>0</v>
      </c>
      <c r="M169" s="169">
        <f>IF($C169-M$1&lt;År1,0,L168*(1-VLOOKUP($A169,[1]Hugst!$R$5:$W$9,MATCH(ROUNDUP((M$1)/10,0)*10,[1]Hugst!$R$4:$W$4,0))))</f>
        <v>0</v>
      </c>
      <c r="N169" s="169">
        <f>IF($C169-N$1&lt;År1,0,M168*(1-VLOOKUP($A169,[1]Hugst!$R$5:$W$9,MATCH(ROUNDUP((N$1)/10,0)*10,[1]Hugst!$R$4:$W$4,0))))</f>
        <v>0</v>
      </c>
      <c r="O169" s="169">
        <f>IF($C169-O$1&lt;År1,0,N168*(1-VLOOKUP($A169,[1]Hugst!$R$5:$W$9,MATCH(ROUNDUP((O$1)/10,0)*10,[1]Hugst!$R$4:$W$4,0))))</f>
        <v>0</v>
      </c>
      <c r="P169" s="169">
        <f>IF($C169-P$1&lt;År1,0,O168*(1-VLOOKUP($A169,[1]Hugst!$R$5:$W$9,MATCH(ROUNDUP((P$1)/10,0)*10,[1]Hugst!$R$4:$W$4,0))))</f>
        <v>0</v>
      </c>
      <c r="Q169" s="169">
        <f>IF($C169-Q$1&lt;År1,0,P168*(1-VLOOKUP($A169,[1]Hugst!$R$5:$W$9,MATCH(ROUNDUP((Q$1)/10,0)*10,[1]Hugst!$R$4:$W$4,0))))</f>
        <v>0</v>
      </c>
      <c r="R169" s="169">
        <f>IF($C169-R$1&lt;År1,0,Q168*(1-VLOOKUP($A169,[1]Hugst!$R$5:$W$9,MATCH(ROUNDUP((R$1)/10,0)*10,[1]Hugst!$R$4:$W$4,0))))</f>
        <v>0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9">
        <f t="shared" si="3"/>
        <v>0</v>
      </c>
      <c r="F170" s="169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9">
        <f>IF($C170-G$1&lt;År1,0,F169*(1-VLOOKUP($A170,[1]Hugst!$R$5:$W$9,MATCH(ROUNDUP((G$1)/10,0)*10,[1]Hugst!$R$4:$W$4,0))))</f>
        <v>0</v>
      </c>
      <c r="H170" s="169">
        <f>IF($C170-H$1&lt;År1,0,G169*(1-VLOOKUP($A170,[1]Hugst!$R$5:$W$9,MATCH(ROUNDUP((H$1)/10,0)*10,[1]Hugst!$R$4:$W$4,0))))</f>
        <v>0</v>
      </c>
      <c r="I170" s="169">
        <f>IF($C170-I$1&lt;År1,0,H169*(1-VLOOKUP($A170,[1]Hugst!$R$5:$W$9,MATCH(ROUNDUP((I$1)/10,0)*10,[1]Hugst!$R$4:$W$4,0))))</f>
        <v>0</v>
      </c>
      <c r="J170" s="169">
        <f>IF($C170-J$1&lt;År1,0,I169*(1-VLOOKUP($A170,[1]Hugst!$R$5:$W$9,MATCH(ROUNDUP((J$1)/10,0)*10,[1]Hugst!$R$4:$W$4,0))))</f>
        <v>0</v>
      </c>
      <c r="K170" s="169">
        <f>IF($C170-K$1&lt;År1,0,J169*(1-VLOOKUP($A170,[1]Hugst!$R$5:$W$9,MATCH(ROUNDUP((K$1)/10,0)*10,[1]Hugst!$R$4:$W$4,0))))</f>
        <v>0</v>
      </c>
      <c r="L170" s="169">
        <f>IF($C170-L$1&lt;År1,0,K169*(1-VLOOKUP($A170,[1]Hugst!$R$5:$W$9,MATCH(ROUNDUP((L$1)/10,0)*10,[1]Hugst!$R$4:$W$4,0))))</f>
        <v>0</v>
      </c>
      <c r="M170" s="169">
        <f>IF($C170-M$1&lt;År1,0,L169*(1-VLOOKUP($A170,[1]Hugst!$R$5:$W$9,MATCH(ROUNDUP((M$1)/10,0)*10,[1]Hugst!$R$4:$W$4,0))))</f>
        <v>0</v>
      </c>
      <c r="N170" s="169">
        <f>IF($C170-N$1&lt;År1,0,M169*(1-VLOOKUP($A170,[1]Hugst!$R$5:$W$9,MATCH(ROUNDUP((N$1)/10,0)*10,[1]Hugst!$R$4:$W$4,0))))</f>
        <v>0</v>
      </c>
      <c r="O170" s="169">
        <f>IF($C170-O$1&lt;År1,0,N169*(1-VLOOKUP($A170,[1]Hugst!$R$5:$W$9,MATCH(ROUNDUP((O$1)/10,0)*10,[1]Hugst!$R$4:$W$4,0))))</f>
        <v>0</v>
      </c>
      <c r="P170" s="169">
        <f>IF($C170-P$1&lt;År1,0,O169*(1-VLOOKUP($A170,[1]Hugst!$R$5:$W$9,MATCH(ROUNDUP((P$1)/10,0)*10,[1]Hugst!$R$4:$W$4,0))))</f>
        <v>0</v>
      </c>
      <c r="Q170" s="169">
        <f>IF($C170-Q$1&lt;År1,0,P169*(1-VLOOKUP($A170,[1]Hugst!$R$5:$W$9,MATCH(ROUNDUP((Q$1)/10,0)*10,[1]Hugst!$R$4:$W$4,0))))</f>
        <v>0</v>
      </c>
      <c r="R170" s="169">
        <f>IF($C170-R$1&lt;År1,0,Q169*(1-VLOOKUP($A170,[1]Hugst!$R$5:$W$9,MATCH(ROUNDUP((R$1)/10,0)*10,[1]Hugst!$R$4:$W$4,0))))</f>
        <v>0</v>
      </c>
      <c r="S170" s="169">
        <f>IF($C170-S$1&lt;År1,0,R169*(1-VLOOKUP($A170,[1]Hugst!$R$5:$W$9,MATCH(ROUNDUP((S$1)/10,0)*10,[1]Hugst!$R$4:$W$4,0))))</f>
        <v>0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9">
        <f t="shared" si="3"/>
        <v>0</v>
      </c>
      <c r="F171" s="169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9">
        <f>IF($C171-G$1&lt;År1,0,F170*(1-VLOOKUP($A171,[1]Hugst!$R$5:$W$9,MATCH(ROUNDUP((G$1)/10,0)*10,[1]Hugst!$R$4:$W$4,0))))</f>
        <v>0</v>
      </c>
      <c r="H171" s="169">
        <f>IF($C171-H$1&lt;År1,0,G170*(1-VLOOKUP($A171,[1]Hugst!$R$5:$W$9,MATCH(ROUNDUP((H$1)/10,0)*10,[1]Hugst!$R$4:$W$4,0))))</f>
        <v>0</v>
      </c>
      <c r="I171" s="169">
        <f>IF($C171-I$1&lt;År1,0,H170*(1-VLOOKUP($A171,[1]Hugst!$R$5:$W$9,MATCH(ROUNDUP((I$1)/10,0)*10,[1]Hugst!$R$4:$W$4,0))))</f>
        <v>0</v>
      </c>
      <c r="J171" s="169">
        <f>IF($C171-J$1&lt;År1,0,I170*(1-VLOOKUP($A171,[1]Hugst!$R$5:$W$9,MATCH(ROUNDUP((J$1)/10,0)*10,[1]Hugst!$R$4:$W$4,0))))</f>
        <v>0</v>
      </c>
      <c r="K171" s="169">
        <f>IF($C171-K$1&lt;År1,0,J170*(1-VLOOKUP($A171,[1]Hugst!$R$5:$W$9,MATCH(ROUNDUP((K$1)/10,0)*10,[1]Hugst!$R$4:$W$4,0))))</f>
        <v>0</v>
      </c>
      <c r="L171" s="169">
        <f>IF($C171-L$1&lt;År1,0,K170*(1-VLOOKUP($A171,[1]Hugst!$R$5:$W$9,MATCH(ROUNDUP((L$1)/10,0)*10,[1]Hugst!$R$4:$W$4,0))))</f>
        <v>0</v>
      </c>
      <c r="M171" s="169">
        <f>IF($C171-M$1&lt;År1,0,L170*(1-VLOOKUP($A171,[1]Hugst!$R$5:$W$9,MATCH(ROUNDUP((M$1)/10,0)*10,[1]Hugst!$R$4:$W$4,0))))</f>
        <v>0</v>
      </c>
      <c r="N171" s="169">
        <f>IF($C171-N$1&lt;År1,0,M170*(1-VLOOKUP($A171,[1]Hugst!$R$5:$W$9,MATCH(ROUNDUP((N$1)/10,0)*10,[1]Hugst!$R$4:$W$4,0))))</f>
        <v>0</v>
      </c>
      <c r="O171" s="169">
        <f>IF($C171-O$1&lt;År1,0,N170*(1-VLOOKUP($A171,[1]Hugst!$R$5:$W$9,MATCH(ROUNDUP((O$1)/10,0)*10,[1]Hugst!$R$4:$W$4,0))))</f>
        <v>0</v>
      </c>
      <c r="P171" s="169">
        <f>IF($C171-P$1&lt;År1,0,O170*(1-VLOOKUP($A171,[1]Hugst!$R$5:$W$9,MATCH(ROUNDUP((P$1)/10,0)*10,[1]Hugst!$R$4:$W$4,0))))</f>
        <v>0</v>
      </c>
      <c r="Q171" s="169">
        <f>IF($C171-Q$1&lt;År1,0,P170*(1-VLOOKUP($A171,[1]Hugst!$R$5:$W$9,MATCH(ROUNDUP((Q$1)/10,0)*10,[1]Hugst!$R$4:$W$4,0))))</f>
        <v>0</v>
      </c>
      <c r="R171" s="169">
        <f>IF($C171-R$1&lt;År1,0,Q170*(1-VLOOKUP($A171,[1]Hugst!$R$5:$W$9,MATCH(ROUNDUP((R$1)/10,0)*10,[1]Hugst!$R$4:$W$4,0))))</f>
        <v>0</v>
      </c>
      <c r="S171" s="169">
        <f>IF($C171-S$1&lt;År1,0,R170*(1-VLOOKUP($A171,[1]Hugst!$R$5:$W$9,MATCH(ROUNDUP((S$1)/10,0)*10,[1]Hugst!$R$4:$W$4,0))))</f>
        <v>0</v>
      </c>
      <c r="T171" s="169">
        <f>IF($C171-T$1&lt;År1,0,S170*(1-VLOOKUP($A171,[1]Hugst!$R$5:$W$9,MATCH(ROUNDUP((T$1)/10,0)*10,[1]Hugst!$R$4:$W$4,0))))</f>
        <v>0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9">
        <f t="shared" si="3"/>
        <v>0</v>
      </c>
      <c r="F172" s="169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9">
        <f>IF($C172-G$1&lt;År1,0,F171*(1-VLOOKUP($A172,[1]Hugst!$R$5:$W$9,MATCH(ROUNDUP((G$1)/10,0)*10,[1]Hugst!$R$4:$W$4,0))))</f>
        <v>0</v>
      </c>
      <c r="H172" s="169">
        <f>IF($C172-H$1&lt;År1,0,G171*(1-VLOOKUP($A172,[1]Hugst!$R$5:$W$9,MATCH(ROUNDUP((H$1)/10,0)*10,[1]Hugst!$R$4:$W$4,0))))</f>
        <v>0</v>
      </c>
      <c r="I172" s="169">
        <f>IF($C172-I$1&lt;År1,0,H171*(1-VLOOKUP($A172,[1]Hugst!$R$5:$W$9,MATCH(ROUNDUP((I$1)/10,0)*10,[1]Hugst!$R$4:$W$4,0))))</f>
        <v>0</v>
      </c>
      <c r="J172" s="169">
        <f>IF($C172-J$1&lt;År1,0,I171*(1-VLOOKUP($A172,[1]Hugst!$R$5:$W$9,MATCH(ROUNDUP((J$1)/10,0)*10,[1]Hugst!$R$4:$W$4,0))))</f>
        <v>0</v>
      </c>
      <c r="K172" s="169">
        <f>IF($C172-K$1&lt;År1,0,J171*(1-VLOOKUP($A172,[1]Hugst!$R$5:$W$9,MATCH(ROUNDUP((K$1)/10,0)*10,[1]Hugst!$R$4:$W$4,0))))</f>
        <v>0</v>
      </c>
      <c r="L172" s="169">
        <f>IF($C172-L$1&lt;År1,0,K171*(1-VLOOKUP($A172,[1]Hugst!$R$5:$W$9,MATCH(ROUNDUP((L$1)/10,0)*10,[1]Hugst!$R$4:$W$4,0))))</f>
        <v>0</v>
      </c>
      <c r="M172" s="169">
        <f>IF($C172-M$1&lt;År1,0,L171*(1-VLOOKUP($A172,[1]Hugst!$R$5:$W$9,MATCH(ROUNDUP((M$1)/10,0)*10,[1]Hugst!$R$4:$W$4,0))))</f>
        <v>0</v>
      </c>
      <c r="N172" s="169">
        <f>IF($C172-N$1&lt;År1,0,M171*(1-VLOOKUP($A172,[1]Hugst!$R$5:$W$9,MATCH(ROUNDUP((N$1)/10,0)*10,[1]Hugst!$R$4:$W$4,0))))</f>
        <v>0</v>
      </c>
      <c r="O172" s="169">
        <f>IF($C172-O$1&lt;År1,0,N171*(1-VLOOKUP($A172,[1]Hugst!$R$5:$W$9,MATCH(ROUNDUP((O$1)/10,0)*10,[1]Hugst!$R$4:$W$4,0))))</f>
        <v>0</v>
      </c>
      <c r="P172" s="169">
        <f>IF($C172-P$1&lt;År1,0,O171*(1-VLOOKUP($A172,[1]Hugst!$R$5:$W$9,MATCH(ROUNDUP((P$1)/10,0)*10,[1]Hugst!$R$4:$W$4,0))))</f>
        <v>0</v>
      </c>
      <c r="Q172" s="169">
        <f>IF($C172-Q$1&lt;År1,0,P171*(1-VLOOKUP($A172,[1]Hugst!$R$5:$W$9,MATCH(ROUNDUP((Q$1)/10,0)*10,[1]Hugst!$R$4:$W$4,0))))</f>
        <v>0</v>
      </c>
      <c r="R172" s="169">
        <f>IF($C172-R$1&lt;År1,0,Q171*(1-VLOOKUP($A172,[1]Hugst!$R$5:$W$9,MATCH(ROUNDUP((R$1)/10,0)*10,[1]Hugst!$R$4:$W$4,0))))</f>
        <v>0</v>
      </c>
      <c r="S172" s="169">
        <f>IF($C172-S$1&lt;År1,0,R171*(1-VLOOKUP($A172,[1]Hugst!$R$5:$W$9,MATCH(ROUNDUP((S$1)/10,0)*10,[1]Hugst!$R$4:$W$4,0))))</f>
        <v>0</v>
      </c>
      <c r="T172" s="169">
        <f>IF($C172-T$1&lt;År1,0,S171*(1-VLOOKUP($A172,[1]Hugst!$R$5:$W$9,MATCH(ROUNDUP((T$1)/10,0)*10,[1]Hugst!$R$4:$W$4,0))))</f>
        <v>0</v>
      </c>
      <c r="U172" s="169">
        <f>IF($C172-U$1&lt;År1,0,T171*(1-VLOOKUP($A172,[1]Hugst!$R$5:$W$9,MATCH(ROUNDUP((U$1)/10,0)*10,[1]Hugst!$R$4:$W$4,0))))</f>
        <v>0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9">
        <f t="shared" si="3"/>
        <v>0</v>
      </c>
      <c r="F173" s="169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9">
        <f>IF($C173-G$1&lt;År1,0,F172*(1-VLOOKUP($A173,[1]Hugst!$R$5:$W$9,MATCH(ROUNDUP((G$1)/10,0)*10,[1]Hugst!$R$4:$W$4,0))))</f>
        <v>0</v>
      </c>
      <c r="H173" s="169">
        <f>IF($C173-H$1&lt;År1,0,G172*(1-VLOOKUP($A173,[1]Hugst!$R$5:$W$9,MATCH(ROUNDUP((H$1)/10,0)*10,[1]Hugst!$R$4:$W$4,0))))</f>
        <v>0</v>
      </c>
      <c r="I173" s="169">
        <f>IF($C173-I$1&lt;År1,0,H172*(1-VLOOKUP($A173,[1]Hugst!$R$5:$W$9,MATCH(ROUNDUP((I$1)/10,0)*10,[1]Hugst!$R$4:$W$4,0))))</f>
        <v>0</v>
      </c>
      <c r="J173" s="169">
        <f>IF($C173-J$1&lt;År1,0,I172*(1-VLOOKUP($A173,[1]Hugst!$R$5:$W$9,MATCH(ROUNDUP((J$1)/10,0)*10,[1]Hugst!$R$4:$W$4,0))))</f>
        <v>0</v>
      </c>
      <c r="K173" s="169">
        <f>IF($C173-K$1&lt;År1,0,J172*(1-VLOOKUP($A173,[1]Hugst!$R$5:$W$9,MATCH(ROUNDUP((K$1)/10,0)*10,[1]Hugst!$R$4:$W$4,0))))</f>
        <v>0</v>
      </c>
      <c r="L173" s="169">
        <f>IF($C173-L$1&lt;År1,0,K172*(1-VLOOKUP($A173,[1]Hugst!$R$5:$W$9,MATCH(ROUNDUP((L$1)/10,0)*10,[1]Hugst!$R$4:$W$4,0))))</f>
        <v>0</v>
      </c>
      <c r="M173" s="169">
        <f>IF($C173-M$1&lt;År1,0,L172*(1-VLOOKUP($A173,[1]Hugst!$R$5:$W$9,MATCH(ROUNDUP((M$1)/10,0)*10,[1]Hugst!$R$4:$W$4,0))))</f>
        <v>0</v>
      </c>
      <c r="N173" s="169">
        <f>IF($C173-N$1&lt;År1,0,M172*(1-VLOOKUP($A173,[1]Hugst!$R$5:$W$9,MATCH(ROUNDUP((N$1)/10,0)*10,[1]Hugst!$R$4:$W$4,0))))</f>
        <v>0</v>
      </c>
      <c r="O173" s="169">
        <f>IF($C173-O$1&lt;År1,0,N172*(1-VLOOKUP($A173,[1]Hugst!$R$5:$W$9,MATCH(ROUNDUP((O$1)/10,0)*10,[1]Hugst!$R$4:$W$4,0))))</f>
        <v>0</v>
      </c>
      <c r="P173" s="169">
        <f>IF($C173-P$1&lt;År1,0,O172*(1-VLOOKUP($A173,[1]Hugst!$R$5:$W$9,MATCH(ROUNDUP((P$1)/10,0)*10,[1]Hugst!$R$4:$W$4,0))))</f>
        <v>0</v>
      </c>
      <c r="Q173" s="169">
        <f>IF($C173-Q$1&lt;År1,0,P172*(1-VLOOKUP($A173,[1]Hugst!$R$5:$W$9,MATCH(ROUNDUP((Q$1)/10,0)*10,[1]Hugst!$R$4:$W$4,0))))</f>
        <v>0</v>
      </c>
      <c r="R173" s="169">
        <f>IF($C173-R$1&lt;År1,0,Q172*(1-VLOOKUP($A173,[1]Hugst!$R$5:$W$9,MATCH(ROUNDUP((R$1)/10,0)*10,[1]Hugst!$R$4:$W$4,0))))</f>
        <v>0</v>
      </c>
      <c r="S173" s="169">
        <f>IF($C173-S$1&lt;År1,0,R172*(1-VLOOKUP($A173,[1]Hugst!$R$5:$W$9,MATCH(ROUNDUP((S$1)/10,0)*10,[1]Hugst!$R$4:$W$4,0))))</f>
        <v>0</v>
      </c>
      <c r="T173" s="169">
        <f>IF($C173-T$1&lt;År1,0,S172*(1-VLOOKUP($A173,[1]Hugst!$R$5:$W$9,MATCH(ROUNDUP((T$1)/10,0)*10,[1]Hugst!$R$4:$W$4,0))))</f>
        <v>0</v>
      </c>
      <c r="U173" s="169">
        <f>IF($C173-U$1&lt;År1,0,T172*(1-VLOOKUP($A173,[1]Hugst!$R$5:$W$9,MATCH(ROUNDUP((U$1)/10,0)*10,[1]Hugst!$R$4:$W$4,0))))</f>
        <v>0</v>
      </c>
      <c r="V173" s="169">
        <f>IF($C173-V$1&lt;År1,0,U172*(1-VLOOKUP($A173,[1]Hugst!$R$5:$W$9,MATCH(ROUNDUP((V$1)/10,0)*10,[1]Hugst!$R$4:$W$4,0))))</f>
        <v>0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9">
        <f t="shared" si="3"/>
        <v>0</v>
      </c>
      <c r="F174" s="169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9">
        <f>IF($C174-G$1&lt;År1,0,F173*(1-VLOOKUP($A174,[1]Hugst!$R$5:$W$9,MATCH(ROUNDUP((G$1)/10,0)*10,[1]Hugst!$R$4:$W$4,0))))</f>
        <v>0</v>
      </c>
      <c r="H174" s="169">
        <f>IF($C174-H$1&lt;År1,0,G173*(1-VLOOKUP($A174,[1]Hugst!$R$5:$W$9,MATCH(ROUNDUP((H$1)/10,0)*10,[1]Hugst!$R$4:$W$4,0))))</f>
        <v>0</v>
      </c>
      <c r="I174" s="169">
        <f>IF($C174-I$1&lt;År1,0,H173*(1-VLOOKUP($A174,[1]Hugst!$R$5:$W$9,MATCH(ROUNDUP((I$1)/10,0)*10,[1]Hugst!$R$4:$W$4,0))))</f>
        <v>0</v>
      </c>
      <c r="J174" s="169">
        <f>IF($C174-J$1&lt;År1,0,I173*(1-VLOOKUP($A174,[1]Hugst!$R$5:$W$9,MATCH(ROUNDUP((J$1)/10,0)*10,[1]Hugst!$R$4:$W$4,0))))</f>
        <v>0</v>
      </c>
      <c r="K174" s="169">
        <f>IF($C174-K$1&lt;År1,0,J173*(1-VLOOKUP($A174,[1]Hugst!$R$5:$W$9,MATCH(ROUNDUP((K$1)/10,0)*10,[1]Hugst!$R$4:$W$4,0))))</f>
        <v>0</v>
      </c>
      <c r="L174" s="169">
        <f>IF($C174-L$1&lt;År1,0,K173*(1-VLOOKUP($A174,[1]Hugst!$R$5:$W$9,MATCH(ROUNDUP((L$1)/10,0)*10,[1]Hugst!$R$4:$W$4,0))))</f>
        <v>0</v>
      </c>
      <c r="M174" s="169">
        <f>IF($C174-M$1&lt;År1,0,L173*(1-VLOOKUP($A174,[1]Hugst!$R$5:$W$9,MATCH(ROUNDUP((M$1)/10,0)*10,[1]Hugst!$R$4:$W$4,0))))</f>
        <v>0</v>
      </c>
      <c r="N174" s="169">
        <f>IF($C174-N$1&lt;År1,0,M173*(1-VLOOKUP($A174,[1]Hugst!$R$5:$W$9,MATCH(ROUNDUP((N$1)/10,0)*10,[1]Hugst!$R$4:$W$4,0))))</f>
        <v>0</v>
      </c>
      <c r="O174" s="169">
        <f>IF($C174-O$1&lt;År1,0,N173*(1-VLOOKUP($A174,[1]Hugst!$R$5:$W$9,MATCH(ROUNDUP((O$1)/10,0)*10,[1]Hugst!$R$4:$W$4,0))))</f>
        <v>0</v>
      </c>
      <c r="P174" s="169">
        <f>IF($C174-P$1&lt;År1,0,O173*(1-VLOOKUP($A174,[1]Hugst!$R$5:$W$9,MATCH(ROUNDUP((P$1)/10,0)*10,[1]Hugst!$R$4:$W$4,0))))</f>
        <v>0</v>
      </c>
      <c r="Q174" s="169">
        <f>IF($C174-Q$1&lt;År1,0,P173*(1-VLOOKUP($A174,[1]Hugst!$R$5:$W$9,MATCH(ROUNDUP((Q$1)/10,0)*10,[1]Hugst!$R$4:$W$4,0))))</f>
        <v>0</v>
      </c>
      <c r="R174" s="169">
        <f>IF($C174-R$1&lt;År1,0,Q173*(1-VLOOKUP($A174,[1]Hugst!$R$5:$W$9,MATCH(ROUNDUP((R$1)/10,0)*10,[1]Hugst!$R$4:$W$4,0))))</f>
        <v>0</v>
      </c>
      <c r="S174" s="169">
        <f>IF($C174-S$1&lt;År1,0,R173*(1-VLOOKUP($A174,[1]Hugst!$R$5:$W$9,MATCH(ROUNDUP((S$1)/10,0)*10,[1]Hugst!$R$4:$W$4,0))))</f>
        <v>0</v>
      </c>
      <c r="T174" s="169">
        <f>IF($C174-T$1&lt;År1,0,S173*(1-VLOOKUP($A174,[1]Hugst!$R$5:$W$9,MATCH(ROUNDUP((T$1)/10,0)*10,[1]Hugst!$R$4:$W$4,0))))</f>
        <v>0</v>
      </c>
      <c r="U174" s="169">
        <f>IF($C174-U$1&lt;År1,0,T173*(1-VLOOKUP($A174,[1]Hugst!$R$5:$W$9,MATCH(ROUNDUP((U$1)/10,0)*10,[1]Hugst!$R$4:$W$4,0))))</f>
        <v>0</v>
      </c>
      <c r="V174" s="169">
        <f>IF($C174-V$1&lt;År1,0,U173*(1-VLOOKUP($A174,[1]Hugst!$R$5:$W$9,MATCH(ROUNDUP((V$1)/10,0)*10,[1]Hugst!$R$4:$W$4,0))))</f>
        <v>0</v>
      </c>
      <c r="W174" s="169">
        <f>IF($C174-W$1&lt;År1,0,V173*(1-VLOOKUP($A174,[1]Hugst!$R$5:$W$9,MATCH(ROUNDUP((W$1)/10,0)*10,[1]Hugst!$R$4:$W$4,0))))</f>
        <v>0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9">
        <f t="shared" si="3"/>
        <v>0</v>
      </c>
      <c r="F175" s="169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9">
        <f>IF($C175-G$1&lt;År1,0,F174*(1-VLOOKUP($A175,[1]Hugst!$R$5:$W$9,MATCH(ROUNDUP((G$1)/10,0)*10,[1]Hugst!$R$4:$W$4,0))))</f>
        <v>0</v>
      </c>
      <c r="H175" s="169">
        <f>IF($C175-H$1&lt;År1,0,G174*(1-VLOOKUP($A175,[1]Hugst!$R$5:$W$9,MATCH(ROUNDUP((H$1)/10,0)*10,[1]Hugst!$R$4:$W$4,0))))</f>
        <v>0</v>
      </c>
      <c r="I175" s="169">
        <f>IF($C175-I$1&lt;År1,0,H174*(1-VLOOKUP($A175,[1]Hugst!$R$5:$W$9,MATCH(ROUNDUP((I$1)/10,0)*10,[1]Hugst!$R$4:$W$4,0))))</f>
        <v>0</v>
      </c>
      <c r="J175" s="169">
        <f>IF($C175-J$1&lt;År1,0,I174*(1-VLOOKUP($A175,[1]Hugst!$R$5:$W$9,MATCH(ROUNDUP((J$1)/10,0)*10,[1]Hugst!$R$4:$W$4,0))))</f>
        <v>0</v>
      </c>
      <c r="K175" s="169">
        <f>IF($C175-K$1&lt;År1,0,J174*(1-VLOOKUP($A175,[1]Hugst!$R$5:$W$9,MATCH(ROUNDUP((K$1)/10,0)*10,[1]Hugst!$R$4:$W$4,0))))</f>
        <v>0</v>
      </c>
      <c r="L175" s="169">
        <f>IF($C175-L$1&lt;År1,0,K174*(1-VLOOKUP($A175,[1]Hugst!$R$5:$W$9,MATCH(ROUNDUP((L$1)/10,0)*10,[1]Hugst!$R$4:$W$4,0))))</f>
        <v>0</v>
      </c>
      <c r="M175" s="169">
        <f>IF($C175-M$1&lt;År1,0,L174*(1-VLOOKUP($A175,[1]Hugst!$R$5:$W$9,MATCH(ROUNDUP((M$1)/10,0)*10,[1]Hugst!$R$4:$W$4,0))))</f>
        <v>0</v>
      </c>
      <c r="N175" s="169">
        <f>IF($C175-N$1&lt;År1,0,M174*(1-VLOOKUP($A175,[1]Hugst!$R$5:$W$9,MATCH(ROUNDUP((N$1)/10,0)*10,[1]Hugst!$R$4:$W$4,0))))</f>
        <v>0</v>
      </c>
      <c r="O175" s="169">
        <f>IF($C175-O$1&lt;År1,0,N174*(1-VLOOKUP($A175,[1]Hugst!$R$5:$W$9,MATCH(ROUNDUP((O$1)/10,0)*10,[1]Hugst!$R$4:$W$4,0))))</f>
        <v>0</v>
      </c>
      <c r="P175" s="169">
        <f>IF($C175-P$1&lt;År1,0,O174*(1-VLOOKUP($A175,[1]Hugst!$R$5:$W$9,MATCH(ROUNDUP((P$1)/10,0)*10,[1]Hugst!$R$4:$W$4,0))))</f>
        <v>0</v>
      </c>
      <c r="Q175" s="169">
        <f>IF($C175-Q$1&lt;År1,0,P174*(1-VLOOKUP($A175,[1]Hugst!$R$5:$W$9,MATCH(ROUNDUP((Q$1)/10,0)*10,[1]Hugst!$R$4:$W$4,0))))</f>
        <v>0</v>
      </c>
      <c r="R175" s="169">
        <f>IF($C175-R$1&lt;År1,0,Q174*(1-VLOOKUP($A175,[1]Hugst!$R$5:$W$9,MATCH(ROUNDUP((R$1)/10,0)*10,[1]Hugst!$R$4:$W$4,0))))</f>
        <v>0</v>
      </c>
      <c r="S175" s="169">
        <f>IF($C175-S$1&lt;År1,0,R174*(1-VLOOKUP($A175,[1]Hugst!$R$5:$W$9,MATCH(ROUNDUP((S$1)/10,0)*10,[1]Hugst!$R$4:$W$4,0))))</f>
        <v>0</v>
      </c>
      <c r="T175" s="169">
        <f>IF($C175-T$1&lt;År1,0,S174*(1-VLOOKUP($A175,[1]Hugst!$R$5:$W$9,MATCH(ROUNDUP((T$1)/10,0)*10,[1]Hugst!$R$4:$W$4,0))))</f>
        <v>0</v>
      </c>
      <c r="U175" s="169">
        <f>IF($C175-U$1&lt;År1,0,T174*(1-VLOOKUP($A175,[1]Hugst!$R$5:$W$9,MATCH(ROUNDUP((U$1)/10,0)*10,[1]Hugst!$R$4:$W$4,0))))</f>
        <v>0</v>
      </c>
      <c r="V175" s="169">
        <f>IF($C175-V$1&lt;År1,0,U174*(1-VLOOKUP($A175,[1]Hugst!$R$5:$W$9,MATCH(ROUNDUP((V$1)/10,0)*10,[1]Hugst!$R$4:$W$4,0))))</f>
        <v>0</v>
      </c>
      <c r="W175" s="169">
        <f>IF($C175-W$1&lt;År1,0,V174*(1-VLOOKUP($A175,[1]Hugst!$R$5:$W$9,MATCH(ROUNDUP((W$1)/10,0)*10,[1]Hugst!$R$4:$W$4,0))))</f>
        <v>0</v>
      </c>
      <c r="X175" s="169">
        <f>IF($C175-X$1&lt;År1,0,W174*(1-VLOOKUP($A175,[1]Hugst!$R$5:$W$9,MATCH(ROUNDUP((X$1)/10,0)*10,[1]Hugst!$R$4:$W$4,0))))</f>
        <v>0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9">
        <f t="shared" si="3"/>
        <v>0</v>
      </c>
      <c r="F176" s="169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9">
        <f>IF($C176-G$1&lt;År1,0,F175*(1-VLOOKUP($A176,[1]Hugst!$R$5:$W$9,MATCH(ROUNDUP((G$1)/10,0)*10,[1]Hugst!$R$4:$W$4,0))))</f>
        <v>0</v>
      </c>
      <c r="H176" s="169">
        <f>IF($C176-H$1&lt;År1,0,G175*(1-VLOOKUP($A176,[1]Hugst!$R$5:$W$9,MATCH(ROUNDUP((H$1)/10,0)*10,[1]Hugst!$R$4:$W$4,0))))</f>
        <v>0</v>
      </c>
      <c r="I176" s="169">
        <f>IF($C176-I$1&lt;År1,0,H175*(1-VLOOKUP($A176,[1]Hugst!$R$5:$W$9,MATCH(ROUNDUP((I$1)/10,0)*10,[1]Hugst!$R$4:$W$4,0))))</f>
        <v>0</v>
      </c>
      <c r="J176" s="169">
        <f>IF($C176-J$1&lt;År1,0,I175*(1-VLOOKUP($A176,[1]Hugst!$R$5:$W$9,MATCH(ROUNDUP((J$1)/10,0)*10,[1]Hugst!$R$4:$W$4,0))))</f>
        <v>0</v>
      </c>
      <c r="K176" s="169">
        <f>IF($C176-K$1&lt;År1,0,J175*(1-VLOOKUP($A176,[1]Hugst!$R$5:$W$9,MATCH(ROUNDUP((K$1)/10,0)*10,[1]Hugst!$R$4:$W$4,0))))</f>
        <v>0</v>
      </c>
      <c r="L176" s="169">
        <f>IF($C176-L$1&lt;År1,0,K175*(1-VLOOKUP($A176,[1]Hugst!$R$5:$W$9,MATCH(ROUNDUP((L$1)/10,0)*10,[1]Hugst!$R$4:$W$4,0))))</f>
        <v>0</v>
      </c>
      <c r="M176" s="169">
        <f>IF($C176-M$1&lt;År1,0,L175*(1-VLOOKUP($A176,[1]Hugst!$R$5:$W$9,MATCH(ROUNDUP((M$1)/10,0)*10,[1]Hugst!$R$4:$W$4,0))))</f>
        <v>0</v>
      </c>
      <c r="N176" s="169">
        <f>IF($C176-N$1&lt;År1,0,M175*(1-VLOOKUP($A176,[1]Hugst!$R$5:$W$9,MATCH(ROUNDUP((N$1)/10,0)*10,[1]Hugst!$R$4:$W$4,0))))</f>
        <v>0</v>
      </c>
      <c r="O176" s="169">
        <f>IF($C176-O$1&lt;År1,0,N175*(1-VLOOKUP($A176,[1]Hugst!$R$5:$W$9,MATCH(ROUNDUP((O$1)/10,0)*10,[1]Hugst!$R$4:$W$4,0))))</f>
        <v>0</v>
      </c>
      <c r="P176" s="169">
        <f>IF($C176-P$1&lt;År1,0,O175*(1-VLOOKUP($A176,[1]Hugst!$R$5:$W$9,MATCH(ROUNDUP((P$1)/10,0)*10,[1]Hugst!$R$4:$W$4,0))))</f>
        <v>0</v>
      </c>
      <c r="Q176" s="169">
        <f>IF($C176-Q$1&lt;År1,0,P175*(1-VLOOKUP($A176,[1]Hugst!$R$5:$W$9,MATCH(ROUNDUP((Q$1)/10,0)*10,[1]Hugst!$R$4:$W$4,0))))</f>
        <v>0</v>
      </c>
      <c r="R176" s="169">
        <f>IF($C176-R$1&lt;År1,0,Q175*(1-VLOOKUP($A176,[1]Hugst!$R$5:$W$9,MATCH(ROUNDUP((R$1)/10,0)*10,[1]Hugst!$R$4:$W$4,0))))</f>
        <v>0</v>
      </c>
      <c r="S176" s="169">
        <f>IF($C176-S$1&lt;År1,0,R175*(1-VLOOKUP($A176,[1]Hugst!$R$5:$W$9,MATCH(ROUNDUP((S$1)/10,0)*10,[1]Hugst!$R$4:$W$4,0))))</f>
        <v>0</v>
      </c>
      <c r="T176" s="169">
        <f>IF($C176-T$1&lt;År1,0,S175*(1-VLOOKUP($A176,[1]Hugst!$R$5:$W$9,MATCH(ROUNDUP((T$1)/10,0)*10,[1]Hugst!$R$4:$W$4,0))))</f>
        <v>0</v>
      </c>
      <c r="U176" s="169">
        <f>IF($C176-U$1&lt;År1,0,T175*(1-VLOOKUP($A176,[1]Hugst!$R$5:$W$9,MATCH(ROUNDUP((U$1)/10,0)*10,[1]Hugst!$R$4:$W$4,0))))</f>
        <v>0</v>
      </c>
      <c r="V176" s="169">
        <f>IF($C176-V$1&lt;År1,0,U175*(1-VLOOKUP($A176,[1]Hugst!$R$5:$W$9,MATCH(ROUNDUP((V$1)/10,0)*10,[1]Hugst!$R$4:$W$4,0))))</f>
        <v>0</v>
      </c>
      <c r="W176" s="169">
        <f>IF($C176-W$1&lt;År1,0,V175*(1-VLOOKUP($A176,[1]Hugst!$R$5:$W$9,MATCH(ROUNDUP((W$1)/10,0)*10,[1]Hugst!$R$4:$W$4,0))))</f>
        <v>0</v>
      </c>
      <c r="X176" s="169">
        <f>IF($C176-X$1&lt;År1,0,W175*(1-VLOOKUP($A176,[1]Hugst!$R$5:$W$9,MATCH(ROUNDUP((X$1)/10,0)*10,[1]Hugst!$R$4:$W$4,0))))</f>
        <v>0</v>
      </c>
      <c r="Y176" s="169">
        <f>IF($C176-Y$1&lt;År1,0,X175*(1-VLOOKUP($A176,[1]Hugst!$R$5:$W$9,MATCH(ROUNDUP((Y$1)/10,0)*10,[1]Hugst!$R$4:$W$4,0))))</f>
        <v>0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9">
        <f t="shared" si="3"/>
        <v>0</v>
      </c>
      <c r="F177" s="169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9">
        <f>IF($C177-G$1&lt;År1,0,F176*(1-VLOOKUP($A177,[1]Hugst!$R$5:$W$9,MATCH(ROUNDUP((G$1)/10,0)*10,[1]Hugst!$R$4:$W$4,0))))</f>
        <v>0</v>
      </c>
      <c r="H177" s="169">
        <f>IF($C177-H$1&lt;År1,0,G176*(1-VLOOKUP($A177,[1]Hugst!$R$5:$W$9,MATCH(ROUNDUP((H$1)/10,0)*10,[1]Hugst!$R$4:$W$4,0))))</f>
        <v>0</v>
      </c>
      <c r="I177" s="169">
        <f>IF($C177-I$1&lt;År1,0,H176*(1-VLOOKUP($A177,[1]Hugst!$R$5:$W$9,MATCH(ROUNDUP((I$1)/10,0)*10,[1]Hugst!$R$4:$W$4,0))))</f>
        <v>0</v>
      </c>
      <c r="J177" s="169">
        <f>IF($C177-J$1&lt;År1,0,I176*(1-VLOOKUP($A177,[1]Hugst!$R$5:$W$9,MATCH(ROUNDUP((J$1)/10,0)*10,[1]Hugst!$R$4:$W$4,0))))</f>
        <v>0</v>
      </c>
      <c r="K177" s="169">
        <f>IF($C177-K$1&lt;År1,0,J176*(1-VLOOKUP($A177,[1]Hugst!$R$5:$W$9,MATCH(ROUNDUP((K$1)/10,0)*10,[1]Hugst!$R$4:$W$4,0))))</f>
        <v>0</v>
      </c>
      <c r="L177" s="169">
        <f>IF($C177-L$1&lt;År1,0,K176*(1-VLOOKUP($A177,[1]Hugst!$R$5:$W$9,MATCH(ROUNDUP((L$1)/10,0)*10,[1]Hugst!$R$4:$W$4,0))))</f>
        <v>0</v>
      </c>
      <c r="M177" s="169">
        <f>IF($C177-M$1&lt;År1,0,L176*(1-VLOOKUP($A177,[1]Hugst!$R$5:$W$9,MATCH(ROUNDUP((M$1)/10,0)*10,[1]Hugst!$R$4:$W$4,0))))</f>
        <v>0</v>
      </c>
      <c r="N177" s="169">
        <f>IF($C177-N$1&lt;År1,0,M176*(1-VLOOKUP($A177,[1]Hugst!$R$5:$W$9,MATCH(ROUNDUP((N$1)/10,0)*10,[1]Hugst!$R$4:$W$4,0))))</f>
        <v>0</v>
      </c>
      <c r="O177" s="169">
        <f>IF($C177-O$1&lt;År1,0,N176*(1-VLOOKUP($A177,[1]Hugst!$R$5:$W$9,MATCH(ROUNDUP((O$1)/10,0)*10,[1]Hugst!$R$4:$W$4,0))))</f>
        <v>0</v>
      </c>
      <c r="P177" s="169">
        <f>IF($C177-P$1&lt;År1,0,O176*(1-VLOOKUP($A177,[1]Hugst!$R$5:$W$9,MATCH(ROUNDUP((P$1)/10,0)*10,[1]Hugst!$R$4:$W$4,0))))</f>
        <v>0</v>
      </c>
      <c r="Q177" s="169">
        <f>IF($C177-Q$1&lt;År1,0,P176*(1-VLOOKUP($A177,[1]Hugst!$R$5:$W$9,MATCH(ROUNDUP((Q$1)/10,0)*10,[1]Hugst!$R$4:$W$4,0))))</f>
        <v>0</v>
      </c>
      <c r="R177" s="169">
        <f>IF($C177-R$1&lt;År1,0,Q176*(1-VLOOKUP($A177,[1]Hugst!$R$5:$W$9,MATCH(ROUNDUP((R$1)/10,0)*10,[1]Hugst!$R$4:$W$4,0))))</f>
        <v>0</v>
      </c>
      <c r="S177" s="169">
        <f>IF($C177-S$1&lt;År1,0,R176*(1-VLOOKUP($A177,[1]Hugst!$R$5:$W$9,MATCH(ROUNDUP((S$1)/10,0)*10,[1]Hugst!$R$4:$W$4,0))))</f>
        <v>0</v>
      </c>
      <c r="T177" s="169">
        <f>IF($C177-T$1&lt;År1,0,S176*(1-VLOOKUP($A177,[1]Hugst!$R$5:$W$9,MATCH(ROUNDUP((T$1)/10,0)*10,[1]Hugst!$R$4:$W$4,0))))</f>
        <v>0</v>
      </c>
      <c r="U177" s="169">
        <f>IF($C177-U$1&lt;År1,0,T176*(1-VLOOKUP($A177,[1]Hugst!$R$5:$W$9,MATCH(ROUNDUP((U$1)/10,0)*10,[1]Hugst!$R$4:$W$4,0))))</f>
        <v>0</v>
      </c>
      <c r="V177" s="169">
        <f>IF($C177-V$1&lt;År1,0,U176*(1-VLOOKUP($A177,[1]Hugst!$R$5:$W$9,MATCH(ROUNDUP((V$1)/10,0)*10,[1]Hugst!$R$4:$W$4,0))))</f>
        <v>0</v>
      </c>
      <c r="W177" s="169">
        <f>IF($C177-W$1&lt;År1,0,V176*(1-VLOOKUP($A177,[1]Hugst!$R$5:$W$9,MATCH(ROUNDUP((W$1)/10,0)*10,[1]Hugst!$R$4:$W$4,0))))</f>
        <v>0</v>
      </c>
      <c r="X177" s="169">
        <f>IF($C177-X$1&lt;År1,0,W176*(1-VLOOKUP($A177,[1]Hugst!$R$5:$W$9,MATCH(ROUNDUP((X$1)/10,0)*10,[1]Hugst!$R$4:$W$4,0))))</f>
        <v>0</v>
      </c>
      <c r="Y177" s="169">
        <f>IF($C177-Y$1&lt;År1,0,X176*(1-VLOOKUP($A177,[1]Hugst!$R$5:$W$9,MATCH(ROUNDUP((Y$1)/10,0)*10,[1]Hugst!$R$4:$W$4,0))))</f>
        <v>0</v>
      </c>
      <c r="Z177" s="169">
        <f>IF($C177-Z$1&lt;År1,0,Y176*(1-VLOOKUP($A177,[1]Hugst!$R$5:$W$9,MATCH(ROUNDUP((Z$1)/10,0)*10,[1]Hugst!$R$4:$W$4,0))))</f>
        <v>0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9">
        <f t="shared" si="3"/>
        <v>0</v>
      </c>
      <c r="F178" s="169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9">
        <f>IF($C178-G$1&lt;År1,0,F177*(1-VLOOKUP($A178,[1]Hugst!$R$5:$W$9,MATCH(ROUNDUP((G$1)/10,0)*10,[1]Hugst!$R$4:$W$4,0))))</f>
        <v>0</v>
      </c>
      <c r="H178" s="169">
        <f>IF($C178-H$1&lt;År1,0,G177*(1-VLOOKUP($A178,[1]Hugst!$R$5:$W$9,MATCH(ROUNDUP((H$1)/10,0)*10,[1]Hugst!$R$4:$W$4,0))))</f>
        <v>0</v>
      </c>
      <c r="I178" s="169">
        <f>IF($C178-I$1&lt;År1,0,H177*(1-VLOOKUP($A178,[1]Hugst!$R$5:$W$9,MATCH(ROUNDUP((I$1)/10,0)*10,[1]Hugst!$R$4:$W$4,0))))</f>
        <v>0</v>
      </c>
      <c r="J178" s="169">
        <f>IF($C178-J$1&lt;År1,0,I177*(1-VLOOKUP($A178,[1]Hugst!$R$5:$W$9,MATCH(ROUNDUP((J$1)/10,0)*10,[1]Hugst!$R$4:$W$4,0))))</f>
        <v>0</v>
      </c>
      <c r="K178" s="169">
        <f>IF($C178-K$1&lt;År1,0,J177*(1-VLOOKUP($A178,[1]Hugst!$R$5:$W$9,MATCH(ROUNDUP((K$1)/10,0)*10,[1]Hugst!$R$4:$W$4,0))))</f>
        <v>0</v>
      </c>
      <c r="L178" s="169">
        <f>IF($C178-L$1&lt;År1,0,K177*(1-VLOOKUP($A178,[1]Hugst!$R$5:$W$9,MATCH(ROUNDUP((L$1)/10,0)*10,[1]Hugst!$R$4:$W$4,0))))</f>
        <v>0</v>
      </c>
      <c r="M178" s="169">
        <f>IF($C178-M$1&lt;År1,0,L177*(1-VLOOKUP($A178,[1]Hugst!$R$5:$W$9,MATCH(ROUNDUP((M$1)/10,0)*10,[1]Hugst!$R$4:$W$4,0))))</f>
        <v>0</v>
      </c>
      <c r="N178" s="169">
        <f>IF($C178-N$1&lt;År1,0,M177*(1-VLOOKUP($A178,[1]Hugst!$R$5:$W$9,MATCH(ROUNDUP((N$1)/10,0)*10,[1]Hugst!$R$4:$W$4,0))))</f>
        <v>0</v>
      </c>
      <c r="O178" s="169">
        <f>IF($C178-O$1&lt;År1,0,N177*(1-VLOOKUP($A178,[1]Hugst!$R$5:$W$9,MATCH(ROUNDUP((O$1)/10,0)*10,[1]Hugst!$R$4:$W$4,0))))</f>
        <v>0</v>
      </c>
      <c r="P178" s="169">
        <f>IF($C178-P$1&lt;År1,0,O177*(1-VLOOKUP($A178,[1]Hugst!$R$5:$W$9,MATCH(ROUNDUP((P$1)/10,0)*10,[1]Hugst!$R$4:$W$4,0))))</f>
        <v>0</v>
      </c>
      <c r="Q178" s="169">
        <f>IF($C178-Q$1&lt;År1,0,P177*(1-VLOOKUP($A178,[1]Hugst!$R$5:$W$9,MATCH(ROUNDUP((Q$1)/10,0)*10,[1]Hugst!$R$4:$W$4,0))))</f>
        <v>0</v>
      </c>
      <c r="R178" s="169">
        <f>IF($C178-R$1&lt;År1,0,Q177*(1-VLOOKUP($A178,[1]Hugst!$R$5:$W$9,MATCH(ROUNDUP((R$1)/10,0)*10,[1]Hugst!$R$4:$W$4,0))))</f>
        <v>0</v>
      </c>
      <c r="S178" s="169">
        <f>IF($C178-S$1&lt;År1,0,R177*(1-VLOOKUP($A178,[1]Hugst!$R$5:$W$9,MATCH(ROUNDUP((S$1)/10,0)*10,[1]Hugst!$R$4:$W$4,0))))</f>
        <v>0</v>
      </c>
      <c r="T178" s="169">
        <f>IF($C178-T$1&lt;År1,0,S177*(1-VLOOKUP($A178,[1]Hugst!$R$5:$W$9,MATCH(ROUNDUP((T$1)/10,0)*10,[1]Hugst!$R$4:$W$4,0))))</f>
        <v>0</v>
      </c>
      <c r="U178" s="169">
        <f>IF($C178-U$1&lt;År1,0,T177*(1-VLOOKUP($A178,[1]Hugst!$R$5:$W$9,MATCH(ROUNDUP((U$1)/10,0)*10,[1]Hugst!$R$4:$W$4,0))))</f>
        <v>0</v>
      </c>
      <c r="V178" s="169">
        <f>IF($C178-V$1&lt;År1,0,U177*(1-VLOOKUP($A178,[1]Hugst!$R$5:$W$9,MATCH(ROUNDUP((V$1)/10,0)*10,[1]Hugst!$R$4:$W$4,0))))</f>
        <v>0</v>
      </c>
      <c r="W178" s="169">
        <f>IF($C178-W$1&lt;År1,0,V177*(1-VLOOKUP($A178,[1]Hugst!$R$5:$W$9,MATCH(ROUNDUP((W$1)/10,0)*10,[1]Hugst!$R$4:$W$4,0))))</f>
        <v>0</v>
      </c>
      <c r="X178" s="169">
        <f>IF($C178-X$1&lt;År1,0,W177*(1-VLOOKUP($A178,[1]Hugst!$R$5:$W$9,MATCH(ROUNDUP((X$1)/10,0)*10,[1]Hugst!$R$4:$W$4,0))))</f>
        <v>0</v>
      </c>
      <c r="Y178" s="169">
        <f>IF($C178-Y$1&lt;År1,0,X177*(1-VLOOKUP($A178,[1]Hugst!$R$5:$W$9,MATCH(ROUNDUP((Y$1)/10,0)*10,[1]Hugst!$R$4:$W$4,0))))</f>
        <v>0</v>
      </c>
      <c r="Z178" s="169">
        <f>IF($C178-Z$1&lt;År1,0,Y177*(1-VLOOKUP($A178,[1]Hugst!$R$5:$W$9,MATCH(ROUNDUP((Z$1)/10,0)*10,[1]Hugst!$R$4:$W$4,0))))</f>
        <v>0</v>
      </c>
      <c r="AA178" s="169">
        <f>IF($C178-AA$1&lt;År1,0,Z177*(1-VLOOKUP($A178,[1]Hugst!$R$5:$W$9,MATCH(ROUNDUP((AA$1)/10,0)*10,[1]Hugst!$R$4:$W$4,0))))</f>
        <v>0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9">
        <f t="shared" si="3"/>
        <v>0</v>
      </c>
      <c r="F179" s="169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9">
        <f>IF($C179-G$1&lt;År1,0,F178*(1-VLOOKUP($A179,[1]Hugst!$R$5:$W$9,MATCH(ROUNDUP((G$1)/10,0)*10,[1]Hugst!$R$4:$W$4,0))))</f>
        <v>0</v>
      </c>
      <c r="H179" s="169">
        <f>IF($C179-H$1&lt;År1,0,G178*(1-VLOOKUP($A179,[1]Hugst!$R$5:$W$9,MATCH(ROUNDUP((H$1)/10,0)*10,[1]Hugst!$R$4:$W$4,0))))</f>
        <v>0</v>
      </c>
      <c r="I179" s="169">
        <f>IF($C179-I$1&lt;År1,0,H178*(1-VLOOKUP($A179,[1]Hugst!$R$5:$W$9,MATCH(ROUNDUP((I$1)/10,0)*10,[1]Hugst!$R$4:$W$4,0))))</f>
        <v>0</v>
      </c>
      <c r="J179" s="169">
        <f>IF($C179-J$1&lt;År1,0,I178*(1-VLOOKUP($A179,[1]Hugst!$R$5:$W$9,MATCH(ROUNDUP((J$1)/10,0)*10,[1]Hugst!$R$4:$W$4,0))))</f>
        <v>0</v>
      </c>
      <c r="K179" s="169">
        <f>IF($C179-K$1&lt;År1,0,J178*(1-VLOOKUP($A179,[1]Hugst!$R$5:$W$9,MATCH(ROUNDUP((K$1)/10,0)*10,[1]Hugst!$R$4:$W$4,0))))</f>
        <v>0</v>
      </c>
      <c r="L179" s="169">
        <f>IF($C179-L$1&lt;År1,0,K178*(1-VLOOKUP($A179,[1]Hugst!$R$5:$W$9,MATCH(ROUNDUP((L$1)/10,0)*10,[1]Hugst!$R$4:$W$4,0))))</f>
        <v>0</v>
      </c>
      <c r="M179" s="169">
        <f>IF($C179-M$1&lt;År1,0,L178*(1-VLOOKUP($A179,[1]Hugst!$R$5:$W$9,MATCH(ROUNDUP((M$1)/10,0)*10,[1]Hugst!$R$4:$W$4,0))))</f>
        <v>0</v>
      </c>
      <c r="N179" s="169">
        <f>IF($C179-N$1&lt;År1,0,M178*(1-VLOOKUP($A179,[1]Hugst!$R$5:$W$9,MATCH(ROUNDUP((N$1)/10,0)*10,[1]Hugst!$R$4:$W$4,0))))</f>
        <v>0</v>
      </c>
      <c r="O179" s="169">
        <f>IF($C179-O$1&lt;År1,0,N178*(1-VLOOKUP($A179,[1]Hugst!$R$5:$W$9,MATCH(ROUNDUP((O$1)/10,0)*10,[1]Hugst!$R$4:$W$4,0))))</f>
        <v>0</v>
      </c>
      <c r="P179" s="169">
        <f>IF($C179-P$1&lt;År1,0,O178*(1-VLOOKUP($A179,[1]Hugst!$R$5:$W$9,MATCH(ROUNDUP((P$1)/10,0)*10,[1]Hugst!$R$4:$W$4,0))))</f>
        <v>0</v>
      </c>
      <c r="Q179" s="169">
        <f>IF($C179-Q$1&lt;År1,0,P178*(1-VLOOKUP($A179,[1]Hugst!$R$5:$W$9,MATCH(ROUNDUP((Q$1)/10,0)*10,[1]Hugst!$R$4:$W$4,0))))</f>
        <v>0</v>
      </c>
      <c r="R179" s="169">
        <f>IF($C179-R$1&lt;År1,0,Q178*(1-VLOOKUP($A179,[1]Hugst!$R$5:$W$9,MATCH(ROUNDUP((R$1)/10,0)*10,[1]Hugst!$R$4:$W$4,0))))</f>
        <v>0</v>
      </c>
      <c r="S179" s="169">
        <f>IF($C179-S$1&lt;År1,0,R178*(1-VLOOKUP($A179,[1]Hugst!$R$5:$W$9,MATCH(ROUNDUP((S$1)/10,0)*10,[1]Hugst!$R$4:$W$4,0))))</f>
        <v>0</v>
      </c>
      <c r="T179" s="169">
        <f>IF($C179-T$1&lt;År1,0,S178*(1-VLOOKUP($A179,[1]Hugst!$R$5:$W$9,MATCH(ROUNDUP((T$1)/10,0)*10,[1]Hugst!$R$4:$W$4,0))))</f>
        <v>0</v>
      </c>
      <c r="U179" s="169">
        <f>IF($C179-U$1&lt;År1,0,T178*(1-VLOOKUP($A179,[1]Hugst!$R$5:$W$9,MATCH(ROUNDUP((U$1)/10,0)*10,[1]Hugst!$R$4:$W$4,0))))</f>
        <v>0</v>
      </c>
      <c r="V179" s="169">
        <f>IF($C179-V$1&lt;År1,0,U178*(1-VLOOKUP($A179,[1]Hugst!$R$5:$W$9,MATCH(ROUNDUP((V$1)/10,0)*10,[1]Hugst!$R$4:$W$4,0))))</f>
        <v>0</v>
      </c>
      <c r="W179" s="169">
        <f>IF($C179-W$1&lt;År1,0,V178*(1-VLOOKUP($A179,[1]Hugst!$R$5:$W$9,MATCH(ROUNDUP((W$1)/10,0)*10,[1]Hugst!$R$4:$W$4,0))))</f>
        <v>0</v>
      </c>
      <c r="X179" s="169">
        <f>IF($C179-X$1&lt;År1,0,W178*(1-VLOOKUP($A179,[1]Hugst!$R$5:$W$9,MATCH(ROUNDUP((X$1)/10,0)*10,[1]Hugst!$R$4:$W$4,0))))</f>
        <v>0</v>
      </c>
      <c r="Y179" s="169">
        <f>IF($C179-Y$1&lt;År1,0,X178*(1-VLOOKUP($A179,[1]Hugst!$R$5:$W$9,MATCH(ROUNDUP((Y$1)/10,0)*10,[1]Hugst!$R$4:$W$4,0))))</f>
        <v>0</v>
      </c>
      <c r="Z179" s="169">
        <f>IF($C179-Z$1&lt;År1,0,Y178*(1-VLOOKUP($A179,[1]Hugst!$R$5:$W$9,MATCH(ROUNDUP((Z$1)/10,0)*10,[1]Hugst!$R$4:$W$4,0))))</f>
        <v>0</v>
      </c>
      <c r="AA179" s="169">
        <f>IF($C179-AA$1&lt;År1,0,Z178*(1-VLOOKUP($A179,[1]Hugst!$R$5:$W$9,MATCH(ROUNDUP((AA$1)/10,0)*10,[1]Hugst!$R$4:$W$4,0))))</f>
        <v>0</v>
      </c>
      <c r="AB179" s="169">
        <f>IF($C179-AB$1&lt;År1,0,AA178*(1-VLOOKUP($A179,[1]Hugst!$R$5:$W$9,MATCH(ROUNDUP((AB$1)/10,0)*10,[1]Hugst!$R$4:$W$4,0))))</f>
        <v>0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9">
        <f t="shared" si="3"/>
        <v>0</v>
      </c>
      <c r="F180" s="169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9">
        <f>IF($C180-G$1&lt;År1,0,F179*(1-VLOOKUP($A180,[1]Hugst!$R$5:$W$9,MATCH(ROUNDUP((G$1)/10,0)*10,[1]Hugst!$R$4:$W$4,0))))</f>
        <v>0</v>
      </c>
      <c r="H180" s="169">
        <f>IF($C180-H$1&lt;År1,0,G179*(1-VLOOKUP($A180,[1]Hugst!$R$5:$W$9,MATCH(ROUNDUP((H$1)/10,0)*10,[1]Hugst!$R$4:$W$4,0))))</f>
        <v>0</v>
      </c>
      <c r="I180" s="169">
        <f>IF($C180-I$1&lt;År1,0,H179*(1-VLOOKUP($A180,[1]Hugst!$R$5:$W$9,MATCH(ROUNDUP((I$1)/10,0)*10,[1]Hugst!$R$4:$W$4,0))))</f>
        <v>0</v>
      </c>
      <c r="J180" s="169">
        <f>IF($C180-J$1&lt;År1,0,I179*(1-VLOOKUP($A180,[1]Hugst!$R$5:$W$9,MATCH(ROUNDUP((J$1)/10,0)*10,[1]Hugst!$R$4:$W$4,0))))</f>
        <v>0</v>
      </c>
      <c r="K180" s="169">
        <f>IF($C180-K$1&lt;År1,0,J179*(1-VLOOKUP($A180,[1]Hugst!$R$5:$W$9,MATCH(ROUNDUP((K$1)/10,0)*10,[1]Hugst!$R$4:$W$4,0))))</f>
        <v>0</v>
      </c>
      <c r="L180" s="169">
        <f>IF($C180-L$1&lt;År1,0,K179*(1-VLOOKUP($A180,[1]Hugst!$R$5:$W$9,MATCH(ROUNDUP((L$1)/10,0)*10,[1]Hugst!$R$4:$W$4,0))))</f>
        <v>0</v>
      </c>
      <c r="M180" s="169">
        <f>IF($C180-M$1&lt;År1,0,L179*(1-VLOOKUP($A180,[1]Hugst!$R$5:$W$9,MATCH(ROUNDUP((M$1)/10,0)*10,[1]Hugst!$R$4:$W$4,0))))</f>
        <v>0</v>
      </c>
      <c r="N180" s="169">
        <f>IF($C180-N$1&lt;År1,0,M179*(1-VLOOKUP($A180,[1]Hugst!$R$5:$W$9,MATCH(ROUNDUP((N$1)/10,0)*10,[1]Hugst!$R$4:$W$4,0))))</f>
        <v>0</v>
      </c>
      <c r="O180" s="169">
        <f>IF($C180-O$1&lt;År1,0,N179*(1-VLOOKUP($A180,[1]Hugst!$R$5:$W$9,MATCH(ROUNDUP((O$1)/10,0)*10,[1]Hugst!$R$4:$W$4,0))))</f>
        <v>0</v>
      </c>
      <c r="P180" s="169">
        <f>IF($C180-P$1&lt;År1,0,O179*(1-VLOOKUP($A180,[1]Hugst!$R$5:$W$9,MATCH(ROUNDUP((P$1)/10,0)*10,[1]Hugst!$R$4:$W$4,0))))</f>
        <v>0</v>
      </c>
      <c r="Q180" s="169">
        <f>IF($C180-Q$1&lt;År1,0,P179*(1-VLOOKUP($A180,[1]Hugst!$R$5:$W$9,MATCH(ROUNDUP((Q$1)/10,0)*10,[1]Hugst!$R$4:$W$4,0))))</f>
        <v>0</v>
      </c>
      <c r="R180" s="169">
        <f>IF($C180-R$1&lt;År1,0,Q179*(1-VLOOKUP($A180,[1]Hugst!$R$5:$W$9,MATCH(ROUNDUP((R$1)/10,0)*10,[1]Hugst!$R$4:$W$4,0))))</f>
        <v>0</v>
      </c>
      <c r="S180" s="169">
        <f>IF($C180-S$1&lt;År1,0,R179*(1-VLOOKUP($A180,[1]Hugst!$R$5:$W$9,MATCH(ROUNDUP((S$1)/10,0)*10,[1]Hugst!$R$4:$W$4,0))))</f>
        <v>0</v>
      </c>
      <c r="T180" s="169">
        <f>IF($C180-T$1&lt;År1,0,S179*(1-VLOOKUP($A180,[1]Hugst!$R$5:$W$9,MATCH(ROUNDUP((T$1)/10,0)*10,[1]Hugst!$R$4:$W$4,0))))</f>
        <v>0</v>
      </c>
      <c r="U180" s="169">
        <f>IF($C180-U$1&lt;År1,0,T179*(1-VLOOKUP($A180,[1]Hugst!$R$5:$W$9,MATCH(ROUNDUP((U$1)/10,0)*10,[1]Hugst!$R$4:$W$4,0))))</f>
        <v>0</v>
      </c>
      <c r="V180" s="169">
        <f>IF($C180-V$1&lt;År1,0,U179*(1-VLOOKUP($A180,[1]Hugst!$R$5:$W$9,MATCH(ROUNDUP((V$1)/10,0)*10,[1]Hugst!$R$4:$W$4,0))))</f>
        <v>0</v>
      </c>
      <c r="W180" s="169">
        <f>IF($C180-W$1&lt;År1,0,V179*(1-VLOOKUP($A180,[1]Hugst!$R$5:$W$9,MATCH(ROUNDUP((W$1)/10,0)*10,[1]Hugst!$R$4:$W$4,0))))</f>
        <v>0</v>
      </c>
      <c r="X180" s="169">
        <f>IF($C180-X$1&lt;År1,0,W179*(1-VLOOKUP($A180,[1]Hugst!$R$5:$W$9,MATCH(ROUNDUP((X$1)/10,0)*10,[1]Hugst!$R$4:$W$4,0))))</f>
        <v>0</v>
      </c>
      <c r="Y180" s="169">
        <f>IF($C180-Y$1&lt;År1,0,X179*(1-VLOOKUP($A180,[1]Hugst!$R$5:$W$9,MATCH(ROUNDUP((Y$1)/10,0)*10,[1]Hugst!$R$4:$W$4,0))))</f>
        <v>0</v>
      </c>
      <c r="Z180" s="169">
        <f>IF($C180-Z$1&lt;År1,0,Y179*(1-VLOOKUP($A180,[1]Hugst!$R$5:$W$9,MATCH(ROUNDUP((Z$1)/10,0)*10,[1]Hugst!$R$4:$W$4,0))))</f>
        <v>0</v>
      </c>
      <c r="AA180" s="169">
        <f>IF($C180-AA$1&lt;År1,0,Z179*(1-VLOOKUP($A180,[1]Hugst!$R$5:$W$9,MATCH(ROUNDUP((AA$1)/10,0)*10,[1]Hugst!$R$4:$W$4,0))))</f>
        <v>0</v>
      </c>
      <c r="AB180" s="169">
        <f>IF($C180-AB$1&lt;År1,0,AA179*(1-VLOOKUP($A180,[1]Hugst!$R$5:$W$9,MATCH(ROUNDUP((AB$1)/10,0)*10,[1]Hugst!$R$4:$W$4,0))))</f>
        <v>0</v>
      </c>
      <c r="AC180" s="169">
        <f>IF($C180-AC$1&lt;År1,0,AB179*(1-VLOOKUP($A180,[1]Hugst!$R$5:$W$9,MATCH(ROUNDUP((AC$1)/10,0)*10,[1]Hugst!$R$4:$W$4,0))))</f>
        <v>0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9">
        <f t="shared" si="3"/>
        <v>0</v>
      </c>
      <c r="F181" s="169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9">
        <f>IF($C181-G$1&lt;År1,0,F180*(1-VLOOKUP($A181,[1]Hugst!$R$5:$W$9,MATCH(ROUNDUP((G$1)/10,0)*10,[1]Hugst!$R$4:$W$4,0))))</f>
        <v>0</v>
      </c>
      <c r="H181" s="169">
        <f>IF($C181-H$1&lt;År1,0,G180*(1-VLOOKUP($A181,[1]Hugst!$R$5:$W$9,MATCH(ROUNDUP((H$1)/10,0)*10,[1]Hugst!$R$4:$W$4,0))))</f>
        <v>0</v>
      </c>
      <c r="I181" s="169">
        <f>IF($C181-I$1&lt;År1,0,H180*(1-VLOOKUP($A181,[1]Hugst!$R$5:$W$9,MATCH(ROUNDUP((I$1)/10,0)*10,[1]Hugst!$R$4:$W$4,0))))</f>
        <v>0</v>
      </c>
      <c r="J181" s="169">
        <f>IF($C181-J$1&lt;År1,0,I180*(1-VLOOKUP($A181,[1]Hugst!$R$5:$W$9,MATCH(ROUNDUP((J$1)/10,0)*10,[1]Hugst!$R$4:$W$4,0))))</f>
        <v>0</v>
      </c>
      <c r="K181" s="169">
        <f>IF($C181-K$1&lt;År1,0,J180*(1-VLOOKUP($A181,[1]Hugst!$R$5:$W$9,MATCH(ROUNDUP((K$1)/10,0)*10,[1]Hugst!$R$4:$W$4,0))))</f>
        <v>0</v>
      </c>
      <c r="L181" s="169">
        <f>IF($C181-L$1&lt;År1,0,K180*(1-VLOOKUP($A181,[1]Hugst!$R$5:$W$9,MATCH(ROUNDUP((L$1)/10,0)*10,[1]Hugst!$R$4:$W$4,0))))</f>
        <v>0</v>
      </c>
      <c r="M181" s="169">
        <f>IF($C181-M$1&lt;År1,0,L180*(1-VLOOKUP($A181,[1]Hugst!$R$5:$W$9,MATCH(ROUNDUP((M$1)/10,0)*10,[1]Hugst!$R$4:$W$4,0))))</f>
        <v>0</v>
      </c>
      <c r="N181" s="169">
        <f>IF($C181-N$1&lt;År1,0,M180*(1-VLOOKUP($A181,[1]Hugst!$R$5:$W$9,MATCH(ROUNDUP((N$1)/10,0)*10,[1]Hugst!$R$4:$W$4,0))))</f>
        <v>0</v>
      </c>
      <c r="O181" s="169">
        <f>IF($C181-O$1&lt;År1,0,N180*(1-VLOOKUP($A181,[1]Hugst!$R$5:$W$9,MATCH(ROUNDUP((O$1)/10,0)*10,[1]Hugst!$R$4:$W$4,0))))</f>
        <v>0</v>
      </c>
      <c r="P181" s="169">
        <f>IF($C181-P$1&lt;År1,0,O180*(1-VLOOKUP($A181,[1]Hugst!$R$5:$W$9,MATCH(ROUNDUP((P$1)/10,0)*10,[1]Hugst!$R$4:$W$4,0))))</f>
        <v>0</v>
      </c>
      <c r="Q181" s="169">
        <f>IF($C181-Q$1&lt;År1,0,P180*(1-VLOOKUP($A181,[1]Hugst!$R$5:$W$9,MATCH(ROUNDUP((Q$1)/10,0)*10,[1]Hugst!$R$4:$W$4,0))))</f>
        <v>0</v>
      </c>
      <c r="R181" s="169">
        <f>IF($C181-R$1&lt;År1,0,Q180*(1-VLOOKUP($A181,[1]Hugst!$R$5:$W$9,MATCH(ROUNDUP((R$1)/10,0)*10,[1]Hugst!$R$4:$W$4,0))))</f>
        <v>0</v>
      </c>
      <c r="S181" s="169">
        <f>IF($C181-S$1&lt;År1,0,R180*(1-VLOOKUP($A181,[1]Hugst!$R$5:$W$9,MATCH(ROUNDUP((S$1)/10,0)*10,[1]Hugst!$R$4:$W$4,0))))</f>
        <v>0</v>
      </c>
      <c r="T181" s="169">
        <f>IF($C181-T$1&lt;År1,0,S180*(1-VLOOKUP($A181,[1]Hugst!$R$5:$W$9,MATCH(ROUNDUP((T$1)/10,0)*10,[1]Hugst!$R$4:$W$4,0))))</f>
        <v>0</v>
      </c>
      <c r="U181" s="169">
        <f>IF($C181-U$1&lt;År1,0,T180*(1-VLOOKUP($A181,[1]Hugst!$R$5:$W$9,MATCH(ROUNDUP((U$1)/10,0)*10,[1]Hugst!$R$4:$W$4,0))))</f>
        <v>0</v>
      </c>
      <c r="V181" s="169">
        <f>IF($C181-V$1&lt;År1,0,U180*(1-VLOOKUP($A181,[1]Hugst!$R$5:$W$9,MATCH(ROUNDUP((V$1)/10,0)*10,[1]Hugst!$R$4:$W$4,0))))</f>
        <v>0</v>
      </c>
      <c r="W181" s="169">
        <f>IF($C181-W$1&lt;År1,0,V180*(1-VLOOKUP($A181,[1]Hugst!$R$5:$W$9,MATCH(ROUNDUP((W$1)/10,0)*10,[1]Hugst!$R$4:$W$4,0))))</f>
        <v>0</v>
      </c>
      <c r="X181" s="169">
        <f>IF($C181-X$1&lt;År1,0,W180*(1-VLOOKUP($A181,[1]Hugst!$R$5:$W$9,MATCH(ROUNDUP((X$1)/10,0)*10,[1]Hugst!$R$4:$W$4,0))))</f>
        <v>0</v>
      </c>
      <c r="Y181" s="169">
        <f>IF($C181-Y$1&lt;År1,0,X180*(1-VLOOKUP($A181,[1]Hugst!$R$5:$W$9,MATCH(ROUNDUP((Y$1)/10,0)*10,[1]Hugst!$R$4:$W$4,0))))</f>
        <v>0</v>
      </c>
      <c r="Z181" s="169">
        <f>IF($C181-Z$1&lt;År1,0,Y180*(1-VLOOKUP($A181,[1]Hugst!$R$5:$W$9,MATCH(ROUNDUP((Z$1)/10,0)*10,[1]Hugst!$R$4:$W$4,0))))</f>
        <v>0</v>
      </c>
      <c r="AA181" s="169">
        <f>IF($C181-AA$1&lt;År1,0,Z180*(1-VLOOKUP($A181,[1]Hugst!$R$5:$W$9,MATCH(ROUNDUP((AA$1)/10,0)*10,[1]Hugst!$R$4:$W$4,0))))</f>
        <v>0</v>
      </c>
      <c r="AB181" s="169">
        <f>IF($C181-AB$1&lt;År1,0,AA180*(1-VLOOKUP($A181,[1]Hugst!$R$5:$W$9,MATCH(ROUNDUP((AB$1)/10,0)*10,[1]Hugst!$R$4:$W$4,0))))</f>
        <v>0</v>
      </c>
      <c r="AC181" s="169">
        <f>IF($C181-AC$1&lt;År1,0,AB180*(1-VLOOKUP($A181,[1]Hugst!$R$5:$W$9,MATCH(ROUNDUP((AC$1)/10,0)*10,[1]Hugst!$R$4:$W$4,0))))</f>
        <v>0</v>
      </c>
      <c r="AD181" s="169">
        <f>IF($C181-AD$1&lt;År1,0,AC180*(1-VLOOKUP($A181,[1]Hugst!$R$5:$W$9,MATCH(ROUNDUP((AD$1)/10,0)*10,[1]Hugst!$R$4:$W$4,0))))</f>
        <v>0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9">
        <f t="shared" si="3"/>
        <v>0</v>
      </c>
      <c r="F182" s="169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9">
        <f>IF($C182-G$1&lt;År1,0,F181*(1-VLOOKUP($A182,[1]Hugst!$R$5:$W$9,MATCH(ROUNDUP((G$1)/10,0)*10,[1]Hugst!$R$4:$W$4,0))))</f>
        <v>0</v>
      </c>
      <c r="H182" s="169">
        <f>IF($C182-H$1&lt;År1,0,G181*(1-VLOOKUP($A182,[1]Hugst!$R$5:$W$9,MATCH(ROUNDUP((H$1)/10,0)*10,[1]Hugst!$R$4:$W$4,0))))</f>
        <v>0</v>
      </c>
      <c r="I182" s="169">
        <f>IF($C182-I$1&lt;År1,0,H181*(1-VLOOKUP($A182,[1]Hugst!$R$5:$W$9,MATCH(ROUNDUP((I$1)/10,0)*10,[1]Hugst!$R$4:$W$4,0))))</f>
        <v>0</v>
      </c>
      <c r="J182" s="169">
        <f>IF($C182-J$1&lt;År1,0,I181*(1-VLOOKUP($A182,[1]Hugst!$R$5:$W$9,MATCH(ROUNDUP((J$1)/10,0)*10,[1]Hugst!$R$4:$W$4,0))))</f>
        <v>0</v>
      </c>
      <c r="K182" s="169">
        <f>IF($C182-K$1&lt;År1,0,J181*(1-VLOOKUP($A182,[1]Hugst!$R$5:$W$9,MATCH(ROUNDUP((K$1)/10,0)*10,[1]Hugst!$R$4:$W$4,0))))</f>
        <v>0</v>
      </c>
      <c r="L182" s="169">
        <f>IF($C182-L$1&lt;År1,0,K181*(1-VLOOKUP($A182,[1]Hugst!$R$5:$W$9,MATCH(ROUNDUP((L$1)/10,0)*10,[1]Hugst!$R$4:$W$4,0))))</f>
        <v>0</v>
      </c>
      <c r="M182" s="169">
        <f>IF($C182-M$1&lt;År1,0,L181*(1-VLOOKUP($A182,[1]Hugst!$R$5:$W$9,MATCH(ROUNDUP((M$1)/10,0)*10,[1]Hugst!$R$4:$W$4,0))))</f>
        <v>0</v>
      </c>
      <c r="N182" s="169">
        <f>IF($C182-N$1&lt;År1,0,M181*(1-VLOOKUP($A182,[1]Hugst!$R$5:$W$9,MATCH(ROUNDUP((N$1)/10,0)*10,[1]Hugst!$R$4:$W$4,0))))</f>
        <v>0</v>
      </c>
      <c r="O182" s="169">
        <f>IF($C182-O$1&lt;År1,0,N181*(1-VLOOKUP($A182,[1]Hugst!$R$5:$W$9,MATCH(ROUNDUP((O$1)/10,0)*10,[1]Hugst!$R$4:$W$4,0))))</f>
        <v>0</v>
      </c>
      <c r="P182" s="169">
        <f>IF($C182-P$1&lt;År1,0,O181*(1-VLOOKUP($A182,[1]Hugst!$R$5:$W$9,MATCH(ROUNDUP((P$1)/10,0)*10,[1]Hugst!$R$4:$W$4,0))))</f>
        <v>0</v>
      </c>
      <c r="Q182" s="169">
        <f>IF($C182-Q$1&lt;År1,0,P181*(1-VLOOKUP($A182,[1]Hugst!$R$5:$W$9,MATCH(ROUNDUP((Q$1)/10,0)*10,[1]Hugst!$R$4:$W$4,0))))</f>
        <v>0</v>
      </c>
      <c r="R182" s="169">
        <f>IF($C182-R$1&lt;År1,0,Q181*(1-VLOOKUP($A182,[1]Hugst!$R$5:$W$9,MATCH(ROUNDUP((R$1)/10,0)*10,[1]Hugst!$R$4:$W$4,0))))</f>
        <v>0</v>
      </c>
      <c r="S182" s="169">
        <f>IF($C182-S$1&lt;År1,0,R181*(1-VLOOKUP($A182,[1]Hugst!$R$5:$W$9,MATCH(ROUNDUP((S$1)/10,0)*10,[1]Hugst!$R$4:$W$4,0))))</f>
        <v>0</v>
      </c>
      <c r="T182" s="169">
        <f>IF($C182-T$1&lt;År1,0,S181*(1-VLOOKUP($A182,[1]Hugst!$R$5:$W$9,MATCH(ROUNDUP((T$1)/10,0)*10,[1]Hugst!$R$4:$W$4,0))))</f>
        <v>0</v>
      </c>
      <c r="U182" s="169">
        <f>IF($C182-U$1&lt;År1,0,T181*(1-VLOOKUP($A182,[1]Hugst!$R$5:$W$9,MATCH(ROUNDUP((U$1)/10,0)*10,[1]Hugst!$R$4:$W$4,0))))</f>
        <v>0</v>
      </c>
      <c r="V182" s="169">
        <f>IF($C182-V$1&lt;År1,0,U181*(1-VLOOKUP($A182,[1]Hugst!$R$5:$W$9,MATCH(ROUNDUP((V$1)/10,0)*10,[1]Hugst!$R$4:$W$4,0))))</f>
        <v>0</v>
      </c>
      <c r="W182" s="169">
        <f>IF($C182-W$1&lt;År1,0,V181*(1-VLOOKUP($A182,[1]Hugst!$R$5:$W$9,MATCH(ROUNDUP((W$1)/10,0)*10,[1]Hugst!$R$4:$W$4,0))))</f>
        <v>0</v>
      </c>
      <c r="X182" s="169">
        <f>IF($C182-X$1&lt;År1,0,W181*(1-VLOOKUP($A182,[1]Hugst!$R$5:$W$9,MATCH(ROUNDUP((X$1)/10,0)*10,[1]Hugst!$R$4:$W$4,0))))</f>
        <v>0</v>
      </c>
      <c r="Y182" s="169">
        <f>IF($C182-Y$1&lt;År1,0,X181*(1-VLOOKUP($A182,[1]Hugst!$R$5:$W$9,MATCH(ROUNDUP((Y$1)/10,0)*10,[1]Hugst!$R$4:$W$4,0))))</f>
        <v>0</v>
      </c>
      <c r="Z182" s="169">
        <f>IF($C182-Z$1&lt;År1,0,Y181*(1-VLOOKUP($A182,[1]Hugst!$R$5:$W$9,MATCH(ROUNDUP((Z$1)/10,0)*10,[1]Hugst!$R$4:$W$4,0))))</f>
        <v>0</v>
      </c>
      <c r="AA182" s="169">
        <f>IF($C182-AA$1&lt;År1,0,Z181*(1-VLOOKUP($A182,[1]Hugst!$R$5:$W$9,MATCH(ROUNDUP((AA$1)/10,0)*10,[1]Hugst!$R$4:$W$4,0))))</f>
        <v>0</v>
      </c>
      <c r="AB182" s="169">
        <f>IF($C182-AB$1&lt;År1,0,AA181*(1-VLOOKUP($A182,[1]Hugst!$R$5:$W$9,MATCH(ROUNDUP((AB$1)/10,0)*10,[1]Hugst!$R$4:$W$4,0))))</f>
        <v>0</v>
      </c>
      <c r="AC182" s="169">
        <f>IF($C182-AC$1&lt;År1,0,AB181*(1-VLOOKUP($A182,[1]Hugst!$R$5:$W$9,MATCH(ROUNDUP((AC$1)/10,0)*10,[1]Hugst!$R$4:$W$4,0))))</f>
        <v>0</v>
      </c>
      <c r="AD182" s="169">
        <f>IF($C182-AD$1&lt;År1,0,AC181*(1-VLOOKUP($A182,[1]Hugst!$R$5:$W$9,MATCH(ROUNDUP((AD$1)/10,0)*10,[1]Hugst!$R$4:$W$4,0))))</f>
        <v>0</v>
      </c>
      <c r="AE182" s="169">
        <f>IF($C182-AE$1&lt;År1,0,AD181*(1-VLOOKUP($A182,[1]Hugst!$R$5:$W$9,MATCH(ROUNDUP((AE$1)/10,0)*10,[1]Hugst!$R$4:$W$4,0))))</f>
        <v>0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9">
        <f t="shared" si="3"/>
        <v>0</v>
      </c>
      <c r="F183" s="169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9">
        <f>IF($C183-G$1&lt;År1,0,F182*(1-VLOOKUP($A183,[1]Hugst!$R$5:$W$9,MATCH(ROUNDUP((G$1)/10,0)*10,[1]Hugst!$R$4:$W$4,0))))</f>
        <v>0</v>
      </c>
      <c r="H183" s="169">
        <f>IF($C183-H$1&lt;År1,0,G182*(1-VLOOKUP($A183,[1]Hugst!$R$5:$W$9,MATCH(ROUNDUP((H$1)/10,0)*10,[1]Hugst!$R$4:$W$4,0))))</f>
        <v>0</v>
      </c>
      <c r="I183" s="169">
        <f>IF($C183-I$1&lt;År1,0,H182*(1-VLOOKUP($A183,[1]Hugst!$R$5:$W$9,MATCH(ROUNDUP((I$1)/10,0)*10,[1]Hugst!$R$4:$W$4,0))))</f>
        <v>0</v>
      </c>
      <c r="J183" s="169">
        <f>IF($C183-J$1&lt;År1,0,I182*(1-VLOOKUP($A183,[1]Hugst!$R$5:$W$9,MATCH(ROUNDUP((J$1)/10,0)*10,[1]Hugst!$R$4:$W$4,0))))</f>
        <v>0</v>
      </c>
      <c r="K183" s="169">
        <f>IF($C183-K$1&lt;År1,0,J182*(1-VLOOKUP($A183,[1]Hugst!$R$5:$W$9,MATCH(ROUNDUP((K$1)/10,0)*10,[1]Hugst!$R$4:$W$4,0))))</f>
        <v>0</v>
      </c>
      <c r="L183" s="169">
        <f>IF($C183-L$1&lt;År1,0,K182*(1-VLOOKUP($A183,[1]Hugst!$R$5:$W$9,MATCH(ROUNDUP((L$1)/10,0)*10,[1]Hugst!$R$4:$W$4,0))))</f>
        <v>0</v>
      </c>
      <c r="M183" s="169">
        <f>IF($C183-M$1&lt;År1,0,L182*(1-VLOOKUP($A183,[1]Hugst!$R$5:$W$9,MATCH(ROUNDUP((M$1)/10,0)*10,[1]Hugst!$R$4:$W$4,0))))</f>
        <v>0</v>
      </c>
      <c r="N183" s="169">
        <f>IF($C183-N$1&lt;År1,0,M182*(1-VLOOKUP($A183,[1]Hugst!$R$5:$W$9,MATCH(ROUNDUP((N$1)/10,0)*10,[1]Hugst!$R$4:$W$4,0))))</f>
        <v>0</v>
      </c>
      <c r="O183" s="169">
        <f>IF($C183-O$1&lt;År1,0,N182*(1-VLOOKUP($A183,[1]Hugst!$R$5:$W$9,MATCH(ROUNDUP((O$1)/10,0)*10,[1]Hugst!$R$4:$W$4,0))))</f>
        <v>0</v>
      </c>
      <c r="P183" s="169">
        <f>IF($C183-P$1&lt;År1,0,O182*(1-VLOOKUP($A183,[1]Hugst!$R$5:$W$9,MATCH(ROUNDUP((P$1)/10,0)*10,[1]Hugst!$R$4:$W$4,0))))</f>
        <v>0</v>
      </c>
      <c r="Q183" s="169">
        <f>IF($C183-Q$1&lt;År1,0,P182*(1-VLOOKUP($A183,[1]Hugst!$R$5:$W$9,MATCH(ROUNDUP((Q$1)/10,0)*10,[1]Hugst!$R$4:$W$4,0))))</f>
        <v>0</v>
      </c>
      <c r="R183" s="169">
        <f>IF($C183-R$1&lt;År1,0,Q182*(1-VLOOKUP($A183,[1]Hugst!$R$5:$W$9,MATCH(ROUNDUP((R$1)/10,0)*10,[1]Hugst!$R$4:$W$4,0))))</f>
        <v>0</v>
      </c>
      <c r="S183" s="169">
        <f>IF($C183-S$1&lt;År1,0,R182*(1-VLOOKUP($A183,[1]Hugst!$R$5:$W$9,MATCH(ROUNDUP((S$1)/10,0)*10,[1]Hugst!$R$4:$W$4,0))))</f>
        <v>0</v>
      </c>
      <c r="T183" s="169">
        <f>IF($C183-T$1&lt;År1,0,S182*(1-VLOOKUP($A183,[1]Hugst!$R$5:$W$9,MATCH(ROUNDUP((T$1)/10,0)*10,[1]Hugst!$R$4:$W$4,0))))</f>
        <v>0</v>
      </c>
      <c r="U183" s="169">
        <f>IF($C183-U$1&lt;År1,0,T182*(1-VLOOKUP($A183,[1]Hugst!$R$5:$W$9,MATCH(ROUNDUP((U$1)/10,0)*10,[1]Hugst!$R$4:$W$4,0))))</f>
        <v>0</v>
      </c>
      <c r="V183" s="169">
        <f>IF($C183-V$1&lt;År1,0,U182*(1-VLOOKUP($A183,[1]Hugst!$R$5:$W$9,MATCH(ROUNDUP((V$1)/10,0)*10,[1]Hugst!$R$4:$W$4,0))))</f>
        <v>0</v>
      </c>
      <c r="W183" s="169">
        <f>IF($C183-W$1&lt;År1,0,V182*(1-VLOOKUP($A183,[1]Hugst!$R$5:$W$9,MATCH(ROUNDUP((W$1)/10,0)*10,[1]Hugst!$R$4:$W$4,0))))</f>
        <v>0</v>
      </c>
      <c r="X183" s="169">
        <f>IF($C183-X$1&lt;År1,0,W182*(1-VLOOKUP($A183,[1]Hugst!$R$5:$W$9,MATCH(ROUNDUP((X$1)/10,0)*10,[1]Hugst!$R$4:$W$4,0))))</f>
        <v>0</v>
      </c>
      <c r="Y183" s="169">
        <f>IF($C183-Y$1&lt;År1,0,X182*(1-VLOOKUP($A183,[1]Hugst!$R$5:$W$9,MATCH(ROUNDUP((Y$1)/10,0)*10,[1]Hugst!$R$4:$W$4,0))))</f>
        <v>0</v>
      </c>
      <c r="Z183" s="169">
        <f>IF($C183-Z$1&lt;År1,0,Y182*(1-VLOOKUP($A183,[1]Hugst!$R$5:$W$9,MATCH(ROUNDUP((Z$1)/10,0)*10,[1]Hugst!$R$4:$W$4,0))))</f>
        <v>0</v>
      </c>
      <c r="AA183" s="169">
        <f>IF($C183-AA$1&lt;År1,0,Z182*(1-VLOOKUP($A183,[1]Hugst!$R$5:$W$9,MATCH(ROUNDUP((AA$1)/10,0)*10,[1]Hugst!$R$4:$W$4,0))))</f>
        <v>0</v>
      </c>
      <c r="AB183" s="169">
        <f>IF($C183-AB$1&lt;År1,0,AA182*(1-VLOOKUP($A183,[1]Hugst!$R$5:$W$9,MATCH(ROUNDUP((AB$1)/10,0)*10,[1]Hugst!$R$4:$W$4,0))))</f>
        <v>0</v>
      </c>
      <c r="AC183" s="169">
        <f>IF($C183-AC$1&lt;År1,0,AB182*(1-VLOOKUP($A183,[1]Hugst!$R$5:$W$9,MATCH(ROUNDUP((AC$1)/10,0)*10,[1]Hugst!$R$4:$W$4,0))))</f>
        <v>0</v>
      </c>
      <c r="AD183" s="169">
        <f>IF($C183-AD$1&lt;År1,0,AC182*(1-VLOOKUP($A183,[1]Hugst!$R$5:$W$9,MATCH(ROUNDUP((AD$1)/10,0)*10,[1]Hugst!$R$4:$W$4,0))))</f>
        <v>0</v>
      </c>
      <c r="AE183" s="169">
        <f>IF($C183-AE$1&lt;År1,0,AD182*(1-VLOOKUP($A183,[1]Hugst!$R$5:$W$9,MATCH(ROUNDUP((AE$1)/10,0)*10,[1]Hugst!$R$4:$W$4,0))))</f>
        <v>0</v>
      </c>
      <c r="AF183" s="169">
        <f>IF($C183-AF$1&lt;År1,0,AE182*(1-VLOOKUP($A183,[1]Hugst!$R$5:$W$9,MATCH(ROUNDUP((AF$1)/10,0)*10,[1]Hugst!$R$4:$W$4,0))))</f>
        <v>0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9">
        <f t="shared" si="3"/>
        <v>0</v>
      </c>
      <c r="F184" s="169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9">
        <f>IF($C184-G$1&lt;År1,0,F183*(1-VLOOKUP($A184,[1]Hugst!$R$5:$W$9,MATCH(ROUNDUP((G$1)/10,0)*10,[1]Hugst!$R$4:$W$4,0))))</f>
        <v>0</v>
      </c>
      <c r="H184" s="169">
        <f>IF($C184-H$1&lt;År1,0,G183*(1-VLOOKUP($A184,[1]Hugst!$R$5:$W$9,MATCH(ROUNDUP((H$1)/10,0)*10,[1]Hugst!$R$4:$W$4,0))))</f>
        <v>0</v>
      </c>
      <c r="I184" s="169">
        <f>IF($C184-I$1&lt;År1,0,H183*(1-VLOOKUP($A184,[1]Hugst!$R$5:$W$9,MATCH(ROUNDUP((I$1)/10,0)*10,[1]Hugst!$R$4:$W$4,0))))</f>
        <v>0</v>
      </c>
      <c r="J184" s="169">
        <f>IF($C184-J$1&lt;År1,0,I183*(1-VLOOKUP($A184,[1]Hugst!$R$5:$W$9,MATCH(ROUNDUP((J$1)/10,0)*10,[1]Hugst!$R$4:$W$4,0))))</f>
        <v>0</v>
      </c>
      <c r="K184" s="169">
        <f>IF($C184-K$1&lt;År1,0,J183*(1-VLOOKUP($A184,[1]Hugst!$R$5:$W$9,MATCH(ROUNDUP((K$1)/10,0)*10,[1]Hugst!$R$4:$W$4,0))))</f>
        <v>0</v>
      </c>
      <c r="L184" s="169">
        <f>IF($C184-L$1&lt;År1,0,K183*(1-VLOOKUP($A184,[1]Hugst!$R$5:$W$9,MATCH(ROUNDUP((L$1)/10,0)*10,[1]Hugst!$R$4:$W$4,0))))</f>
        <v>0</v>
      </c>
      <c r="M184" s="169">
        <f>IF($C184-M$1&lt;År1,0,L183*(1-VLOOKUP($A184,[1]Hugst!$R$5:$W$9,MATCH(ROUNDUP((M$1)/10,0)*10,[1]Hugst!$R$4:$W$4,0))))</f>
        <v>0</v>
      </c>
      <c r="N184" s="169">
        <f>IF($C184-N$1&lt;År1,0,M183*(1-VLOOKUP($A184,[1]Hugst!$R$5:$W$9,MATCH(ROUNDUP((N$1)/10,0)*10,[1]Hugst!$R$4:$W$4,0))))</f>
        <v>0</v>
      </c>
      <c r="O184" s="169">
        <f>IF($C184-O$1&lt;År1,0,N183*(1-VLOOKUP($A184,[1]Hugst!$R$5:$W$9,MATCH(ROUNDUP((O$1)/10,0)*10,[1]Hugst!$R$4:$W$4,0))))</f>
        <v>0</v>
      </c>
      <c r="P184" s="169">
        <f>IF($C184-P$1&lt;År1,0,O183*(1-VLOOKUP($A184,[1]Hugst!$R$5:$W$9,MATCH(ROUNDUP((P$1)/10,0)*10,[1]Hugst!$R$4:$W$4,0))))</f>
        <v>0</v>
      </c>
      <c r="Q184" s="169">
        <f>IF($C184-Q$1&lt;År1,0,P183*(1-VLOOKUP($A184,[1]Hugst!$R$5:$W$9,MATCH(ROUNDUP((Q$1)/10,0)*10,[1]Hugst!$R$4:$W$4,0))))</f>
        <v>0</v>
      </c>
      <c r="R184" s="169">
        <f>IF($C184-R$1&lt;År1,0,Q183*(1-VLOOKUP($A184,[1]Hugst!$R$5:$W$9,MATCH(ROUNDUP((R$1)/10,0)*10,[1]Hugst!$R$4:$W$4,0))))</f>
        <v>0</v>
      </c>
      <c r="S184" s="169">
        <f>IF($C184-S$1&lt;År1,0,R183*(1-VLOOKUP($A184,[1]Hugst!$R$5:$W$9,MATCH(ROUNDUP((S$1)/10,0)*10,[1]Hugst!$R$4:$W$4,0))))</f>
        <v>0</v>
      </c>
      <c r="T184" s="169">
        <f>IF($C184-T$1&lt;År1,0,S183*(1-VLOOKUP($A184,[1]Hugst!$R$5:$W$9,MATCH(ROUNDUP((T$1)/10,0)*10,[1]Hugst!$R$4:$W$4,0))))</f>
        <v>0</v>
      </c>
      <c r="U184" s="169">
        <f>IF($C184-U$1&lt;År1,0,T183*(1-VLOOKUP($A184,[1]Hugst!$R$5:$W$9,MATCH(ROUNDUP((U$1)/10,0)*10,[1]Hugst!$R$4:$W$4,0))))</f>
        <v>0</v>
      </c>
      <c r="V184" s="169">
        <f>IF($C184-V$1&lt;År1,0,U183*(1-VLOOKUP($A184,[1]Hugst!$R$5:$W$9,MATCH(ROUNDUP((V$1)/10,0)*10,[1]Hugst!$R$4:$W$4,0))))</f>
        <v>0</v>
      </c>
      <c r="W184" s="169">
        <f>IF($C184-W$1&lt;År1,0,V183*(1-VLOOKUP($A184,[1]Hugst!$R$5:$W$9,MATCH(ROUNDUP((W$1)/10,0)*10,[1]Hugst!$R$4:$W$4,0))))</f>
        <v>0</v>
      </c>
      <c r="X184" s="169">
        <f>IF($C184-X$1&lt;År1,0,W183*(1-VLOOKUP($A184,[1]Hugst!$R$5:$W$9,MATCH(ROUNDUP((X$1)/10,0)*10,[1]Hugst!$R$4:$W$4,0))))</f>
        <v>0</v>
      </c>
      <c r="Y184" s="169">
        <f>IF($C184-Y$1&lt;År1,0,X183*(1-VLOOKUP($A184,[1]Hugst!$R$5:$W$9,MATCH(ROUNDUP((Y$1)/10,0)*10,[1]Hugst!$R$4:$W$4,0))))</f>
        <v>0</v>
      </c>
      <c r="Z184" s="169">
        <f>IF($C184-Z$1&lt;År1,0,Y183*(1-VLOOKUP($A184,[1]Hugst!$R$5:$W$9,MATCH(ROUNDUP((Z$1)/10,0)*10,[1]Hugst!$R$4:$W$4,0))))</f>
        <v>0</v>
      </c>
      <c r="AA184" s="169">
        <f>IF($C184-AA$1&lt;År1,0,Z183*(1-VLOOKUP($A184,[1]Hugst!$R$5:$W$9,MATCH(ROUNDUP((AA$1)/10,0)*10,[1]Hugst!$R$4:$W$4,0))))</f>
        <v>0</v>
      </c>
      <c r="AB184" s="169">
        <f>IF($C184-AB$1&lt;År1,0,AA183*(1-VLOOKUP($A184,[1]Hugst!$R$5:$W$9,MATCH(ROUNDUP((AB$1)/10,0)*10,[1]Hugst!$R$4:$W$4,0))))</f>
        <v>0</v>
      </c>
      <c r="AC184" s="169">
        <f>IF($C184-AC$1&lt;År1,0,AB183*(1-VLOOKUP($A184,[1]Hugst!$R$5:$W$9,MATCH(ROUNDUP((AC$1)/10,0)*10,[1]Hugst!$R$4:$W$4,0))))</f>
        <v>0</v>
      </c>
      <c r="AD184" s="169">
        <f>IF($C184-AD$1&lt;År1,0,AC183*(1-VLOOKUP($A184,[1]Hugst!$R$5:$W$9,MATCH(ROUNDUP((AD$1)/10,0)*10,[1]Hugst!$R$4:$W$4,0))))</f>
        <v>0</v>
      </c>
      <c r="AE184" s="169">
        <f>IF($C184-AE$1&lt;År1,0,AD183*(1-VLOOKUP($A184,[1]Hugst!$R$5:$W$9,MATCH(ROUNDUP((AE$1)/10,0)*10,[1]Hugst!$R$4:$W$4,0))))</f>
        <v>0</v>
      </c>
      <c r="AF184" s="169">
        <f>IF($C184-AF$1&lt;År1,0,AE183*(1-VLOOKUP($A184,[1]Hugst!$R$5:$W$9,MATCH(ROUNDUP((AF$1)/10,0)*10,[1]Hugst!$R$4:$W$4,0))))</f>
        <v>0</v>
      </c>
      <c r="AG184" s="169">
        <f>IF($C184-AG$1&lt;År1,0,AF183*(1-VLOOKUP($A184,[1]Hugst!$R$5:$W$9,MATCH(ROUNDUP((AG$1)/10,0)*10,[1]Hugst!$R$4:$W$4,0))))</f>
        <v>0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9">
        <f t="shared" si="3"/>
        <v>0</v>
      </c>
      <c r="F185" s="169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9">
        <f>IF($C185-G$1&lt;År1,0,F184*(1-VLOOKUP($A185,[1]Hugst!$R$5:$W$9,MATCH(ROUNDUP((G$1)/10,0)*10,[1]Hugst!$R$4:$W$4,0))))</f>
        <v>0</v>
      </c>
      <c r="H185" s="169">
        <f>IF($C185-H$1&lt;År1,0,G184*(1-VLOOKUP($A185,[1]Hugst!$R$5:$W$9,MATCH(ROUNDUP((H$1)/10,0)*10,[1]Hugst!$R$4:$W$4,0))))</f>
        <v>0</v>
      </c>
      <c r="I185" s="169">
        <f>IF($C185-I$1&lt;År1,0,H184*(1-VLOOKUP($A185,[1]Hugst!$R$5:$W$9,MATCH(ROUNDUP((I$1)/10,0)*10,[1]Hugst!$R$4:$W$4,0))))</f>
        <v>0</v>
      </c>
      <c r="J185" s="169">
        <f>IF($C185-J$1&lt;År1,0,I184*(1-VLOOKUP($A185,[1]Hugst!$R$5:$W$9,MATCH(ROUNDUP((J$1)/10,0)*10,[1]Hugst!$R$4:$W$4,0))))</f>
        <v>0</v>
      </c>
      <c r="K185" s="169">
        <f>IF($C185-K$1&lt;År1,0,J184*(1-VLOOKUP($A185,[1]Hugst!$R$5:$W$9,MATCH(ROUNDUP((K$1)/10,0)*10,[1]Hugst!$R$4:$W$4,0))))</f>
        <v>0</v>
      </c>
      <c r="L185" s="169">
        <f>IF($C185-L$1&lt;År1,0,K184*(1-VLOOKUP($A185,[1]Hugst!$R$5:$W$9,MATCH(ROUNDUP((L$1)/10,0)*10,[1]Hugst!$R$4:$W$4,0))))</f>
        <v>0</v>
      </c>
      <c r="M185" s="169">
        <f>IF($C185-M$1&lt;År1,0,L184*(1-VLOOKUP($A185,[1]Hugst!$R$5:$W$9,MATCH(ROUNDUP((M$1)/10,0)*10,[1]Hugst!$R$4:$W$4,0))))</f>
        <v>0</v>
      </c>
      <c r="N185" s="169">
        <f>IF($C185-N$1&lt;År1,0,M184*(1-VLOOKUP($A185,[1]Hugst!$R$5:$W$9,MATCH(ROUNDUP((N$1)/10,0)*10,[1]Hugst!$R$4:$W$4,0))))</f>
        <v>0</v>
      </c>
      <c r="O185" s="169">
        <f>IF($C185-O$1&lt;År1,0,N184*(1-VLOOKUP($A185,[1]Hugst!$R$5:$W$9,MATCH(ROUNDUP((O$1)/10,0)*10,[1]Hugst!$R$4:$W$4,0))))</f>
        <v>0</v>
      </c>
      <c r="P185" s="169">
        <f>IF($C185-P$1&lt;År1,0,O184*(1-VLOOKUP($A185,[1]Hugst!$R$5:$W$9,MATCH(ROUNDUP((P$1)/10,0)*10,[1]Hugst!$R$4:$W$4,0))))</f>
        <v>0</v>
      </c>
      <c r="Q185" s="169">
        <f>IF($C185-Q$1&lt;År1,0,P184*(1-VLOOKUP($A185,[1]Hugst!$R$5:$W$9,MATCH(ROUNDUP((Q$1)/10,0)*10,[1]Hugst!$R$4:$W$4,0))))</f>
        <v>0</v>
      </c>
      <c r="R185" s="169">
        <f>IF($C185-R$1&lt;År1,0,Q184*(1-VLOOKUP($A185,[1]Hugst!$R$5:$W$9,MATCH(ROUNDUP((R$1)/10,0)*10,[1]Hugst!$R$4:$W$4,0))))</f>
        <v>0</v>
      </c>
      <c r="S185" s="169">
        <f>IF($C185-S$1&lt;År1,0,R184*(1-VLOOKUP($A185,[1]Hugst!$R$5:$W$9,MATCH(ROUNDUP((S$1)/10,0)*10,[1]Hugst!$R$4:$W$4,0))))</f>
        <v>0</v>
      </c>
      <c r="T185" s="169">
        <f>IF($C185-T$1&lt;År1,0,S184*(1-VLOOKUP($A185,[1]Hugst!$R$5:$W$9,MATCH(ROUNDUP((T$1)/10,0)*10,[1]Hugst!$R$4:$W$4,0))))</f>
        <v>0</v>
      </c>
      <c r="U185" s="169">
        <f>IF($C185-U$1&lt;År1,0,T184*(1-VLOOKUP($A185,[1]Hugst!$R$5:$W$9,MATCH(ROUNDUP((U$1)/10,0)*10,[1]Hugst!$R$4:$W$4,0))))</f>
        <v>0</v>
      </c>
      <c r="V185" s="169">
        <f>IF($C185-V$1&lt;År1,0,U184*(1-VLOOKUP($A185,[1]Hugst!$R$5:$W$9,MATCH(ROUNDUP((V$1)/10,0)*10,[1]Hugst!$R$4:$W$4,0))))</f>
        <v>0</v>
      </c>
      <c r="W185" s="169">
        <f>IF($C185-W$1&lt;År1,0,V184*(1-VLOOKUP($A185,[1]Hugst!$R$5:$W$9,MATCH(ROUNDUP((W$1)/10,0)*10,[1]Hugst!$R$4:$W$4,0))))</f>
        <v>0</v>
      </c>
      <c r="X185" s="169">
        <f>IF($C185-X$1&lt;År1,0,W184*(1-VLOOKUP($A185,[1]Hugst!$R$5:$W$9,MATCH(ROUNDUP((X$1)/10,0)*10,[1]Hugst!$R$4:$W$4,0))))</f>
        <v>0</v>
      </c>
      <c r="Y185" s="169">
        <f>IF($C185-Y$1&lt;År1,0,X184*(1-VLOOKUP($A185,[1]Hugst!$R$5:$W$9,MATCH(ROUNDUP((Y$1)/10,0)*10,[1]Hugst!$R$4:$W$4,0))))</f>
        <v>0</v>
      </c>
      <c r="Z185" s="169">
        <f>IF($C185-Z$1&lt;År1,0,Y184*(1-VLOOKUP($A185,[1]Hugst!$R$5:$W$9,MATCH(ROUNDUP((Z$1)/10,0)*10,[1]Hugst!$R$4:$W$4,0))))</f>
        <v>0</v>
      </c>
      <c r="AA185" s="169">
        <f>IF($C185-AA$1&lt;År1,0,Z184*(1-VLOOKUP($A185,[1]Hugst!$R$5:$W$9,MATCH(ROUNDUP((AA$1)/10,0)*10,[1]Hugst!$R$4:$W$4,0))))</f>
        <v>0</v>
      </c>
      <c r="AB185" s="169">
        <f>IF($C185-AB$1&lt;År1,0,AA184*(1-VLOOKUP($A185,[1]Hugst!$R$5:$W$9,MATCH(ROUNDUP((AB$1)/10,0)*10,[1]Hugst!$R$4:$W$4,0))))</f>
        <v>0</v>
      </c>
      <c r="AC185" s="169">
        <f>IF($C185-AC$1&lt;År1,0,AB184*(1-VLOOKUP($A185,[1]Hugst!$R$5:$W$9,MATCH(ROUNDUP((AC$1)/10,0)*10,[1]Hugst!$R$4:$W$4,0))))</f>
        <v>0</v>
      </c>
      <c r="AD185" s="169">
        <f>IF($C185-AD$1&lt;År1,0,AC184*(1-VLOOKUP($A185,[1]Hugst!$R$5:$W$9,MATCH(ROUNDUP((AD$1)/10,0)*10,[1]Hugst!$R$4:$W$4,0))))</f>
        <v>0</v>
      </c>
      <c r="AE185" s="169">
        <f>IF($C185-AE$1&lt;År1,0,AD184*(1-VLOOKUP($A185,[1]Hugst!$R$5:$W$9,MATCH(ROUNDUP((AE$1)/10,0)*10,[1]Hugst!$R$4:$W$4,0))))</f>
        <v>0</v>
      </c>
      <c r="AF185" s="169">
        <f>IF($C185-AF$1&lt;År1,0,AE184*(1-VLOOKUP($A185,[1]Hugst!$R$5:$W$9,MATCH(ROUNDUP((AF$1)/10,0)*10,[1]Hugst!$R$4:$W$4,0))))</f>
        <v>0</v>
      </c>
      <c r="AG185" s="169">
        <f>IF($C185-AG$1&lt;År1,0,AF184*(1-VLOOKUP($A185,[1]Hugst!$R$5:$W$9,MATCH(ROUNDUP((AG$1)/10,0)*10,[1]Hugst!$R$4:$W$4,0))))</f>
        <v>0</v>
      </c>
      <c r="AH185" s="169">
        <f>IF($C185-AH$1&lt;År1,0,AG184*(1-VLOOKUP($A185,[1]Hugst!$R$5:$W$9,MATCH(ROUNDUP((AH$1)/10,0)*10,[1]Hugst!$R$4:$W$4,0))))</f>
        <v>0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9">
        <f t="shared" si="3"/>
        <v>0</v>
      </c>
      <c r="F186" s="169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9">
        <f>IF($C186-G$1&lt;År1,0,F185*(1-VLOOKUP($A186,[1]Hugst!$R$5:$W$9,MATCH(ROUNDUP((G$1)/10,0)*10,[1]Hugst!$R$4:$W$4,0))))</f>
        <v>0</v>
      </c>
      <c r="H186" s="169">
        <f>IF($C186-H$1&lt;År1,0,G185*(1-VLOOKUP($A186,[1]Hugst!$R$5:$W$9,MATCH(ROUNDUP((H$1)/10,0)*10,[1]Hugst!$R$4:$W$4,0))))</f>
        <v>0</v>
      </c>
      <c r="I186" s="169">
        <f>IF($C186-I$1&lt;År1,0,H185*(1-VLOOKUP($A186,[1]Hugst!$R$5:$W$9,MATCH(ROUNDUP((I$1)/10,0)*10,[1]Hugst!$R$4:$W$4,0))))</f>
        <v>0</v>
      </c>
      <c r="J186" s="169">
        <f>IF($C186-J$1&lt;År1,0,I185*(1-VLOOKUP($A186,[1]Hugst!$R$5:$W$9,MATCH(ROUNDUP((J$1)/10,0)*10,[1]Hugst!$R$4:$W$4,0))))</f>
        <v>0</v>
      </c>
      <c r="K186" s="169">
        <f>IF($C186-K$1&lt;År1,0,J185*(1-VLOOKUP($A186,[1]Hugst!$R$5:$W$9,MATCH(ROUNDUP((K$1)/10,0)*10,[1]Hugst!$R$4:$W$4,0))))</f>
        <v>0</v>
      </c>
      <c r="L186" s="169">
        <f>IF($C186-L$1&lt;År1,0,K185*(1-VLOOKUP($A186,[1]Hugst!$R$5:$W$9,MATCH(ROUNDUP((L$1)/10,0)*10,[1]Hugst!$R$4:$W$4,0))))</f>
        <v>0</v>
      </c>
      <c r="M186" s="169">
        <f>IF($C186-M$1&lt;År1,0,L185*(1-VLOOKUP($A186,[1]Hugst!$R$5:$W$9,MATCH(ROUNDUP((M$1)/10,0)*10,[1]Hugst!$R$4:$W$4,0))))</f>
        <v>0</v>
      </c>
      <c r="N186" s="169">
        <f>IF($C186-N$1&lt;År1,0,M185*(1-VLOOKUP($A186,[1]Hugst!$R$5:$W$9,MATCH(ROUNDUP((N$1)/10,0)*10,[1]Hugst!$R$4:$W$4,0))))</f>
        <v>0</v>
      </c>
      <c r="O186" s="169">
        <f>IF($C186-O$1&lt;År1,0,N185*(1-VLOOKUP($A186,[1]Hugst!$R$5:$W$9,MATCH(ROUNDUP((O$1)/10,0)*10,[1]Hugst!$R$4:$W$4,0))))</f>
        <v>0</v>
      </c>
      <c r="P186" s="169">
        <f>IF($C186-P$1&lt;År1,0,O185*(1-VLOOKUP($A186,[1]Hugst!$R$5:$W$9,MATCH(ROUNDUP((P$1)/10,0)*10,[1]Hugst!$R$4:$W$4,0))))</f>
        <v>0</v>
      </c>
      <c r="Q186" s="169">
        <f>IF($C186-Q$1&lt;År1,0,P185*(1-VLOOKUP($A186,[1]Hugst!$R$5:$W$9,MATCH(ROUNDUP((Q$1)/10,0)*10,[1]Hugst!$R$4:$W$4,0))))</f>
        <v>0</v>
      </c>
      <c r="R186" s="169">
        <f>IF($C186-R$1&lt;År1,0,Q185*(1-VLOOKUP($A186,[1]Hugst!$R$5:$W$9,MATCH(ROUNDUP((R$1)/10,0)*10,[1]Hugst!$R$4:$W$4,0))))</f>
        <v>0</v>
      </c>
      <c r="S186" s="169">
        <f>IF($C186-S$1&lt;År1,0,R185*(1-VLOOKUP($A186,[1]Hugst!$R$5:$W$9,MATCH(ROUNDUP((S$1)/10,0)*10,[1]Hugst!$R$4:$W$4,0))))</f>
        <v>0</v>
      </c>
      <c r="T186" s="169">
        <f>IF($C186-T$1&lt;År1,0,S185*(1-VLOOKUP($A186,[1]Hugst!$R$5:$W$9,MATCH(ROUNDUP((T$1)/10,0)*10,[1]Hugst!$R$4:$W$4,0))))</f>
        <v>0</v>
      </c>
      <c r="U186" s="169">
        <f>IF($C186-U$1&lt;År1,0,T185*(1-VLOOKUP($A186,[1]Hugst!$R$5:$W$9,MATCH(ROUNDUP((U$1)/10,0)*10,[1]Hugst!$R$4:$W$4,0))))</f>
        <v>0</v>
      </c>
      <c r="V186" s="169">
        <f>IF($C186-V$1&lt;År1,0,U185*(1-VLOOKUP($A186,[1]Hugst!$R$5:$W$9,MATCH(ROUNDUP((V$1)/10,0)*10,[1]Hugst!$R$4:$W$4,0))))</f>
        <v>0</v>
      </c>
      <c r="W186" s="169">
        <f>IF($C186-W$1&lt;År1,0,V185*(1-VLOOKUP($A186,[1]Hugst!$R$5:$W$9,MATCH(ROUNDUP((W$1)/10,0)*10,[1]Hugst!$R$4:$W$4,0))))</f>
        <v>0</v>
      </c>
      <c r="X186" s="169">
        <f>IF($C186-X$1&lt;År1,0,W185*(1-VLOOKUP($A186,[1]Hugst!$R$5:$W$9,MATCH(ROUNDUP((X$1)/10,0)*10,[1]Hugst!$R$4:$W$4,0))))</f>
        <v>0</v>
      </c>
      <c r="Y186" s="169">
        <f>IF($C186-Y$1&lt;År1,0,X185*(1-VLOOKUP($A186,[1]Hugst!$R$5:$W$9,MATCH(ROUNDUP((Y$1)/10,0)*10,[1]Hugst!$R$4:$W$4,0))))</f>
        <v>0</v>
      </c>
      <c r="Z186" s="169">
        <f>IF($C186-Z$1&lt;År1,0,Y185*(1-VLOOKUP($A186,[1]Hugst!$R$5:$W$9,MATCH(ROUNDUP((Z$1)/10,0)*10,[1]Hugst!$R$4:$W$4,0))))</f>
        <v>0</v>
      </c>
      <c r="AA186" s="169">
        <f>IF($C186-AA$1&lt;År1,0,Z185*(1-VLOOKUP($A186,[1]Hugst!$R$5:$W$9,MATCH(ROUNDUP((AA$1)/10,0)*10,[1]Hugst!$R$4:$W$4,0))))</f>
        <v>0</v>
      </c>
      <c r="AB186" s="169">
        <f>IF($C186-AB$1&lt;År1,0,AA185*(1-VLOOKUP($A186,[1]Hugst!$R$5:$W$9,MATCH(ROUNDUP((AB$1)/10,0)*10,[1]Hugst!$R$4:$W$4,0))))</f>
        <v>0</v>
      </c>
      <c r="AC186" s="169">
        <f>IF($C186-AC$1&lt;År1,0,AB185*(1-VLOOKUP($A186,[1]Hugst!$R$5:$W$9,MATCH(ROUNDUP((AC$1)/10,0)*10,[1]Hugst!$R$4:$W$4,0))))</f>
        <v>0</v>
      </c>
      <c r="AD186" s="169">
        <f>IF($C186-AD$1&lt;År1,0,AC185*(1-VLOOKUP($A186,[1]Hugst!$R$5:$W$9,MATCH(ROUNDUP((AD$1)/10,0)*10,[1]Hugst!$R$4:$W$4,0))))</f>
        <v>0</v>
      </c>
      <c r="AE186" s="169">
        <f>IF($C186-AE$1&lt;År1,0,AD185*(1-VLOOKUP($A186,[1]Hugst!$R$5:$W$9,MATCH(ROUNDUP((AE$1)/10,0)*10,[1]Hugst!$R$4:$W$4,0))))</f>
        <v>0</v>
      </c>
      <c r="AF186" s="169">
        <f>IF($C186-AF$1&lt;År1,0,AE185*(1-VLOOKUP($A186,[1]Hugst!$R$5:$W$9,MATCH(ROUNDUP((AF$1)/10,0)*10,[1]Hugst!$R$4:$W$4,0))))</f>
        <v>0</v>
      </c>
      <c r="AG186" s="169">
        <f>IF($C186-AG$1&lt;År1,0,AF185*(1-VLOOKUP($A186,[1]Hugst!$R$5:$W$9,MATCH(ROUNDUP((AG$1)/10,0)*10,[1]Hugst!$R$4:$W$4,0))))</f>
        <v>0</v>
      </c>
      <c r="AH186" s="169">
        <f>IF($C186-AH$1&lt;År1,0,AG185*(1-VLOOKUP($A186,[1]Hugst!$R$5:$W$9,MATCH(ROUNDUP((AH$1)/10,0)*10,[1]Hugst!$R$4:$W$4,0))))</f>
        <v>0</v>
      </c>
      <c r="AI186" s="169">
        <f>IF($C186-AI$1&lt;År1,0,AH185*(1-VLOOKUP($A186,[1]Hugst!$R$5:$W$9,MATCH(ROUNDUP((AI$1)/10,0)*10,[1]Hugst!$R$4:$W$4,0))))</f>
        <v>0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9">
        <f t="shared" si="3"/>
        <v>0</v>
      </c>
      <c r="F187" s="169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9">
        <f>IF($C187-G$1&lt;År1,0,F186*(1-VLOOKUP($A187,[1]Hugst!$R$5:$W$9,MATCH(ROUNDUP((G$1)/10,0)*10,[1]Hugst!$R$4:$W$4,0))))</f>
        <v>0</v>
      </c>
      <c r="H187" s="169">
        <f>IF($C187-H$1&lt;År1,0,G186*(1-VLOOKUP($A187,[1]Hugst!$R$5:$W$9,MATCH(ROUNDUP((H$1)/10,0)*10,[1]Hugst!$R$4:$W$4,0))))</f>
        <v>0</v>
      </c>
      <c r="I187" s="169">
        <f>IF($C187-I$1&lt;År1,0,H186*(1-VLOOKUP($A187,[1]Hugst!$R$5:$W$9,MATCH(ROUNDUP((I$1)/10,0)*10,[1]Hugst!$R$4:$W$4,0))))</f>
        <v>0</v>
      </c>
      <c r="J187" s="169">
        <f>IF($C187-J$1&lt;År1,0,I186*(1-VLOOKUP($A187,[1]Hugst!$R$5:$W$9,MATCH(ROUNDUP((J$1)/10,0)*10,[1]Hugst!$R$4:$W$4,0))))</f>
        <v>0</v>
      </c>
      <c r="K187" s="169">
        <f>IF($C187-K$1&lt;År1,0,J186*(1-VLOOKUP($A187,[1]Hugst!$R$5:$W$9,MATCH(ROUNDUP((K$1)/10,0)*10,[1]Hugst!$R$4:$W$4,0))))</f>
        <v>0</v>
      </c>
      <c r="L187" s="169">
        <f>IF($C187-L$1&lt;År1,0,K186*(1-VLOOKUP($A187,[1]Hugst!$R$5:$W$9,MATCH(ROUNDUP((L$1)/10,0)*10,[1]Hugst!$R$4:$W$4,0))))</f>
        <v>0</v>
      </c>
      <c r="M187" s="169">
        <f>IF($C187-M$1&lt;År1,0,L186*(1-VLOOKUP($A187,[1]Hugst!$R$5:$W$9,MATCH(ROUNDUP((M$1)/10,0)*10,[1]Hugst!$R$4:$W$4,0))))</f>
        <v>0</v>
      </c>
      <c r="N187" s="169">
        <f>IF($C187-N$1&lt;År1,0,M186*(1-VLOOKUP($A187,[1]Hugst!$R$5:$W$9,MATCH(ROUNDUP((N$1)/10,0)*10,[1]Hugst!$R$4:$W$4,0))))</f>
        <v>0</v>
      </c>
      <c r="O187" s="169">
        <f>IF($C187-O$1&lt;År1,0,N186*(1-VLOOKUP($A187,[1]Hugst!$R$5:$W$9,MATCH(ROUNDUP((O$1)/10,0)*10,[1]Hugst!$R$4:$W$4,0))))</f>
        <v>0</v>
      </c>
      <c r="P187" s="169">
        <f>IF($C187-P$1&lt;År1,0,O186*(1-VLOOKUP($A187,[1]Hugst!$R$5:$W$9,MATCH(ROUNDUP((P$1)/10,0)*10,[1]Hugst!$R$4:$W$4,0))))</f>
        <v>0</v>
      </c>
      <c r="Q187" s="169">
        <f>IF($C187-Q$1&lt;År1,0,P186*(1-VLOOKUP($A187,[1]Hugst!$R$5:$W$9,MATCH(ROUNDUP((Q$1)/10,0)*10,[1]Hugst!$R$4:$W$4,0))))</f>
        <v>0</v>
      </c>
      <c r="R187" s="169">
        <f>IF($C187-R$1&lt;År1,0,Q186*(1-VLOOKUP($A187,[1]Hugst!$R$5:$W$9,MATCH(ROUNDUP((R$1)/10,0)*10,[1]Hugst!$R$4:$W$4,0))))</f>
        <v>0</v>
      </c>
      <c r="S187" s="169">
        <f>IF($C187-S$1&lt;År1,0,R186*(1-VLOOKUP($A187,[1]Hugst!$R$5:$W$9,MATCH(ROUNDUP((S$1)/10,0)*10,[1]Hugst!$R$4:$W$4,0))))</f>
        <v>0</v>
      </c>
      <c r="T187" s="169">
        <f>IF($C187-T$1&lt;År1,0,S186*(1-VLOOKUP($A187,[1]Hugst!$R$5:$W$9,MATCH(ROUNDUP((T$1)/10,0)*10,[1]Hugst!$R$4:$W$4,0))))</f>
        <v>0</v>
      </c>
      <c r="U187" s="169">
        <f>IF($C187-U$1&lt;År1,0,T186*(1-VLOOKUP($A187,[1]Hugst!$R$5:$W$9,MATCH(ROUNDUP((U$1)/10,0)*10,[1]Hugst!$R$4:$W$4,0))))</f>
        <v>0</v>
      </c>
      <c r="V187" s="169">
        <f>IF($C187-V$1&lt;År1,0,U186*(1-VLOOKUP($A187,[1]Hugst!$R$5:$W$9,MATCH(ROUNDUP((V$1)/10,0)*10,[1]Hugst!$R$4:$W$4,0))))</f>
        <v>0</v>
      </c>
      <c r="W187" s="169">
        <f>IF($C187-W$1&lt;År1,0,V186*(1-VLOOKUP($A187,[1]Hugst!$R$5:$W$9,MATCH(ROUNDUP((W$1)/10,0)*10,[1]Hugst!$R$4:$W$4,0))))</f>
        <v>0</v>
      </c>
      <c r="X187" s="169">
        <f>IF($C187-X$1&lt;År1,0,W186*(1-VLOOKUP($A187,[1]Hugst!$R$5:$W$9,MATCH(ROUNDUP((X$1)/10,0)*10,[1]Hugst!$R$4:$W$4,0))))</f>
        <v>0</v>
      </c>
      <c r="Y187" s="169">
        <f>IF($C187-Y$1&lt;År1,0,X186*(1-VLOOKUP($A187,[1]Hugst!$R$5:$W$9,MATCH(ROUNDUP((Y$1)/10,0)*10,[1]Hugst!$R$4:$W$4,0))))</f>
        <v>0</v>
      </c>
      <c r="Z187" s="169">
        <f>IF($C187-Z$1&lt;År1,0,Y186*(1-VLOOKUP($A187,[1]Hugst!$R$5:$W$9,MATCH(ROUNDUP((Z$1)/10,0)*10,[1]Hugst!$R$4:$W$4,0))))</f>
        <v>0</v>
      </c>
      <c r="AA187" s="169">
        <f>IF($C187-AA$1&lt;År1,0,Z186*(1-VLOOKUP($A187,[1]Hugst!$R$5:$W$9,MATCH(ROUNDUP((AA$1)/10,0)*10,[1]Hugst!$R$4:$W$4,0))))</f>
        <v>0</v>
      </c>
      <c r="AB187" s="169">
        <f>IF($C187-AB$1&lt;År1,0,AA186*(1-VLOOKUP($A187,[1]Hugst!$R$5:$W$9,MATCH(ROUNDUP((AB$1)/10,0)*10,[1]Hugst!$R$4:$W$4,0))))</f>
        <v>0</v>
      </c>
      <c r="AC187" s="169">
        <f>IF($C187-AC$1&lt;År1,0,AB186*(1-VLOOKUP($A187,[1]Hugst!$R$5:$W$9,MATCH(ROUNDUP((AC$1)/10,0)*10,[1]Hugst!$R$4:$W$4,0))))</f>
        <v>0</v>
      </c>
      <c r="AD187" s="169">
        <f>IF($C187-AD$1&lt;År1,0,AC186*(1-VLOOKUP($A187,[1]Hugst!$R$5:$W$9,MATCH(ROUNDUP((AD$1)/10,0)*10,[1]Hugst!$R$4:$W$4,0))))</f>
        <v>0</v>
      </c>
      <c r="AE187" s="169">
        <f>IF($C187-AE$1&lt;År1,0,AD186*(1-VLOOKUP($A187,[1]Hugst!$R$5:$W$9,MATCH(ROUNDUP((AE$1)/10,0)*10,[1]Hugst!$R$4:$W$4,0))))</f>
        <v>0</v>
      </c>
      <c r="AF187" s="169">
        <f>IF($C187-AF$1&lt;År1,0,AE186*(1-VLOOKUP($A187,[1]Hugst!$R$5:$W$9,MATCH(ROUNDUP((AF$1)/10,0)*10,[1]Hugst!$R$4:$W$4,0))))</f>
        <v>0</v>
      </c>
      <c r="AG187" s="169">
        <f>IF($C187-AG$1&lt;År1,0,AF186*(1-VLOOKUP($A187,[1]Hugst!$R$5:$W$9,MATCH(ROUNDUP((AG$1)/10,0)*10,[1]Hugst!$R$4:$W$4,0))))</f>
        <v>0</v>
      </c>
      <c r="AH187" s="169">
        <f>IF($C187-AH$1&lt;År1,0,AG186*(1-VLOOKUP($A187,[1]Hugst!$R$5:$W$9,MATCH(ROUNDUP((AH$1)/10,0)*10,[1]Hugst!$R$4:$W$4,0))))</f>
        <v>0</v>
      </c>
      <c r="AI187" s="169">
        <f>IF($C187-AI$1&lt;År1,0,AH186*(1-VLOOKUP($A187,[1]Hugst!$R$5:$W$9,MATCH(ROUNDUP((AI$1)/10,0)*10,[1]Hugst!$R$4:$W$4,0))))</f>
        <v>0</v>
      </c>
      <c r="AJ187" s="169">
        <f>IF($C187-AJ$1&lt;År1,0,AI186*(1-VLOOKUP($A187,[1]Hugst!$R$5:$W$9,MATCH(ROUNDUP((AJ$1)/10,0)*10,[1]Hugst!$R$4:$W$4,0))))</f>
        <v>0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si="4">IF(C189=2020,SUM(G189:AJ189),SUM(F188:AJ188)-SUM(G189:AJ189))</f>
        <v>0</v>
      </c>
      <c r="F189" s="169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si="4"/>
        <v>0</v>
      </c>
      <c r="F190" s="169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>IF($C190-G$1&lt;År1,0,F189*(1-VLOOKUP($A190,[1]Hugst!$R$5:$W$9,MATCH(ROUNDUP((G$1)/10,0)*10,[1]Hugst!$R$4:$W$4,0))))</f>
        <v>0</v>
      </c>
      <c r="H190" s="169">
        <f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si="4"/>
        <v>0</v>
      </c>
      <c r="F191" s="169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>IF($C191-G$1&lt;År1,0,F190*(1-VLOOKUP($A191,[1]Hugst!$R$5:$W$9,MATCH(ROUNDUP((G$1)/10,0)*10,[1]Hugst!$R$4:$W$4,0))))</f>
        <v>0</v>
      </c>
      <c r="H191" s="169">
        <f>IF($C191-H$1&lt;År1,0,G190*(1-VLOOKUP($A191,[1]Hugst!$R$5:$W$9,MATCH(ROUNDUP((H$1)/10,0)*10,[1]Hugst!$R$4:$W$4,0))))</f>
        <v>0</v>
      </c>
      <c r="I191" s="169">
        <f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si="4"/>
        <v>0</v>
      </c>
      <c r="F192" s="169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>IF($C192-G$1&lt;År1,0,F191*(1-VLOOKUP($A192,[1]Hugst!$R$5:$W$9,MATCH(ROUNDUP((G$1)/10,0)*10,[1]Hugst!$R$4:$W$4,0))))</f>
        <v>0</v>
      </c>
      <c r="H192" s="169">
        <f>IF($C192-H$1&lt;År1,0,G191*(1-VLOOKUP($A192,[1]Hugst!$R$5:$W$9,MATCH(ROUNDUP((H$1)/10,0)*10,[1]Hugst!$R$4:$W$4,0))))</f>
        <v>0</v>
      </c>
      <c r="I192" s="169">
        <f>IF($C192-I$1&lt;År1,0,H191*(1-VLOOKUP($A192,[1]Hugst!$R$5:$W$9,MATCH(ROUNDUP((I$1)/10,0)*10,[1]Hugst!$R$4:$W$4,0))))</f>
        <v>0</v>
      </c>
      <c r="J192" s="169">
        <f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si="4"/>
        <v>0</v>
      </c>
      <c r="F193" s="169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>IF($C193-G$1&lt;År1,0,F192*(1-VLOOKUP($A193,[1]Hugst!$R$5:$W$9,MATCH(ROUNDUP((G$1)/10,0)*10,[1]Hugst!$R$4:$W$4,0))))</f>
        <v>0</v>
      </c>
      <c r="H193" s="169">
        <f>IF($C193-H$1&lt;År1,0,G192*(1-VLOOKUP($A193,[1]Hugst!$R$5:$W$9,MATCH(ROUNDUP((H$1)/10,0)*10,[1]Hugst!$R$4:$W$4,0))))</f>
        <v>0</v>
      </c>
      <c r="I193" s="169">
        <f>IF($C193-I$1&lt;År1,0,H192*(1-VLOOKUP($A193,[1]Hugst!$R$5:$W$9,MATCH(ROUNDUP((I$1)/10,0)*10,[1]Hugst!$R$4:$W$4,0))))</f>
        <v>0</v>
      </c>
      <c r="J193" s="169">
        <f>IF($C193-J$1&lt;År1,0,I192*(1-VLOOKUP($A193,[1]Hugst!$R$5:$W$9,MATCH(ROUNDUP((J$1)/10,0)*10,[1]Hugst!$R$4:$W$4,0))))</f>
        <v>0</v>
      </c>
      <c r="K193" s="169">
        <f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si="4"/>
        <v>0</v>
      </c>
      <c r="F194" s="169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>IF($C194-G$1&lt;År1,0,F193*(1-VLOOKUP($A194,[1]Hugst!$R$5:$W$9,MATCH(ROUNDUP((G$1)/10,0)*10,[1]Hugst!$R$4:$W$4,0))))</f>
        <v>0</v>
      </c>
      <c r="H194" s="169">
        <f>IF($C194-H$1&lt;År1,0,G193*(1-VLOOKUP($A194,[1]Hugst!$R$5:$W$9,MATCH(ROUNDUP((H$1)/10,0)*10,[1]Hugst!$R$4:$W$4,0))))</f>
        <v>0</v>
      </c>
      <c r="I194" s="169">
        <f>IF($C194-I$1&lt;År1,0,H193*(1-VLOOKUP($A194,[1]Hugst!$R$5:$W$9,MATCH(ROUNDUP((I$1)/10,0)*10,[1]Hugst!$R$4:$W$4,0))))</f>
        <v>0</v>
      </c>
      <c r="J194" s="169">
        <f>IF($C194-J$1&lt;År1,0,I193*(1-VLOOKUP($A194,[1]Hugst!$R$5:$W$9,MATCH(ROUNDUP((J$1)/10,0)*10,[1]Hugst!$R$4:$W$4,0))))</f>
        <v>0</v>
      </c>
      <c r="K194" s="169">
        <f>IF($C194-K$1&lt;År1,0,J193*(1-VLOOKUP($A194,[1]Hugst!$R$5:$W$9,MATCH(ROUNDUP((K$1)/10,0)*10,[1]Hugst!$R$4:$W$4,0))))</f>
        <v>0</v>
      </c>
      <c r="L194" s="169">
        <f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si="4"/>
        <v>0</v>
      </c>
      <c r="F195" s="169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>IF($C195-G$1&lt;År1,0,F194*(1-VLOOKUP($A195,[1]Hugst!$R$5:$W$9,MATCH(ROUNDUP((G$1)/10,0)*10,[1]Hugst!$R$4:$W$4,0))))</f>
        <v>0</v>
      </c>
      <c r="H195" s="169">
        <f>IF($C195-H$1&lt;År1,0,G194*(1-VLOOKUP($A195,[1]Hugst!$R$5:$W$9,MATCH(ROUNDUP((H$1)/10,0)*10,[1]Hugst!$R$4:$W$4,0))))</f>
        <v>0</v>
      </c>
      <c r="I195" s="169">
        <f>IF($C195-I$1&lt;År1,0,H194*(1-VLOOKUP($A195,[1]Hugst!$R$5:$W$9,MATCH(ROUNDUP((I$1)/10,0)*10,[1]Hugst!$R$4:$W$4,0))))</f>
        <v>0</v>
      </c>
      <c r="J195" s="169">
        <f>IF($C195-J$1&lt;År1,0,I194*(1-VLOOKUP($A195,[1]Hugst!$R$5:$W$9,MATCH(ROUNDUP((J$1)/10,0)*10,[1]Hugst!$R$4:$W$4,0))))</f>
        <v>0</v>
      </c>
      <c r="K195" s="169">
        <f>IF($C195-K$1&lt;År1,0,J194*(1-VLOOKUP($A195,[1]Hugst!$R$5:$W$9,MATCH(ROUNDUP((K$1)/10,0)*10,[1]Hugst!$R$4:$W$4,0))))</f>
        <v>0</v>
      </c>
      <c r="L195" s="169">
        <f>IF($C195-L$1&lt;År1,0,K194*(1-VLOOKUP($A195,[1]Hugst!$R$5:$W$9,MATCH(ROUNDUP((L$1)/10,0)*10,[1]Hugst!$R$4:$W$4,0))))</f>
        <v>0</v>
      </c>
      <c r="M195" s="169">
        <f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si="4"/>
        <v>0</v>
      </c>
      <c r="F196" s="169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>IF($C196-G$1&lt;År1,0,F195*(1-VLOOKUP($A196,[1]Hugst!$R$5:$W$9,MATCH(ROUNDUP((G$1)/10,0)*10,[1]Hugst!$R$4:$W$4,0))))</f>
        <v>0</v>
      </c>
      <c r="H196" s="169">
        <f>IF($C196-H$1&lt;År1,0,G195*(1-VLOOKUP($A196,[1]Hugst!$R$5:$W$9,MATCH(ROUNDUP((H$1)/10,0)*10,[1]Hugst!$R$4:$W$4,0))))</f>
        <v>0</v>
      </c>
      <c r="I196" s="169">
        <f>IF($C196-I$1&lt;År1,0,H195*(1-VLOOKUP($A196,[1]Hugst!$R$5:$W$9,MATCH(ROUNDUP((I$1)/10,0)*10,[1]Hugst!$R$4:$W$4,0))))</f>
        <v>0</v>
      </c>
      <c r="J196" s="169">
        <f>IF($C196-J$1&lt;År1,0,I195*(1-VLOOKUP($A196,[1]Hugst!$R$5:$W$9,MATCH(ROUNDUP((J$1)/10,0)*10,[1]Hugst!$R$4:$W$4,0))))</f>
        <v>0</v>
      </c>
      <c r="K196" s="169">
        <f>IF($C196-K$1&lt;År1,0,J195*(1-VLOOKUP($A196,[1]Hugst!$R$5:$W$9,MATCH(ROUNDUP((K$1)/10,0)*10,[1]Hugst!$R$4:$W$4,0))))</f>
        <v>0</v>
      </c>
      <c r="L196" s="169">
        <f>IF($C196-L$1&lt;År1,0,K195*(1-VLOOKUP($A196,[1]Hugst!$R$5:$W$9,MATCH(ROUNDUP((L$1)/10,0)*10,[1]Hugst!$R$4:$W$4,0))))</f>
        <v>0</v>
      </c>
      <c r="M196" s="169">
        <f>IF($C196-M$1&lt;År1,0,L195*(1-VLOOKUP($A196,[1]Hugst!$R$5:$W$9,MATCH(ROUNDUP((M$1)/10,0)*10,[1]Hugst!$R$4:$W$4,0))))</f>
        <v>0</v>
      </c>
      <c r="N196" s="169">
        <f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si="4"/>
        <v>0</v>
      </c>
      <c r="F197" s="169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>IF($C197-G$1&lt;År1,0,F196*(1-VLOOKUP($A197,[1]Hugst!$R$5:$W$9,MATCH(ROUNDUP((G$1)/10,0)*10,[1]Hugst!$R$4:$W$4,0))))</f>
        <v>0</v>
      </c>
      <c r="H197" s="169">
        <f>IF($C197-H$1&lt;År1,0,G196*(1-VLOOKUP($A197,[1]Hugst!$R$5:$W$9,MATCH(ROUNDUP((H$1)/10,0)*10,[1]Hugst!$R$4:$W$4,0))))</f>
        <v>0</v>
      </c>
      <c r="I197" s="169">
        <f>IF($C197-I$1&lt;År1,0,H196*(1-VLOOKUP($A197,[1]Hugst!$R$5:$W$9,MATCH(ROUNDUP((I$1)/10,0)*10,[1]Hugst!$R$4:$W$4,0))))</f>
        <v>0</v>
      </c>
      <c r="J197" s="169">
        <f>IF($C197-J$1&lt;År1,0,I196*(1-VLOOKUP($A197,[1]Hugst!$R$5:$W$9,MATCH(ROUNDUP((J$1)/10,0)*10,[1]Hugst!$R$4:$W$4,0))))</f>
        <v>0</v>
      </c>
      <c r="K197" s="169">
        <f>IF($C197-K$1&lt;År1,0,J196*(1-VLOOKUP($A197,[1]Hugst!$R$5:$W$9,MATCH(ROUNDUP((K$1)/10,0)*10,[1]Hugst!$R$4:$W$4,0))))</f>
        <v>0</v>
      </c>
      <c r="L197" s="169">
        <f>IF($C197-L$1&lt;År1,0,K196*(1-VLOOKUP($A197,[1]Hugst!$R$5:$W$9,MATCH(ROUNDUP((L$1)/10,0)*10,[1]Hugst!$R$4:$W$4,0))))</f>
        <v>0</v>
      </c>
      <c r="M197" s="169">
        <f>IF($C197-M$1&lt;År1,0,L196*(1-VLOOKUP($A197,[1]Hugst!$R$5:$W$9,MATCH(ROUNDUP((M$1)/10,0)*10,[1]Hugst!$R$4:$W$4,0))))</f>
        <v>0</v>
      </c>
      <c r="N197" s="169">
        <f>IF($C197-N$1&lt;År1,0,M196*(1-VLOOKUP($A197,[1]Hugst!$R$5:$W$9,MATCH(ROUNDUP((N$1)/10,0)*10,[1]Hugst!$R$4:$W$4,0))))</f>
        <v>0</v>
      </c>
      <c r="O197" s="169">
        <f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si="4"/>
        <v>0</v>
      </c>
      <c r="F198" s="169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>IF($C198-G$1&lt;År1,0,F197*(1-VLOOKUP($A198,[1]Hugst!$R$5:$W$9,MATCH(ROUNDUP((G$1)/10,0)*10,[1]Hugst!$R$4:$W$4,0))))</f>
        <v>0</v>
      </c>
      <c r="H198" s="169">
        <f>IF($C198-H$1&lt;År1,0,G197*(1-VLOOKUP($A198,[1]Hugst!$R$5:$W$9,MATCH(ROUNDUP((H$1)/10,0)*10,[1]Hugst!$R$4:$W$4,0))))</f>
        <v>0</v>
      </c>
      <c r="I198" s="169">
        <f>IF($C198-I$1&lt;År1,0,H197*(1-VLOOKUP($A198,[1]Hugst!$R$5:$W$9,MATCH(ROUNDUP((I$1)/10,0)*10,[1]Hugst!$R$4:$W$4,0))))</f>
        <v>0</v>
      </c>
      <c r="J198" s="169">
        <f>IF($C198-J$1&lt;År1,0,I197*(1-VLOOKUP($A198,[1]Hugst!$R$5:$W$9,MATCH(ROUNDUP((J$1)/10,0)*10,[1]Hugst!$R$4:$W$4,0))))</f>
        <v>0</v>
      </c>
      <c r="K198" s="169">
        <f>IF($C198-K$1&lt;År1,0,J197*(1-VLOOKUP($A198,[1]Hugst!$R$5:$W$9,MATCH(ROUNDUP((K$1)/10,0)*10,[1]Hugst!$R$4:$W$4,0))))</f>
        <v>0</v>
      </c>
      <c r="L198" s="169">
        <f>IF($C198-L$1&lt;År1,0,K197*(1-VLOOKUP($A198,[1]Hugst!$R$5:$W$9,MATCH(ROUNDUP((L$1)/10,0)*10,[1]Hugst!$R$4:$W$4,0))))</f>
        <v>0</v>
      </c>
      <c r="M198" s="169">
        <f>IF($C198-M$1&lt;År1,0,L197*(1-VLOOKUP($A198,[1]Hugst!$R$5:$W$9,MATCH(ROUNDUP((M$1)/10,0)*10,[1]Hugst!$R$4:$W$4,0))))</f>
        <v>0</v>
      </c>
      <c r="N198" s="169">
        <f>IF($C198-N$1&lt;År1,0,M197*(1-VLOOKUP($A198,[1]Hugst!$R$5:$W$9,MATCH(ROUNDUP((N$1)/10,0)*10,[1]Hugst!$R$4:$W$4,0))))</f>
        <v>0</v>
      </c>
      <c r="O198" s="169">
        <f>IF($C198-O$1&lt;År1,0,N197*(1-VLOOKUP($A198,[1]Hugst!$R$5:$W$9,MATCH(ROUNDUP((O$1)/10,0)*10,[1]Hugst!$R$4:$W$4,0))))</f>
        <v>0</v>
      </c>
      <c r="P198" s="169">
        <f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si="4"/>
        <v>0</v>
      </c>
      <c r="F199" s="169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>IF($C199-G$1&lt;År1,0,F198*(1-VLOOKUP($A199,[1]Hugst!$R$5:$W$9,MATCH(ROUNDUP((G$1)/10,0)*10,[1]Hugst!$R$4:$W$4,0))))</f>
        <v>0</v>
      </c>
      <c r="H199" s="169">
        <f>IF($C199-H$1&lt;År1,0,G198*(1-VLOOKUP($A199,[1]Hugst!$R$5:$W$9,MATCH(ROUNDUP((H$1)/10,0)*10,[1]Hugst!$R$4:$W$4,0))))</f>
        <v>0</v>
      </c>
      <c r="I199" s="169">
        <f>IF($C199-I$1&lt;År1,0,H198*(1-VLOOKUP($A199,[1]Hugst!$R$5:$W$9,MATCH(ROUNDUP((I$1)/10,0)*10,[1]Hugst!$R$4:$W$4,0))))</f>
        <v>0</v>
      </c>
      <c r="J199" s="169">
        <f>IF($C199-J$1&lt;År1,0,I198*(1-VLOOKUP($A199,[1]Hugst!$R$5:$W$9,MATCH(ROUNDUP((J$1)/10,0)*10,[1]Hugst!$R$4:$W$4,0))))</f>
        <v>0</v>
      </c>
      <c r="K199" s="169">
        <f>IF($C199-K$1&lt;År1,0,J198*(1-VLOOKUP($A199,[1]Hugst!$R$5:$W$9,MATCH(ROUNDUP((K$1)/10,0)*10,[1]Hugst!$R$4:$W$4,0))))</f>
        <v>0</v>
      </c>
      <c r="L199" s="169">
        <f>IF($C199-L$1&lt;År1,0,K198*(1-VLOOKUP($A199,[1]Hugst!$R$5:$W$9,MATCH(ROUNDUP((L$1)/10,0)*10,[1]Hugst!$R$4:$W$4,0))))</f>
        <v>0</v>
      </c>
      <c r="M199" s="169">
        <f>IF($C199-M$1&lt;År1,0,L198*(1-VLOOKUP($A199,[1]Hugst!$R$5:$W$9,MATCH(ROUNDUP((M$1)/10,0)*10,[1]Hugst!$R$4:$W$4,0))))</f>
        <v>0</v>
      </c>
      <c r="N199" s="169">
        <f>IF($C199-N$1&lt;År1,0,M198*(1-VLOOKUP($A199,[1]Hugst!$R$5:$W$9,MATCH(ROUNDUP((N$1)/10,0)*10,[1]Hugst!$R$4:$W$4,0))))</f>
        <v>0</v>
      </c>
      <c r="O199" s="169">
        <f>IF($C199-O$1&lt;År1,0,N198*(1-VLOOKUP($A199,[1]Hugst!$R$5:$W$9,MATCH(ROUNDUP((O$1)/10,0)*10,[1]Hugst!$R$4:$W$4,0))))</f>
        <v>0</v>
      </c>
      <c r="P199" s="169">
        <f>IF($C199-P$1&lt;År1,0,O198*(1-VLOOKUP($A199,[1]Hugst!$R$5:$W$9,MATCH(ROUNDUP((P$1)/10,0)*10,[1]Hugst!$R$4:$W$4,0))))</f>
        <v>0</v>
      </c>
      <c r="Q199" s="169">
        <f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si="4"/>
        <v>0</v>
      </c>
      <c r="F200" s="169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>IF($C200-G$1&lt;År1,0,F199*(1-VLOOKUP($A200,[1]Hugst!$R$5:$W$9,MATCH(ROUNDUP((G$1)/10,0)*10,[1]Hugst!$R$4:$W$4,0))))</f>
        <v>0</v>
      </c>
      <c r="H200" s="169">
        <f>IF($C200-H$1&lt;År1,0,G199*(1-VLOOKUP($A200,[1]Hugst!$R$5:$W$9,MATCH(ROUNDUP((H$1)/10,0)*10,[1]Hugst!$R$4:$W$4,0))))</f>
        <v>0</v>
      </c>
      <c r="I200" s="169">
        <f>IF($C200-I$1&lt;År1,0,H199*(1-VLOOKUP($A200,[1]Hugst!$R$5:$W$9,MATCH(ROUNDUP((I$1)/10,0)*10,[1]Hugst!$R$4:$W$4,0))))</f>
        <v>0</v>
      </c>
      <c r="J200" s="169">
        <f>IF($C200-J$1&lt;År1,0,I199*(1-VLOOKUP($A200,[1]Hugst!$R$5:$W$9,MATCH(ROUNDUP((J$1)/10,0)*10,[1]Hugst!$R$4:$W$4,0))))</f>
        <v>0</v>
      </c>
      <c r="K200" s="169">
        <f>IF($C200-K$1&lt;År1,0,J199*(1-VLOOKUP($A200,[1]Hugst!$R$5:$W$9,MATCH(ROUNDUP((K$1)/10,0)*10,[1]Hugst!$R$4:$W$4,0))))</f>
        <v>0</v>
      </c>
      <c r="L200" s="169">
        <f>IF($C200-L$1&lt;År1,0,K199*(1-VLOOKUP($A200,[1]Hugst!$R$5:$W$9,MATCH(ROUNDUP((L$1)/10,0)*10,[1]Hugst!$R$4:$W$4,0))))</f>
        <v>0</v>
      </c>
      <c r="M200" s="169">
        <f>IF($C200-M$1&lt;År1,0,L199*(1-VLOOKUP($A200,[1]Hugst!$R$5:$W$9,MATCH(ROUNDUP((M$1)/10,0)*10,[1]Hugst!$R$4:$W$4,0))))</f>
        <v>0</v>
      </c>
      <c r="N200" s="169">
        <f>IF($C200-N$1&lt;År1,0,M199*(1-VLOOKUP($A200,[1]Hugst!$R$5:$W$9,MATCH(ROUNDUP((N$1)/10,0)*10,[1]Hugst!$R$4:$W$4,0))))</f>
        <v>0</v>
      </c>
      <c r="O200" s="169">
        <f>IF($C200-O$1&lt;År1,0,N199*(1-VLOOKUP($A200,[1]Hugst!$R$5:$W$9,MATCH(ROUNDUP((O$1)/10,0)*10,[1]Hugst!$R$4:$W$4,0))))</f>
        <v>0</v>
      </c>
      <c r="P200" s="169">
        <f>IF($C200-P$1&lt;År1,0,O199*(1-VLOOKUP($A200,[1]Hugst!$R$5:$W$9,MATCH(ROUNDUP((P$1)/10,0)*10,[1]Hugst!$R$4:$W$4,0))))</f>
        <v>0</v>
      </c>
      <c r="Q200" s="169">
        <f>IF($C200-Q$1&lt;År1,0,P199*(1-VLOOKUP($A200,[1]Hugst!$R$5:$W$9,MATCH(ROUNDUP((Q$1)/10,0)*10,[1]Hugst!$R$4:$W$4,0))))</f>
        <v>0</v>
      </c>
      <c r="R200" s="169">
        <f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si="4"/>
        <v>0</v>
      </c>
      <c r="F201" s="169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>IF($C201-G$1&lt;År1,0,F200*(1-VLOOKUP($A201,[1]Hugst!$R$5:$W$9,MATCH(ROUNDUP((G$1)/10,0)*10,[1]Hugst!$R$4:$W$4,0))))</f>
        <v>0</v>
      </c>
      <c r="H201" s="169">
        <f>IF($C201-H$1&lt;År1,0,G200*(1-VLOOKUP($A201,[1]Hugst!$R$5:$W$9,MATCH(ROUNDUP((H$1)/10,0)*10,[1]Hugst!$R$4:$W$4,0))))</f>
        <v>0</v>
      </c>
      <c r="I201" s="169">
        <f>IF($C201-I$1&lt;År1,0,H200*(1-VLOOKUP($A201,[1]Hugst!$R$5:$W$9,MATCH(ROUNDUP((I$1)/10,0)*10,[1]Hugst!$R$4:$W$4,0))))</f>
        <v>0</v>
      </c>
      <c r="J201" s="169">
        <f>IF($C201-J$1&lt;År1,0,I200*(1-VLOOKUP($A201,[1]Hugst!$R$5:$W$9,MATCH(ROUNDUP((J$1)/10,0)*10,[1]Hugst!$R$4:$W$4,0))))</f>
        <v>0</v>
      </c>
      <c r="K201" s="169">
        <f>IF($C201-K$1&lt;År1,0,J200*(1-VLOOKUP($A201,[1]Hugst!$R$5:$W$9,MATCH(ROUNDUP((K$1)/10,0)*10,[1]Hugst!$R$4:$W$4,0))))</f>
        <v>0</v>
      </c>
      <c r="L201" s="169">
        <f>IF($C201-L$1&lt;År1,0,K200*(1-VLOOKUP($A201,[1]Hugst!$R$5:$W$9,MATCH(ROUNDUP((L$1)/10,0)*10,[1]Hugst!$R$4:$W$4,0))))</f>
        <v>0</v>
      </c>
      <c r="M201" s="169">
        <f>IF($C201-M$1&lt;År1,0,L200*(1-VLOOKUP($A201,[1]Hugst!$R$5:$W$9,MATCH(ROUNDUP((M$1)/10,0)*10,[1]Hugst!$R$4:$W$4,0))))</f>
        <v>0</v>
      </c>
      <c r="N201" s="169">
        <f>IF($C201-N$1&lt;År1,0,M200*(1-VLOOKUP($A201,[1]Hugst!$R$5:$W$9,MATCH(ROUNDUP((N$1)/10,0)*10,[1]Hugst!$R$4:$W$4,0))))</f>
        <v>0</v>
      </c>
      <c r="O201" s="169">
        <f>IF($C201-O$1&lt;År1,0,N200*(1-VLOOKUP($A201,[1]Hugst!$R$5:$W$9,MATCH(ROUNDUP((O$1)/10,0)*10,[1]Hugst!$R$4:$W$4,0))))</f>
        <v>0</v>
      </c>
      <c r="P201" s="169">
        <f>IF($C201-P$1&lt;År1,0,O200*(1-VLOOKUP($A201,[1]Hugst!$R$5:$W$9,MATCH(ROUNDUP((P$1)/10,0)*10,[1]Hugst!$R$4:$W$4,0))))</f>
        <v>0</v>
      </c>
      <c r="Q201" s="169">
        <f>IF($C201-Q$1&lt;År1,0,P200*(1-VLOOKUP($A201,[1]Hugst!$R$5:$W$9,MATCH(ROUNDUP((Q$1)/10,0)*10,[1]Hugst!$R$4:$W$4,0))))</f>
        <v>0</v>
      </c>
      <c r="R201" s="169">
        <f>IF($C201-R$1&lt;År1,0,Q200*(1-VLOOKUP($A201,[1]Hugst!$R$5:$W$9,MATCH(ROUNDUP((R$1)/10,0)*10,[1]Hugst!$R$4:$W$4,0))))</f>
        <v>0</v>
      </c>
      <c r="S201" s="169">
        <f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si="4"/>
        <v>0</v>
      </c>
      <c r="F202" s="169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>IF($C202-G$1&lt;År1,0,F201*(1-VLOOKUP($A202,[1]Hugst!$R$5:$W$9,MATCH(ROUNDUP((G$1)/10,0)*10,[1]Hugst!$R$4:$W$4,0))))</f>
        <v>0</v>
      </c>
      <c r="H202" s="169">
        <f>IF($C202-H$1&lt;År1,0,G201*(1-VLOOKUP($A202,[1]Hugst!$R$5:$W$9,MATCH(ROUNDUP((H$1)/10,0)*10,[1]Hugst!$R$4:$W$4,0))))</f>
        <v>0</v>
      </c>
      <c r="I202" s="169">
        <f>IF($C202-I$1&lt;År1,0,H201*(1-VLOOKUP($A202,[1]Hugst!$R$5:$W$9,MATCH(ROUNDUP((I$1)/10,0)*10,[1]Hugst!$R$4:$W$4,0))))</f>
        <v>0</v>
      </c>
      <c r="J202" s="169">
        <f>IF($C202-J$1&lt;År1,0,I201*(1-VLOOKUP($A202,[1]Hugst!$R$5:$W$9,MATCH(ROUNDUP((J$1)/10,0)*10,[1]Hugst!$R$4:$W$4,0))))</f>
        <v>0</v>
      </c>
      <c r="K202" s="169">
        <f>IF($C202-K$1&lt;År1,0,J201*(1-VLOOKUP($A202,[1]Hugst!$R$5:$W$9,MATCH(ROUNDUP((K$1)/10,0)*10,[1]Hugst!$R$4:$W$4,0))))</f>
        <v>0</v>
      </c>
      <c r="L202" s="169">
        <f>IF($C202-L$1&lt;År1,0,K201*(1-VLOOKUP($A202,[1]Hugst!$R$5:$W$9,MATCH(ROUNDUP((L$1)/10,0)*10,[1]Hugst!$R$4:$W$4,0))))</f>
        <v>0</v>
      </c>
      <c r="M202" s="169">
        <f>IF($C202-M$1&lt;År1,0,L201*(1-VLOOKUP($A202,[1]Hugst!$R$5:$W$9,MATCH(ROUNDUP((M$1)/10,0)*10,[1]Hugst!$R$4:$W$4,0))))</f>
        <v>0</v>
      </c>
      <c r="N202" s="169">
        <f>IF($C202-N$1&lt;År1,0,M201*(1-VLOOKUP($A202,[1]Hugst!$R$5:$W$9,MATCH(ROUNDUP((N$1)/10,0)*10,[1]Hugst!$R$4:$W$4,0))))</f>
        <v>0</v>
      </c>
      <c r="O202" s="169">
        <f>IF($C202-O$1&lt;År1,0,N201*(1-VLOOKUP($A202,[1]Hugst!$R$5:$W$9,MATCH(ROUNDUP((O$1)/10,0)*10,[1]Hugst!$R$4:$W$4,0))))</f>
        <v>0</v>
      </c>
      <c r="P202" s="169">
        <f>IF($C202-P$1&lt;År1,0,O201*(1-VLOOKUP($A202,[1]Hugst!$R$5:$W$9,MATCH(ROUNDUP((P$1)/10,0)*10,[1]Hugst!$R$4:$W$4,0))))</f>
        <v>0</v>
      </c>
      <c r="Q202" s="169">
        <f>IF($C202-Q$1&lt;År1,0,P201*(1-VLOOKUP($A202,[1]Hugst!$R$5:$W$9,MATCH(ROUNDUP((Q$1)/10,0)*10,[1]Hugst!$R$4:$W$4,0))))</f>
        <v>0</v>
      </c>
      <c r="R202" s="169">
        <f>IF($C202-R$1&lt;År1,0,Q201*(1-VLOOKUP($A202,[1]Hugst!$R$5:$W$9,MATCH(ROUNDUP((R$1)/10,0)*10,[1]Hugst!$R$4:$W$4,0))))</f>
        <v>0</v>
      </c>
      <c r="S202" s="169">
        <f>IF($C202-S$1&lt;År1,0,R201*(1-VLOOKUP($A202,[1]Hugst!$R$5:$W$9,MATCH(ROUNDUP((S$1)/10,0)*10,[1]Hugst!$R$4:$W$4,0))))</f>
        <v>0</v>
      </c>
      <c r="T202" s="169">
        <f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si="4"/>
        <v>0</v>
      </c>
      <c r="F203" s="169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>IF($C203-G$1&lt;År1,0,F202*(1-VLOOKUP($A203,[1]Hugst!$R$5:$W$9,MATCH(ROUNDUP((G$1)/10,0)*10,[1]Hugst!$R$4:$W$4,0))))</f>
        <v>0</v>
      </c>
      <c r="H203" s="169">
        <f>IF($C203-H$1&lt;År1,0,G202*(1-VLOOKUP($A203,[1]Hugst!$R$5:$W$9,MATCH(ROUNDUP((H$1)/10,0)*10,[1]Hugst!$R$4:$W$4,0))))</f>
        <v>0</v>
      </c>
      <c r="I203" s="169">
        <f>IF($C203-I$1&lt;År1,0,H202*(1-VLOOKUP($A203,[1]Hugst!$R$5:$W$9,MATCH(ROUNDUP((I$1)/10,0)*10,[1]Hugst!$R$4:$W$4,0))))</f>
        <v>0</v>
      </c>
      <c r="J203" s="169">
        <f>IF($C203-J$1&lt;År1,0,I202*(1-VLOOKUP($A203,[1]Hugst!$R$5:$W$9,MATCH(ROUNDUP((J$1)/10,0)*10,[1]Hugst!$R$4:$W$4,0))))</f>
        <v>0</v>
      </c>
      <c r="K203" s="169">
        <f>IF($C203-K$1&lt;År1,0,J202*(1-VLOOKUP($A203,[1]Hugst!$R$5:$W$9,MATCH(ROUNDUP((K$1)/10,0)*10,[1]Hugst!$R$4:$W$4,0))))</f>
        <v>0</v>
      </c>
      <c r="L203" s="169">
        <f>IF($C203-L$1&lt;År1,0,K202*(1-VLOOKUP($A203,[1]Hugst!$R$5:$W$9,MATCH(ROUNDUP((L$1)/10,0)*10,[1]Hugst!$R$4:$W$4,0))))</f>
        <v>0</v>
      </c>
      <c r="M203" s="169">
        <f>IF($C203-M$1&lt;År1,0,L202*(1-VLOOKUP($A203,[1]Hugst!$R$5:$W$9,MATCH(ROUNDUP((M$1)/10,0)*10,[1]Hugst!$R$4:$W$4,0))))</f>
        <v>0</v>
      </c>
      <c r="N203" s="169">
        <f>IF($C203-N$1&lt;År1,0,M202*(1-VLOOKUP($A203,[1]Hugst!$R$5:$W$9,MATCH(ROUNDUP((N$1)/10,0)*10,[1]Hugst!$R$4:$W$4,0))))</f>
        <v>0</v>
      </c>
      <c r="O203" s="169">
        <f>IF($C203-O$1&lt;År1,0,N202*(1-VLOOKUP($A203,[1]Hugst!$R$5:$W$9,MATCH(ROUNDUP((O$1)/10,0)*10,[1]Hugst!$R$4:$W$4,0))))</f>
        <v>0</v>
      </c>
      <c r="P203" s="169">
        <f>IF($C203-P$1&lt;År1,0,O202*(1-VLOOKUP($A203,[1]Hugst!$R$5:$W$9,MATCH(ROUNDUP((P$1)/10,0)*10,[1]Hugst!$R$4:$W$4,0))))</f>
        <v>0</v>
      </c>
      <c r="Q203" s="169">
        <f>IF($C203-Q$1&lt;År1,0,P202*(1-VLOOKUP($A203,[1]Hugst!$R$5:$W$9,MATCH(ROUNDUP((Q$1)/10,0)*10,[1]Hugst!$R$4:$W$4,0))))</f>
        <v>0</v>
      </c>
      <c r="R203" s="169">
        <f>IF($C203-R$1&lt;År1,0,Q202*(1-VLOOKUP($A203,[1]Hugst!$R$5:$W$9,MATCH(ROUNDUP((R$1)/10,0)*10,[1]Hugst!$R$4:$W$4,0))))</f>
        <v>0</v>
      </c>
      <c r="S203" s="169">
        <f>IF($C203-S$1&lt;År1,0,R202*(1-VLOOKUP($A203,[1]Hugst!$R$5:$W$9,MATCH(ROUNDUP((S$1)/10,0)*10,[1]Hugst!$R$4:$W$4,0))))</f>
        <v>0</v>
      </c>
      <c r="T203" s="169">
        <f>IF($C203-T$1&lt;År1,0,S202*(1-VLOOKUP($A203,[1]Hugst!$R$5:$W$9,MATCH(ROUNDUP((T$1)/10,0)*10,[1]Hugst!$R$4:$W$4,0))))</f>
        <v>0</v>
      </c>
      <c r="U203" s="169">
        <f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si="4"/>
        <v>0</v>
      </c>
      <c r="F204" s="169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>IF($C204-G$1&lt;År1,0,F203*(1-VLOOKUP($A204,[1]Hugst!$R$5:$W$9,MATCH(ROUNDUP((G$1)/10,0)*10,[1]Hugst!$R$4:$W$4,0))))</f>
        <v>0</v>
      </c>
      <c r="H204" s="169">
        <f>IF($C204-H$1&lt;År1,0,G203*(1-VLOOKUP($A204,[1]Hugst!$R$5:$W$9,MATCH(ROUNDUP((H$1)/10,0)*10,[1]Hugst!$R$4:$W$4,0))))</f>
        <v>0</v>
      </c>
      <c r="I204" s="169">
        <f>IF($C204-I$1&lt;År1,0,H203*(1-VLOOKUP($A204,[1]Hugst!$R$5:$W$9,MATCH(ROUNDUP((I$1)/10,0)*10,[1]Hugst!$R$4:$W$4,0))))</f>
        <v>0</v>
      </c>
      <c r="J204" s="169">
        <f>IF($C204-J$1&lt;År1,0,I203*(1-VLOOKUP($A204,[1]Hugst!$R$5:$W$9,MATCH(ROUNDUP((J$1)/10,0)*10,[1]Hugst!$R$4:$W$4,0))))</f>
        <v>0</v>
      </c>
      <c r="K204" s="169">
        <f>IF($C204-K$1&lt;År1,0,J203*(1-VLOOKUP($A204,[1]Hugst!$R$5:$W$9,MATCH(ROUNDUP((K$1)/10,0)*10,[1]Hugst!$R$4:$W$4,0))))</f>
        <v>0</v>
      </c>
      <c r="L204" s="169">
        <f>IF($C204-L$1&lt;År1,0,K203*(1-VLOOKUP($A204,[1]Hugst!$R$5:$W$9,MATCH(ROUNDUP((L$1)/10,0)*10,[1]Hugst!$R$4:$W$4,0))))</f>
        <v>0</v>
      </c>
      <c r="M204" s="169">
        <f>IF($C204-M$1&lt;År1,0,L203*(1-VLOOKUP($A204,[1]Hugst!$R$5:$W$9,MATCH(ROUNDUP((M$1)/10,0)*10,[1]Hugst!$R$4:$W$4,0))))</f>
        <v>0</v>
      </c>
      <c r="N204" s="169">
        <f>IF($C204-N$1&lt;År1,0,M203*(1-VLOOKUP($A204,[1]Hugst!$R$5:$W$9,MATCH(ROUNDUP((N$1)/10,0)*10,[1]Hugst!$R$4:$W$4,0))))</f>
        <v>0</v>
      </c>
      <c r="O204" s="169">
        <f>IF($C204-O$1&lt;År1,0,N203*(1-VLOOKUP($A204,[1]Hugst!$R$5:$W$9,MATCH(ROUNDUP((O$1)/10,0)*10,[1]Hugst!$R$4:$W$4,0))))</f>
        <v>0</v>
      </c>
      <c r="P204" s="169">
        <f>IF($C204-P$1&lt;År1,0,O203*(1-VLOOKUP($A204,[1]Hugst!$R$5:$W$9,MATCH(ROUNDUP((P$1)/10,0)*10,[1]Hugst!$R$4:$W$4,0))))</f>
        <v>0</v>
      </c>
      <c r="Q204" s="169">
        <f>IF($C204-Q$1&lt;År1,0,P203*(1-VLOOKUP($A204,[1]Hugst!$R$5:$W$9,MATCH(ROUNDUP((Q$1)/10,0)*10,[1]Hugst!$R$4:$W$4,0))))</f>
        <v>0</v>
      </c>
      <c r="R204" s="169">
        <f>IF($C204-R$1&lt;År1,0,Q203*(1-VLOOKUP($A204,[1]Hugst!$R$5:$W$9,MATCH(ROUNDUP((R$1)/10,0)*10,[1]Hugst!$R$4:$W$4,0))))</f>
        <v>0</v>
      </c>
      <c r="S204" s="169">
        <f>IF($C204-S$1&lt;År1,0,R203*(1-VLOOKUP($A204,[1]Hugst!$R$5:$W$9,MATCH(ROUNDUP((S$1)/10,0)*10,[1]Hugst!$R$4:$W$4,0))))</f>
        <v>0</v>
      </c>
      <c r="T204" s="169">
        <f>IF($C204-T$1&lt;År1,0,S203*(1-VLOOKUP($A204,[1]Hugst!$R$5:$W$9,MATCH(ROUNDUP((T$1)/10,0)*10,[1]Hugst!$R$4:$W$4,0))))</f>
        <v>0</v>
      </c>
      <c r="U204" s="169">
        <f>IF($C204-U$1&lt;År1,0,T203*(1-VLOOKUP($A204,[1]Hugst!$R$5:$W$9,MATCH(ROUNDUP((U$1)/10,0)*10,[1]Hugst!$R$4:$W$4,0))))</f>
        <v>0</v>
      </c>
      <c r="V204" s="169">
        <f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si="4"/>
        <v>0</v>
      </c>
      <c r="F205" s="169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>IF($C205-G$1&lt;År1,0,F204*(1-VLOOKUP($A205,[1]Hugst!$R$5:$W$9,MATCH(ROUNDUP((G$1)/10,0)*10,[1]Hugst!$R$4:$W$4,0))))</f>
        <v>0</v>
      </c>
      <c r="H205" s="169">
        <f>IF($C205-H$1&lt;År1,0,G204*(1-VLOOKUP($A205,[1]Hugst!$R$5:$W$9,MATCH(ROUNDUP((H$1)/10,0)*10,[1]Hugst!$R$4:$W$4,0))))</f>
        <v>0</v>
      </c>
      <c r="I205" s="169">
        <f>IF($C205-I$1&lt;År1,0,H204*(1-VLOOKUP($A205,[1]Hugst!$R$5:$W$9,MATCH(ROUNDUP((I$1)/10,0)*10,[1]Hugst!$R$4:$W$4,0))))</f>
        <v>0</v>
      </c>
      <c r="J205" s="169">
        <f>IF($C205-J$1&lt;År1,0,I204*(1-VLOOKUP($A205,[1]Hugst!$R$5:$W$9,MATCH(ROUNDUP((J$1)/10,0)*10,[1]Hugst!$R$4:$W$4,0))))</f>
        <v>0</v>
      </c>
      <c r="K205" s="169">
        <f>IF($C205-K$1&lt;År1,0,J204*(1-VLOOKUP($A205,[1]Hugst!$R$5:$W$9,MATCH(ROUNDUP((K$1)/10,0)*10,[1]Hugst!$R$4:$W$4,0))))</f>
        <v>0</v>
      </c>
      <c r="L205" s="169">
        <f>IF($C205-L$1&lt;År1,0,K204*(1-VLOOKUP($A205,[1]Hugst!$R$5:$W$9,MATCH(ROUNDUP((L$1)/10,0)*10,[1]Hugst!$R$4:$W$4,0))))</f>
        <v>0</v>
      </c>
      <c r="M205" s="169">
        <f>IF($C205-M$1&lt;År1,0,L204*(1-VLOOKUP($A205,[1]Hugst!$R$5:$W$9,MATCH(ROUNDUP((M$1)/10,0)*10,[1]Hugst!$R$4:$W$4,0))))</f>
        <v>0</v>
      </c>
      <c r="N205" s="169">
        <f>IF($C205-N$1&lt;År1,0,M204*(1-VLOOKUP($A205,[1]Hugst!$R$5:$W$9,MATCH(ROUNDUP((N$1)/10,0)*10,[1]Hugst!$R$4:$W$4,0))))</f>
        <v>0</v>
      </c>
      <c r="O205" s="169">
        <f>IF($C205-O$1&lt;År1,0,N204*(1-VLOOKUP($A205,[1]Hugst!$R$5:$W$9,MATCH(ROUNDUP((O$1)/10,0)*10,[1]Hugst!$R$4:$W$4,0))))</f>
        <v>0</v>
      </c>
      <c r="P205" s="169">
        <f>IF($C205-P$1&lt;År1,0,O204*(1-VLOOKUP($A205,[1]Hugst!$R$5:$W$9,MATCH(ROUNDUP((P$1)/10,0)*10,[1]Hugst!$R$4:$W$4,0))))</f>
        <v>0</v>
      </c>
      <c r="Q205" s="169">
        <f>IF($C205-Q$1&lt;År1,0,P204*(1-VLOOKUP($A205,[1]Hugst!$R$5:$W$9,MATCH(ROUNDUP((Q$1)/10,0)*10,[1]Hugst!$R$4:$W$4,0))))</f>
        <v>0</v>
      </c>
      <c r="R205" s="169">
        <f>IF($C205-R$1&lt;År1,0,Q204*(1-VLOOKUP($A205,[1]Hugst!$R$5:$W$9,MATCH(ROUNDUP((R$1)/10,0)*10,[1]Hugst!$R$4:$W$4,0))))</f>
        <v>0</v>
      </c>
      <c r="S205" s="169">
        <f>IF($C205-S$1&lt;År1,0,R204*(1-VLOOKUP($A205,[1]Hugst!$R$5:$W$9,MATCH(ROUNDUP((S$1)/10,0)*10,[1]Hugst!$R$4:$W$4,0))))</f>
        <v>0</v>
      </c>
      <c r="T205" s="169">
        <f>IF($C205-T$1&lt;År1,0,S204*(1-VLOOKUP($A205,[1]Hugst!$R$5:$W$9,MATCH(ROUNDUP((T$1)/10,0)*10,[1]Hugst!$R$4:$W$4,0))))</f>
        <v>0</v>
      </c>
      <c r="U205" s="169">
        <f>IF($C205-U$1&lt;År1,0,T204*(1-VLOOKUP($A205,[1]Hugst!$R$5:$W$9,MATCH(ROUNDUP((U$1)/10,0)*10,[1]Hugst!$R$4:$W$4,0))))</f>
        <v>0</v>
      </c>
      <c r="V205" s="169">
        <f>IF($C205-V$1&lt;År1,0,U204*(1-VLOOKUP($A205,[1]Hugst!$R$5:$W$9,MATCH(ROUNDUP((V$1)/10,0)*10,[1]Hugst!$R$4:$W$4,0))))</f>
        <v>0</v>
      </c>
      <c r="W205" s="169">
        <f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si="4"/>
        <v>0</v>
      </c>
      <c r="F206" s="169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>IF($C206-G$1&lt;År1,0,F205*(1-VLOOKUP($A206,[1]Hugst!$R$5:$W$9,MATCH(ROUNDUP((G$1)/10,0)*10,[1]Hugst!$R$4:$W$4,0))))</f>
        <v>0</v>
      </c>
      <c r="H206" s="169">
        <f>IF($C206-H$1&lt;År1,0,G205*(1-VLOOKUP($A206,[1]Hugst!$R$5:$W$9,MATCH(ROUNDUP((H$1)/10,0)*10,[1]Hugst!$R$4:$W$4,0))))</f>
        <v>0</v>
      </c>
      <c r="I206" s="169">
        <f>IF($C206-I$1&lt;År1,0,H205*(1-VLOOKUP($A206,[1]Hugst!$R$5:$W$9,MATCH(ROUNDUP((I$1)/10,0)*10,[1]Hugst!$R$4:$W$4,0))))</f>
        <v>0</v>
      </c>
      <c r="J206" s="169">
        <f>IF($C206-J$1&lt;År1,0,I205*(1-VLOOKUP($A206,[1]Hugst!$R$5:$W$9,MATCH(ROUNDUP((J$1)/10,0)*10,[1]Hugst!$R$4:$W$4,0))))</f>
        <v>0</v>
      </c>
      <c r="K206" s="169">
        <f>IF($C206-K$1&lt;År1,0,J205*(1-VLOOKUP($A206,[1]Hugst!$R$5:$W$9,MATCH(ROUNDUP((K$1)/10,0)*10,[1]Hugst!$R$4:$W$4,0))))</f>
        <v>0</v>
      </c>
      <c r="L206" s="169">
        <f>IF($C206-L$1&lt;År1,0,K205*(1-VLOOKUP($A206,[1]Hugst!$R$5:$W$9,MATCH(ROUNDUP((L$1)/10,0)*10,[1]Hugst!$R$4:$W$4,0))))</f>
        <v>0</v>
      </c>
      <c r="M206" s="169">
        <f>IF($C206-M$1&lt;År1,0,L205*(1-VLOOKUP($A206,[1]Hugst!$R$5:$W$9,MATCH(ROUNDUP((M$1)/10,0)*10,[1]Hugst!$R$4:$W$4,0))))</f>
        <v>0</v>
      </c>
      <c r="N206" s="169">
        <f>IF($C206-N$1&lt;År1,0,M205*(1-VLOOKUP($A206,[1]Hugst!$R$5:$W$9,MATCH(ROUNDUP((N$1)/10,0)*10,[1]Hugst!$R$4:$W$4,0))))</f>
        <v>0</v>
      </c>
      <c r="O206" s="169">
        <f>IF($C206-O$1&lt;År1,0,N205*(1-VLOOKUP($A206,[1]Hugst!$R$5:$W$9,MATCH(ROUNDUP((O$1)/10,0)*10,[1]Hugst!$R$4:$W$4,0))))</f>
        <v>0</v>
      </c>
      <c r="P206" s="169">
        <f>IF($C206-P$1&lt;År1,0,O205*(1-VLOOKUP($A206,[1]Hugst!$R$5:$W$9,MATCH(ROUNDUP((P$1)/10,0)*10,[1]Hugst!$R$4:$W$4,0))))</f>
        <v>0</v>
      </c>
      <c r="Q206" s="169">
        <f>IF($C206-Q$1&lt;År1,0,P205*(1-VLOOKUP($A206,[1]Hugst!$R$5:$W$9,MATCH(ROUNDUP((Q$1)/10,0)*10,[1]Hugst!$R$4:$W$4,0))))</f>
        <v>0</v>
      </c>
      <c r="R206" s="169">
        <f>IF($C206-R$1&lt;År1,0,Q205*(1-VLOOKUP($A206,[1]Hugst!$R$5:$W$9,MATCH(ROUNDUP((R$1)/10,0)*10,[1]Hugst!$R$4:$W$4,0))))</f>
        <v>0</v>
      </c>
      <c r="S206" s="169">
        <f>IF($C206-S$1&lt;År1,0,R205*(1-VLOOKUP($A206,[1]Hugst!$R$5:$W$9,MATCH(ROUNDUP((S$1)/10,0)*10,[1]Hugst!$R$4:$W$4,0))))</f>
        <v>0</v>
      </c>
      <c r="T206" s="169">
        <f>IF($C206-T$1&lt;År1,0,S205*(1-VLOOKUP($A206,[1]Hugst!$R$5:$W$9,MATCH(ROUNDUP((T$1)/10,0)*10,[1]Hugst!$R$4:$W$4,0))))</f>
        <v>0</v>
      </c>
      <c r="U206" s="169">
        <f>IF($C206-U$1&lt;År1,0,T205*(1-VLOOKUP($A206,[1]Hugst!$R$5:$W$9,MATCH(ROUNDUP((U$1)/10,0)*10,[1]Hugst!$R$4:$W$4,0))))</f>
        <v>0</v>
      </c>
      <c r="V206" s="169">
        <f>IF($C206-V$1&lt;År1,0,U205*(1-VLOOKUP($A206,[1]Hugst!$R$5:$W$9,MATCH(ROUNDUP((V$1)/10,0)*10,[1]Hugst!$R$4:$W$4,0))))</f>
        <v>0</v>
      </c>
      <c r="W206" s="169">
        <f>IF($C206-W$1&lt;År1,0,V205*(1-VLOOKUP($A206,[1]Hugst!$R$5:$W$9,MATCH(ROUNDUP((W$1)/10,0)*10,[1]Hugst!$R$4:$W$4,0))))</f>
        <v>0</v>
      </c>
      <c r="X206" s="169">
        <f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si="4"/>
        <v>0</v>
      </c>
      <c r="F207" s="169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>IF($C207-G$1&lt;År1,0,F206*(1-VLOOKUP($A207,[1]Hugst!$R$5:$W$9,MATCH(ROUNDUP((G$1)/10,0)*10,[1]Hugst!$R$4:$W$4,0))))</f>
        <v>0</v>
      </c>
      <c r="H207" s="169">
        <f>IF($C207-H$1&lt;År1,0,G206*(1-VLOOKUP($A207,[1]Hugst!$R$5:$W$9,MATCH(ROUNDUP((H$1)/10,0)*10,[1]Hugst!$R$4:$W$4,0))))</f>
        <v>0</v>
      </c>
      <c r="I207" s="169">
        <f>IF($C207-I$1&lt;År1,0,H206*(1-VLOOKUP($A207,[1]Hugst!$R$5:$W$9,MATCH(ROUNDUP((I$1)/10,0)*10,[1]Hugst!$R$4:$W$4,0))))</f>
        <v>0</v>
      </c>
      <c r="J207" s="169">
        <f>IF($C207-J$1&lt;År1,0,I206*(1-VLOOKUP($A207,[1]Hugst!$R$5:$W$9,MATCH(ROUNDUP((J$1)/10,0)*10,[1]Hugst!$R$4:$W$4,0))))</f>
        <v>0</v>
      </c>
      <c r="K207" s="169">
        <f>IF($C207-K$1&lt;År1,0,J206*(1-VLOOKUP($A207,[1]Hugst!$R$5:$W$9,MATCH(ROUNDUP((K$1)/10,0)*10,[1]Hugst!$R$4:$W$4,0))))</f>
        <v>0</v>
      </c>
      <c r="L207" s="169">
        <f>IF($C207-L$1&lt;År1,0,K206*(1-VLOOKUP($A207,[1]Hugst!$R$5:$W$9,MATCH(ROUNDUP((L$1)/10,0)*10,[1]Hugst!$R$4:$W$4,0))))</f>
        <v>0</v>
      </c>
      <c r="M207" s="169">
        <f>IF($C207-M$1&lt;År1,0,L206*(1-VLOOKUP($A207,[1]Hugst!$R$5:$W$9,MATCH(ROUNDUP((M$1)/10,0)*10,[1]Hugst!$R$4:$W$4,0))))</f>
        <v>0</v>
      </c>
      <c r="N207" s="169">
        <f>IF($C207-N$1&lt;År1,0,M206*(1-VLOOKUP($A207,[1]Hugst!$R$5:$W$9,MATCH(ROUNDUP((N$1)/10,0)*10,[1]Hugst!$R$4:$W$4,0))))</f>
        <v>0</v>
      </c>
      <c r="O207" s="169">
        <f>IF($C207-O$1&lt;År1,0,N206*(1-VLOOKUP($A207,[1]Hugst!$R$5:$W$9,MATCH(ROUNDUP((O$1)/10,0)*10,[1]Hugst!$R$4:$W$4,0))))</f>
        <v>0</v>
      </c>
      <c r="P207" s="169">
        <f>IF($C207-P$1&lt;År1,0,O206*(1-VLOOKUP($A207,[1]Hugst!$R$5:$W$9,MATCH(ROUNDUP((P$1)/10,0)*10,[1]Hugst!$R$4:$W$4,0))))</f>
        <v>0</v>
      </c>
      <c r="Q207" s="169">
        <f>IF($C207-Q$1&lt;År1,0,P206*(1-VLOOKUP($A207,[1]Hugst!$R$5:$W$9,MATCH(ROUNDUP((Q$1)/10,0)*10,[1]Hugst!$R$4:$W$4,0))))</f>
        <v>0</v>
      </c>
      <c r="R207" s="169">
        <f>IF($C207-R$1&lt;År1,0,Q206*(1-VLOOKUP($A207,[1]Hugst!$R$5:$W$9,MATCH(ROUNDUP((R$1)/10,0)*10,[1]Hugst!$R$4:$W$4,0))))</f>
        <v>0</v>
      </c>
      <c r="S207" s="169">
        <f>IF($C207-S$1&lt;År1,0,R206*(1-VLOOKUP($A207,[1]Hugst!$R$5:$W$9,MATCH(ROUNDUP((S$1)/10,0)*10,[1]Hugst!$R$4:$W$4,0))))</f>
        <v>0</v>
      </c>
      <c r="T207" s="169">
        <f>IF($C207-T$1&lt;År1,0,S206*(1-VLOOKUP($A207,[1]Hugst!$R$5:$W$9,MATCH(ROUNDUP((T$1)/10,0)*10,[1]Hugst!$R$4:$W$4,0))))</f>
        <v>0</v>
      </c>
      <c r="U207" s="169">
        <f>IF($C207-U$1&lt;År1,0,T206*(1-VLOOKUP($A207,[1]Hugst!$R$5:$W$9,MATCH(ROUNDUP((U$1)/10,0)*10,[1]Hugst!$R$4:$W$4,0))))</f>
        <v>0</v>
      </c>
      <c r="V207" s="169">
        <f>IF($C207-V$1&lt;År1,0,U206*(1-VLOOKUP($A207,[1]Hugst!$R$5:$W$9,MATCH(ROUNDUP((V$1)/10,0)*10,[1]Hugst!$R$4:$W$4,0))))</f>
        <v>0</v>
      </c>
      <c r="W207" s="169">
        <f>IF($C207-W$1&lt;År1,0,V206*(1-VLOOKUP($A207,[1]Hugst!$R$5:$W$9,MATCH(ROUNDUP((W$1)/10,0)*10,[1]Hugst!$R$4:$W$4,0))))</f>
        <v>0</v>
      </c>
      <c r="X207" s="169">
        <f>IF($C207-X$1&lt;År1,0,W206*(1-VLOOKUP($A207,[1]Hugst!$R$5:$W$9,MATCH(ROUNDUP((X$1)/10,0)*10,[1]Hugst!$R$4:$W$4,0))))</f>
        <v>0</v>
      </c>
      <c r="Y207" s="169">
        <f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si="4"/>
        <v>0</v>
      </c>
      <c r="F208" s="169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>IF($C208-G$1&lt;År1,0,F207*(1-VLOOKUP($A208,[1]Hugst!$R$5:$W$9,MATCH(ROUNDUP((G$1)/10,0)*10,[1]Hugst!$R$4:$W$4,0))))</f>
        <v>0</v>
      </c>
      <c r="H208" s="169">
        <f>IF($C208-H$1&lt;År1,0,G207*(1-VLOOKUP($A208,[1]Hugst!$R$5:$W$9,MATCH(ROUNDUP((H$1)/10,0)*10,[1]Hugst!$R$4:$W$4,0))))</f>
        <v>0</v>
      </c>
      <c r="I208" s="169">
        <f>IF($C208-I$1&lt;År1,0,H207*(1-VLOOKUP($A208,[1]Hugst!$R$5:$W$9,MATCH(ROUNDUP((I$1)/10,0)*10,[1]Hugst!$R$4:$W$4,0))))</f>
        <v>0</v>
      </c>
      <c r="J208" s="169">
        <f>IF($C208-J$1&lt;År1,0,I207*(1-VLOOKUP($A208,[1]Hugst!$R$5:$W$9,MATCH(ROUNDUP((J$1)/10,0)*10,[1]Hugst!$R$4:$W$4,0))))</f>
        <v>0</v>
      </c>
      <c r="K208" s="169">
        <f>IF($C208-K$1&lt;År1,0,J207*(1-VLOOKUP($A208,[1]Hugst!$R$5:$W$9,MATCH(ROUNDUP((K$1)/10,0)*10,[1]Hugst!$R$4:$W$4,0))))</f>
        <v>0</v>
      </c>
      <c r="L208" s="169">
        <f>IF($C208-L$1&lt;År1,0,K207*(1-VLOOKUP($A208,[1]Hugst!$R$5:$W$9,MATCH(ROUNDUP((L$1)/10,0)*10,[1]Hugst!$R$4:$W$4,0))))</f>
        <v>0</v>
      </c>
      <c r="M208" s="169">
        <f>IF($C208-M$1&lt;År1,0,L207*(1-VLOOKUP($A208,[1]Hugst!$R$5:$W$9,MATCH(ROUNDUP((M$1)/10,0)*10,[1]Hugst!$R$4:$W$4,0))))</f>
        <v>0</v>
      </c>
      <c r="N208" s="169">
        <f>IF($C208-N$1&lt;År1,0,M207*(1-VLOOKUP($A208,[1]Hugst!$R$5:$W$9,MATCH(ROUNDUP((N$1)/10,0)*10,[1]Hugst!$R$4:$W$4,0))))</f>
        <v>0</v>
      </c>
      <c r="O208" s="169">
        <f>IF($C208-O$1&lt;År1,0,N207*(1-VLOOKUP($A208,[1]Hugst!$R$5:$W$9,MATCH(ROUNDUP((O$1)/10,0)*10,[1]Hugst!$R$4:$W$4,0))))</f>
        <v>0</v>
      </c>
      <c r="P208" s="169">
        <f>IF($C208-P$1&lt;År1,0,O207*(1-VLOOKUP($A208,[1]Hugst!$R$5:$W$9,MATCH(ROUNDUP((P$1)/10,0)*10,[1]Hugst!$R$4:$W$4,0))))</f>
        <v>0</v>
      </c>
      <c r="Q208" s="169">
        <f>IF($C208-Q$1&lt;År1,0,P207*(1-VLOOKUP($A208,[1]Hugst!$R$5:$W$9,MATCH(ROUNDUP((Q$1)/10,0)*10,[1]Hugst!$R$4:$W$4,0))))</f>
        <v>0</v>
      </c>
      <c r="R208" s="169">
        <f>IF($C208-R$1&lt;År1,0,Q207*(1-VLOOKUP($A208,[1]Hugst!$R$5:$W$9,MATCH(ROUNDUP((R$1)/10,0)*10,[1]Hugst!$R$4:$W$4,0))))</f>
        <v>0</v>
      </c>
      <c r="S208" s="169">
        <f>IF($C208-S$1&lt;År1,0,R207*(1-VLOOKUP($A208,[1]Hugst!$R$5:$W$9,MATCH(ROUNDUP((S$1)/10,0)*10,[1]Hugst!$R$4:$W$4,0))))</f>
        <v>0</v>
      </c>
      <c r="T208" s="169">
        <f>IF($C208-T$1&lt;År1,0,S207*(1-VLOOKUP($A208,[1]Hugst!$R$5:$W$9,MATCH(ROUNDUP((T$1)/10,0)*10,[1]Hugst!$R$4:$W$4,0))))</f>
        <v>0</v>
      </c>
      <c r="U208" s="169">
        <f>IF($C208-U$1&lt;År1,0,T207*(1-VLOOKUP($A208,[1]Hugst!$R$5:$W$9,MATCH(ROUNDUP((U$1)/10,0)*10,[1]Hugst!$R$4:$W$4,0))))</f>
        <v>0</v>
      </c>
      <c r="V208" s="169">
        <f>IF($C208-V$1&lt;År1,0,U207*(1-VLOOKUP($A208,[1]Hugst!$R$5:$W$9,MATCH(ROUNDUP((V$1)/10,0)*10,[1]Hugst!$R$4:$W$4,0))))</f>
        <v>0</v>
      </c>
      <c r="W208" s="169">
        <f>IF($C208-W$1&lt;År1,0,V207*(1-VLOOKUP($A208,[1]Hugst!$R$5:$W$9,MATCH(ROUNDUP((W$1)/10,0)*10,[1]Hugst!$R$4:$W$4,0))))</f>
        <v>0</v>
      </c>
      <c r="X208" s="169">
        <f>IF($C208-X$1&lt;År1,0,W207*(1-VLOOKUP($A208,[1]Hugst!$R$5:$W$9,MATCH(ROUNDUP((X$1)/10,0)*10,[1]Hugst!$R$4:$W$4,0))))</f>
        <v>0</v>
      </c>
      <c r="Y208" s="169">
        <f>IF($C208-Y$1&lt;År1,0,X207*(1-VLOOKUP($A208,[1]Hugst!$R$5:$W$9,MATCH(ROUNDUP((Y$1)/10,0)*10,[1]Hugst!$R$4:$W$4,0))))</f>
        <v>0</v>
      </c>
      <c r="Z208" s="169">
        <f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si="4"/>
        <v>0</v>
      </c>
      <c r="F209" s="169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>IF($C209-G$1&lt;År1,0,F208*(1-VLOOKUP($A209,[1]Hugst!$R$5:$W$9,MATCH(ROUNDUP((G$1)/10,0)*10,[1]Hugst!$R$4:$W$4,0))))</f>
        <v>0</v>
      </c>
      <c r="H209" s="169">
        <f>IF($C209-H$1&lt;År1,0,G208*(1-VLOOKUP($A209,[1]Hugst!$R$5:$W$9,MATCH(ROUNDUP((H$1)/10,0)*10,[1]Hugst!$R$4:$W$4,0))))</f>
        <v>0</v>
      </c>
      <c r="I209" s="169">
        <f>IF($C209-I$1&lt;År1,0,H208*(1-VLOOKUP($A209,[1]Hugst!$R$5:$W$9,MATCH(ROUNDUP((I$1)/10,0)*10,[1]Hugst!$R$4:$W$4,0))))</f>
        <v>0</v>
      </c>
      <c r="J209" s="169">
        <f>IF($C209-J$1&lt;År1,0,I208*(1-VLOOKUP($A209,[1]Hugst!$R$5:$W$9,MATCH(ROUNDUP((J$1)/10,0)*10,[1]Hugst!$R$4:$W$4,0))))</f>
        <v>0</v>
      </c>
      <c r="K209" s="169">
        <f>IF($C209-K$1&lt;År1,0,J208*(1-VLOOKUP($A209,[1]Hugst!$R$5:$W$9,MATCH(ROUNDUP((K$1)/10,0)*10,[1]Hugst!$R$4:$W$4,0))))</f>
        <v>0</v>
      </c>
      <c r="L209" s="169">
        <f>IF($C209-L$1&lt;År1,0,K208*(1-VLOOKUP($A209,[1]Hugst!$R$5:$W$9,MATCH(ROUNDUP((L$1)/10,0)*10,[1]Hugst!$R$4:$W$4,0))))</f>
        <v>0</v>
      </c>
      <c r="M209" s="169">
        <f>IF($C209-M$1&lt;År1,0,L208*(1-VLOOKUP($A209,[1]Hugst!$R$5:$W$9,MATCH(ROUNDUP((M$1)/10,0)*10,[1]Hugst!$R$4:$W$4,0))))</f>
        <v>0</v>
      </c>
      <c r="N209" s="169">
        <f>IF($C209-N$1&lt;År1,0,M208*(1-VLOOKUP($A209,[1]Hugst!$R$5:$W$9,MATCH(ROUNDUP((N$1)/10,0)*10,[1]Hugst!$R$4:$W$4,0))))</f>
        <v>0</v>
      </c>
      <c r="O209" s="169">
        <f>IF($C209-O$1&lt;År1,0,N208*(1-VLOOKUP($A209,[1]Hugst!$R$5:$W$9,MATCH(ROUNDUP((O$1)/10,0)*10,[1]Hugst!$R$4:$W$4,0))))</f>
        <v>0</v>
      </c>
      <c r="P209" s="169">
        <f>IF($C209-P$1&lt;År1,0,O208*(1-VLOOKUP($A209,[1]Hugst!$R$5:$W$9,MATCH(ROUNDUP((P$1)/10,0)*10,[1]Hugst!$R$4:$W$4,0))))</f>
        <v>0</v>
      </c>
      <c r="Q209" s="169">
        <f>IF($C209-Q$1&lt;År1,0,P208*(1-VLOOKUP($A209,[1]Hugst!$R$5:$W$9,MATCH(ROUNDUP((Q$1)/10,0)*10,[1]Hugst!$R$4:$W$4,0))))</f>
        <v>0</v>
      </c>
      <c r="R209" s="169">
        <f>IF($C209-R$1&lt;År1,0,Q208*(1-VLOOKUP($A209,[1]Hugst!$R$5:$W$9,MATCH(ROUNDUP((R$1)/10,0)*10,[1]Hugst!$R$4:$W$4,0))))</f>
        <v>0</v>
      </c>
      <c r="S209" s="169">
        <f>IF($C209-S$1&lt;År1,0,R208*(1-VLOOKUP($A209,[1]Hugst!$R$5:$W$9,MATCH(ROUNDUP((S$1)/10,0)*10,[1]Hugst!$R$4:$W$4,0))))</f>
        <v>0</v>
      </c>
      <c r="T209" s="169">
        <f>IF($C209-T$1&lt;År1,0,S208*(1-VLOOKUP($A209,[1]Hugst!$R$5:$W$9,MATCH(ROUNDUP((T$1)/10,0)*10,[1]Hugst!$R$4:$W$4,0))))</f>
        <v>0</v>
      </c>
      <c r="U209" s="169">
        <f>IF($C209-U$1&lt;År1,0,T208*(1-VLOOKUP($A209,[1]Hugst!$R$5:$W$9,MATCH(ROUNDUP((U$1)/10,0)*10,[1]Hugst!$R$4:$W$4,0))))</f>
        <v>0</v>
      </c>
      <c r="V209" s="169">
        <f>IF($C209-V$1&lt;År1,0,U208*(1-VLOOKUP($A209,[1]Hugst!$R$5:$W$9,MATCH(ROUNDUP((V$1)/10,0)*10,[1]Hugst!$R$4:$W$4,0))))</f>
        <v>0</v>
      </c>
      <c r="W209" s="169">
        <f>IF($C209-W$1&lt;År1,0,V208*(1-VLOOKUP($A209,[1]Hugst!$R$5:$W$9,MATCH(ROUNDUP((W$1)/10,0)*10,[1]Hugst!$R$4:$W$4,0))))</f>
        <v>0</v>
      </c>
      <c r="X209" s="169">
        <f>IF($C209-X$1&lt;År1,0,W208*(1-VLOOKUP($A209,[1]Hugst!$R$5:$W$9,MATCH(ROUNDUP((X$1)/10,0)*10,[1]Hugst!$R$4:$W$4,0))))</f>
        <v>0</v>
      </c>
      <c r="Y209" s="169">
        <f>IF($C209-Y$1&lt;År1,0,X208*(1-VLOOKUP($A209,[1]Hugst!$R$5:$W$9,MATCH(ROUNDUP((Y$1)/10,0)*10,[1]Hugst!$R$4:$W$4,0))))</f>
        <v>0</v>
      </c>
      <c r="Z209" s="169">
        <f>IF($C209-Z$1&lt;År1,0,Y208*(1-VLOOKUP($A209,[1]Hugst!$R$5:$W$9,MATCH(ROUNDUP((Z$1)/10,0)*10,[1]Hugst!$R$4:$W$4,0))))</f>
        <v>0</v>
      </c>
      <c r="AA209" s="169">
        <f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si="4"/>
        <v>0</v>
      </c>
      <c r="F210" s="169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>IF($C210-G$1&lt;År1,0,F209*(1-VLOOKUP($A210,[1]Hugst!$R$5:$W$9,MATCH(ROUNDUP((G$1)/10,0)*10,[1]Hugst!$R$4:$W$4,0))))</f>
        <v>0</v>
      </c>
      <c r="H210" s="169">
        <f>IF($C210-H$1&lt;År1,0,G209*(1-VLOOKUP($A210,[1]Hugst!$R$5:$W$9,MATCH(ROUNDUP((H$1)/10,0)*10,[1]Hugst!$R$4:$W$4,0))))</f>
        <v>0</v>
      </c>
      <c r="I210" s="169">
        <f>IF($C210-I$1&lt;År1,0,H209*(1-VLOOKUP($A210,[1]Hugst!$R$5:$W$9,MATCH(ROUNDUP((I$1)/10,0)*10,[1]Hugst!$R$4:$W$4,0))))</f>
        <v>0</v>
      </c>
      <c r="J210" s="169">
        <f>IF($C210-J$1&lt;År1,0,I209*(1-VLOOKUP($A210,[1]Hugst!$R$5:$W$9,MATCH(ROUNDUP((J$1)/10,0)*10,[1]Hugst!$R$4:$W$4,0))))</f>
        <v>0</v>
      </c>
      <c r="K210" s="169">
        <f>IF($C210-K$1&lt;År1,0,J209*(1-VLOOKUP($A210,[1]Hugst!$R$5:$W$9,MATCH(ROUNDUP((K$1)/10,0)*10,[1]Hugst!$R$4:$W$4,0))))</f>
        <v>0</v>
      </c>
      <c r="L210" s="169">
        <f>IF($C210-L$1&lt;År1,0,K209*(1-VLOOKUP($A210,[1]Hugst!$R$5:$W$9,MATCH(ROUNDUP((L$1)/10,0)*10,[1]Hugst!$R$4:$W$4,0))))</f>
        <v>0</v>
      </c>
      <c r="M210" s="169">
        <f>IF($C210-M$1&lt;År1,0,L209*(1-VLOOKUP($A210,[1]Hugst!$R$5:$W$9,MATCH(ROUNDUP((M$1)/10,0)*10,[1]Hugst!$R$4:$W$4,0))))</f>
        <v>0</v>
      </c>
      <c r="N210" s="169">
        <f>IF($C210-N$1&lt;År1,0,M209*(1-VLOOKUP($A210,[1]Hugst!$R$5:$W$9,MATCH(ROUNDUP((N$1)/10,0)*10,[1]Hugst!$R$4:$W$4,0))))</f>
        <v>0</v>
      </c>
      <c r="O210" s="169">
        <f>IF($C210-O$1&lt;År1,0,N209*(1-VLOOKUP($A210,[1]Hugst!$R$5:$W$9,MATCH(ROUNDUP((O$1)/10,0)*10,[1]Hugst!$R$4:$W$4,0))))</f>
        <v>0</v>
      </c>
      <c r="P210" s="169">
        <f>IF($C210-P$1&lt;År1,0,O209*(1-VLOOKUP($A210,[1]Hugst!$R$5:$W$9,MATCH(ROUNDUP((P$1)/10,0)*10,[1]Hugst!$R$4:$W$4,0))))</f>
        <v>0</v>
      </c>
      <c r="Q210" s="169">
        <f>IF($C210-Q$1&lt;År1,0,P209*(1-VLOOKUP($A210,[1]Hugst!$R$5:$W$9,MATCH(ROUNDUP((Q$1)/10,0)*10,[1]Hugst!$R$4:$W$4,0))))</f>
        <v>0</v>
      </c>
      <c r="R210" s="169">
        <f>IF($C210-R$1&lt;År1,0,Q209*(1-VLOOKUP($A210,[1]Hugst!$R$5:$W$9,MATCH(ROUNDUP((R$1)/10,0)*10,[1]Hugst!$R$4:$W$4,0))))</f>
        <v>0</v>
      </c>
      <c r="S210" s="169">
        <f>IF($C210-S$1&lt;År1,0,R209*(1-VLOOKUP($A210,[1]Hugst!$R$5:$W$9,MATCH(ROUNDUP((S$1)/10,0)*10,[1]Hugst!$R$4:$W$4,0))))</f>
        <v>0</v>
      </c>
      <c r="T210" s="169">
        <f>IF($C210-T$1&lt;År1,0,S209*(1-VLOOKUP($A210,[1]Hugst!$R$5:$W$9,MATCH(ROUNDUP((T$1)/10,0)*10,[1]Hugst!$R$4:$W$4,0))))</f>
        <v>0</v>
      </c>
      <c r="U210" s="169">
        <f>IF($C210-U$1&lt;År1,0,T209*(1-VLOOKUP($A210,[1]Hugst!$R$5:$W$9,MATCH(ROUNDUP((U$1)/10,0)*10,[1]Hugst!$R$4:$W$4,0))))</f>
        <v>0</v>
      </c>
      <c r="V210" s="169">
        <f>IF($C210-V$1&lt;År1,0,U209*(1-VLOOKUP($A210,[1]Hugst!$R$5:$W$9,MATCH(ROUNDUP((V$1)/10,0)*10,[1]Hugst!$R$4:$W$4,0))))</f>
        <v>0</v>
      </c>
      <c r="W210" s="169">
        <f>IF($C210-W$1&lt;År1,0,V209*(1-VLOOKUP($A210,[1]Hugst!$R$5:$W$9,MATCH(ROUNDUP((W$1)/10,0)*10,[1]Hugst!$R$4:$W$4,0))))</f>
        <v>0</v>
      </c>
      <c r="X210" s="169">
        <f>IF($C210-X$1&lt;År1,0,W209*(1-VLOOKUP($A210,[1]Hugst!$R$5:$W$9,MATCH(ROUNDUP((X$1)/10,0)*10,[1]Hugst!$R$4:$W$4,0))))</f>
        <v>0</v>
      </c>
      <c r="Y210" s="169">
        <f>IF($C210-Y$1&lt;År1,0,X209*(1-VLOOKUP($A210,[1]Hugst!$R$5:$W$9,MATCH(ROUNDUP((Y$1)/10,0)*10,[1]Hugst!$R$4:$W$4,0))))</f>
        <v>0</v>
      </c>
      <c r="Z210" s="169">
        <f>IF($C210-Z$1&lt;År1,0,Y209*(1-VLOOKUP($A210,[1]Hugst!$R$5:$W$9,MATCH(ROUNDUP((Z$1)/10,0)*10,[1]Hugst!$R$4:$W$4,0))))</f>
        <v>0</v>
      </c>
      <c r="AA210" s="169">
        <f>IF($C210-AA$1&lt;År1,0,Z209*(1-VLOOKUP($A210,[1]Hugst!$R$5:$W$9,MATCH(ROUNDUP((AA$1)/10,0)*10,[1]Hugst!$R$4:$W$4,0))))</f>
        <v>0</v>
      </c>
      <c r="AB210" s="169">
        <f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si="4"/>
        <v>0</v>
      </c>
      <c r="F211" s="169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>IF($C211-G$1&lt;År1,0,F210*(1-VLOOKUP($A211,[1]Hugst!$R$5:$W$9,MATCH(ROUNDUP((G$1)/10,0)*10,[1]Hugst!$R$4:$W$4,0))))</f>
        <v>0</v>
      </c>
      <c r="H211" s="169">
        <f>IF($C211-H$1&lt;År1,0,G210*(1-VLOOKUP($A211,[1]Hugst!$R$5:$W$9,MATCH(ROUNDUP((H$1)/10,0)*10,[1]Hugst!$R$4:$W$4,0))))</f>
        <v>0</v>
      </c>
      <c r="I211" s="169">
        <f>IF($C211-I$1&lt;År1,0,H210*(1-VLOOKUP($A211,[1]Hugst!$R$5:$W$9,MATCH(ROUNDUP((I$1)/10,0)*10,[1]Hugst!$R$4:$W$4,0))))</f>
        <v>0</v>
      </c>
      <c r="J211" s="169">
        <f>IF($C211-J$1&lt;År1,0,I210*(1-VLOOKUP($A211,[1]Hugst!$R$5:$W$9,MATCH(ROUNDUP((J$1)/10,0)*10,[1]Hugst!$R$4:$W$4,0))))</f>
        <v>0</v>
      </c>
      <c r="K211" s="169">
        <f>IF($C211-K$1&lt;År1,0,J210*(1-VLOOKUP($A211,[1]Hugst!$R$5:$W$9,MATCH(ROUNDUP((K$1)/10,0)*10,[1]Hugst!$R$4:$W$4,0))))</f>
        <v>0</v>
      </c>
      <c r="L211" s="169">
        <f>IF($C211-L$1&lt;År1,0,K210*(1-VLOOKUP($A211,[1]Hugst!$R$5:$W$9,MATCH(ROUNDUP((L$1)/10,0)*10,[1]Hugst!$R$4:$W$4,0))))</f>
        <v>0</v>
      </c>
      <c r="M211" s="169">
        <f>IF($C211-M$1&lt;År1,0,L210*(1-VLOOKUP($A211,[1]Hugst!$R$5:$W$9,MATCH(ROUNDUP((M$1)/10,0)*10,[1]Hugst!$R$4:$W$4,0))))</f>
        <v>0</v>
      </c>
      <c r="N211" s="169">
        <f>IF($C211-N$1&lt;År1,0,M210*(1-VLOOKUP($A211,[1]Hugst!$R$5:$W$9,MATCH(ROUNDUP((N$1)/10,0)*10,[1]Hugst!$R$4:$W$4,0))))</f>
        <v>0</v>
      </c>
      <c r="O211" s="169">
        <f>IF($C211-O$1&lt;År1,0,N210*(1-VLOOKUP($A211,[1]Hugst!$R$5:$W$9,MATCH(ROUNDUP((O$1)/10,0)*10,[1]Hugst!$R$4:$W$4,0))))</f>
        <v>0</v>
      </c>
      <c r="P211" s="169">
        <f>IF($C211-P$1&lt;År1,0,O210*(1-VLOOKUP($A211,[1]Hugst!$R$5:$W$9,MATCH(ROUNDUP((P$1)/10,0)*10,[1]Hugst!$R$4:$W$4,0))))</f>
        <v>0</v>
      </c>
      <c r="Q211" s="169">
        <f>IF($C211-Q$1&lt;År1,0,P210*(1-VLOOKUP($A211,[1]Hugst!$R$5:$W$9,MATCH(ROUNDUP((Q$1)/10,0)*10,[1]Hugst!$R$4:$W$4,0))))</f>
        <v>0</v>
      </c>
      <c r="R211" s="169">
        <f>IF($C211-R$1&lt;År1,0,Q210*(1-VLOOKUP($A211,[1]Hugst!$R$5:$W$9,MATCH(ROUNDUP((R$1)/10,0)*10,[1]Hugst!$R$4:$W$4,0))))</f>
        <v>0</v>
      </c>
      <c r="S211" s="169">
        <f>IF($C211-S$1&lt;År1,0,R210*(1-VLOOKUP($A211,[1]Hugst!$R$5:$W$9,MATCH(ROUNDUP((S$1)/10,0)*10,[1]Hugst!$R$4:$W$4,0))))</f>
        <v>0</v>
      </c>
      <c r="T211" s="169">
        <f>IF($C211-T$1&lt;År1,0,S210*(1-VLOOKUP($A211,[1]Hugst!$R$5:$W$9,MATCH(ROUNDUP((T$1)/10,0)*10,[1]Hugst!$R$4:$W$4,0))))</f>
        <v>0</v>
      </c>
      <c r="U211" s="169">
        <f>IF($C211-U$1&lt;År1,0,T210*(1-VLOOKUP($A211,[1]Hugst!$R$5:$W$9,MATCH(ROUNDUP((U$1)/10,0)*10,[1]Hugst!$R$4:$W$4,0))))</f>
        <v>0</v>
      </c>
      <c r="V211" s="169">
        <f>IF($C211-V$1&lt;År1,0,U210*(1-VLOOKUP($A211,[1]Hugst!$R$5:$W$9,MATCH(ROUNDUP((V$1)/10,0)*10,[1]Hugst!$R$4:$W$4,0))))</f>
        <v>0</v>
      </c>
      <c r="W211" s="169">
        <f>IF($C211-W$1&lt;År1,0,V210*(1-VLOOKUP($A211,[1]Hugst!$R$5:$W$9,MATCH(ROUNDUP((W$1)/10,0)*10,[1]Hugst!$R$4:$W$4,0))))</f>
        <v>0</v>
      </c>
      <c r="X211" s="169">
        <f>IF($C211-X$1&lt;År1,0,W210*(1-VLOOKUP($A211,[1]Hugst!$R$5:$W$9,MATCH(ROUNDUP((X$1)/10,0)*10,[1]Hugst!$R$4:$W$4,0))))</f>
        <v>0</v>
      </c>
      <c r="Y211" s="169">
        <f>IF($C211-Y$1&lt;År1,0,X210*(1-VLOOKUP($A211,[1]Hugst!$R$5:$W$9,MATCH(ROUNDUP((Y$1)/10,0)*10,[1]Hugst!$R$4:$W$4,0))))</f>
        <v>0</v>
      </c>
      <c r="Z211" s="169">
        <f>IF($C211-Z$1&lt;År1,0,Y210*(1-VLOOKUP($A211,[1]Hugst!$R$5:$W$9,MATCH(ROUNDUP((Z$1)/10,0)*10,[1]Hugst!$R$4:$W$4,0))))</f>
        <v>0</v>
      </c>
      <c r="AA211" s="169">
        <f>IF($C211-AA$1&lt;År1,0,Z210*(1-VLOOKUP($A211,[1]Hugst!$R$5:$W$9,MATCH(ROUNDUP((AA$1)/10,0)*10,[1]Hugst!$R$4:$W$4,0))))</f>
        <v>0</v>
      </c>
      <c r="AB211" s="169">
        <f>IF($C211-AB$1&lt;År1,0,AA210*(1-VLOOKUP($A211,[1]Hugst!$R$5:$W$9,MATCH(ROUNDUP((AB$1)/10,0)*10,[1]Hugst!$R$4:$W$4,0))))</f>
        <v>0</v>
      </c>
      <c r="AC211" s="169">
        <f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si="4"/>
        <v>0</v>
      </c>
      <c r="F212" s="169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>IF($C212-G$1&lt;År1,0,F211*(1-VLOOKUP($A212,[1]Hugst!$R$5:$W$9,MATCH(ROUNDUP((G$1)/10,0)*10,[1]Hugst!$R$4:$W$4,0))))</f>
        <v>0</v>
      </c>
      <c r="H212" s="169">
        <f>IF($C212-H$1&lt;År1,0,G211*(1-VLOOKUP($A212,[1]Hugst!$R$5:$W$9,MATCH(ROUNDUP((H$1)/10,0)*10,[1]Hugst!$R$4:$W$4,0))))</f>
        <v>0</v>
      </c>
      <c r="I212" s="169">
        <f>IF($C212-I$1&lt;År1,0,H211*(1-VLOOKUP($A212,[1]Hugst!$R$5:$W$9,MATCH(ROUNDUP((I$1)/10,0)*10,[1]Hugst!$R$4:$W$4,0))))</f>
        <v>0</v>
      </c>
      <c r="J212" s="169">
        <f>IF($C212-J$1&lt;År1,0,I211*(1-VLOOKUP($A212,[1]Hugst!$R$5:$W$9,MATCH(ROUNDUP((J$1)/10,0)*10,[1]Hugst!$R$4:$W$4,0))))</f>
        <v>0</v>
      </c>
      <c r="K212" s="169">
        <f>IF($C212-K$1&lt;År1,0,J211*(1-VLOOKUP($A212,[1]Hugst!$R$5:$W$9,MATCH(ROUNDUP((K$1)/10,0)*10,[1]Hugst!$R$4:$W$4,0))))</f>
        <v>0</v>
      </c>
      <c r="L212" s="169">
        <f>IF($C212-L$1&lt;År1,0,K211*(1-VLOOKUP($A212,[1]Hugst!$R$5:$W$9,MATCH(ROUNDUP((L$1)/10,0)*10,[1]Hugst!$R$4:$W$4,0))))</f>
        <v>0</v>
      </c>
      <c r="M212" s="169">
        <f>IF($C212-M$1&lt;År1,0,L211*(1-VLOOKUP($A212,[1]Hugst!$R$5:$W$9,MATCH(ROUNDUP((M$1)/10,0)*10,[1]Hugst!$R$4:$W$4,0))))</f>
        <v>0</v>
      </c>
      <c r="N212" s="169">
        <f>IF($C212-N$1&lt;År1,0,M211*(1-VLOOKUP($A212,[1]Hugst!$R$5:$W$9,MATCH(ROUNDUP((N$1)/10,0)*10,[1]Hugst!$R$4:$W$4,0))))</f>
        <v>0</v>
      </c>
      <c r="O212" s="169">
        <f>IF($C212-O$1&lt;År1,0,N211*(1-VLOOKUP($A212,[1]Hugst!$R$5:$W$9,MATCH(ROUNDUP((O$1)/10,0)*10,[1]Hugst!$R$4:$W$4,0))))</f>
        <v>0</v>
      </c>
      <c r="P212" s="169">
        <f>IF($C212-P$1&lt;År1,0,O211*(1-VLOOKUP($A212,[1]Hugst!$R$5:$W$9,MATCH(ROUNDUP((P$1)/10,0)*10,[1]Hugst!$R$4:$W$4,0))))</f>
        <v>0</v>
      </c>
      <c r="Q212" s="169">
        <f>IF($C212-Q$1&lt;År1,0,P211*(1-VLOOKUP($A212,[1]Hugst!$R$5:$W$9,MATCH(ROUNDUP((Q$1)/10,0)*10,[1]Hugst!$R$4:$W$4,0))))</f>
        <v>0</v>
      </c>
      <c r="R212" s="169">
        <f>IF($C212-R$1&lt;År1,0,Q211*(1-VLOOKUP($A212,[1]Hugst!$R$5:$W$9,MATCH(ROUNDUP((R$1)/10,0)*10,[1]Hugst!$R$4:$W$4,0))))</f>
        <v>0</v>
      </c>
      <c r="S212" s="169">
        <f>IF($C212-S$1&lt;År1,0,R211*(1-VLOOKUP($A212,[1]Hugst!$R$5:$W$9,MATCH(ROUNDUP((S$1)/10,0)*10,[1]Hugst!$R$4:$W$4,0))))</f>
        <v>0</v>
      </c>
      <c r="T212" s="169">
        <f>IF($C212-T$1&lt;År1,0,S211*(1-VLOOKUP($A212,[1]Hugst!$R$5:$W$9,MATCH(ROUNDUP((T$1)/10,0)*10,[1]Hugst!$R$4:$W$4,0))))</f>
        <v>0</v>
      </c>
      <c r="U212" s="169">
        <f>IF($C212-U$1&lt;År1,0,T211*(1-VLOOKUP($A212,[1]Hugst!$R$5:$W$9,MATCH(ROUNDUP((U$1)/10,0)*10,[1]Hugst!$R$4:$W$4,0))))</f>
        <v>0</v>
      </c>
      <c r="V212" s="169">
        <f>IF($C212-V$1&lt;År1,0,U211*(1-VLOOKUP($A212,[1]Hugst!$R$5:$W$9,MATCH(ROUNDUP((V$1)/10,0)*10,[1]Hugst!$R$4:$W$4,0))))</f>
        <v>0</v>
      </c>
      <c r="W212" s="169">
        <f>IF($C212-W$1&lt;År1,0,V211*(1-VLOOKUP($A212,[1]Hugst!$R$5:$W$9,MATCH(ROUNDUP((W$1)/10,0)*10,[1]Hugst!$R$4:$W$4,0))))</f>
        <v>0</v>
      </c>
      <c r="X212" s="169">
        <f>IF($C212-X$1&lt;År1,0,W211*(1-VLOOKUP($A212,[1]Hugst!$R$5:$W$9,MATCH(ROUNDUP((X$1)/10,0)*10,[1]Hugst!$R$4:$W$4,0))))</f>
        <v>0</v>
      </c>
      <c r="Y212" s="169">
        <f>IF($C212-Y$1&lt;År1,0,X211*(1-VLOOKUP($A212,[1]Hugst!$R$5:$W$9,MATCH(ROUNDUP((Y$1)/10,0)*10,[1]Hugst!$R$4:$W$4,0))))</f>
        <v>0</v>
      </c>
      <c r="Z212" s="169">
        <f>IF($C212-Z$1&lt;År1,0,Y211*(1-VLOOKUP($A212,[1]Hugst!$R$5:$W$9,MATCH(ROUNDUP((Z$1)/10,0)*10,[1]Hugst!$R$4:$W$4,0))))</f>
        <v>0</v>
      </c>
      <c r="AA212" s="169">
        <f>IF($C212-AA$1&lt;År1,0,Z211*(1-VLOOKUP($A212,[1]Hugst!$R$5:$W$9,MATCH(ROUNDUP((AA$1)/10,0)*10,[1]Hugst!$R$4:$W$4,0))))</f>
        <v>0</v>
      </c>
      <c r="AB212" s="169">
        <f>IF($C212-AB$1&lt;År1,0,AA211*(1-VLOOKUP($A212,[1]Hugst!$R$5:$W$9,MATCH(ROUNDUP((AB$1)/10,0)*10,[1]Hugst!$R$4:$W$4,0))))</f>
        <v>0</v>
      </c>
      <c r="AC212" s="169">
        <f>IF($C212-AC$1&lt;År1,0,AB211*(1-VLOOKUP($A212,[1]Hugst!$R$5:$W$9,MATCH(ROUNDUP((AC$1)/10,0)*10,[1]Hugst!$R$4:$W$4,0))))</f>
        <v>0</v>
      </c>
      <c r="AD212" s="169">
        <f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si="4"/>
        <v>0</v>
      </c>
      <c r="F213" s="169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>IF($C213-G$1&lt;År1,0,F212*(1-VLOOKUP($A213,[1]Hugst!$R$5:$W$9,MATCH(ROUNDUP((G$1)/10,0)*10,[1]Hugst!$R$4:$W$4,0))))</f>
        <v>0</v>
      </c>
      <c r="H213" s="169">
        <f>IF($C213-H$1&lt;År1,0,G212*(1-VLOOKUP($A213,[1]Hugst!$R$5:$W$9,MATCH(ROUNDUP((H$1)/10,0)*10,[1]Hugst!$R$4:$W$4,0))))</f>
        <v>0</v>
      </c>
      <c r="I213" s="169">
        <f>IF($C213-I$1&lt;År1,0,H212*(1-VLOOKUP($A213,[1]Hugst!$R$5:$W$9,MATCH(ROUNDUP((I$1)/10,0)*10,[1]Hugst!$R$4:$W$4,0))))</f>
        <v>0</v>
      </c>
      <c r="J213" s="169">
        <f>IF($C213-J$1&lt;År1,0,I212*(1-VLOOKUP($A213,[1]Hugst!$R$5:$W$9,MATCH(ROUNDUP((J$1)/10,0)*10,[1]Hugst!$R$4:$W$4,0))))</f>
        <v>0</v>
      </c>
      <c r="K213" s="169">
        <f>IF($C213-K$1&lt;År1,0,J212*(1-VLOOKUP($A213,[1]Hugst!$R$5:$W$9,MATCH(ROUNDUP((K$1)/10,0)*10,[1]Hugst!$R$4:$W$4,0))))</f>
        <v>0</v>
      </c>
      <c r="L213" s="169">
        <f>IF($C213-L$1&lt;År1,0,K212*(1-VLOOKUP($A213,[1]Hugst!$R$5:$W$9,MATCH(ROUNDUP((L$1)/10,0)*10,[1]Hugst!$R$4:$W$4,0))))</f>
        <v>0</v>
      </c>
      <c r="M213" s="169">
        <f>IF($C213-M$1&lt;År1,0,L212*(1-VLOOKUP($A213,[1]Hugst!$R$5:$W$9,MATCH(ROUNDUP((M$1)/10,0)*10,[1]Hugst!$R$4:$W$4,0))))</f>
        <v>0</v>
      </c>
      <c r="N213" s="169">
        <f>IF($C213-N$1&lt;År1,0,M212*(1-VLOOKUP($A213,[1]Hugst!$R$5:$W$9,MATCH(ROUNDUP((N$1)/10,0)*10,[1]Hugst!$R$4:$W$4,0))))</f>
        <v>0</v>
      </c>
      <c r="O213" s="169">
        <f>IF($C213-O$1&lt;År1,0,N212*(1-VLOOKUP($A213,[1]Hugst!$R$5:$W$9,MATCH(ROUNDUP((O$1)/10,0)*10,[1]Hugst!$R$4:$W$4,0))))</f>
        <v>0</v>
      </c>
      <c r="P213" s="169">
        <f>IF($C213-P$1&lt;År1,0,O212*(1-VLOOKUP($A213,[1]Hugst!$R$5:$W$9,MATCH(ROUNDUP((P$1)/10,0)*10,[1]Hugst!$R$4:$W$4,0))))</f>
        <v>0</v>
      </c>
      <c r="Q213" s="169">
        <f>IF($C213-Q$1&lt;År1,0,P212*(1-VLOOKUP($A213,[1]Hugst!$R$5:$W$9,MATCH(ROUNDUP((Q$1)/10,0)*10,[1]Hugst!$R$4:$W$4,0))))</f>
        <v>0</v>
      </c>
      <c r="R213" s="169">
        <f>IF($C213-R$1&lt;År1,0,Q212*(1-VLOOKUP($A213,[1]Hugst!$R$5:$W$9,MATCH(ROUNDUP((R$1)/10,0)*10,[1]Hugst!$R$4:$W$4,0))))</f>
        <v>0</v>
      </c>
      <c r="S213" s="169">
        <f>IF($C213-S$1&lt;År1,0,R212*(1-VLOOKUP($A213,[1]Hugst!$R$5:$W$9,MATCH(ROUNDUP((S$1)/10,0)*10,[1]Hugst!$R$4:$W$4,0))))</f>
        <v>0</v>
      </c>
      <c r="T213" s="169">
        <f>IF($C213-T$1&lt;År1,0,S212*(1-VLOOKUP($A213,[1]Hugst!$R$5:$W$9,MATCH(ROUNDUP((T$1)/10,0)*10,[1]Hugst!$R$4:$W$4,0))))</f>
        <v>0</v>
      </c>
      <c r="U213" s="169">
        <f>IF($C213-U$1&lt;År1,0,T212*(1-VLOOKUP($A213,[1]Hugst!$R$5:$W$9,MATCH(ROUNDUP((U$1)/10,0)*10,[1]Hugst!$R$4:$W$4,0))))</f>
        <v>0</v>
      </c>
      <c r="V213" s="169">
        <f>IF($C213-V$1&lt;År1,0,U212*(1-VLOOKUP($A213,[1]Hugst!$R$5:$W$9,MATCH(ROUNDUP((V$1)/10,0)*10,[1]Hugst!$R$4:$W$4,0))))</f>
        <v>0</v>
      </c>
      <c r="W213" s="169">
        <f>IF($C213-W$1&lt;År1,0,V212*(1-VLOOKUP($A213,[1]Hugst!$R$5:$W$9,MATCH(ROUNDUP((W$1)/10,0)*10,[1]Hugst!$R$4:$W$4,0))))</f>
        <v>0</v>
      </c>
      <c r="X213" s="169">
        <f>IF($C213-X$1&lt;År1,0,W212*(1-VLOOKUP($A213,[1]Hugst!$R$5:$W$9,MATCH(ROUNDUP((X$1)/10,0)*10,[1]Hugst!$R$4:$W$4,0))))</f>
        <v>0</v>
      </c>
      <c r="Y213" s="169">
        <f>IF($C213-Y$1&lt;År1,0,X212*(1-VLOOKUP($A213,[1]Hugst!$R$5:$W$9,MATCH(ROUNDUP((Y$1)/10,0)*10,[1]Hugst!$R$4:$W$4,0))))</f>
        <v>0</v>
      </c>
      <c r="Z213" s="169">
        <f>IF($C213-Z$1&lt;År1,0,Y212*(1-VLOOKUP($A213,[1]Hugst!$R$5:$W$9,MATCH(ROUNDUP((Z$1)/10,0)*10,[1]Hugst!$R$4:$W$4,0))))</f>
        <v>0</v>
      </c>
      <c r="AA213" s="169">
        <f>IF($C213-AA$1&lt;År1,0,Z212*(1-VLOOKUP($A213,[1]Hugst!$R$5:$W$9,MATCH(ROUNDUP((AA$1)/10,0)*10,[1]Hugst!$R$4:$W$4,0))))</f>
        <v>0</v>
      </c>
      <c r="AB213" s="169">
        <f>IF($C213-AB$1&lt;År1,0,AA212*(1-VLOOKUP($A213,[1]Hugst!$R$5:$W$9,MATCH(ROUNDUP((AB$1)/10,0)*10,[1]Hugst!$R$4:$W$4,0))))</f>
        <v>0</v>
      </c>
      <c r="AC213" s="169">
        <f>IF($C213-AC$1&lt;År1,0,AB212*(1-VLOOKUP($A213,[1]Hugst!$R$5:$W$9,MATCH(ROUNDUP((AC$1)/10,0)*10,[1]Hugst!$R$4:$W$4,0))))</f>
        <v>0</v>
      </c>
      <c r="AD213" s="169">
        <f>IF($C213-AD$1&lt;År1,0,AC212*(1-VLOOKUP($A213,[1]Hugst!$R$5:$W$9,MATCH(ROUNDUP((AD$1)/10,0)*10,[1]Hugst!$R$4:$W$4,0))))</f>
        <v>0</v>
      </c>
      <c r="AE213" s="169">
        <f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si="4"/>
        <v>0</v>
      </c>
      <c r="F214" s="169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>IF($C214-G$1&lt;År1,0,F213*(1-VLOOKUP($A214,[1]Hugst!$R$5:$W$9,MATCH(ROUNDUP((G$1)/10,0)*10,[1]Hugst!$R$4:$W$4,0))))</f>
        <v>0</v>
      </c>
      <c r="H214" s="169">
        <f>IF($C214-H$1&lt;År1,0,G213*(1-VLOOKUP($A214,[1]Hugst!$R$5:$W$9,MATCH(ROUNDUP((H$1)/10,0)*10,[1]Hugst!$R$4:$W$4,0))))</f>
        <v>0</v>
      </c>
      <c r="I214" s="169">
        <f>IF($C214-I$1&lt;År1,0,H213*(1-VLOOKUP($A214,[1]Hugst!$R$5:$W$9,MATCH(ROUNDUP((I$1)/10,0)*10,[1]Hugst!$R$4:$W$4,0))))</f>
        <v>0</v>
      </c>
      <c r="J214" s="169">
        <f>IF($C214-J$1&lt;År1,0,I213*(1-VLOOKUP($A214,[1]Hugst!$R$5:$W$9,MATCH(ROUNDUP((J$1)/10,0)*10,[1]Hugst!$R$4:$W$4,0))))</f>
        <v>0</v>
      </c>
      <c r="K214" s="169">
        <f>IF($C214-K$1&lt;År1,0,J213*(1-VLOOKUP($A214,[1]Hugst!$R$5:$W$9,MATCH(ROUNDUP((K$1)/10,0)*10,[1]Hugst!$R$4:$W$4,0))))</f>
        <v>0</v>
      </c>
      <c r="L214" s="169">
        <f>IF($C214-L$1&lt;År1,0,K213*(1-VLOOKUP($A214,[1]Hugst!$R$5:$W$9,MATCH(ROUNDUP((L$1)/10,0)*10,[1]Hugst!$R$4:$W$4,0))))</f>
        <v>0</v>
      </c>
      <c r="M214" s="169">
        <f>IF($C214-M$1&lt;År1,0,L213*(1-VLOOKUP($A214,[1]Hugst!$R$5:$W$9,MATCH(ROUNDUP((M$1)/10,0)*10,[1]Hugst!$R$4:$W$4,0))))</f>
        <v>0</v>
      </c>
      <c r="N214" s="169">
        <f>IF($C214-N$1&lt;År1,0,M213*(1-VLOOKUP($A214,[1]Hugst!$R$5:$W$9,MATCH(ROUNDUP((N$1)/10,0)*10,[1]Hugst!$R$4:$W$4,0))))</f>
        <v>0</v>
      </c>
      <c r="O214" s="169">
        <f>IF($C214-O$1&lt;År1,0,N213*(1-VLOOKUP($A214,[1]Hugst!$R$5:$W$9,MATCH(ROUNDUP((O$1)/10,0)*10,[1]Hugst!$R$4:$W$4,0))))</f>
        <v>0</v>
      </c>
      <c r="P214" s="169">
        <f>IF($C214-P$1&lt;År1,0,O213*(1-VLOOKUP($A214,[1]Hugst!$R$5:$W$9,MATCH(ROUNDUP((P$1)/10,0)*10,[1]Hugst!$R$4:$W$4,0))))</f>
        <v>0</v>
      </c>
      <c r="Q214" s="169">
        <f>IF($C214-Q$1&lt;År1,0,P213*(1-VLOOKUP($A214,[1]Hugst!$R$5:$W$9,MATCH(ROUNDUP((Q$1)/10,0)*10,[1]Hugst!$R$4:$W$4,0))))</f>
        <v>0</v>
      </c>
      <c r="R214" s="169">
        <f>IF($C214-R$1&lt;År1,0,Q213*(1-VLOOKUP($A214,[1]Hugst!$R$5:$W$9,MATCH(ROUNDUP((R$1)/10,0)*10,[1]Hugst!$R$4:$W$4,0))))</f>
        <v>0</v>
      </c>
      <c r="S214" s="169">
        <f>IF($C214-S$1&lt;År1,0,R213*(1-VLOOKUP($A214,[1]Hugst!$R$5:$W$9,MATCH(ROUNDUP((S$1)/10,0)*10,[1]Hugst!$R$4:$W$4,0))))</f>
        <v>0</v>
      </c>
      <c r="T214" s="169">
        <f>IF($C214-T$1&lt;År1,0,S213*(1-VLOOKUP($A214,[1]Hugst!$R$5:$W$9,MATCH(ROUNDUP((T$1)/10,0)*10,[1]Hugst!$R$4:$W$4,0))))</f>
        <v>0</v>
      </c>
      <c r="U214" s="169">
        <f>IF($C214-U$1&lt;År1,0,T213*(1-VLOOKUP($A214,[1]Hugst!$R$5:$W$9,MATCH(ROUNDUP((U$1)/10,0)*10,[1]Hugst!$R$4:$W$4,0))))</f>
        <v>0</v>
      </c>
      <c r="V214" s="169">
        <f>IF($C214-V$1&lt;År1,0,U213*(1-VLOOKUP($A214,[1]Hugst!$R$5:$W$9,MATCH(ROUNDUP((V$1)/10,0)*10,[1]Hugst!$R$4:$W$4,0))))</f>
        <v>0</v>
      </c>
      <c r="W214" s="169">
        <f>IF($C214-W$1&lt;År1,0,V213*(1-VLOOKUP($A214,[1]Hugst!$R$5:$W$9,MATCH(ROUNDUP((W$1)/10,0)*10,[1]Hugst!$R$4:$W$4,0))))</f>
        <v>0</v>
      </c>
      <c r="X214" s="169">
        <f>IF($C214-X$1&lt;År1,0,W213*(1-VLOOKUP($A214,[1]Hugst!$R$5:$W$9,MATCH(ROUNDUP((X$1)/10,0)*10,[1]Hugst!$R$4:$W$4,0))))</f>
        <v>0</v>
      </c>
      <c r="Y214" s="169">
        <f>IF($C214-Y$1&lt;År1,0,X213*(1-VLOOKUP($A214,[1]Hugst!$R$5:$W$9,MATCH(ROUNDUP((Y$1)/10,0)*10,[1]Hugst!$R$4:$W$4,0))))</f>
        <v>0</v>
      </c>
      <c r="Z214" s="169">
        <f>IF($C214-Z$1&lt;År1,0,Y213*(1-VLOOKUP($A214,[1]Hugst!$R$5:$W$9,MATCH(ROUNDUP((Z$1)/10,0)*10,[1]Hugst!$R$4:$W$4,0))))</f>
        <v>0</v>
      </c>
      <c r="AA214" s="169">
        <f>IF($C214-AA$1&lt;År1,0,Z213*(1-VLOOKUP($A214,[1]Hugst!$R$5:$W$9,MATCH(ROUNDUP((AA$1)/10,0)*10,[1]Hugst!$R$4:$W$4,0))))</f>
        <v>0</v>
      </c>
      <c r="AB214" s="169">
        <f>IF($C214-AB$1&lt;År1,0,AA213*(1-VLOOKUP($A214,[1]Hugst!$R$5:$W$9,MATCH(ROUNDUP((AB$1)/10,0)*10,[1]Hugst!$R$4:$W$4,0))))</f>
        <v>0</v>
      </c>
      <c r="AC214" s="169">
        <f>IF($C214-AC$1&lt;År1,0,AB213*(1-VLOOKUP($A214,[1]Hugst!$R$5:$W$9,MATCH(ROUNDUP((AC$1)/10,0)*10,[1]Hugst!$R$4:$W$4,0))))</f>
        <v>0</v>
      </c>
      <c r="AD214" s="169">
        <f>IF($C214-AD$1&lt;År1,0,AC213*(1-VLOOKUP($A214,[1]Hugst!$R$5:$W$9,MATCH(ROUNDUP((AD$1)/10,0)*10,[1]Hugst!$R$4:$W$4,0))))</f>
        <v>0</v>
      </c>
      <c r="AE214" s="169">
        <f>IF($C214-AE$1&lt;År1,0,AD213*(1-VLOOKUP($A214,[1]Hugst!$R$5:$W$9,MATCH(ROUNDUP((AE$1)/10,0)*10,[1]Hugst!$R$4:$W$4,0))))</f>
        <v>0</v>
      </c>
      <c r="AF214" s="169">
        <f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si="4"/>
        <v>0</v>
      </c>
      <c r="F215" s="169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>IF($C215-G$1&lt;År1,0,F214*(1-VLOOKUP($A215,[1]Hugst!$R$5:$W$9,MATCH(ROUNDUP((G$1)/10,0)*10,[1]Hugst!$R$4:$W$4,0))))</f>
        <v>0</v>
      </c>
      <c r="H215" s="169">
        <f>IF($C215-H$1&lt;År1,0,G214*(1-VLOOKUP($A215,[1]Hugst!$R$5:$W$9,MATCH(ROUNDUP((H$1)/10,0)*10,[1]Hugst!$R$4:$W$4,0))))</f>
        <v>0</v>
      </c>
      <c r="I215" s="169">
        <f>IF($C215-I$1&lt;År1,0,H214*(1-VLOOKUP($A215,[1]Hugst!$R$5:$W$9,MATCH(ROUNDUP((I$1)/10,0)*10,[1]Hugst!$R$4:$W$4,0))))</f>
        <v>0</v>
      </c>
      <c r="J215" s="169">
        <f>IF($C215-J$1&lt;År1,0,I214*(1-VLOOKUP($A215,[1]Hugst!$R$5:$W$9,MATCH(ROUNDUP((J$1)/10,0)*10,[1]Hugst!$R$4:$W$4,0))))</f>
        <v>0</v>
      </c>
      <c r="K215" s="169">
        <f>IF($C215-K$1&lt;År1,0,J214*(1-VLOOKUP($A215,[1]Hugst!$R$5:$W$9,MATCH(ROUNDUP((K$1)/10,0)*10,[1]Hugst!$R$4:$W$4,0))))</f>
        <v>0</v>
      </c>
      <c r="L215" s="169">
        <f>IF($C215-L$1&lt;År1,0,K214*(1-VLOOKUP($A215,[1]Hugst!$R$5:$W$9,MATCH(ROUNDUP((L$1)/10,0)*10,[1]Hugst!$R$4:$W$4,0))))</f>
        <v>0</v>
      </c>
      <c r="M215" s="169">
        <f>IF($C215-M$1&lt;År1,0,L214*(1-VLOOKUP($A215,[1]Hugst!$R$5:$W$9,MATCH(ROUNDUP((M$1)/10,0)*10,[1]Hugst!$R$4:$W$4,0))))</f>
        <v>0</v>
      </c>
      <c r="N215" s="169">
        <f>IF($C215-N$1&lt;År1,0,M214*(1-VLOOKUP($A215,[1]Hugst!$R$5:$W$9,MATCH(ROUNDUP((N$1)/10,0)*10,[1]Hugst!$R$4:$W$4,0))))</f>
        <v>0</v>
      </c>
      <c r="O215" s="169">
        <f>IF($C215-O$1&lt;År1,0,N214*(1-VLOOKUP($A215,[1]Hugst!$R$5:$W$9,MATCH(ROUNDUP((O$1)/10,0)*10,[1]Hugst!$R$4:$W$4,0))))</f>
        <v>0</v>
      </c>
      <c r="P215" s="169">
        <f>IF($C215-P$1&lt;År1,0,O214*(1-VLOOKUP($A215,[1]Hugst!$R$5:$W$9,MATCH(ROUNDUP((P$1)/10,0)*10,[1]Hugst!$R$4:$W$4,0))))</f>
        <v>0</v>
      </c>
      <c r="Q215" s="169">
        <f>IF($C215-Q$1&lt;År1,0,P214*(1-VLOOKUP($A215,[1]Hugst!$R$5:$W$9,MATCH(ROUNDUP((Q$1)/10,0)*10,[1]Hugst!$R$4:$W$4,0))))</f>
        <v>0</v>
      </c>
      <c r="R215" s="169">
        <f>IF($C215-R$1&lt;År1,0,Q214*(1-VLOOKUP($A215,[1]Hugst!$R$5:$W$9,MATCH(ROUNDUP((R$1)/10,0)*10,[1]Hugst!$R$4:$W$4,0))))</f>
        <v>0</v>
      </c>
      <c r="S215" s="169">
        <f>IF($C215-S$1&lt;År1,0,R214*(1-VLOOKUP($A215,[1]Hugst!$R$5:$W$9,MATCH(ROUNDUP((S$1)/10,0)*10,[1]Hugst!$R$4:$W$4,0))))</f>
        <v>0</v>
      </c>
      <c r="T215" s="169">
        <f>IF($C215-T$1&lt;År1,0,S214*(1-VLOOKUP($A215,[1]Hugst!$R$5:$W$9,MATCH(ROUNDUP((T$1)/10,0)*10,[1]Hugst!$R$4:$W$4,0))))</f>
        <v>0</v>
      </c>
      <c r="U215" s="169">
        <f>IF($C215-U$1&lt;År1,0,T214*(1-VLOOKUP($A215,[1]Hugst!$R$5:$W$9,MATCH(ROUNDUP((U$1)/10,0)*10,[1]Hugst!$R$4:$W$4,0))))</f>
        <v>0</v>
      </c>
      <c r="V215" s="169">
        <f>IF($C215-V$1&lt;År1,0,U214*(1-VLOOKUP($A215,[1]Hugst!$R$5:$W$9,MATCH(ROUNDUP((V$1)/10,0)*10,[1]Hugst!$R$4:$W$4,0))))</f>
        <v>0</v>
      </c>
      <c r="W215" s="169">
        <f>IF($C215-W$1&lt;År1,0,V214*(1-VLOOKUP($A215,[1]Hugst!$R$5:$W$9,MATCH(ROUNDUP((W$1)/10,0)*10,[1]Hugst!$R$4:$W$4,0))))</f>
        <v>0</v>
      </c>
      <c r="X215" s="169">
        <f>IF($C215-X$1&lt;År1,0,W214*(1-VLOOKUP($A215,[1]Hugst!$R$5:$W$9,MATCH(ROUNDUP((X$1)/10,0)*10,[1]Hugst!$R$4:$W$4,0))))</f>
        <v>0</v>
      </c>
      <c r="Y215" s="169">
        <f>IF($C215-Y$1&lt;År1,0,X214*(1-VLOOKUP($A215,[1]Hugst!$R$5:$W$9,MATCH(ROUNDUP((Y$1)/10,0)*10,[1]Hugst!$R$4:$W$4,0))))</f>
        <v>0</v>
      </c>
      <c r="Z215" s="169">
        <f>IF($C215-Z$1&lt;År1,0,Y214*(1-VLOOKUP($A215,[1]Hugst!$R$5:$W$9,MATCH(ROUNDUP((Z$1)/10,0)*10,[1]Hugst!$R$4:$W$4,0))))</f>
        <v>0</v>
      </c>
      <c r="AA215" s="169">
        <f>IF($C215-AA$1&lt;År1,0,Z214*(1-VLOOKUP($A215,[1]Hugst!$R$5:$W$9,MATCH(ROUNDUP((AA$1)/10,0)*10,[1]Hugst!$R$4:$W$4,0))))</f>
        <v>0</v>
      </c>
      <c r="AB215" s="169">
        <f>IF($C215-AB$1&lt;År1,0,AA214*(1-VLOOKUP($A215,[1]Hugst!$R$5:$W$9,MATCH(ROUNDUP((AB$1)/10,0)*10,[1]Hugst!$R$4:$W$4,0))))</f>
        <v>0</v>
      </c>
      <c r="AC215" s="169">
        <f>IF($C215-AC$1&lt;År1,0,AB214*(1-VLOOKUP($A215,[1]Hugst!$R$5:$W$9,MATCH(ROUNDUP((AC$1)/10,0)*10,[1]Hugst!$R$4:$W$4,0))))</f>
        <v>0</v>
      </c>
      <c r="AD215" s="169">
        <f>IF($C215-AD$1&lt;År1,0,AC214*(1-VLOOKUP($A215,[1]Hugst!$R$5:$W$9,MATCH(ROUNDUP((AD$1)/10,0)*10,[1]Hugst!$R$4:$W$4,0))))</f>
        <v>0</v>
      </c>
      <c r="AE215" s="169">
        <f>IF($C215-AE$1&lt;År1,0,AD214*(1-VLOOKUP($A215,[1]Hugst!$R$5:$W$9,MATCH(ROUNDUP((AE$1)/10,0)*10,[1]Hugst!$R$4:$W$4,0))))</f>
        <v>0</v>
      </c>
      <c r="AF215" s="169">
        <f>IF($C215-AF$1&lt;År1,0,AE214*(1-VLOOKUP($A215,[1]Hugst!$R$5:$W$9,MATCH(ROUNDUP((AF$1)/10,0)*10,[1]Hugst!$R$4:$W$4,0))))</f>
        <v>0</v>
      </c>
      <c r="AG215" s="169">
        <f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si="4"/>
        <v>0</v>
      </c>
      <c r="F216" s="169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>IF($C216-G$1&lt;År1,0,F215*(1-VLOOKUP($A216,[1]Hugst!$R$5:$W$9,MATCH(ROUNDUP((G$1)/10,0)*10,[1]Hugst!$R$4:$W$4,0))))</f>
        <v>0</v>
      </c>
      <c r="H216" s="169">
        <f>IF($C216-H$1&lt;År1,0,G215*(1-VLOOKUP($A216,[1]Hugst!$R$5:$W$9,MATCH(ROUNDUP((H$1)/10,0)*10,[1]Hugst!$R$4:$W$4,0))))</f>
        <v>0</v>
      </c>
      <c r="I216" s="169">
        <f>IF($C216-I$1&lt;År1,0,H215*(1-VLOOKUP($A216,[1]Hugst!$R$5:$W$9,MATCH(ROUNDUP((I$1)/10,0)*10,[1]Hugst!$R$4:$W$4,0))))</f>
        <v>0</v>
      </c>
      <c r="J216" s="169">
        <f>IF($C216-J$1&lt;År1,0,I215*(1-VLOOKUP($A216,[1]Hugst!$R$5:$W$9,MATCH(ROUNDUP((J$1)/10,0)*10,[1]Hugst!$R$4:$W$4,0))))</f>
        <v>0</v>
      </c>
      <c r="K216" s="169">
        <f>IF($C216-K$1&lt;År1,0,J215*(1-VLOOKUP($A216,[1]Hugst!$R$5:$W$9,MATCH(ROUNDUP((K$1)/10,0)*10,[1]Hugst!$R$4:$W$4,0))))</f>
        <v>0</v>
      </c>
      <c r="L216" s="169">
        <f>IF($C216-L$1&lt;År1,0,K215*(1-VLOOKUP($A216,[1]Hugst!$R$5:$W$9,MATCH(ROUNDUP((L$1)/10,0)*10,[1]Hugst!$R$4:$W$4,0))))</f>
        <v>0</v>
      </c>
      <c r="M216" s="169">
        <f>IF($C216-M$1&lt;År1,0,L215*(1-VLOOKUP($A216,[1]Hugst!$R$5:$W$9,MATCH(ROUNDUP((M$1)/10,0)*10,[1]Hugst!$R$4:$W$4,0))))</f>
        <v>0</v>
      </c>
      <c r="N216" s="169">
        <f>IF($C216-N$1&lt;År1,0,M215*(1-VLOOKUP($A216,[1]Hugst!$R$5:$W$9,MATCH(ROUNDUP((N$1)/10,0)*10,[1]Hugst!$R$4:$W$4,0))))</f>
        <v>0</v>
      </c>
      <c r="O216" s="169">
        <f>IF($C216-O$1&lt;År1,0,N215*(1-VLOOKUP($A216,[1]Hugst!$R$5:$W$9,MATCH(ROUNDUP((O$1)/10,0)*10,[1]Hugst!$R$4:$W$4,0))))</f>
        <v>0</v>
      </c>
      <c r="P216" s="169">
        <f>IF($C216-P$1&lt;År1,0,O215*(1-VLOOKUP($A216,[1]Hugst!$R$5:$W$9,MATCH(ROUNDUP((P$1)/10,0)*10,[1]Hugst!$R$4:$W$4,0))))</f>
        <v>0</v>
      </c>
      <c r="Q216" s="169">
        <f>IF($C216-Q$1&lt;År1,0,P215*(1-VLOOKUP($A216,[1]Hugst!$R$5:$W$9,MATCH(ROUNDUP((Q$1)/10,0)*10,[1]Hugst!$R$4:$W$4,0))))</f>
        <v>0</v>
      </c>
      <c r="R216" s="169">
        <f>IF($C216-R$1&lt;År1,0,Q215*(1-VLOOKUP($A216,[1]Hugst!$R$5:$W$9,MATCH(ROUNDUP((R$1)/10,0)*10,[1]Hugst!$R$4:$W$4,0))))</f>
        <v>0</v>
      </c>
      <c r="S216" s="169">
        <f>IF($C216-S$1&lt;År1,0,R215*(1-VLOOKUP($A216,[1]Hugst!$R$5:$W$9,MATCH(ROUNDUP((S$1)/10,0)*10,[1]Hugst!$R$4:$W$4,0))))</f>
        <v>0</v>
      </c>
      <c r="T216" s="169">
        <f>IF($C216-T$1&lt;År1,0,S215*(1-VLOOKUP($A216,[1]Hugst!$R$5:$W$9,MATCH(ROUNDUP((T$1)/10,0)*10,[1]Hugst!$R$4:$W$4,0))))</f>
        <v>0</v>
      </c>
      <c r="U216" s="169">
        <f>IF($C216-U$1&lt;År1,0,T215*(1-VLOOKUP($A216,[1]Hugst!$R$5:$W$9,MATCH(ROUNDUP((U$1)/10,0)*10,[1]Hugst!$R$4:$W$4,0))))</f>
        <v>0</v>
      </c>
      <c r="V216" s="169">
        <f>IF($C216-V$1&lt;År1,0,U215*(1-VLOOKUP($A216,[1]Hugst!$R$5:$W$9,MATCH(ROUNDUP((V$1)/10,0)*10,[1]Hugst!$R$4:$W$4,0))))</f>
        <v>0</v>
      </c>
      <c r="W216" s="169">
        <f>IF($C216-W$1&lt;År1,0,V215*(1-VLOOKUP($A216,[1]Hugst!$R$5:$W$9,MATCH(ROUNDUP((W$1)/10,0)*10,[1]Hugst!$R$4:$W$4,0))))</f>
        <v>0</v>
      </c>
      <c r="X216" s="169">
        <f>IF($C216-X$1&lt;År1,0,W215*(1-VLOOKUP($A216,[1]Hugst!$R$5:$W$9,MATCH(ROUNDUP((X$1)/10,0)*10,[1]Hugst!$R$4:$W$4,0))))</f>
        <v>0</v>
      </c>
      <c r="Y216" s="169">
        <f>IF($C216-Y$1&lt;År1,0,X215*(1-VLOOKUP($A216,[1]Hugst!$R$5:$W$9,MATCH(ROUNDUP((Y$1)/10,0)*10,[1]Hugst!$R$4:$W$4,0))))</f>
        <v>0</v>
      </c>
      <c r="Z216" s="169">
        <f>IF($C216-Z$1&lt;År1,0,Y215*(1-VLOOKUP($A216,[1]Hugst!$R$5:$W$9,MATCH(ROUNDUP((Z$1)/10,0)*10,[1]Hugst!$R$4:$W$4,0))))</f>
        <v>0</v>
      </c>
      <c r="AA216" s="169">
        <f>IF($C216-AA$1&lt;År1,0,Z215*(1-VLOOKUP($A216,[1]Hugst!$R$5:$W$9,MATCH(ROUNDUP((AA$1)/10,0)*10,[1]Hugst!$R$4:$W$4,0))))</f>
        <v>0</v>
      </c>
      <c r="AB216" s="169">
        <f>IF($C216-AB$1&lt;År1,0,AA215*(1-VLOOKUP($A216,[1]Hugst!$R$5:$W$9,MATCH(ROUNDUP((AB$1)/10,0)*10,[1]Hugst!$R$4:$W$4,0))))</f>
        <v>0</v>
      </c>
      <c r="AC216" s="169">
        <f>IF($C216-AC$1&lt;År1,0,AB215*(1-VLOOKUP($A216,[1]Hugst!$R$5:$W$9,MATCH(ROUNDUP((AC$1)/10,0)*10,[1]Hugst!$R$4:$W$4,0))))</f>
        <v>0</v>
      </c>
      <c r="AD216" s="169">
        <f>IF($C216-AD$1&lt;År1,0,AC215*(1-VLOOKUP($A216,[1]Hugst!$R$5:$W$9,MATCH(ROUNDUP((AD$1)/10,0)*10,[1]Hugst!$R$4:$W$4,0))))</f>
        <v>0</v>
      </c>
      <c r="AE216" s="169">
        <f>IF($C216-AE$1&lt;År1,0,AD215*(1-VLOOKUP($A216,[1]Hugst!$R$5:$W$9,MATCH(ROUNDUP((AE$1)/10,0)*10,[1]Hugst!$R$4:$W$4,0))))</f>
        <v>0</v>
      </c>
      <c r="AF216" s="169">
        <f>IF($C216-AF$1&lt;År1,0,AE215*(1-VLOOKUP($A216,[1]Hugst!$R$5:$W$9,MATCH(ROUNDUP((AF$1)/10,0)*10,[1]Hugst!$R$4:$W$4,0))))</f>
        <v>0</v>
      </c>
      <c r="AG216" s="169">
        <f>IF($C216-AG$1&lt;År1,0,AF215*(1-VLOOKUP($A216,[1]Hugst!$R$5:$W$9,MATCH(ROUNDUP((AG$1)/10,0)*10,[1]Hugst!$R$4:$W$4,0))))</f>
        <v>0</v>
      </c>
      <c r="AH216" s="169">
        <f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si="4"/>
        <v>0</v>
      </c>
      <c r="F217" s="169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>IF($C217-G$1&lt;År1,0,F216*(1-VLOOKUP($A217,[1]Hugst!$R$5:$W$9,MATCH(ROUNDUP((G$1)/10,0)*10,[1]Hugst!$R$4:$W$4,0))))</f>
        <v>0</v>
      </c>
      <c r="H217" s="169">
        <f>IF($C217-H$1&lt;År1,0,G216*(1-VLOOKUP($A217,[1]Hugst!$R$5:$W$9,MATCH(ROUNDUP((H$1)/10,0)*10,[1]Hugst!$R$4:$W$4,0))))</f>
        <v>0</v>
      </c>
      <c r="I217" s="169">
        <f>IF($C217-I$1&lt;År1,0,H216*(1-VLOOKUP($A217,[1]Hugst!$R$5:$W$9,MATCH(ROUNDUP((I$1)/10,0)*10,[1]Hugst!$R$4:$W$4,0))))</f>
        <v>0</v>
      </c>
      <c r="J217" s="169">
        <f>IF($C217-J$1&lt;År1,0,I216*(1-VLOOKUP($A217,[1]Hugst!$R$5:$W$9,MATCH(ROUNDUP((J$1)/10,0)*10,[1]Hugst!$R$4:$W$4,0))))</f>
        <v>0</v>
      </c>
      <c r="K217" s="169">
        <f>IF($C217-K$1&lt;År1,0,J216*(1-VLOOKUP($A217,[1]Hugst!$R$5:$W$9,MATCH(ROUNDUP((K$1)/10,0)*10,[1]Hugst!$R$4:$W$4,0))))</f>
        <v>0</v>
      </c>
      <c r="L217" s="169">
        <f>IF($C217-L$1&lt;År1,0,K216*(1-VLOOKUP($A217,[1]Hugst!$R$5:$W$9,MATCH(ROUNDUP((L$1)/10,0)*10,[1]Hugst!$R$4:$W$4,0))))</f>
        <v>0</v>
      </c>
      <c r="M217" s="169">
        <f>IF($C217-M$1&lt;År1,0,L216*(1-VLOOKUP($A217,[1]Hugst!$R$5:$W$9,MATCH(ROUNDUP((M$1)/10,0)*10,[1]Hugst!$R$4:$W$4,0))))</f>
        <v>0</v>
      </c>
      <c r="N217" s="169">
        <f>IF($C217-N$1&lt;År1,0,M216*(1-VLOOKUP($A217,[1]Hugst!$R$5:$W$9,MATCH(ROUNDUP((N$1)/10,0)*10,[1]Hugst!$R$4:$W$4,0))))</f>
        <v>0</v>
      </c>
      <c r="O217" s="169">
        <f>IF($C217-O$1&lt;År1,0,N216*(1-VLOOKUP($A217,[1]Hugst!$R$5:$W$9,MATCH(ROUNDUP((O$1)/10,0)*10,[1]Hugst!$R$4:$W$4,0))))</f>
        <v>0</v>
      </c>
      <c r="P217" s="169">
        <f>IF($C217-P$1&lt;År1,0,O216*(1-VLOOKUP($A217,[1]Hugst!$R$5:$W$9,MATCH(ROUNDUP((P$1)/10,0)*10,[1]Hugst!$R$4:$W$4,0))))</f>
        <v>0</v>
      </c>
      <c r="Q217" s="169">
        <f>IF($C217-Q$1&lt;År1,0,P216*(1-VLOOKUP($A217,[1]Hugst!$R$5:$W$9,MATCH(ROUNDUP((Q$1)/10,0)*10,[1]Hugst!$R$4:$W$4,0))))</f>
        <v>0</v>
      </c>
      <c r="R217" s="169">
        <f>IF($C217-R$1&lt;År1,0,Q216*(1-VLOOKUP($A217,[1]Hugst!$R$5:$W$9,MATCH(ROUNDUP((R$1)/10,0)*10,[1]Hugst!$R$4:$W$4,0))))</f>
        <v>0</v>
      </c>
      <c r="S217" s="169">
        <f>IF($C217-S$1&lt;År1,0,R216*(1-VLOOKUP($A217,[1]Hugst!$R$5:$W$9,MATCH(ROUNDUP((S$1)/10,0)*10,[1]Hugst!$R$4:$W$4,0))))</f>
        <v>0</v>
      </c>
      <c r="T217" s="169">
        <f>IF($C217-T$1&lt;År1,0,S216*(1-VLOOKUP($A217,[1]Hugst!$R$5:$W$9,MATCH(ROUNDUP((T$1)/10,0)*10,[1]Hugst!$R$4:$W$4,0))))</f>
        <v>0</v>
      </c>
      <c r="U217" s="169">
        <f>IF($C217-U$1&lt;År1,0,T216*(1-VLOOKUP($A217,[1]Hugst!$R$5:$W$9,MATCH(ROUNDUP((U$1)/10,0)*10,[1]Hugst!$R$4:$W$4,0))))</f>
        <v>0</v>
      </c>
      <c r="V217" s="169">
        <f>IF($C217-V$1&lt;År1,0,U216*(1-VLOOKUP($A217,[1]Hugst!$R$5:$W$9,MATCH(ROUNDUP((V$1)/10,0)*10,[1]Hugst!$R$4:$W$4,0))))</f>
        <v>0</v>
      </c>
      <c r="W217" s="169">
        <f>IF($C217-W$1&lt;År1,0,V216*(1-VLOOKUP($A217,[1]Hugst!$R$5:$W$9,MATCH(ROUNDUP((W$1)/10,0)*10,[1]Hugst!$R$4:$W$4,0))))</f>
        <v>0</v>
      </c>
      <c r="X217" s="169">
        <f>IF($C217-X$1&lt;År1,0,W216*(1-VLOOKUP($A217,[1]Hugst!$R$5:$W$9,MATCH(ROUNDUP((X$1)/10,0)*10,[1]Hugst!$R$4:$W$4,0))))</f>
        <v>0</v>
      </c>
      <c r="Y217" s="169">
        <f>IF($C217-Y$1&lt;År1,0,X216*(1-VLOOKUP($A217,[1]Hugst!$R$5:$W$9,MATCH(ROUNDUP((Y$1)/10,0)*10,[1]Hugst!$R$4:$W$4,0))))</f>
        <v>0</v>
      </c>
      <c r="Z217" s="169">
        <f>IF($C217-Z$1&lt;År1,0,Y216*(1-VLOOKUP($A217,[1]Hugst!$R$5:$W$9,MATCH(ROUNDUP((Z$1)/10,0)*10,[1]Hugst!$R$4:$W$4,0))))</f>
        <v>0</v>
      </c>
      <c r="AA217" s="169">
        <f>IF($C217-AA$1&lt;År1,0,Z216*(1-VLOOKUP($A217,[1]Hugst!$R$5:$W$9,MATCH(ROUNDUP((AA$1)/10,0)*10,[1]Hugst!$R$4:$W$4,0))))</f>
        <v>0</v>
      </c>
      <c r="AB217" s="169">
        <f>IF($C217-AB$1&lt;År1,0,AA216*(1-VLOOKUP($A217,[1]Hugst!$R$5:$W$9,MATCH(ROUNDUP((AB$1)/10,0)*10,[1]Hugst!$R$4:$W$4,0))))</f>
        <v>0</v>
      </c>
      <c r="AC217" s="169">
        <f>IF($C217-AC$1&lt;År1,0,AB216*(1-VLOOKUP($A217,[1]Hugst!$R$5:$W$9,MATCH(ROUNDUP((AC$1)/10,0)*10,[1]Hugst!$R$4:$W$4,0))))</f>
        <v>0</v>
      </c>
      <c r="AD217" s="169">
        <f>IF($C217-AD$1&lt;År1,0,AC216*(1-VLOOKUP($A217,[1]Hugst!$R$5:$W$9,MATCH(ROUNDUP((AD$1)/10,0)*10,[1]Hugst!$R$4:$W$4,0))))</f>
        <v>0</v>
      </c>
      <c r="AE217" s="169">
        <f>IF($C217-AE$1&lt;År1,0,AD216*(1-VLOOKUP($A217,[1]Hugst!$R$5:$W$9,MATCH(ROUNDUP((AE$1)/10,0)*10,[1]Hugst!$R$4:$W$4,0))))</f>
        <v>0</v>
      </c>
      <c r="AF217" s="169">
        <f>IF($C217-AF$1&lt;År1,0,AE216*(1-VLOOKUP($A217,[1]Hugst!$R$5:$W$9,MATCH(ROUNDUP((AF$1)/10,0)*10,[1]Hugst!$R$4:$W$4,0))))</f>
        <v>0</v>
      </c>
      <c r="AG217" s="169">
        <f>IF($C217-AG$1&lt;År1,0,AF216*(1-VLOOKUP($A217,[1]Hugst!$R$5:$W$9,MATCH(ROUNDUP((AG$1)/10,0)*10,[1]Hugst!$R$4:$W$4,0))))</f>
        <v>0</v>
      </c>
      <c r="AH217" s="169">
        <f>IF($C217-AH$1&lt;År1,0,AG216*(1-VLOOKUP($A217,[1]Hugst!$R$5:$W$9,MATCH(ROUNDUP((AH$1)/10,0)*10,[1]Hugst!$R$4:$W$4,0))))</f>
        <v>0</v>
      </c>
      <c r="AI217" s="169">
        <f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si="4"/>
        <v>0</v>
      </c>
      <c r="F218" s="169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>IF($C218-G$1&lt;År1,0,F217*(1-VLOOKUP($A218,[1]Hugst!$R$5:$W$9,MATCH(ROUNDUP((G$1)/10,0)*10,[1]Hugst!$R$4:$W$4,0))))</f>
        <v>0</v>
      </c>
      <c r="H218" s="169">
        <f>IF($C218-H$1&lt;År1,0,G217*(1-VLOOKUP($A218,[1]Hugst!$R$5:$W$9,MATCH(ROUNDUP((H$1)/10,0)*10,[1]Hugst!$R$4:$W$4,0))))</f>
        <v>0</v>
      </c>
      <c r="I218" s="169">
        <f>IF($C218-I$1&lt;År1,0,H217*(1-VLOOKUP($A218,[1]Hugst!$R$5:$W$9,MATCH(ROUNDUP((I$1)/10,0)*10,[1]Hugst!$R$4:$W$4,0))))</f>
        <v>0</v>
      </c>
      <c r="J218" s="169">
        <f>IF($C218-J$1&lt;År1,0,I217*(1-VLOOKUP($A218,[1]Hugst!$R$5:$W$9,MATCH(ROUNDUP((J$1)/10,0)*10,[1]Hugst!$R$4:$W$4,0))))</f>
        <v>0</v>
      </c>
      <c r="K218" s="169">
        <f>IF($C218-K$1&lt;År1,0,J217*(1-VLOOKUP($A218,[1]Hugst!$R$5:$W$9,MATCH(ROUNDUP((K$1)/10,0)*10,[1]Hugst!$R$4:$W$4,0))))</f>
        <v>0</v>
      </c>
      <c r="L218" s="169">
        <f>IF($C218-L$1&lt;År1,0,K217*(1-VLOOKUP($A218,[1]Hugst!$R$5:$W$9,MATCH(ROUNDUP((L$1)/10,0)*10,[1]Hugst!$R$4:$W$4,0))))</f>
        <v>0</v>
      </c>
      <c r="M218" s="169">
        <f>IF($C218-M$1&lt;År1,0,L217*(1-VLOOKUP($A218,[1]Hugst!$R$5:$W$9,MATCH(ROUNDUP((M$1)/10,0)*10,[1]Hugst!$R$4:$W$4,0))))</f>
        <v>0</v>
      </c>
      <c r="N218" s="169">
        <f>IF($C218-N$1&lt;År1,0,M217*(1-VLOOKUP($A218,[1]Hugst!$R$5:$W$9,MATCH(ROUNDUP((N$1)/10,0)*10,[1]Hugst!$R$4:$W$4,0))))</f>
        <v>0</v>
      </c>
      <c r="O218" s="169">
        <f>IF($C218-O$1&lt;År1,0,N217*(1-VLOOKUP($A218,[1]Hugst!$R$5:$W$9,MATCH(ROUNDUP((O$1)/10,0)*10,[1]Hugst!$R$4:$W$4,0))))</f>
        <v>0</v>
      </c>
      <c r="P218" s="169">
        <f>IF($C218-P$1&lt;År1,0,O217*(1-VLOOKUP($A218,[1]Hugst!$R$5:$W$9,MATCH(ROUNDUP((P$1)/10,0)*10,[1]Hugst!$R$4:$W$4,0))))</f>
        <v>0</v>
      </c>
      <c r="Q218" s="169">
        <f>IF($C218-Q$1&lt;År1,0,P217*(1-VLOOKUP($A218,[1]Hugst!$R$5:$W$9,MATCH(ROUNDUP((Q$1)/10,0)*10,[1]Hugst!$R$4:$W$4,0))))</f>
        <v>0</v>
      </c>
      <c r="R218" s="169">
        <f>IF($C218-R$1&lt;År1,0,Q217*(1-VLOOKUP($A218,[1]Hugst!$R$5:$W$9,MATCH(ROUNDUP((R$1)/10,0)*10,[1]Hugst!$R$4:$W$4,0))))</f>
        <v>0</v>
      </c>
      <c r="S218" s="169">
        <f>IF($C218-S$1&lt;År1,0,R217*(1-VLOOKUP($A218,[1]Hugst!$R$5:$W$9,MATCH(ROUNDUP((S$1)/10,0)*10,[1]Hugst!$R$4:$W$4,0))))</f>
        <v>0</v>
      </c>
      <c r="T218" s="169">
        <f>IF($C218-T$1&lt;År1,0,S217*(1-VLOOKUP($A218,[1]Hugst!$R$5:$W$9,MATCH(ROUNDUP((T$1)/10,0)*10,[1]Hugst!$R$4:$W$4,0))))</f>
        <v>0</v>
      </c>
      <c r="U218" s="169">
        <f>IF($C218-U$1&lt;År1,0,T217*(1-VLOOKUP($A218,[1]Hugst!$R$5:$W$9,MATCH(ROUNDUP((U$1)/10,0)*10,[1]Hugst!$R$4:$W$4,0))))</f>
        <v>0</v>
      </c>
      <c r="V218" s="169">
        <f>IF($C218-V$1&lt;År1,0,U217*(1-VLOOKUP($A218,[1]Hugst!$R$5:$W$9,MATCH(ROUNDUP((V$1)/10,0)*10,[1]Hugst!$R$4:$W$4,0))))</f>
        <v>0</v>
      </c>
      <c r="W218" s="169">
        <f>IF($C218-W$1&lt;År1,0,V217*(1-VLOOKUP($A218,[1]Hugst!$R$5:$W$9,MATCH(ROUNDUP((W$1)/10,0)*10,[1]Hugst!$R$4:$W$4,0))))</f>
        <v>0</v>
      </c>
      <c r="X218" s="169">
        <f>IF($C218-X$1&lt;År1,0,W217*(1-VLOOKUP($A218,[1]Hugst!$R$5:$W$9,MATCH(ROUNDUP((X$1)/10,0)*10,[1]Hugst!$R$4:$W$4,0))))</f>
        <v>0</v>
      </c>
      <c r="Y218" s="169">
        <f>IF($C218-Y$1&lt;År1,0,X217*(1-VLOOKUP($A218,[1]Hugst!$R$5:$W$9,MATCH(ROUNDUP((Y$1)/10,0)*10,[1]Hugst!$R$4:$W$4,0))))</f>
        <v>0</v>
      </c>
      <c r="Z218" s="169">
        <f>IF($C218-Z$1&lt;År1,0,Y217*(1-VLOOKUP($A218,[1]Hugst!$R$5:$W$9,MATCH(ROUNDUP((Z$1)/10,0)*10,[1]Hugst!$R$4:$W$4,0))))</f>
        <v>0</v>
      </c>
      <c r="AA218" s="169">
        <f>IF($C218-AA$1&lt;År1,0,Z217*(1-VLOOKUP($A218,[1]Hugst!$R$5:$W$9,MATCH(ROUNDUP((AA$1)/10,0)*10,[1]Hugst!$R$4:$W$4,0))))</f>
        <v>0</v>
      </c>
      <c r="AB218" s="169">
        <f>IF($C218-AB$1&lt;År1,0,AA217*(1-VLOOKUP($A218,[1]Hugst!$R$5:$W$9,MATCH(ROUNDUP((AB$1)/10,0)*10,[1]Hugst!$R$4:$W$4,0))))</f>
        <v>0</v>
      </c>
      <c r="AC218" s="169">
        <f>IF($C218-AC$1&lt;År1,0,AB217*(1-VLOOKUP($A218,[1]Hugst!$R$5:$W$9,MATCH(ROUNDUP((AC$1)/10,0)*10,[1]Hugst!$R$4:$W$4,0))))</f>
        <v>0</v>
      </c>
      <c r="AD218" s="169">
        <f>IF($C218-AD$1&lt;År1,0,AC217*(1-VLOOKUP($A218,[1]Hugst!$R$5:$W$9,MATCH(ROUNDUP((AD$1)/10,0)*10,[1]Hugst!$R$4:$W$4,0))))</f>
        <v>0</v>
      </c>
      <c r="AE218" s="169">
        <f>IF($C218-AE$1&lt;År1,0,AD217*(1-VLOOKUP($A218,[1]Hugst!$R$5:$W$9,MATCH(ROUNDUP((AE$1)/10,0)*10,[1]Hugst!$R$4:$W$4,0))))</f>
        <v>0</v>
      </c>
      <c r="AF218" s="169">
        <f>IF($C218-AF$1&lt;År1,0,AE217*(1-VLOOKUP($A218,[1]Hugst!$R$5:$W$9,MATCH(ROUNDUP((AF$1)/10,0)*10,[1]Hugst!$R$4:$W$4,0))))</f>
        <v>0</v>
      </c>
      <c r="AG218" s="169">
        <f>IF($C218-AG$1&lt;År1,0,AF217*(1-VLOOKUP($A218,[1]Hugst!$R$5:$W$9,MATCH(ROUNDUP((AG$1)/10,0)*10,[1]Hugst!$R$4:$W$4,0))))</f>
        <v>0</v>
      </c>
      <c r="AH218" s="169">
        <f>IF($C218-AH$1&lt;År1,0,AG217*(1-VLOOKUP($A218,[1]Hugst!$R$5:$W$9,MATCH(ROUNDUP((AH$1)/10,0)*10,[1]Hugst!$R$4:$W$4,0))))</f>
        <v>0</v>
      </c>
      <c r="AI218" s="169">
        <f>IF($C218-AI$1&lt;År1,0,AH217*(1-VLOOKUP($A218,[1]Hugst!$R$5:$W$9,MATCH(ROUNDUP((AI$1)/10,0)*10,[1]Hugst!$R$4:$W$4,0))))</f>
        <v>0</v>
      </c>
      <c r="AJ218" s="169">
        <f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si="5">IF(C220=2020,SUM(G220:AJ220),SUM(F219:AJ219)-SUM(G220:AJ220))</f>
        <v>0</v>
      </c>
      <c r="F220" s="169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si="5"/>
        <v>0</v>
      </c>
      <c r="F221" s="169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>IF($C221-G$1&lt;År1,0,F220*(1-VLOOKUP($A221,[1]Hugst!$R$5:$W$9,MATCH(ROUNDUP((G$1)/10,0)*10,[1]Hugst!$R$4:$W$4,0))))</f>
        <v>0</v>
      </c>
      <c r="H221" s="169">
        <f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si="5"/>
        <v>0</v>
      </c>
      <c r="F222" s="169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>IF($C222-G$1&lt;År1,0,F221*(1-VLOOKUP($A222,[1]Hugst!$R$5:$W$9,MATCH(ROUNDUP((G$1)/10,0)*10,[1]Hugst!$R$4:$W$4,0))))</f>
        <v>0</v>
      </c>
      <c r="H222" s="169">
        <f>IF($C222-H$1&lt;År1,0,G221*(1-VLOOKUP($A222,[1]Hugst!$R$5:$W$9,MATCH(ROUNDUP((H$1)/10,0)*10,[1]Hugst!$R$4:$W$4,0))))</f>
        <v>0</v>
      </c>
      <c r="I222" s="169">
        <f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si="5"/>
        <v>0</v>
      </c>
      <c r="F223" s="169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>IF($C223-G$1&lt;År1,0,F222*(1-VLOOKUP($A223,[1]Hugst!$R$5:$W$9,MATCH(ROUNDUP((G$1)/10,0)*10,[1]Hugst!$R$4:$W$4,0))))</f>
        <v>0</v>
      </c>
      <c r="H223" s="169">
        <f>IF($C223-H$1&lt;År1,0,G222*(1-VLOOKUP($A223,[1]Hugst!$R$5:$W$9,MATCH(ROUNDUP((H$1)/10,0)*10,[1]Hugst!$R$4:$W$4,0))))</f>
        <v>0</v>
      </c>
      <c r="I223" s="169">
        <f>IF($C223-I$1&lt;År1,0,H222*(1-VLOOKUP($A223,[1]Hugst!$R$5:$W$9,MATCH(ROUNDUP((I$1)/10,0)*10,[1]Hugst!$R$4:$W$4,0))))</f>
        <v>0</v>
      </c>
      <c r="J223" s="169">
        <f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si="5"/>
        <v>0</v>
      </c>
      <c r="F224" s="169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>IF($C224-G$1&lt;År1,0,F223*(1-VLOOKUP($A224,[1]Hugst!$R$5:$W$9,MATCH(ROUNDUP((G$1)/10,0)*10,[1]Hugst!$R$4:$W$4,0))))</f>
        <v>0</v>
      </c>
      <c r="H224" s="169">
        <f>IF($C224-H$1&lt;År1,0,G223*(1-VLOOKUP($A224,[1]Hugst!$R$5:$W$9,MATCH(ROUNDUP((H$1)/10,0)*10,[1]Hugst!$R$4:$W$4,0))))</f>
        <v>0</v>
      </c>
      <c r="I224" s="169">
        <f>IF($C224-I$1&lt;År1,0,H223*(1-VLOOKUP($A224,[1]Hugst!$R$5:$W$9,MATCH(ROUNDUP((I$1)/10,0)*10,[1]Hugst!$R$4:$W$4,0))))</f>
        <v>0</v>
      </c>
      <c r="J224" s="169">
        <f>IF($C224-J$1&lt;År1,0,I223*(1-VLOOKUP($A224,[1]Hugst!$R$5:$W$9,MATCH(ROUNDUP((J$1)/10,0)*10,[1]Hugst!$R$4:$W$4,0))))</f>
        <v>0</v>
      </c>
      <c r="K224" s="169">
        <f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si="5"/>
        <v>0</v>
      </c>
      <c r="F225" s="169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>IF($C225-G$1&lt;År1,0,F224*(1-VLOOKUP($A225,[1]Hugst!$R$5:$W$9,MATCH(ROUNDUP((G$1)/10,0)*10,[1]Hugst!$R$4:$W$4,0))))</f>
        <v>0</v>
      </c>
      <c r="H225" s="169">
        <f>IF($C225-H$1&lt;År1,0,G224*(1-VLOOKUP($A225,[1]Hugst!$R$5:$W$9,MATCH(ROUNDUP((H$1)/10,0)*10,[1]Hugst!$R$4:$W$4,0))))</f>
        <v>0</v>
      </c>
      <c r="I225" s="169">
        <f>IF($C225-I$1&lt;År1,0,H224*(1-VLOOKUP($A225,[1]Hugst!$R$5:$W$9,MATCH(ROUNDUP((I$1)/10,0)*10,[1]Hugst!$R$4:$W$4,0))))</f>
        <v>0</v>
      </c>
      <c r="J225" s="169">
        <f>IF($C225-J$1&lt;År1,0,I224*(1-VLOOKUP($A225,[1]Hugst!$R$5:$W$9,MATCH(ROUNDUP((J$1)/10,0)*10,[1]Hugst!$R$4:$W$4,0))))</f>
        <v>0</v>
      </c>
      <c r="K225" s="169">
        <f>IF($C225-K$1&lt;År1,0,J224*(1-VLOOKUP($A225,[1]Hugst!$R$5:$W$9,MATCH(ROUNDUP((K$1)/10,0)*10,[1]Hugst!$R$4:$W$4,0))))</f>
        <v>0</v>
      </c>
      <c r="L225" s="169">
        <f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si="5"/>
        <v>0</v>
      </c>
      <c r="F226" s="169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>IF($C226-G$1&lt;År1,0,F225*(1-VLOOKUP($A226,[1]Hugst!$R$5:$W$9,MATCH(ROUNDUP((G$1)/10,0)*10,[1]Hugst!$R$4:$W$4,0))))</f>
        <v>0</v>
      </c>
      <c r="H226" s="169">
        <f>IF($C226-H$1&lt;År1,0,G225*(1-VLOOKUP($A226,[1]Hugst!$R$5:$W$9,MATCH(ROUNDUP((H$1)/10,0)*10,[1]Hugst!$R$4:$W$4,0))))</f>
        <v>0</v>
      </c>
      <c r="I226" s="169">
        <f>IF($C226-I$1&lt;År1,0,H225*(1-VLOOKUP($A226,[1]Hugst!$R$5:$W$9,MATCH(ROUNDUP((I$1)/10,0)*10,[1]Hugst!$R$4:$W$4,0))))</f>
        <v>0</v>
      </c>
      <c r="J226" s="169">
        <f>IF($C226-J$1&lt;År1,0,I225*(1-VLOOKUP($A226,[1]Hugst!$R$5:$W$9,MATCH(ROUNDUP((J$1)/10,0)*10,[1]Hugst!$R$4:$W$4,0))))</f>
        <v>0</v>
      </c>
      <c r="K226" s="169">
        <f>IF($C226-K$1&lt;År1,0,J225*(1-VLOOKUP($A226,[1]Hugst!$R$5:$W$9,MATCH(ROUNDUP((K$1)/10,0)*10,[1]Hugst!$R$4:$W$4,0))))</f>
        <v>0</v>
      </c>
      <c r="L226" s="169">
        <f>IF($C226-L$1&lt;År1,0,K225*(1-VLOOKUP($A226,[1]Hugst!$R$5:$W$9,MATCH(ROUNDUP((L$1)/10,0)*10,[1]Hugst!$R$4:$W$4,0))))</f>
        <v>0</v>
      </c>
      <c r="M226" s="169">
        <f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si="5"/>
        <v>0</v>
      </c>
      <c r="F227" s="169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>IF($C227-G$1&lt;År1,0,F226*(1-VLOOKUP($A227,[1]Hugst!$R$5:$W$9,MATCH(ROUNDUP((G$1)/10,0)*10,[1]Hugst!$R$4:$W$4,0))))</f>
        <v>0</v>
      </c>
      <c r="H227" s="169">
        <f>IF($C227-H$1&lt;År1,0,G226*(1-VLOOKUP($A227,[1]Hugst!$R$5:$W$9,MATCH(ROUNDUP((H$1)/10,0)*10,[1]Hugst!$R$4:$W$4,0))))</f>
        <v>0</v>
      </c>
      <c r="I227" s="169">
        <f>IF($C227-I$1&lt;År1,0,H226*(1-VLOOKUP($A227,[1]Hugst!$R$5:$W$9,MATCH(ROUNDUP((I$1)/10,0)*10,[1]Hugst!$R$4:$W$4,0))))</f>
        <v>0</v>
      </c>
      <c r="J227" s="169">
        <f>IF($C227-J$1&lt;År1,0,I226*(1-VLOOKUP($A227,[1]Hugst!$R$5:$W$9,MATCH(ROUNDUP((J$1)/10,0)*10,[1]Hugst!$R$4:$W$4,0))))</f>
        <v>0</v>
      </c>
      <c r="K227" s="169">
        <f>IF($C227-K$1&lt;År1,0,J226*(1-VLOOKUP($A227,[1]Hugst!$R$5:$W$9,MATCH(ROUNDUP((K$1)/10,0)*10,[1]Hugst!$R$4:$W$4,0))))</f>
        <v>0</v>
      </c>
      <c r="L227" s="169">
        <f>IF($C227-L$1&lt;År1,0,K226*(1-VLOOKUP($A227,[1]Hugst!$R$5:$W$9,MATCH(ROUNDUP((L$1)/10,0)*10,[1]Hugst!$R$4:$W$4,0))))</f>
        <v>0</v>
      </c>
      <c r="M227" s="169">
        <f>IF($C227-M$1&lt;År1,0,L226*(1-VLOOKUP($A227,[1]Hugst!$R$5:$W$9,MATCH(ROUNDUP((M$1)/10,0)*10,[1]Hugst!$R$4:$W$4,0))))</f>
        <v>0</v>
      </c>
      <c r="N227" s="169">
        <f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si="5"/>
        <v>0</v>
      </c>
      <c r="F228" s="169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>IF($C228-G$1&lt;År1,0,F227*(1-VLOOKUP($A228,[1]Hugst!$R$5:$W$9,MATCH(ROUNDUP((G$1)/10,0)*10,[1]Hugst!$R$4:$W$4,0))))</f>
        <v>0</v>
      </c>
      <c r="H228" s="169">
        <f>IF($C228-H$1&lt;År1,0,G227*(1-VLOOKUP($A228,[1]Hugst!$R$5:$W$9,MATCH(ROUNDUP((H$1)/10,0)*10,[1]Hugst!$R$4:$W$4,0))))</f>
        <v>0</v>
      </c>
      <c r="I228" s="169">
        <f>IF($C228-I$1&lt;År1,0,H227*(1-VLOOKUP($A228,[1]Hugst!$R$5:$W$9,MATCH(ROUNDUP((I$1)/10,0)*10,[1]Hugst!$R$4:$W$4,0))))</f>
        <v>0</v>
      </c>
      <c r="J228" s="169">
        <f>IF($C228-J$1&lt;År1,0,I227*(1-VLOOKUP($A228,[1]Hugst!$R$5:$W$9,MATCH(ROUNDUP((J$1)/10,0)*10,[1]Hugst!$R$4:$W$4,0))))</f>
        <v>0</v>
      </c>
      <c r="K228" s="169">
        <f>IF($C228-K$1&lt;År1,0,J227*(1-VLOOKUP($A228,[1]Hugst!$R$5:$W$9,MATCH(ROUNDUP((K$1)/10,0)*10,[1]Hugst!$R$4:$W$4,0))))</f>
        <v>0</v>
      </c>
      <c r="L228" s="169">
        <f>IF($C228-L$1&lt;År1,0,K227*(1-VLOOKUP($A228,[1]Hugst!$R$5:$W$9,MATCH(ROUNDUP((L$1)/10,0)*10,[1]Hugst!$R$4:$W$4,0))))</f>
        <v>0</v>
      </c>
      <c r="M228" s="169">
        <f>IF($C228-M$1&lt;År1,0,L227*(1-VLOOKUP($A228,[1]Hugst!$R$5:$W$9,MATCH(ROUNDUP((M$1)/10,0)*10,[1]Hugst!$R$4:$W$4,0))))</f>
        <v>0</v>
      </c>
      <c r="N228" s="169">
        <f>IF($C228-N$1&lt;År1,0,M227*(1-VLOOKUP($A228,[1]Hugst!$R$5:$W$9,MATCH(ROUNDUP((N$1)/10,0)*10,[1]Hugst!$R$4:$W$4,0))))</f>
        <v>0</v>
      </c>
      <c r="O228" s="169">
        <f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si="5"/>
        <v>0</v>
      </c>
      <c r="F229" s="169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>IF($C229-G$1&lt;År1,0,F228*(1-VLOOKUP($A229,[1]Hugst!$R$5:$W$9,MATCH(ROUNDUP((G$1)/10,0)*10,[1]Hugst!$R$4:$W$4,0))))</f>
        <v>0</v>
      </c>
      <c r="H229" s="169">
        <f>IF($C229-H$1&lt;År1,0,G228*(1-VLOOKUP($A229,[1]Hugst!$R$5:$W$9,MATCH(ROUNDUP((H$1)/10,0)*10,[1]Hugst!$R$4:$W$4,0))))</f>
        <v>0</v>
      </c>
      <c r="I229" s="169">
        <f>IF($C229-I$1&lt;År1,0,H228*(1-VLOOKUP($A229,[1]Hugst!$R$5:$W$9,MATCH(ROUNDUP((I$1)/10,0)*10,[1]Hugst!$R$4:$W$4,0))))</f>
        <v>0</v>
      </c>
      <c r="J229" s="169">
        <f>IF($C229-J$1&lt;År1,0,I228*(1-VLOOKUP($A229,[1]Hugst!$R$5:$W$9,MATCH(ROUNDUP((J$1)/10,0)*10,[1]Hugst!$R$4:$W$4,0))))</f>
        <v>0</v>
      </c>
      <c r="K229" s="169">
        <f>IF($C229-K$1&lt;År1,0,J228*(1-VLOOKUP($A229,[1]Hugst!$R$5:$W$9,MATCH(ROUNDUP((K$1)/10,0)*10,[1]Hugst!$R$4:$W$4,0))))</f>
        <v>0</v>
      </c>
      <c r="L229" s="169">
        <f>IF($C229-L$1&lt;År1,0,K228*(1-VLOOKUP($A229,[1]Hugst!$R$5:$W$9,MATCH(ROUNDUP((L$1)/10,0)*10,[1]Hugst!$R$4:$W$4,0))))</f>
        <v>0</v>
      </c>
      <c r="M229" s="169">
        <f>IF($C229-M$1&lt;År1,0,L228*(1-VLOOKUP($A229,[1]Hugst!$R$5:$W$9,MATCH(ROUNDUP((M$1)/10,0)*10,[1]Hugst!$R$4:$W$4,0))))</f>
        <v>0</v>
      </c>
      <c r="N229" s="169">
        <f>IF($C229-N$1&lt;År1,0,M228*(1-VLOOKUP($A229,[1]Hugst!$R$5:$W$9,MATCH(ROUNDUP((N$1)/10,0)*10,[1]Hugst!$R$4:$W$4,0))))</f>
        <v>0</v>
      </c>
      <c r="O229" s="169">
        <f>IF($C229-O$1&lt;År1,0,N228*(1-VLOOKUP($A229,[1]Hugst!$R$5:$W$9,MATCH(ROUNDUP((O$1)/10,0)*10,[1]Hugst!$R$4:$W$4,0))))</f>
        <v>0</v>
      </c>
      <c r="P229" s="169">
        <f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si="5"/>
        <v>0</v>
      </c>
      <c r="F230" s="169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>IF($C230-G$1&lt;År1,0,F229*(1-VLOOKUP($A230,[1]Hugst!$R$5:$W$9,MATCH(ROUNDUP((G$1)/10,0)*10,[1]Hugst!$R$4:$W$4,0))))</f>
        <v>0</v>
      </c>
      <c r="H230" s="169">
        <f>IF($C230-H$1&lt;År1,0,G229*(1-VLOOKUP($A230,[1]Hugst!$R$5:$W$9,MATCH(ROUNDUP((H$1)/10,0)*10,[1]Hugst!$R$4:$W$4,0))))</f>
        <v>0</v>
      </c>
      <c r="I230" s="169">
        <f>IF($C230-I$1&lt;År1,0,H229*(1-VLOOKUP($A230,[1]Hugst!$R$5:$W$9,MATCH(ROUNDUP((I$1)/10,0)*10,[1]Hugst!$R$4:$W$4,0))))</f>
        <v>0</v>
      </c>
      <c r="J230" s="169">
        <f>IF($C230-J$1&lt;År1,0,I229*(1-VLOOKUP($A230,[1]Hugst!$R$5:$W$9,MATCH(ROUNDUP((J$1)/10,0)*10,[1]Hugst!$R$4:$W$4,0))))</f>
        <v>0</v>
      </c>
      <c r="K230" s="169">
        <f>IF($C230-K$1&lt;År1,0,J229*(1-VLOOKUP($A230,[1]Hugst!$R$5:$W$9,MATCH(ROUNDUP((K$1)/10,0)*10,[1]Hugst!$R$4:$W$4,0))))</f>
        <v>0</v>
      </c>
      <c r="L230" s="169">
        <f>IF($C230-L$1&lt;År1,0,K229*(1-VLOOKUP($A230,[1]Hugst!$R$5:$W$9,MATCH(ROUNDUP((L$1)/10,0)*10,[1]Hugst!$R$4:$W$4,0))))</f>
        <v>0</v>
      </c>
      <c r="M230" s="169">
        <f>IF($C230-M$1&lt;År1,0,L229*(1-VLOOKUP($A230,[1]Hugst!$R$5:$W$9,MATCH(ROUNDUP((M$1)/10,0)*10,[1]Hugst!$R$4:$W$4,0))))</f>
        <v>0</v>
      </c>
      <c r="N230" s="169">
        <f>IF($C230-N$1&lt;År1,0,M229*(1-VLOOKUP($A230,[1]Hugst!$R$5:$W$9,MATCH(ROUNDUP((N$1)/10,0)*10,[1]Hugst!$R$4:$W$4,0))))</f>
        <v>0</v>
      </c>
      <c r="O230" s="169">
        <f>IF($C230-O$1&lt;År1,0,N229*(1-VLOOKUP($A230,[1]Hugst!$R$5:$W$9,MATCH(ROUNDUP((O$1)/10,0)*10,[1]Hugst!$R$4:$W$4,0))))</f>
        <v>0</v>
      </c>
      <c r="P230" s="169">
        <f>IF($C230-P$1&lt;År1,0,O229*(1-VLOOKUP($A230,[1]Hugst!$R$5:$W$9,MATCH(ROUNDUP((P$1)/10,0)*10,[1]Hugst!$R$4:$W$4,0))))</f>
        <v>0</v>
      </c>
      <c r="Q230" s="169">
        <f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si="5"/>
        <v>0</v>
      </c>
      <c r="F231" s="169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>IF($C231-G$1&lt;År1,0,F230*(1-VLOOKUP($A231,[1]Hugst!$R$5:$W$9,MATCH(ROUNDUP((G$1)/10,0)*10,[1]Hugst!$R$4:$W$4,0))))</f>
        <v>0</v>
      </c>
      <c r="H231" s="169">
        <f>IF($C231-H$1&lt;År1,0,G230*(1-VLOOKUP($A231,[1]Hugst!$R$5:$W$9,MATCH(ROUNDUP((H$1)/10,0)*10,[1]Hugst!$R$4:$W$4,0))))</f>
        <v>0</v>
      </c>
      <c r="I231" s="169">
        <f>IF($C231-I$1&lt;År1,0,H230*(1-VLOOKUP($A231,[1]Hugst!$R$5:$W$9,MATCH(ROUNDUP((I$1)/10,0)*10,[1]Hugst!$R$4:$W$4,0))))</f>
        <v>0</v>
      </c>
      <c r="J231" s="169">
        <f>IF($C231-J$1&lt;År1,0,I230*(1-VLOOKUP($A231,[1]Hugst!$R$5:$W$9,MATCH(ROUNDUP((J$1)/10,0)*10,[1]Hugst!$R$4:$W$4,0))))</f>
        <v>0</v>
      </c>
      <c r="K231" s="169">
        <f>IF($C231-K$1&lt;År1,0,J230*(1-VLOOKUP($A231,[1]Hugst!$R$5:$W$9,MATCH(ROUNDUP((K$1)/10,0)*10,[1]Hugst!$R$4:$W$4,0))))</f>
        <v>0</v>
      </c>
      <c r="L231" s="169">
        <f>IF($C231-L$1&lt;År1,0,K230*(1-VLOOKUP($A231,[1]Hugst!$R$5:$W$9,MATCH(ROUNDUP((L$1)/10,0)*10,[1]Hugst!$R$4:$W$4,0))))</f>
        <v>0</v>
      </c>
      <c r="M231" s="169">
        <f>IF($C231-M$1&lt;År1,0,L230*(1-VLOOKUP($A231,[1]Hugst!$R$5:$W$9,MATCH(ROUNDUP((M$1)/10,0)*10,[1]Hugst!$R$4:$W$4,0))))</f>
        <v>0</v>
      </c>
      <c r="N231" s="169">
        <f>IF($C231-N$1&lt;År1,0,M230*(1-VLOOKUP($A231,[1]Hugst!$R$5:$W$9,MATCH(ROUNDUP((N$1)/10,0)*10,[1]Hugst!$R$4:$W$4,0))))</f>
        <v>0</v>
      </c>
      <c r="O231" s="169">
        <f>IF($C231-O$1&lt;År1,0,N230*(1-VLOOKUP($A231,[1]Hugst!$R$5:$W$9,MATCH(ROUNDUP((O$1)/10,0)*10,[1]Hugst!$R$4:$W$4,0))))</f>
        <v>0</v>
      </c>
      <c r="P231" s="169">
        <f>IF($C231-P$1&lt;År1,0,O230*(1-VLOOKUP($A231,[1]Hugst!$R$5:$W$9,MATCH(ROUNDUP((P$1)/10,0)*10,[1]Hugst!$R$4:$W$4,0))))</f>
        <v>0</v>
      </c>
      <c r="Q231" s="169">
        <f>IF($C231-Q$1&lt;År1,0,P230*(1-VLOOKUP($A231,[1]Hugst!$R$5:$W$9,MATCH(ROUNDUP((Q$1)/10,0)*10,[1]Hugst!$R$4:$W$4,0))))</f>
        <v>0</v>
      </c>
      <c r="R231" s="169">
        <f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si="5"/>
        <v>0</v>
      </c>
      <c r="F232" s="169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>IF($C232-G$1&lt;År1,0,F231*(1-VLOOKUP($A232,[1]Hugst!$R$5:$W$9,MATCH(ROUNDUP((G$1)/10,0)*10,[1]Hugst!$R$4:$W$4,0))))</f>
        <v>0</v>
      </c>
      <c r="H232" s="169">
        <f>IF($C232-H$1&lt;År1,0,G231*(1-VLOOKUP($A232,[1]Hugst!$R$5:$W$9,MATCH(ROUNDUP((H$1)/10,0)*10,[1]Hugst!$R$4:$W$4,0))))</f>
        <v>0</v>
      </c>
      <c r="I232" s="169">
        <f>IF($C232-I$1&lt;År1,0,H231*(1-VLOOKUP($A232,[1]Hugst!$R$5:$W$9,MATCH(ROUNDUP((I$1)/10,0)*10,[1]Hugst!$R$4:$W$4,0))))</f>
        <v>0</v>
      </c>
      <c r="J232" s="169">
        <f>IF($C232-J$1&lt;År1,0,I231*(1-VLOOKUP($A232,[1]Hugst!$R$5:$W$9,MATCH(ROUNDUP((J$1)/10,0)*10,[1]Hugst!$R$4:$W$4,0))))</f>
        <v>0</v>
      </c>
      <c r="K232" s="169">
        <f>IF($C232-K$1&lt;År1,0,J231*(1-VLOOKUP($A232,[1]Hugst!$R$5:$W$9,MATCH(ROUNDUP((K$1)/10,0)*10,[1]Hugst!$R$4:$W$4,0))))</f>
        <v>0</v>
      </c>
      <c r="L232" s="169">
        <f>IF($C232-L$1&lt;År1,0,K231*(1-VLOOKUP($A232,[1]Hugst!$R$5:$W$9,MATCH(ROUNDUP((L$1)/10,0)*10,[1]Hugst!$R$4:$W$4,0))))</f>
        <v>0</v>
      </c>
      <c r="M232" s="169">
        <f>IF($C232-M$1&lt;År1,0,L231*(1-VLOOKUP($A232,[1]Hugst!$R$5:$W$9,MATCH(ROUNDUP((M$1)/10,0)*10,[1]Hugst!$R$4:$W$4,0))))</f>
        <v>0</v>
      </c>
      <c r="N232" s="169">
        <f>IF($C232-N$1&lt;År1,0,M231*(1-VLOOKUP($A232,[1]Hugst!$R$5:$W$9,MATCH(ROUNDUP((N$1)/10,0)*10,[1]Hugst!$R$4:$W$4,0))))</f>
        <v>0</v>
      </c>
      <c r="O232" s="169">
        <f>IF($C232-O$1&lt;År1,0,N231*(1-VLOOKUP($A232,[1]Hugst!$R$5:$W$9,MATCH(ROUNDUP((O$1)/10,0)*10,[1]Hugst!$R$4:$W$4,0))))</f>
        <v>0</v>
      </c>
      <c r="P232" s="169">
        <f>IF($C232-P$1&lt;År1,0,O231*(1-VLOOKUP($A232,[1]Hugst!$R$5:$W$9,MATCH(ROUNDUP((P$1)/10,0)*10,[1]Hugst!$R$4:$W$4,0))))</f>
        <v>0</v>
      </c>
      <c r="Q232" s="169">
        <f>IF($C232-Q$1&lt;År1,0,P231*(1-VLOOKUP($A232,[1]Hugst!$R$5:$W$9,MATCH(ROUNDUP((Q$1)/10,0)*10,[1]Hugst!$R$4:$W$4,0))))</f>
        <v>0</v>
      </c>
      <c r="R232" s="169">
        <f>IF($C232-R$1&lt;År1,0,Q231*(1-VLOOKUP($A232,[1]Hugst!$R$5:$W$9,MATCH(ROUNDUP((R$1)/10,0)*10,[1]Hugst!$R$4:$W$4,0))))</f>
        <v>0</v>
      </c>
      <c r="S232" s="169">
        <f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si="5"/>
        <v>0</v>
      </c>
      <c r="F233" s="169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>IF($C233-G$1&lt;År1,0,F232*(1-VLOOKUP($A233,[1]Hugst!$R$5:$W$9,MATCH(ROUNDUP((G$1)/10,0)*10,[1]Hugst!$R$4:$W$4,0))))</f>
        <v>0</v>
      </c>
      <c r="H233" s="169">
        <f>IF($C233-H$1&lt;År1,0,G232*(1-VLOOKUP($A233,[1]Hugst!$R$5:$W$9,MATCH(ROUNDUP((H$1)/10,0)*10,[1]Hugst!$R$4:$W$4,0))))</f>
        <v>0</v>
      </c>
      <c r="I233" s="169">
        <f>IF($C233-I$1&lt;År1,0,H232*(1-VLOOKUP($A233,[1]Hugst!$R$5:$W$9,MATCH(ROUNDUP((I$1)/10,0)*10,[1]Hugst!$R$4:$W$4,0))))</f>
        <v>0</v>
      </c>
      <c r="J233" s="169">
        <f>IF($C233-J$1&lt;År1,0,I232*(1-VLOOKUP($A233,[1]Hugst!$R$5:$W$9,MATCH(ROUNDUP((J$1)/10,0)*10,[1]Hugst!$R$4:$W$4,0))))</f>
        <v>0</v>
      </c>
      <c r="K233" s="169">
        <f>IF($C233-K$1&lt;År1,0,J232*(1-VLOOKUP($A233,[1]Hugst!$R$5:$W$9,MATCH(ROUNDUP((K$1)/10,0)*10,[1]Hugst!$R$4:$W$4,0))))</f>
        <v>0</v>
      </c>
      <c r="L233" s="169">
        <f>IF($C233-L$1&lt;År1,0,K232*(1-VLOOKUP($A233,[1]Hugst!$R$5:$W$9,MATCH(ROUNDUP((L$1)/10,0)*10,[1]Hugst!$R$4:$W$4,0))))</f>
        <v>0</v>
      </c>
      <c r="M233" s="169">
        <f>IF($C233-M$1&lt;År1,0,L232*(1-VLOOKUP($A233,[1]Hugst!$R$5:$W$9,MATCH(ROUNDUP((M$1)/10,0)*10,[1]Hugst!$R$4:$W$4,0))))</f>
        <v>0</v>
      </c>
      <c r="N233" s="169">
        <f>IF($C233-N$1&lt;År1,0,M232*(1-VLOOKUP($A233,[1]Hugst!$R$5:$W$9,MATCH(ROUNDUP((N$1)/10,0)*10,[1]Hugst!$R$4:$W$4,0))))</f>
        <v>0</v>
      </c>
      <c r="O233" s="169">
        <f>IF($C233-O$1&lt;År1,0,N232*(1-VLOOKUP($A233,[1]Hugst!$R$5:$W$9,MATCH(ROUNDUP((O$1)/10,0)*10,[1]Hugst!$R$4:$W$4,0))))</f>
        <v>0</v>
      </c>
      <c r="P233" s="169">
        <f>IF($C233-P$1&lt;År1,0,O232*(1-VLOOKUP($A233,[1]Hugst!$R$5:$W$9,MATCH(ROUNDUP((P$1)/10,0)*10,[1]Hugst!$R$4:$W$4,0))))</f>
        <v>0</v>
      </c>
      <c r="Q233" s="169">
        <f>IF($C233-Q$1&lt;År1,0,P232*(1-VLOOKUP($A233,[1]Hugst!$R$5:$W$9,MATCH(ROUNDUP((Q$1)/10,0)*10,[1]Hugst!$R$4:$W$4,0))))</f>
        <v>0</v>
      </c>
      <c r="R233" s="169">
        <f>IF($C233-R$1&lt;År1,0,Q232*(1-VLOOKUP($A233,[1]Hugst!$R$5:$W$9,MATCH(ROUNDUP((R$1)/10,0)*10,[1]Hugst!$R$4:$W$4,0))))</f>
        <v>0</v>
      </c>
      <c r="S233" s="169">
        <f>IF($C233-S$1&lt;År1,0,R232*(1-VLOOKUP($A233,[1]Hugst!$R$5:$W$9,MATCH(ROUNDUP((S$1)/10,0)*10,[1]Hugst!$R$4:$W$4,0))))</f>
        <v>0</v>
      </c>
      <c r="T233" s="169">
        <f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si="5"/>
        <v>0</v>
      </c>
      <c r="F234" s="169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>IF($C234-G$1&lt;År1,0,F233*(1-VLOOKUP($A234,[1]Hugst!$R$5:$W$9,MATCH(ROUNDUP((G$1)/10,0)*10,[1]Hugst!$R$4:$W$4,0))))</f>
        <v>0</v>
      </c>
      <c r="H234" s="169">
        <f>IF($C234-H$1&lt;År1,0,G233*(1-VLOOKUP($A234,[1]Hugst!$R$5:$W$9,MATCH(ROUNDUP((H$1)/10,0)*10,[1]Hugst!$R$4:$W$4,0))))</f>
        <v>0</v>
      </c>
      <c r="I234" s="169">
        <f>IF($C234-I$1&lt;År1,0,H233*(1-VLOOKUP($A234,[1]Hugst!$R$5:$W$9,MATCH(ROUNDUP((I$1)/10,0)*10,[1]Hugst!$R$4:$W$4,0))))</f>
        <v>0</v>
      </c>
      <c r="J234" s="169">
        <f>IF($C234-J$1&lt;År1,0,I233*(1-VLOOKUP($A234,[1]Hugst!$R$5:$W$9,MATCH(ROUNDUP((J$1)/10,0)*10,[1]Hugst!$R$4:$W$4,0))))</f>
        <v>0</v>
      </c>
      <c r="K234" s="169">
        <f>IF($C234-K$1&lt;År1,0,J233*(1-VLOOKUP($A234,[1]Hugst!$R$5:$W$9,MATCH(ROUNDUP((K$1)/10,0)*10,[1]Hugst!$R$4:$W$4,0))))</f>
        <v>0</v>
      </c>
      <c r="L234" s="169">
        <f>IF($C234-L$1&lt;År1,0,K233*(1-VLOOKUP($A234,[1]Hugst!$R$5:$W$9,MATCH(ROUNDUP((L$1)/10,0)*10,[1]Hugst!$R$4:$W$4,0))))</f>
        <v>0</v>
      </c>
      <c r="M234" s="169">
        <f>IF($C234-M$1&lt;År1,0,L233*(1-VLOOKUP($A234,[1]Hugst!$R$5:$W$9,MATCH(ROUNDUP((M$1)/10,0)*10,[1]Hugst!$R$4:$W$4,0))))</f>
        <v>0</v>
      </c>
      <c r="N234" s="169">
        <f>IF($C234-N$1&lt;År1,0,M233*(1-VLOOKUP($A234,[1]Hugst!$R$5:$W$9,MATCH(ROUNDUP((N$1)/10,0)*10,[1]Hugst!$R$4:$W$4,0))))</f>
        <v>0</v>
      </c>
      <c r="O234" s="169">
        <f>IF($C234-O$1&lt;År1,0,N233*(1-VLOOKUP($A234,[1]Hugst!$R$5:$W$9,MATCH(ROUNDUP((O$1)/10,0)*10,[1]Hugst!$R$4:$W$4,0))))</f>
        <v>0</v>
      </c>
      <c r="P234" s="169">
        <f>IF($C234-P$1&lt;År1,0,O233*(1-VLOOKUP($A234,[1]Hugst!$R$5:$W$9,MATCH(ROUNDUP((P$1)/10,0)*10,[1]Hugst!$R$4:$W$4,0))))</f>
        <v>0</v>
      </c>
      <c r="Q234" s="169">
        <f>IF($C234-Q$1&lt;År1,0,P233*(1-VLOOKUP($A234,[1]Hugst!$R$5:$W$9,MATCH(ROUNDUP((Q$1)/10,0)*10,[1]Hugst!$R$4:$W$4,0))))</f>
        <v>0</v>
      </c>
      <c r="R234" s="169">
        <f>IF($C234-R$1&lt;År1,0,Q233*(1-VLOOKUP($A234,[1]Hugst!$R$5:$W$9,MATCH(ROUNDUP((R$1)/10,0)*10,[1]Hugst!$R$4:$W$4,0))))</f>
        <v>0</v>
      </c>
      <c r="S234" s="169">
        <f>IF($C234-S$1&lt;År1,0,R233*(1-VLOOKUP($A234,[1]Hugst!$R$5:$W$9,MATCH(ROUNDUP((S$1)/10,0)*10,[1]Hugst!$R$4:$W$4,0))))</f>
        <v>0</v>
      </c>
      <c r="T234" s="169">
        <f>IF($C234-T$1&lt;År1,0,S233*(1-VLOOKUP($A234,[1]Hugst!$R$5:$W$9,MATCH(ROUNDUP((T$1)/10,0)*10,[1]Hugst!$R$4:$W$4,0))))</f>
        <v>0</v>
      </c>
      <c r="U234" s="169">
        <f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si="5"/>
        <v>0</v>
      </c>
      <c r="F235" s="169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>IF($C235-G$1&lt;År1,0,F234*(1-VLOOKUP($A235,[1]Hugst!$R$5:$W$9,MATCH(ROUNDUP((G$1)/10,0)*10,[1]Hugst!$R$4:$W$4,0))))</f>
        <v>0</v>
      </c>
      <c r="H235" s="169">
        <f>IF($C235-H$1&lt;År1,0,G234*(1-VLOOKUP($A235,[1]Hugst!$R$5:$W$9,MATCH(ROUNDUP((H$1)/10,0)*10,[1]Hugst!$R$4:$W$4,0))))</f>
        <v>0</v>
      </c>
      <c r="I235" s="169">
        <f>IF($C235-I$1&lt;År1,0,H234*(1-VLOOKUP($A235,[1]Hugst!$R$5:$W$9,MATCH(ROUNDUP((I$1)/10,0)*10,[1]Hugst!$R$4:$W$4,0))))</f>
        <v>0</v>
      </c>
      <c r="J235" s="169">
        <f>IF($C235-J$1&lt;År1,0,I234*(1-VLOOKUP($A235,[1]Hugst!$R$5:$W$9,MATCH(ROUNDUP((J$1)/10,0)*10,[1]Hugst!$R$4:$W$4,0))))</f>
        <v>0</v>
      </c>
      <c r="K235" s="169">
        <f>IF($C235-K$1&lt;År1,0,J234*(1-VLOOKUP($A235,[1]Hugst!$R$5:$W$9,MATCH(ROUNDUP((K$1)/10,0)*10,[1]Hugst!$R$4:$W$4,0))))</f>
        <v>0</v>
      </c>
      <c r="L235" s="169">
        <f>IF($C235-L$1&lt;År1,0,K234*(1-VLOOKUP($A235,[1]Hugst!$R$5:$W$9,MATCH(ROUNDUP((L$1)/10,0)*10,[1]Hugst!$R$4:$W$4,0))))</f>
        <v>0</v>
      </c>
      <c r="M235" s="169">
        <f>IF($C235-M$1&lt;År1,0,L234*(1-VLOOKUP($A235,[1]Hugst!$R$5:$W$9,MATCH(ROUNDUP((M$1)/10,0)*10,[1]Hugst!$R$4:$W$4,0))))</f>
        <v>0</v>
      </c>
      <c r="N235" s="169">
        <f>IF($C235-N$1&lt;År1,0,M234*(1-VLOOKUP($A235,[1]Hugst!$R$5:$W$9,MATCH(ROUNDUP((N$1)/10,0)*10,[1]Hugst!$R$4:$W$4,0))))</f>
        <v>0</v>
      </c>
      <c r="O235" s="169">
        <f>IF($C235-O$1&lt;År1,0,N234*(1-VLOOKUP($A235,[1]Hugst!$R$5:$W$9,MATCH(ROUNDUP((O$1)/10,0)*10,[1]Hugst!$R$4:$W$4,0))))</f>
        <v>0</v>
      </c>
      <c r="P235" s="169">
        <f>IF($C235-P$1&lt;År1,0,O234*(1-VLOOKUP($A235,[1]Hugst!$R$5:$W$9,MATCH(ROUNDUP((P$1)/10,0)*10,[1]Hugst!$R$4:$W$4,0))))</f>
        <v>0</v>
      </c>
      <c r="Q235" s="169">
        <f>IF($C235-Q$1&lt;År1,0,P234*(1-VLOOKUP($A235,[1]Hugst!$R$5:$W$9,MATCH(ROUNDUP((Q$1)/10,0)*10,[1]Hugst!$R$4:$W$4,0))))</f>
        <v>0</v>
      </c>
      <c r="R235" s="169">
        <f>IF($C235-R$1&lt;År1,0,Q234*(1-VLOOKUP($A235,[1]Hugst!$R$5:$W$9,MATCH(ROUNDUP((R$1)/10,0)*10,[1]Hugst!$R$4:$W$4,0))))</f>
        <v>0</v>
      </c>
      <c r="S235" s="169">
        <f>IF($C235-S$1&lt;År1,0,R234*(1-VLOOKUP($A235,[1]Hugst!$R$5:$W$9,MATCH(ROUNDUP((S$1)/10,0)*10,[1]Hugst!$R$4:$W$4,0))))</f>
        <v>0</v>
      </c>
      <c r="T235" s="169">
        <f>IF($C235-T$1&lt;År1,0,S234*(1-VLOOKUP($A235,[1]Hugst!$R$5:$W$9,MATCH(ROUNDUP((T$1)/10,0)*10,[1]Hugst!$R$4:$W$4,0))))</f>
        <v>0</v>
      </c>
      <c r="U235" s="169">
        <f>IF($C235-U$1&lt;År1,0,T234*(1-VLOOKUP($A235,[1]Hugst!$R$5:$W$9,MATCH(ROUNDUP((U$1)/10,0)*10,[1]Hugst!$R$4:$W$4,0))))</f>
        <v>0</v>
      </c>
      <c r="V235" s="169">
        <f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si="5"/>
        <v>0</v>
      </c>
      <c r="F236" s="169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>IF($C236-G$1&lt;År1,0,F235*(1-VLOOKUP($A236,[1]Hugst!$R$5:$W$9,MATCH(ROUNDUP((G$1)/10,0)*10,[1]Hugst!$R$4:$W$4,0))))</f>
        <v>0</v>
      </c>
      <c r="H236" s="169">
        <f>IF($C236-H$1&lt;År1,0,G235*(1-VLOOKUP($A236,[1]Hugst!$R$5:$W$9,MATCH(ROUNDUP((H$1)/10,0)*10,[1]Hugst!$R$4:$W$4,0))))</f>
        <v>0</v>
      </c>
      <c r="I236" s="169">
        <f>IF($C236-I$1&lt;År1,0,H235*(1-VLOOKUP($A236,[1]Hugst!$R$5:$W$9,MATCH(ROUNDUP((I$1)/10,0)*10,[1]Hugst!$R$4:$W$4,0))))</f>
        <v>0</v>
      </c>
      <c r="J236" s="169">
        <f>IF($C236-J$1&lt;År1,0,I235*(1-VLOOKUP($A236,[1]Hugst!$R$5:$W$9,MATCH(ROUNDUP((J$1)/10,0)*10,[1]Hugst!$R$4:$W$4,0))))</f>
        <v>0</v>
      </c>
      <c r="K236" s="169">
        <f>IF($C236-K$1&lt;År1,0,J235*(1-VLOOKUP($A236,[1]Hugst!$R$5:$W$9,MATCH(ROUNDUP((K$1)/10,0)*10,[1]Hugst!$R$4:$W$4,0))))</f>
        <v>0</v>
      </c>
      <c r="L236" s="169">
        <f>IF($C236-L$1&lt;År1,0,K235*(1-VLOOKUP($A236,[1]Hugst!$R$5:$W$9,MATCH(ROUNDUP((L$1)/10,0)*10,[1]Hugst!$R$4:$W$4,0))))</f>
        <v>0</v>
      </c>
      <c r="M236" s="169">
        <f>IF($C236-M$1&lt;År1,0,L235*(1-VLOOKUP($A236,[1]Hugst!$R$5:$W$9,MATCH(ROUNDUP((M$1)/10,0)*10,[1]Hugst!$R$4:$W$4,0))))</f>
        <v>0</v>
      </c>
      <c r="N236" s="169">
        <f>IF($C236-N$1&lt;År1,0,M235*(1-VLOOKUP($A236,[1]Hugst!$R$5:$W$9,MATCH(ROUNDUP((N$1)/10,0)*10,[1]Hugst!$R$4:$W$4,0))))</f>
        <v>0</v>
      </c>
      <c r="O236" s="169">
        <f>IF($C236-O$1&lt;År1,0,N235*(1-VLOOKUP($A236,[1]Hugst!$R$5:$W$9,MATCH(ROUNDUP((O$1)/10,0)*10,[1]Hugst!$R$4:$W$4,0))))</f>
        <v>0</v>
      </c>
      <c r="P236" s="169">
        <f>IF($C236-P$1&lt;År1,0,O235*(1-VLOOKUP($A236,[1]Hugst!$R$5:$W$9,MATCH(ROUNDUP((P$1)/10,0)*10,[1]Hugst!$R$4:$W$4,0))))</f>
        <v>0</v>
      </c>
      <c r="Q236" s="169">
        <f>IF($C236-Q$1&lt;År1,0,P235*(1-VLOOKUP($A236,[1]Hugst!$R$5:$W$9,MATCH(ROUNDUP((Q$1)/10,0)*10,[1]Hugst!$R$4:$W$4,0))))</f>
        <v>0</v>
      </c>
      <c r="R236" s="169">
        <f>IF($C236-R$1&lt;År1,0,Q235*(1-VLOOKUP($A236,[1]Hugst!$R$5:$W$9,MATCH(ROUNDUP((R$1)/10,0)*10,[1]Hugst!$R$4:$W$4,0))))</f>
        <v>0</v>
      </c>
      <c r="S236" s="169">
        <f>IF($C236-S$1&lt;År1,0,R235*(1-VLOOKUP($A236,[1]Hugst!$R$5:$W$9,MATCH(ROUNDUP((S$1)/10,0)*10,[1]Hugst!$R$4:$W$4,0))))</f>
        <v>0</v>
      </c>
      <c r="T236" s="169">
        <f>IF($C236-T$1&lt;År1,0,S235*(1-VLOOKUP($A236,[1]Hugst!$R$5:$W$9,MATCH(ROUNDUP((T$1)/10,0)*10,[1]Hugst!$R$4:$W$4,0))))</f>
        <v>0</v>
      </c>
      <c r="U236" s="169">
        <f>IF($C236-U$1&lt;År1,0,T235*(1-VLOOKUP($A236,[1]Hugst!$R$5:$W$9,MATCH(ROUNDUP((U$1)/10,0)*10,[1]Hugst!$R$4:$W$4,0))))</f>
        <v>0</v>
      </c>
      <c r="V236" s="169">
        <f>IF($C236-V$1&lt;År1,0,U235*(1-VLOOKUP($A236,[1]Hugst!$R$5:$W$9,MATCH(ROUNDUP((V$1)/10,0)*10,[1]Hugst!$R$4:$W$4,0))))</f>
        <v>0</v>
      </c>
      <c r="W236" s="169">
        <f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si="5"/>
        <v>0</v>
      </c>
      <c r="F237" s="169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>IF($C237-G$1&lt;År1,0,F236*(1-VLOOKUP($A237,[1]Hugst!$R$5:$W$9,MATCH(ROUNDUP((G$1)/10,0)*10,[1]Hugst!$R$4:$W$4,0))))</f>
        <v>0</v>
      </c>
      <c r="H237" s="169">
        <f>IF($C237-H$1&lt;År1,0,G236*(1-VLOOKUP($A237,[1]Hugst!$R$5:$W$9,MATCH(ROUNDUP((H$1)/10,0)*10,[1]Hugst!$R$4:$W$4,0))))</f>
        <v>0</v>
      </c>
      <c r="I237" s="169">
        <f>IF($C237-I$1&lt;År1,0,H236*(1-VLOOKUP($A237,[1]Hugst!$R$5:$W$9,MATCH(ROUNDUP((I$1)/10,0)*10,[1]Hugst!$R$4:$W$4,0))))</f>
        <v>0</v>
      </c>
      <c r="J237" s="169">
        <f>IF($C237-J$1&lt;År1,0,I236*(1-VLOOKUP($A237,[1]Hugst!$R$5:$W$9,MATCH(ROUNDUP((J$1)/10,0)*10,[1]Hugst!$R$4:$W$4,0))))</f>
        <v>0</v>
      </c>
      <c r="K237" s="169">
        <f>IF($C237-K$1&lt;År1,0,J236*(1-VLOOKUP($A237,[1]Hugst!$R$5:$W$9,MATCH(ROUNDUP((K$1)/10,0)*10,[1]Hugst!$R$4:$W$4,0))))</f>
        <v>0</v>
      </c>
      <c r="L237" s="169">
        <f>IF($C237-L$1&lt;År1,0,K236*(1-VLOOKUP($A237,[1]Hugst!$R$5:$W$9,MATCH(ROUNDUP((L$1)/10,0)*10,[1]Hugst!$R$4:$W$4,0))))</f>
        <v>0</v>
      </c>
      <c r="M237" s="169">
        <f>IF($C237-M$1&lt;År1,0,L236*(1-VLOOKUP($A237,[1]Hugst!$R$5:$W$9,MATCH(ROUNDUP((M$1)/10,0)*10,[1]Hugst!$R$4:$W$4,0))))</f>
        <v>0</v>
      </c>
      <c r="N237" s="169">
        <f>IF($C237-N$1&lt;År1,0,M236*(1-VLOOKUP($A237,[1]Hugst!$R$5:$W$9,MATCH(ROUNDUP((N$1)/10,0)*10,[1]Hugst!$R$4:$W$4,0))))</f>
        <v>0</v>
      </c>
      <c r="O237" s="169">
        <f>IF($C237-O$1&lt;År1,0,N236*(1-VLOOKUP($A237,[1]Hugst!$R$5:$W$9,MATCH(ROUNDUP((O$1)/10,0)*10,[1]Hugst!$R$4:$W$4,0))))</f>
        <v>0</v>
      </c>
      <c r="P237" s="169">
        <f>IF($C237-P$1&lt;År1,0,O236*(1-VLOOKUP($A237,[1]Hugst!$R$5:$W$9,MATCH(ROUNDUP((P$1)/10,0)*10,[1]Hugst!$R$4:$W$4,0))))</f>
        <v>0</v>
      </c>
      <c r="Q237" s="169">
        <f>IF($C237-Q$1&lt;År1,0,P236*(1-VLOOKUP($A237,[1]Hugst!$R$5:$W$9,MATCH(ROUNDUP((Q$1)/10,0)*10,[1]Hugst!$R$4:$W$4,0))))</f>
        <v>0</v>
      </c>
      <c r="R237" s="169">
        <f>IF($C237-R$1&lt;År1,0,Q236*(1-VLOOKUP($A237,[1]Hugst!$R$5:$W$9,MATCH(ROUNDUP((R$1)/10,0)*10,[1]Hugst!$R$4:$W$4,0))))</f>
        <v>0</v>
      </c>
      <c r="S237" s="169">
        <f>IF($C237-S$1&lt;År1,0,R236*(1-VLOOKUP($A237,[1]Hugst!$R$5:$W$9,MATCH(ROUNDUP((S$1)/10,0)*10,[1]Hugst!$R$4:$W$4,0))))</f>
        <v>0</v>
      </c>
      <c r="T237" s="169">
        <f>IF($C237-T$1&lt;År1,0,S236*(1-VLOOKUP($A237,[1]Hugst!$R$5:$W$9,MATCH(ROUNDUP((T$1)/10,0)*10,[1]Hugst!$R$4:$W$4,0))))</f>
        <v>0</v>
      </c>
      <c r="U237" s="169">
        <f>IF($C237-U$1&lt;År1,0,T236*(1-VLOOKUP($A237,[1]Hugst!$R$5:$W$9,MATCH(ROUNDUP((U$1)/10,0)*10,[1]Hugst!$R$4:$W$4,0))))</f>
        <v>0</v>
      </c>
      <c r="V237" s="169">
        <f>IF($C237-V$1&lt;År1,0,U236*(1-VLOOKUP($A237,[1]Hugst!$R$5:$W$9,MATCH(ROUNDUP((V$1)/10,0)*10,[1]Hugst!$R$4:$W$4,0))))</f>
        <v>0</v>
      </c>
      <c r="W237" s="169">
        <f>IF($C237-W$1&lt;År1,0,V236*(1-VLOOKUP($A237,[1]Hugst!$R$5:$W$9,MATCH(ROUNDUP((W$1)/10,0)*10,[1]Hugst!$R$4:$W$4,0))))</f>
        <v>0</v>
      </c>
      <c r="X237" s="169">
        <f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si="5"/>
        <v>0</v>
      </c>
      <c r="F238" s="169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>IF($C238-G$1&lt;År1,0,F237*(1-VLOOKUP($A238,[1]Hugst!$R$5:$W$9,MATCH(ROUNDUP((G$1)/10,0)*10,[1]Hugst!$R$4:$W$4,0))))</f>
        <v>0</v>
      </c>
      <c r="H238" s="169">
        <f>IF($C238-H$1&lt;År1,0,G237*(1-VLOOKUP($A238,[1]Hugst!$R$5:$W$9,MATCH(ROUNDUP((H$1)/10,0)*10,[1]Hugst!$R$4:$W$4,0))))</f>
        <v>0</v>
      </c>
      <c r="I238" s="169">
        <f>IF($C238-I$1&lt;År1,0,H237*(1-VLOOKUP($A238,[1]Hugst!$R$5:$W$9,MATCH(ROUNDUP((I$1)/10,0)*10,[1]Hugst!$R$4:$W$4,0))))</f>
        <v>0</v>
      </c>
      <c r="J238" s="169">
        <f>IF($C238-J$1&lt;År1,0,I237*(1-VLOOKUP($A238,[1]Hugst!$R$5:$W$9,MATCH(ROUNDUP((J$1)/10,0)*10,[1]Hugst!$R$4:$W$4,0))))</f>
        <v>0</v>
      </c>
      <c r="K238" s="169">
        <f>IF($C238-K$1&lt;År1,0,J237*(1-VLOOKUP($A238,[1]Hugst!$R$5:$W$9,MATCH(ROUNDUP((K$1)/10,0)*10,[1]Hugst!$R$4:$W$4,0))))</f>
        <v>0</v>
      </c>
      <c r="L238" s="169">
        <f>IF($C238-L$1&lt;År1,0,K237*(1-VLOOKUP($A238,[1]Hugst!$R$5:$W$9,MATCH(ROUNDUP((L$1)/10,0)*10,[1]Hugst!$R$4:$W$4,0))))</f>
        <v>0</v>
      </c>
      <c r="M238" s="169">
        <f>IF($C238-M$1&lt;År1,0,L237*(1-VLOOKUP($A238,[1]Hugst!$R$5:$W$9,MATCH(ROUNDUP((M$1)/10,0)*10,[1]Hugst!$R$4:$W$4,0))))</f>
        <v>0</v>
      </c>
      <c r="N238" s="169">
        <f>IF($C238-N$1&lt;År1,0,M237*(1-VLOOKUP($A238,[1]Hugst!$R$5:$W$9,MATCH(ROUNDUP((N$1)/10,0)*10,[1]Hugst!$R$4:$W$4,0))))</f>
        <v>0</v>
      </c>
      <c r="O238" s="169">
        <f>IF($C238-O$1&lt;År1,0,N237*(1-VLOOKUP($A238,[1]Hugst!$R$5:$W$9,MATCH(ROUNDUP((O$1)/10,0)*10,[1]Hugst!$R$4:$W$4,0))))</f>
        <v>0</v>
      </c>
      <c r="P238" s="169">
        <f>IF($C238-P$1&lt;År1,0,O237*(1-VLOOKUP($A238,[1]Hugst!$R$5:$W$9,MATCH(ROUNDUP((P$1)/10,0)*10,[1]Hugst!$R$4:$W$4,0))))</f>
        <v>0</v>
      </c>
      <c r="Q238" s="169">
        <f>IF($C238-Q$1&lt;År1,0,P237*(1-VLOOKUP($A238,[1]Hugst!$R$5:$W$9,MATCH(ROUNDUP((Q$1)/10,0)*10,[1]Hugst!$R$4:$W$4,0))))</f>
        <v>0</v>
      </c>
      <c r="R238" s="169">
        <f>IF($C238-R$1&lt;År1,0,Q237*(1-VLOOKUP($A238,[1]Hugst!$R$5:$W$9,MATCH(ROUNDUP((R$1)/10,0)*10,[1]Hugst!$R$4:$W$4,0))))</f>
        <v>0</v>
      </c>
      <c r="S238" s="169">
        <f>IF($C238-S$1&lt;År1,0,R237*(1-VLOOKUP($A238,[1]Hugst!$R$5:$W$9,MATCH(ROUNDUP((S$1)/10,0)*10,[1]Hugst!$R$4:$W$4,0))))</f>
        <v>0</v>
      </c>
      <c r="T238" s="169">
        <f>IF($C238-T$1&lt;År1,0,S237*(1-VLOOKUP($A238,[1]Hugst!$R$5:$W$9,MATCH(ROUNDUP((T$1)/10,0)*10,[1]Hugst!$R$4:$W$4,0))))</f>
        <v>0</v>
      </c>
      <c r="U238" s="169">
        <f>IF($C238-U$1&lt;År1,0,T237*(1-VLOOKUP($A238,[1]Hugst!$R$5:$W$9,MATCH(ROUNDUP((U$1)/10,0)*10,[1]Hugst!$R$4:$W$4,0))))</f>
        <v>0</v>
      </c>
      <c r="V238" s="169">
        <f>IF($C238-V$1&lt;År1,0,U237*(1-VLOOKUP($A238,[1]Hugst!$R$5:$W$9,MATCH(ROUNDUP((V$1)/10,0)*10,[1]Hugst!$R$4:$W$4,0))))</f>
        <v>0</v>
      </c>
      <c r="W238" s="169">
        <f>IF($C238-W$1&lt;År1,0,V237*(1-VLOOKUP($A238,[1]Hugst!$R$5:$W$9,MATCH(ROUNDUP((W$1)/10,0)*10,[1]Hugst!$R$4:$W$4,0))))</f>
        <v>0</v>
      </c>
      <c r="X238" s="169">
        <f>IF($C238-X$1&lt;År1,0,W237*(1-VLOOKUP($A238,[1]Hugst!$R$5:$W$9,MATCH(ROUNDUP((X$1)/10,0)*10,[1]Hugst!$R$4:$W$4,0))))</f>
        <v>0</v>
      </c>
      <c r="Y238" s="169">
        <f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si="5"/>
        <v>0</v>
      </c>
      <c r="F239" s="169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>IF($C239-G$1&lt;År1,0,F238*(1-VLOOKUP($A239,[1]Hugst!$R$5:$W$9,MATCH(ROUNDUP((G$1)/10,0)*10,[1]Hugst!$R$4:$W$4,0))))</f>
        <v>0</v>
      </c>
      <c r="H239" s="169">
        <f>IF($C239-H$1&lt;År1,0,G238*(1-VLOOKUP($A239,[1]Hugst!$R$5:$W$9,MATCH(ROUNDUP((H$1)/10,0)*10,[1]Hugst!$R$4:$W$4,0))))</f>
        <v>0</v>
      </c>
      <c r="I239" s="169">
        <f>IF($C239-I$1&lt;År1,0,H238*(1-VLOOKUP($A239,[1]Hugst!$R$5:$W$9,MATCH(ROUNDUP((I$1)/10,0)*10,[1]Hugst!$R$4:$W$4,0))))</f>
        <v>0</v>
      </c>
      <c r="J239" s="169">
        <f>IF($C239-J$1&lt;År1,0,I238*(1-VLOOKUP($A239,[1]Hugst!$R$5:$W$9,MATCH(ROUNDUP((J$1)/10,0)*10,[1]Hugst!$R$4:$W$4,0))))</f>
        <v>0</v>
      </c>
      <c r="K239" s="169">
        <f>IF($C239-K$1&lt;År1,0,J238*(1-VLOOKUP($A239,[1]Hugst!$R$5:$W$9,MATCH(ROUNDUP((K$1)/10,0)*10,[1]Hugst!$R$4:$W$4,0))))</f>
        <v>0</v>
      </c>
      <c r="L239" s="169">
        <f>IF($C239-L$1&lt;År1,0,K238*(1-VLOOKUP($A239,[1]Hugst!$R$5:$W$9,MATCH(ROUNDUP((L$1)/10,0)*10,[1]Hugst!$R$4:$W$4,0))))</f>
        <v>0</v>
      </c>
      <c r="M239" s="169">
        <f>IF($C239-M$1&lt;År1,0,L238*(1-VLOOKUP($A239,[1]Hugst!$R$5:$W$9,MATCH(ROUNDUP((M$1)/10,0)*10,[1]Hugst!$R$4:$W$4,0))))</f>
        <v>0</v>
      </c>
      <c r="N239" s="169">
        <f>IF($C239-N$1&lt;År1,0,M238*(1-VLOOKUP($A239,[1]Hugst!$R$5:$W$9,MATCH(ROUNDUP((N$1)/10,0)*10,[1]Hugst!$R$4:$W$4,0))))</f>
        <v>0</v>
      </c>
      <c r="O239" s="169">
        <f>IF($C239-O$1&lt;År1,0,N238*(1-VLOOKUP($A239,[1]Hugst!$R$5:$W$9,MATCH(ROUNDUP((O$1)/10,0)*10,[1]Hugst!$R$4:$W$4,0))))</f>
        <v>0</v>
      </c>
      <c r="P239" s="169">
        <f>IF($C239-P$1&lt;År1,0,O238*(1-VLOOKUP($A239,[1]Hugst!$R$5:$W$9,MATCH(ROUNDUP((P$1)/10,0)*10,[1]Hugst!$R$4:$W$4,0))))</f>
        <v>0</v>
      </c>
      <c r="Q239" s="169">
        <f>IF($C239-Q$1&lt;År1,0,P238*(1-VLOOKUP($A239,[1]Hugst!$R$5:$W$9,MATCH(ROUNDUP((Q$1)/10,0)*10,[1]Hugst!$R$4:$W$4,0))))</f>
        <v>0</v>
      </c>
      <c r="R239" s="169">
        <f>IF($C239-R$1&lt;År1,0,Q238*(1-VLOOKUP($A239,[1]Hugst!$R$5:$W$9,MATCH(ROUNDUP((R$1)/10,0)*10,[1]Hugst!$R$4:$W$4,0))))</f>
        <v>0</v>
      </c>
      <c r="S239" s="169">
        <f>IF($C239-S$1&lt;År1,0,R238*(1-VLOOKUP($A239,[1]Hugst!$R$5:$W$9,MATCH(ROUNDUP((S$1)/10,0)*10,[1]Hugst!$R$4:$W$4,0))))</f>
        <v>0</v>
      </c>
      <c r="T239" s="169">
        <f>IF($C239-T$1&lt;År1,0,S238*(1-VLOOKUP($A239,[1]Hugst!$R$5:$W$9,MATCH(ROUNDUP((T$1)/10,0)*10,[1]Hugst!$R$4:$W$4,0))))</f>
        <v>0</v>
      </c>
      <c r="U239" s="169">
        <f>IF($C239-U$1&lt;År1,0,T238*(1-VLOOKUP($A239,[1]Hugst!$R$5:$W$9,MATCH(ROUNDUP((U$1)/10,0)*10,[1]Hugst!$R$4:$W$4,0))))</f>
        <v>0</v>
      </c>
      <c r="V239" s="169">
        <f>IF($C239-V$1&lt;År1,0,U238*(1-VLOOKUP($A239,[1]Hugst!$R$5:$W$9,MATCH(ROUNDUP((V$1)/10,0)*10,[1]Hugst!$R$4:$W$4,0))))</f>
        <v>0</v>
      </c>
      <c r="W239" s="169">
        <f>IF($C239-W$1&lt;År1,0,V238*(1-VLOOKUP($A239,[1]Hugst!$R$5:$W$9,MATCH(ROUNDUP((W$1)/10,0)*10,[1]Hugst!$R$4:$W$4,0))))</f>
        <v>0</v>
      </c>
      <c r="X239" s="169">
        <f>IF($C239-X$1&lt;År1,0,W238*(1-VLOOKUP($A239,[1]Hugst!$R$5:$W$9,MATCH(ROUNDUP((X$1)/10,0)*10,[1]Hugst!$R$4:$W$4,0))))</f>
        <v>0</v>
      </c>
      <c r="Y239" s="169">
        <f>IF($C239-Y$1&lt;År1,0,X238*(1-VLOOKUP($A239,[1]Hugst!$R$5:$W$9,MATCH(ROUNDUP((Y$1)/10,0)*10,[1]Hugst!$R$4:$W$4,0))))</f>
        <v>0</v>
      </c>
      <c r="Z239" s="169">
        <f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si="5"/>
        <v>0</v>
      </c>
      <c r="F240" s="169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>IF($C240-G$1&lt;År1,0,F239*(1-VLOOKUP($A240,[1]Hugst!$R$5:$W$9,MATCH(ROUNDUP((G$1)/10,0)*10,[1]Hugst!$R$4:$W$4,0))))</f>
        <v>0</v>
      </c>
      <c r="H240" s="169">
        <f>IF($C240-H$1&lt;År1,0,G239*(1-VLOOKUP($A240,[1]Hugst!$R$5:$W$9,MATCH(ROUNDUP((H$1)/10,0)*10,[1]Hugst!$R$4:$W$4,0))))</f>
        <v>0</v>
      </c>
      <c r="I240" s="169">
        <f>IF($C240-I$1&lt;År1,0,H239*(1-VLOOKUP($A240,[1]Hugst!$R$5:$W$9,MATCH(ROUNDUP((I$1)/10,0)*10,[1]Hugst!$R$4:$W$4,0))))</f>
        <v>0</v>
      </c>
      <c r="J240" s="169">
        <f>IF($C240-J$1&lt;År1,0,I239*(1-VLOOKUP($A240,[1]Hugst!$R$5:$W$9,MATCH(ROUNDUP((J$1)/10,0)*10,[1]Hugst!$R$4:$W$4,0))))</f>
        <v>0</v>
      </c>
      <c r="K240" s="169">
        <f>IF($C240-K$1&lt;År1,0,J239*(1-VLOOKUP($A240,[1]Hugst!$R$5:$W$9,MATCH(ROUNDUP((K$1)/10,0)*10,[1]Hugst!$R$4:$W$4,0))))</f>
        <v>0</v>
      </c>
      <c r="L240" s="169">
        <f>IF($C240-L$1&lt;År1,0,K239*(1-VLOOKUP($A240,[1]Hugst!$R$5:$W$9,MATCH(ROUNDUP((L$1)/10,0)*10,[1]Hugst!$R$4:$W$4,0))))</f>
        <v>0</v>
      </c>
      <c r="M240" s="169">
        <f>IF($C240-M$1&lt;År1,0,L239*(1-VLOOKUP($A240,[1]Hugst!$R$5:$W$9,MATCH(ROUNDUP((M$1)/10,0)*10,[1]Hugst!$R$4:$W$4,0))))</f>
        <v>0</v>
      </c>
      <c r="N240" s="169">
        <f>IF($C240-N$1&lt;År1,0,M239*(1-VLOOKUP($A240,[1]Hugst!$R$5:$W$9,MATCH(ROUNDUP((N$1)/10,0)*10,[1]Hugst!$R$4:$W$4,0))))</f>
        <v>0</v>
      </c>
      <c r="O240" s="169">
        <f>IF($C240-O$1&lt;År1,0,N239*(1-VLOOKUP($A240,[1]Hugst!$R$5:$W$9,MATCH(ROUNDUP((O$1)/10,0)*10,[1]Hugst!$R$4:$W$4,0))))</f>
        <v>0</v>
      </c>
      <c r="P240" s="169">
        <f>IF($C240-P$1&lt;År1,0,O239*(1-VLOOKUP($A240,[1]Hugst!$R$5:$W$9,MATCH(ROUNDUP((P$1)/10,0)*10,[1]Hugst!$R$4:$W$4,0))))</f>
        <v>0</v>
      </c>
      <c r="Q240" s="169">
        <f>IF($C240-Q$1&lt;År1,0,P239*(1-VLOOKUP($A240,[1]Hugst!$R$5:$W$9,MATCH(ROUNDUP((Q$1)/10,0)*10,[1]Hugst!$R$4:$W$4,0))))</f>
        <v>0</v>
      </c>
      <c r="R240" s="169">
        <f>IF($C240-R$1&lt;År1,0,Q239*(1-VLOOKUP($A240,[1]Hugst!$R$5:$W$9,MATCH(ROUNDUP((R$1)/10,0)*10,[1]Hugst!$R$4:$W$4,0))))</f>
        <v>0</v>
      </c>
      <c r="S240" s="169">
        <f>IF($C240-S$1&lt;År1,0,R239*(1-VLOOKUP($A240,[1]Hugst!$R$5:$W$9,MATCH(ROUNDUP((S$1)/10,0)*10,[1]Hugst!$R$4:$W$4,0))))</f>
        <v>0</v>
      </c>
      <c r="T240" s="169">
        <f>IF($C240-T$1&lt;År1,0,S239*(1-VLOOKUP($A240,[1]Hugst!$R$5:$W$9,MATCH(ROUNDUP((T$1)/10,0)*10,[1]Hugst!$R$4:$W$4,0))))</f>
        <v>0</v>
      </c>
      <c r="U240" s="169">
        <f>IF($C240-U$1&lt;År1,0,T239*(1-VLOOKUP($A240,[1]Hugst!$R$5:$W$9,MATCH(ROUNDUP((U$1)/10,0)*10,[1]Hugst!$R$4:$W$4,0))))</f>
        <v>0</v>
      </c>
      <c r="V240" s="169">
        <f>IF($C240-V$1&lt;År1,0,U239*(1-VLOOKUP($A240,[1]Hugst!$R$5:$W$9,MATCH(ROUNDUP((V$1)/10,0)*10,[1]Hugst!$R$4:$W$4,0))))</f>
        <v>0</v>
      </c>
      <c r="W240" s="169">
        <f>IF($C240-W$1&lt;År1,0,V239*(1-VLOOKUP($A240,[1]Hugst!$R$5:$W$9,MATCH(ROUNDUP((W$1)/10,0)*10,[1]Hugst!$R$4:$W$4,0))))</f>
        <v>0</v>
      </c>
      <c r="X240" s="169">
        <f>IF($C240-X$1&lt;År1,0,W239*(1-VLOOKUP($A240,[1]Hugst!$R$5:$W$9,MATCH(ROUNDUP((X$1)/10,0)*10,[1]Hugst!$R$4:$W$4,0))))</f>
        <v>0</v>
      </c>
      <c r="Y240" s="169">
        <f>IF($C240-Y$1&lt;År1,0,X239*(1-VLOOKUP($A240,[1]Hugst!$R$5:$W$9,MATCH(ROUNDUP((Y$1)/10,0)*10,[1]Hugst!$R$4:$W$4,0))))</f>
        <v>0</v>
      </c>
      <c r="Z240" s="169">
        <f>IF($C240-Z$1&lt;År1,0,Y239*(1-VLOOKUP($A240,[1]Hugst!$R$5:$W$9,MATCH(ROUNDUP((Z$1)/10,0)*10,[1]Hugst!$R$4:$W$4,0))))</f>
        <v>0</v>
      </c>
      <c r="AA240" s="169">
        <f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si="5"/>
        <v>0</v>
      </c>
      <c r="F241" s="169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>IF($C241-G$1&lt;År1,0,F240*(1-VLOOKUP($A241,[1]Hugst!$R$5:$W$9,MATCH(ROUNDUP((G$1)/10,0)*10,[1]Hugst!$R$4:$W$4,0))))</f>
        <v>0</v>
      </c>
      <c r="H241" s="169">
        <f>IF($C241-H$1&lt;År1,0,G240*(1-VLOOKUP($A241,[1]Hugst!$R$5:$W$9,MATCH(ROUNDUP((H$1)/10,0)*10,[1]Hugst!$R$4:$W$4,0))))</f>
        <v>0</v>
      </c>
      <c r="I241" s="169">
        <f>IF($C241-I$1&lt;År1,0,H240*(1-VLOOKUP($A241,[1]Hugst!$R$5:$W$9,MATCH(ROUNDUP((I$1)/10,0)*10,[1]Hugst!$R$4:$W$4,0))))</f>
        <v>0</v>
      </c>
      <c r="J241" s="169">
        <f>IF($C241-J$1&lt;År1,0,I240*(1-VLOOKUP($A241,[1]Hugst!$R$5:$W$9,MATCH(ROUNDUP((J$1)/10,0)*10,[1]Hugst!$R$4:$W$4,0))))</f>
        <v>0</v>
      </c>
      <c r="K241" s="169">
        <f>IF($C241-K$1&lt;År1,0,J240*(1-VLOOKUP($A241,[1]Hugst!$R$5:$W$9,MATCH(ROUNDUP((K$1)/10,0)*10,[1]Hugst!$R$4:$W$4,0))))</f>
        <v>0</v>
      </c>
      <c r="L241" s="169">
        <f>IF($C241-L$1&lt;År1,0,K240*(1-VLOOKUP($A241,[1]Hugst!$R$5:$W$9,MATCH(ROUNDUP((L$1)/10,0)*10,[1]Hugst!$R$4:$W$4,0))))</f>
        <v>0</v>
      </c>
      <c r="M241" s="169">
        <f>IF($C241-M$1&lt;År1,0,L240*(1-VLOOKUP($A241,[1]Hugst!$R$5:$W$9,MATCH(ROUNDUP((M$1)/10,0)*10,[1]Hugst!$R$4:$W$4,0))))</f>
        <v>0</v>
      </c>
      <c r="N241" s="169">
        <f>IF($C241-N$1&lt;År1,0,M240*(1-VLOOKUP($A241,[1]Hugst!$R$5:$W$9,MATCH(ROUNDUP((N$1)/10,0)*10,[1]Hugst!$R$4:$W$4,0))))</f>
        <v>0</v>
      </c>
      <c r="O241" s="169">
        <f>IF($C241-O$1&lt;År1,0,N240*(1-VLOOKUP($A241,[1]Hugst!$R$5:$W$9,MATCH(ROUNDUP((O$1)/10,0)*10,[1]Hugst!$R$4:$W$4,0))))</f>
        <v>0</v>
      </c>
      <c r="P241" s="169">
        <f>IF($C241-P$1&lt;År1,0,O240*(1-VLOOKUP($A241,[1]Hugst!$R$5:$W$9,MATCH(ROUNDUP((P$1)/10,0)*10,[1]Hugst!$R$4:$W$4,0))))</f>
        <v>0</v>
      </c>
      <c r="Q241" s="169">
        <f>IF($C241-Q$1&lt;År1,0,P240*(1-VLOOKUP($A241,[1]Hugst!$R$5:$W$9,MATCH(ROUNDUP((Q$1)/10,0)*10,[1]Hugst!$R$4:$W$4,0))))</f>
        <v>0</v>
      </c>
      <c r="R241" s="169">
        <f>IF($C241-R$1&lt;År1,0,Q240*(1-VLOOKUP($A241,[1]Hugst!$R$5:$W$9,MATCH(ROUNDUP((R$1)/10,0)*10,[1]Hugst!$R$4:$W$4,0))))</f>
        <v>0</v>
      </c>
      <c r="S241" s="169">
        <f>IF($C241-S$1&lt;År1,0,R240*(1-VLOOKUP($A241,[1]Hugst!$R$5:$W$9,MATCH(ROUNDUP((S$1)/10,0)*10,[1]Hugst!$R$4:$W$4,0))))</f>
        <v>0</v>
      </c>
      <c r="T241" s="169">
        <f>IF($C241-T$1&lt;År1,0,S240*(1-VLOOKUP($A241,[1]Hugst!$R$5:$W$9,MATCH(ROUNDUP((T$1)/10,0)*10,[1]Hugst!$R$4:$W$4,0))))</f>
        <v>0</v>
      </c>
      <c r="U241" s="169">
        <f>IF($C241-U$1&lt;År1,0,T240*(1-VLOOKUP($A241,[1]Hugst!$R$5:$W$9,MATCH(ROUNDUP((U$1)/10,0)*10,[1]Hugst!$R$4:$W$4,0))))</f>
        <v>0</v>
      </c>
      <c r="V241" s="169">
        <f>IF($C241-V$1&lt;År1,0,U240*(1-VLOOKUP($A241,[1]Hugst!$R$5:$W$9,MATCH(ROUNDUP((V$1)/10,0)*10,[1]Hugst!$R$4:$W$4,0))))</f>
        <v>0</v>
      </c>
      <c r="W241" s="169">
        <f>IF($C241-W$1&lt;År1,0,V240*(1-VLOOKUP($A241,[1]Hugst!$R$5:$W$9,MATCH(ROUNDUP((W$1)/10,0)*10,[1]Hugst!$R$4:$W$4,0))))</f>
        <v>0</v>
      </c>
      <c r="X241" s="169">
        <f>IF($C241-X$1&lt;År1,0,W240*(1-VLOOKUP($A241,[1]Hugst!$R$5:$W$9,MATCH(ROUNDUP((X$1)/10,0)*10,[1]Hugst!$R$4:$W$4,0))))</f>
        <v>0</v>
      </c>
      <c r="Y241" s="169">
        <f>IF($C241-Y$1&lt;År1,0,X240*(1-VLOOKUP($A241,[1]Hugst!$R$5:$W$9,MATCH(ROUNDUP((Y$1)/10,0)*10,[1]Hugst!$R$4:$W$4,0))))</f>
        <v>0</v>
      </c>
      <c r="Z241" s="169">
        <f>IF($C241-Z$1&lt;År1,0,Y240*(1-VLOOKUP($A241,[1]Hugst!$R$5:$W$9,MATCH(ROUNDUP((Z$1)/10,0)*10,[1]Hugst!$R$4:$W$4,0))))</f>
        <v>0</v>
      </c>
      <c r="AA241" s="169">
        <f>IF($C241-AA$1&lt;År1,0,Z240*(1-VLOOKUP($A241,[1]Hugst!$R$5:$W$9,MATCH(ROUNDUP((AA$1)/10,0)*10,[1]Hugst!$R$4:$W$4,0))))</f>
        <v>0</v>
      </c>
      <c r="AB241" s="169">
        <f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si="5"/>
        <v>0</v>
      </c>
      <c r="F242" s="169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>IF($C242-G$1&lt;År1,0,F241*(1-VLOOKUP($A242,[1]Hugst!$R$5:$W$9,MATCH(ROUNDUP((G$1)/10,0)*10,[1]Hugst!$R$4:$W$4,0))))</f>
        <v>0</v>
      </c>
      <c r="H242" s="169">
        <f>IF($C242-H$1&lt;År1,0,G241*(1-VLOOKUP($A242,[1]Hugst!$R$5:$W$9,MATCH(ROUNDUP((H$1)/10,0)*10,[1]Hugst!$R$4:$W$4,0))))</f>
        <v>0</v>
      </c>
      <c r="I242" s="169">
        <f>IF($C242-I$1&lt;År1,0,H241*(1-VLOOKUP($A242,[1]Hugst!$R$5:$W$9,MATCH(ROUNDUP((I$1)/10,0)*10,[1]Hugst!$R$4:$W$4,0))))</f>
        <v>0</v>
      </c>
      <c r="J242" s="169">
        <f>IF($C242-J$1&lt;År1,0,I241*(1-VLOOKUP($A242,[1]Hugst!$R$5:$W$9,MATCH(ROUNDUP((J$1)/10,0)*10,[1]Hugst!$R$4:$W$4,0))))</f>
        <v>0</v>
      </c>
      <c r="K242" s="169">
        <f>IF($C242-K$1&lt;År1,0,J241*(1-VLOOKUP($A242,[1]Hugst!$R$5:$W$9,MATCH(ROUNDUP((K$1)/10,0)*10,[1]Hugst!$R$4:$W$4,0))))</f>
        <v>0</v>
      </c>
      <c r="L242" s="169">
        <f>IF($C242-L$1&lt;År1,0,K241*(1-VLOOKUP($A242,[1]Hugst!$R$5:$W$9,MATCH(ROUNDUP((L$1)/10,0)*10,[1]Hugst!$R$4:$W$4,0))))</f>
        <v>0</v>
      </c>
      <c r="M242" s="169">
        <f>IF($C242-M$1&lt;År1,0,L241*(1-VLOOKUP($A242,[1]Hugst!$R$5:$W$9,MATCH(ROUNDUP((M$1)/10,0)*10,[1]Hugst!$R$4:$W$4,0))))</f>
        <v>0</v>
      </c>
      <c r="N242" s="169">
        <f>IF($C242-N$1&lt;År1,0,M241*(1-VLOOKUP($A242,[1]Hugst!$R$5:$W$9,MATCH(ROUNDUP((N$1)/10,0)*10,[1]Hugst!$R$4:$W$4,0))))</f>
        <v>0</v>
      </c>
      <c r="O242" s="169">
        <f>IF($C242-O$1&lt;År1,0,N241*(1-VLOOKUP($A242,[1]Hugst!$R$5:$W$9,MATCH(ROUNDUP((O$1)/10,0)*10,[1]Hugst!$R$4:$W$4,0))))</f>
        <v>0</v>
      </c>
      <c r="P242" s="169">
        <f>IF($C242-P$1&lt;År1,0,O241*(1-VLOOKUP($A242,[1]Hugst!$R$5:$W$9,MATCH(ROUNDUP((P$1)/10,0)*10,[1]Hugst!$R$4:$W$4,0))))</f>
        <v>0</v>
      </c>
      <c r="Q242" s="169">
        <f>IF($C242-Q$1&lt;År1,0,P241*(1-VLOOKUP($A242,[1]Hugst!$R$5:$W$9,MATCH(ROUNDUP((Q$1)/10,0)*10,[1]Hugst!$R$4:$W$4,0))))</f>
        <v>0</v>
      </c>
      <c r="R242" s="169">
        <f>IF($C242-R$1&lt;År1,0,Q241*(1-VLOOKUP($A242,[1]Hugst!$R$5:$W$9,MATCH(ROUNDUP((R$1)/10,0)*10,[1]Hugst!$R$4:$W$4,0))))</f>
        <v>0</v>
      </c>
      <c r="S242" s="169">
        <f>IF($C242-S$1&lt;År1,0,R241*(1-VLOOKUP($A242,[1]Hugst!$R$5:$W$9,MATCH(ROUNDUP((S$1)/10,0)*10,[1]Hugst!$R$4:$W$4,0))))</f>
        <v>0</v>
      </c>
      <c r="T242" s="169">
        <f>IF($C242-T$1&lt;År1,0,S241*(1-VLOOKUP($A242,[1]Hugst!$R$5:$W$9,MATCH(ROUNDUP((T$1)/10,0)*10,[1]Hugst!$R$4:$W$4,0))))</f>
        <v>0</v>
      </c>
      <c r="U242" s="169">
        <f>IF($C242-U$1&lt;År1,0,T241*(1-VLOOKUP($A242,[1]Hugst!$R$5:$W$9,MATCH(ROUNDUP((U$1)/10,0)*10,[1]Hugst!$R$4:$W$4,0))))</f>
        <v>0</v>
      </c>
      <c r="V242" s="169">
        <f>IF($C242-V$1&lt;År1,0,U241*(1-VLOOKUP($A242,[1]Hugst!$R$5:$W$9,MATCH(ROUNDUP((V$1)/10,0)*10,[1]Hugst!$R$4:$W$4,0))))</f>
        <v>0</v>
      </c>
      <c r="W242" s="169">
        <f>IF($C242-W$1&lt;År1,0,V241*(1-VLOOKUP($A242,[1]Hugst!$R$5:$W$9,MATCH(ROUNDUP((W$1)/10,0)*10,[1]Hugst!$R$4:$W$4,0))))</f>
        <v>0</v>
      </c>
      <c r="X242" s="169">
        <f>IF($C242-X$1&lt;År1,0,W241*(1-VLOOKUP($A242,[1]Hugst!$R$5:$W$9,MATCH(ROUNDUP((X$1)/10,0)*10,[1]Hugst!$R$4:$W$4,0))))</f>
        <v>0</v>
      </c>
      <c r="Y242" s="169">
        <f>IF($C242-Y$1&lt;År1,0,X241*(1-VLOOKUP($A242,[1]Hugst!$R$5:$W$9,MATCH(ROUNDUP((Y$1)/10,0)*10,[1]Hugst!$R$4:$W$4,0))))</f>
        <v>0</v>
      </c>
      <c r="Z242" s="169">
        <f>IF($C242-Z$1&lt;År1,0,Y241*(1-VLOOKUP($A242,[1]Hugst!$R$5:$W$9,MATCH(ROUNDUP((Z$1)/10,0)*10,[1]Hugst!$R$4:$W$4,0))))</f>
        <v>0</v>
      </c>
      <c r="AA242" s="169">
        <f>IF($C242-AA$1&lt;År1,0,Z241*(1-VLOOKUP($A242,[1]Hugst!$R$5:$W$9,MATCH(ROUNDUP((AA$1)/10,0)*10,[1]Hugst!$R$4:$W$4,0))))</f>
        <v>0</v>
      </c>
      <c r="AB242" s="169">
        <f>IF($C242-AB$1&lt;År1,0,AA241*(1-VLOOKUP($A242,[1]Hugst!$R$5:$W$9,MATCH(ROUNDUP((AB$1)/10,0)*10,[1]Hugst!$R$4:$W$4,0))))</f>
        <v>0</v>
      </c>
      <c r="AC242" s="169">
        <f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si="5"/>
        <v>0</v>
      </c>
      <c r="F243" s="169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>IF($C243-G$1&lt;År1,0,F242*(1-VLOOKUP($A243,[1]Hugst!$R$5:$W$9,MATCH(ROUNDUP((G$1)/10,0)*10,[1]Hugst!$R$4:$W$4,0))))</f>
        <v>0</v>
      </c>
      <c r="H243" s="169">
        <f>IF($C243-H$1&lt;År1,0,G242*(1-VLOOKUP($A243,[1]Hugst!$R$5:$W$9,MATCH(ROUNDUP((H$1)/10,0)*10,[1]Hugst!$R$4:$W$4,0))))</f>
        <v>0</v>
      </c>
      <c r="I243" s="169">
        <f>IF($C243-I$1&lt;År1,0,H242*(1-VLOOKUP($A243,[1]Hugst!$R$5:$W$9,MATCH(ROUNDUP((I$1)/10,0)*10,[1]Hugst!$R$4:$W$4,0))))</f>
        <v>0</v>
      </c>
      <c r="J243" s="169">
        <f>IF($C243-J$1&lt;År1,0,I242*(1-VLOOKUP($A243,[1]Hugst!$R$5:$W$9,MATCH(ROUNDUP((J$1)/10,0)*10,[1]Hugst!$R$4:$W$4,0))))</f>
        <v>0</v>
      </c>
      <c r="K243" s="169">
        <f>IF($C243-K$1&lt;År1,0,J242*(1-VLOOKUP($A243,[1]Hugst!$R$5:$W$9,MATCH(ROUNDUP((K$1)/10,0)*10,[1]Hugst!$R$4:$W$4,0))))</f>
        <v>0</v>
      </c>
      <c r="L243" s="169">
        <f>IF($C243-L$1&lt;År1,0,K242*(1-VLOOKUP($A243,[1]Hugst!$R$5:$W$9,MATCH(ROUNDUP((L$1)/10,0)*10,[1]Hugst!$R$4:$W$4,0))))</f>
        <v>0</v>
      </c>
      <c r="M243" s="169">
        <f>IF($C243-M$1&lt;År1,0,L242*(1-VLOOKUP($A243,[1]Hugst!$R$5:$W$9,MATCH(ROUNDUP((M$1)/10,0)*10,[1]Hugst!$R$4:$W$4,0))))</f>
        <v>0</v>
      </c>
      <c r="N243" s="169">
        <f>IF($C243-N$1&lt;År1,0,M242*(1-VLOOKUP($A243,[1]Hugst!$R$5:$W$9,MATCH(ROUNDUP((N$1)/10,0)*10,[1]Hugst!$R$4:$W$4,0))))</f>
        <v>0</v>
      </c>
      <c r="O243" s="169">
        <f>IF($C243-O$1&lt;År1,0,N242*(1-VLOOKUP($A243,[1]Hugst!$R$5:$W$9,MATCH(ROUNDUP((O$1)/10,0)*10,[1]Hugst!$R$4:$W$4,0))))</f>
        <v>0</v>
      </c>
      <c r="P243" s="169">
        <f>IF($C243-P$1&lt;År1,0,O242*(1-VLOOKUP($A243,[1]Hugst!$R$5:$W$9,MATCH(ROUNDUP((P$1)/10,0)*10,[1]Hugst!$R$4:$W$4,0))))</f>
        <v>0</v>
      </c>
      <c r="Q243" s="169">
        <f>IF($C243-Q$1&lt;År1,0,P242*(1-VLOOKUP($A243,[1]Hugst!$R$5:$W$9,MATCH(ROUNDUP((Q$1)/10,0)*10,[1]Hugst!$R$4:$W$4,0))))</f>
        <v>0</v>
      </c>
      <c r="R243" s="169">
        <f>IF($C243-R$1&lt;År1,0,Q242*(1-VLOOKUP($A243,[1]Hugst!$R$5:$W$9,MATCH(ROUNDUP((R$1)/10,0)*10,[1]Hugst!$R$4:$W$4,0))))</f>
        <v>0</v>
      </c>
      <c r="S243" s="169">
        <f>IF($C243-S$1&lt;År1,0,R242*(1-VLOOKUP($A243,[1]Hugst!$R$5:$W$9,MATCH(ROUNDUP((S$1)/10,0)*10,[1]Hugst!$R$4:$W$4,0))))</f>
        <v>0</v>
      </c>
      <c r="T243" s="169">
        <f>IF($C243-T$1&lt;År1,0,S242*(1-VLOOKUP($A243,[1]Hugst!$R$5:$W$9,MATCH(ROUNDUP((T$1)/10,0)*10,[1]Hugst!$R$4:$W$4,0))))</f>
        <v>0</v>
      </c>
      <c r="U243" s="169">
        <f>IF($C243-U$1&lt;År1,0,T242*(1-VLOOKUP($A243,[1]Hugst!$R$5:$W$9,MATCH(ROUNDUP((U$1)/10,0)*10,[1]Hugst!$R$4:$W$4,0))))</f>
        <v>0</v>
      </c>
      <c r="V243" s="169">
        <f>IF($C243-V$1&lt;År1,0,U242*(1-VLOOKUP($A243,[1]Hugst!$R$5:$W$9,MATCH(ROUNDUP((V$1)/10,0)*10,[1]Hugst!$R$4:$W$4,0))))</f>
        <v>0</v>
      </c>
      <c r="W243" s="169">
        <f>IF($C243-W$1&lt;År1,0,V242*(1-VLOOKUP($A243,[1]Hugst!$R$5:$W$9,MATCH(ROUNDUP((W$1)/10,0)*10,[1]Hugst!$R$4:$W$4,0))))</f>
        <v>0</v>
      </c>
      <c r="X243" s="169">
        <f>IF($C243-X$1&lt;År1,0,W242*(1-VLOOKUP($A243,[1]Hugst!$R$5:$W$9,MATCH(ROUNDUP((X$1)/10,0)*10,[1]Hugst!$R$4:$W$4,0))))</f>
        <v>0</v>
      </c>
      <c r="Y243" s="169">
        <f>IF($C243-Y$1&lt;År1,0,X242*(1-VLOOKUP($A243,[1]Hugst!$R$5:$W$9,MATCH(ROUNDUP((Y$1)/10,0)*10,[1]Hugst!$R$4:$W$4,0))))</f>
        <v>0</v>
      </c>
      <c r="Z243" s="169">
        <f>IF($C243-Z$1&lt;År1,0,Y242*(1-VLOOKUP($A243,[1]Hugst!$R$5:$W$9,MATCH(ROUNDUP((Z$1)/10,0)*10,[1]Hugst!$R$4:$W$4,0))))</f>
        <v>0</v>
      </c>
      <c r="AA243" s="169">
        <f>IF($C243-AA$1&lt;År1,0,Z242*(1-VLOOKUP($A243,[1]Hugst!$R$5:$W$9,MATCH(ROUNDUP((AA$1)/10,0)*10,[1]Hugst!$R$4:$W$4,0))))</f>
        <v>0</v>
      </c>
      <c r="AB243" s="169">
        <f>IF($C243-AB$1&lt;År1,0,AA242*(1-VLOOKUP($A243,[1]Hugst!$R$5:$W$9,MATCH(ROUNDUP((AB$1)/10,0)*10,[1]Hugst!$R$4:$W$4,0))))</f>
        <v>0</v>
      </c>
      <c r="AC243" s="169">
        <f>IF($C243-AC$1&lt;År1,0,AB242*(1-VLOOKUP($A243,[1]Hugst!$R$5:$W$9,MATCH(ROUNDUP((AC$1)/10,0)*10,[1]Hugst!$R$4:$W$4,0))))</f>
        <v>0</v>
      </c>
      <c r="AD243" s="169">
        <f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si="5"/>
        <v>0</v>
      </c>
      <c r="F244" s="169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>IF($C244-G$1&lt;År1,0,F243*(1-VLOOKUP($A244,[1]Hugst!$R$5:$W$9,MATCH(ROUNDUP((G$1)/10,0)*10,[1]Hugst!$R$4:$W$4,0))))</f>
        <v>0</v>
      </c>
      <c r="H244" s="169">
        <f>IF($C244-H$1&lt;År1,0,G243*(1-VLOOKUP($A244,[1]Hugst!$R$5:$W$9,MATCH(ROUNDUP((H$1)/10,0)*10,[1]Hugst!$R$4:$W$4,0))))</f>
        <v>0</v>
      </c>
      <c r="I244" s="169">
        <f>IF($C244-I$1&lt;År1,0,H243*(1-VLOOKUP($A244,[1]Hugst!$R$5:$W$9,MATCH(ROUNDUP((I$1)/10,0)*10,[1]Hugst!$R$4:$W$4,0))))</f>
        <v>0</v>
      </c>
      <c r="J244" s="169">
        <f>IF($C244-J$1&lt;År1,0,I243*(1-VLOOKUP($A244,[1]Hugst!$R$5:$W$9,MATCH(ROUNDUP((J$1)/10,0)*10,[1]Hugst!$R$4:$W$4,0))))</f>
        <v>0</v>
      </c>
      <c r="K244" s="169">
        <f>IF($C244-K$1&lt;År1,0,J243*(1-VLOOKUP($A244,[1]Hugst!$R$5:$W$9,MATCH(ROUNDUP((K$1)/10,0)*10,[1]Hugst!$R$4:$W$4,0))))</f>
        <v>0</v>
      </c>
      <c r="L244" s="169">
        <f>IF($C244-L$1&lt;År1,0,K243*(1-VLOOKUP($A244,[1]Hugst!$R$5:$W$9,MATCH(ROUNDUP((L$1)/10,0)*10,[1]Hugst!$R$4:$W$4,0))))</f>
        <v>0</v>
      </c>
      <c r="M244" s="169">
        <f>IF($C244-M$1&lt;År1,0,L243*(1-VLOOKUP($A244,[1]Hugst!$R$5:$W$9,MATCH(ROUNDUP((M$1)/10,0)*10,[1]Hugst!$R$4:$W$4,0))))</f>
        <v>0</v>
      </c>
      <c r="N244" s="169">
        <f>IF($C244-N$1&lt;År1,0,M243*(1-VLOOKUP($A244,[1]Hugst!$R$5:$W$9,MATCH(ROUNDUP((N$1)/10,0)*10,[1]Hugst!$R$4:$W$4,0))))</f>
        <v>0</v>
      </c>
      <c r="O244" s="169">
        <f>IF($C244-O$1&lt;År1,0,N243*(1-VLOOKUP($A244,[1]Hugst!$R$5:$W$9,MATCH(ROUNDUP((O$1)/10,0)*10,[1]Hugst!$R$4:$W$4,0))))</f>
        <v>0</v>
      </c>
      <c r="P244" s="169">
        <f>IF($C244-P$1&lt;År1,0,O243*(1-VLOOKUP($A244,[1]Hugst!$R$5:$W$9,MATCH(ROUNDUP((P$1)/10,0)*10,[1]Hugst!$R$4:$W$4,0))))</f>
        <v>0</v>
      </c>
      <c r="Q244" s="169">
        <f>IF($C244-Q$1&lt;År1,0,P243*(1-VLOOKUP($A244,[1]Hugst!$R$5:$W$9,MATCH(ROUNDUP((Q$1)/10,0)*10,[1]Hugst!$R$4:$W$4,0))))</f>
        <v>0</v>
      </c>
      <c r="R244" s="169">
        <f>IF($C244-R$1&lt;År1,0,Q243*(1-VLOOKUP($A244,[1]Hugst!$R$5:$W$9,MATCH(ROUNDUP((R$1)/10,0)*10,[1]Hugst!$R$4:$W$4,0))))</f>
        <v>0</v>
      </c>
      <c r="S244" s="169">
        <f>IF($C244-S$1&lt;År1,0,R243*(1-VLOOKUP($A244,[1]Hugst!$R$5:$W$9,MATCH(ROUNDUP((S$1)/10,0)*10,[1]Hugst!$R$4:$W$4,0))))</f>
        <v>0</v>
      </c>
      <c r="T244" s="169">
        <f>IF($C244-T$1&lt;År1,0,S243*(1-VLOOKUP($A244,[1]Hugst!$R$5:$W$9,MATCH(ROUNDUP((T$1)/10,0)*10,[1]Hugst!$R$4:$W$4,0))))</f>
        <v>0</v>
      </c>
      <c r="U244" s="169">
        <f>IF($C244-U$1&lt;År1,0,T243*(1-VLOOKUP($A244,[1]Hugst!$R$5:$W$9,MATCH(ROUNDUP((U$1)/10,0)*10,[1]Hugst!$R$4:$W$4,0))))</f>
        <v>0</v>
      </c>
      <c r="V244" s="169">
        <f>IF($C244-V$1&lt;År1,0,U243*(1-VLOOKUP($A244,[1]Hugst!$R$5:$W$9,MATCH(ROUNDUP((V$1)/10,0)*10,[1]Hugst!$R$4:$W$4,0))))</f>
        <v>0</v>
      </c>
      <c r="W244" s="169">
        <f>IF($C244-W$1&lt;År1,0,V243*(1-VLOOKUP($A244,[1]Hugst!$R$5:$W$9,MATCH(ROUNDUP((W$1)/10,0)*10,[1]Hugst!$R$4:$W$4,0))))</f>
        <v>0</v>
      </c>
      <c r="X244" s="169">
        <f>IF($C244-X$1&lt;År1,0,W243*(1-VLOOKUP($A244,[1]Hugst!$R$5:$W$9,MATCH(ROUNDUP((X$1)/10,0)*10,[1]Hugst!$R$4:$W$4,0))))</f>
        <v>0</v>
      </c>
      <c r="Y244" s="169">
        <f>IF($C244-Y$1&lt;År1,0,X243*(1-VLOOKUP($A244,[1]Hugst!$R$5:$W$9,MATCH(ROUNDUP((Y$1)/10,0)*10,[1]Hugst!$R$4:$W$4,0))))</f>
        <v>0</v>
      </c>
      <c r="Z244" s="169">
        <f>IF($C244-Z$1&lt;År1,0,Y243*(1-VLOOKUP($A244,[1]Hugst!$R$5:$W$9,MATCH(ROUNDUP((Z$1)/10,0)*10,[1]Hugst!$R$4:$W$4,0))))</f>
        <v>0</v>
      </c>
      <c r="AA244" s="169">
        <f>IF($C244-AA$1&lt;År1,0,Z243*(1-VLOOKUP($A244,[1]Hugst!$R$5:$W$9,MATCH(ROUNDUP((AA$1)/10,0)*10,[1]Hugst!$R$4:$W$4,0))))</f>
        <v>0</v>
      </c>
      <c r="AB244" s="169">
        <f>IF($C244-AB$1&lt;År1,0,AA243*(1-VLOOKUP($A244,[1]Hugst!$R$5:$W$9,MATCH(ROUNDUP((AB$1)/10,0)*10,[1]Hugst!$R$4:$W$4,0))))</f>
        <v>0</v>
      </c>
      <c r="AC244" s="169">
        <f>IF($C244-AC$1&lt;År1,0,AB243*(1-VLOOKUP($A244,[1]Hugst!$R$5:$W$9,MATCH(ROUNDUP((AC$1)/10,0)*10,[1]Hugst!$R$4:$W$4,0))))</f>
        <v>0</v>
      </c>
      <c r="AD244" s="169">
        <f>IF($C244-AD$1&lt;År1,0,AC243*(1-VLOOKUP($A244,[1]Hugst!$R$5:$W$9,MATCH(ROUNDUP((AD$1)/10,0)*10,[1]Hugst!$R$4:$W$4,0))))</f>
        <v>0</v>
      </c>
      <c r="AE244" s="169">
        <f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si="5"/>
        <v>0</v>
      </c>
      <c r="F245" s="169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>IF($C245-G$1&lt;År1,0,F244*(1-VLOOKUP($A245,[1]Hugst!$R$5:$W$9,MATCH(ROUNDUP((G$1)/10,0)*10,[1]Hugst!$R$4:$W$4,0))))</f>
        <v>0</v>
      </c>
      <c r="H245" s="169">
        <f>IF($C245-H$1&lt;År1,0,G244*(1-VLOOKUP($A245,[1]Hugst!$R$5:$W$9,MATCH(ROUNDUP((H$1)/10,0)*10,[1]Hugst!$R$4:$W$4,0))))</f>
        <v>0</v>
      </c>
      <c r="I245" s="169">
        <f>IF($C245-I$1&lt;År1,0,H244*(1-VLOOKUP($A245,[1]Hugst!$R$5:$W$9,MATCH(ROUNDUP((I$1)/10,0)*10,[1]Hugst!$R$4:$W$4,0))))</f>
        <v>0</v>
      </c>
      <c r="J245" s="169">
        <f>IF($C245-J$1&lt;År1,0,I244*(1-VLOOKUP($A245,[1]Hugst!$R$5:$W$9,MATCH(ROUNDUP((J$1)/10,0)*10,[1]Hugst!$R$4:$W$4,0))))</f>
        <v>0</v>
      </c>
      <c r="K245" s="169">
        <f>IF($C245-K$1&lt;År1,0,J244*(1-VLOOKUP($A245,[1]Hugst!$R$5:$W$9,MATCH(ROUNDUP((K$1)/10,0)*10,[1]Hugst!$R$4:$W$4,0))))</f>
        <v>0</v>
      </c>
      <c r="L245" s="169">
        <f>IF($C245-L$1&lt;År1,0,K244*(1-VLOOKUP($A245,[1]Hugst!$R$5:$W$9,MATCH(ROUNDUP((L$1)/10,0)*10,[1]Hugst!$R$4:$W$4,0))))</f>
        <v>0</v>
      </c>
      <c r="M245" s="169">
        <f>IF($C245-M$1&lt;År1,0,L244*(1-VLOOKUP($A245,[1]Hugst!$R$5:$W$9,MATCH(ROUNDUP((M$1)/10,0)*10,[1]Hugst!$R$4:$W$4,0))))</f>
        <v>0</v>
      </c>
      <c r="N245" s="169">
        <f>IF($C245-N$1&lt;År1,0,M244*(1-VLOOKUP($A245,[1]Hugst!$R$5:$W$9,MATCH(ROUNDUP((N$1)/10,0)*10,[1]Hugst!$R$4:$W$4,0))))</f>
        <v>0</v>
      </c>
      <c r="O245" s="169">
        <f>IF($C245-O$1&lt;År1,0,N244*(1-VLOOKUP($A245,[1]Hugst!$R$5:$W$9,MATCH(ROUNDUP((O$1)/10,0)*10,[1]Hugst!$R$4:$W$4,0))))</f>
        <v>0</v>
      </c>
      <c r="P245" s="169">
        <f>IF($C245-P$1&lt;År1,0,O244*(1-VLOOKUP($A245,[1]Hugst!$R$5:$W$9,MATCH(ROUNDUP((P$1)/10,0)*10,[1]Hugst!$R$4:$W$4,0))))</f>
        <v>0</v>
      </c>
      <c r="Q245" s="169">
        <f>IF($C245-Q$1&lt;År1,0,P244*(1-VLOOKUP($A245,[1]Hugst!$R$5:$W$9,MATCH(ROUNDUP((Q$1)/10,0)*10,[1]Hugst!$R$4:$W$4,0))))</f>
        <v>0</v>
      </c>
      <c r="R245" s="169">
        <f>IF($C245-R$1&lt;År1,0,Q244*(1-VLOOKUP($A245,[1]Hugst!$R$5:$W$9,MATCH(ROUNDUP((R$1)/10,0)*10,[1]Hugst!$R$4:$W$4,0))))</f>
        <v>0</v>
      </c>
      <c r="S245" s="169">
        <f>IF($C245-S$1&lt;År1,0,R244*(1-VLOOKUP($A245,[1]Hugst!$R$5:$W$9,MATCH(ROUNDUP((S$1)/10,0)*10,[1]Hugst!$R$4:$W$4,0))))</f>
        <v>0</v>
      </c>
      <c r="T245" s="169">
        <f>IF($C245-T$1&lt;År1,0,S244*(1-VLOOKUP($A245,[1]Hugst!$R$5:$W$9,MATCH(ROUNDUP((T$1)/10,0)*10,[1]Hugst!$R$4:$W$4,0))))</f>
        <v>0</v>
      </c>
      <c r="U245" s="169">
        <f>IF($C245-U$1&lt;År1,0,T244*(1-VLOOKUP($A245,[1]Hugst!$R$5:$W$9,MATCH(ROUNDUP((U$1)/10,0)*10,[1]Hugst!$R$4:$W$4,0))))</f>
        <v>0</v>
      </c>
      <c r="V245" s="169">
        <f>IF($C245-V$1&lt;År1,0,U244*(1-VLOOKUP($A245,[1]Hugst!$R$5:$W$9,MATCH(ROUNDUP((V$1)/10,0)*10,[1]Hugst!$R$4:$W$4,0))))</f>
        <v>0</v>
      </c>
      <c r="W245" s="169">
        <f>IF($C245-W$1&lt;År1,0,V244*(1-VLOOKUP($A245,[1]Hugst!$R$5:$W$9,MATCH(ROUNDUP((W$1)/10,0)*10,[1]Hugst!$R$4:$W$4,0))))</f>
        <v>0</v>
      </c>
      <c r="X245" s="169">
        <f>IF($C245-X$1&lt;År1,0,W244*(1-VLOOKUP($A245,[1]Hugst!$R$5:$W$9,MATCH(ROUNDUP((X$1)/10,0)*10,[1]Hugst!$R$4:$W$4,0))))</f>
        <v>0</v>
      </c>
      <c r="Y245" s="169">
        <f>IF($C245-Y$1&lt;År1,0,X244*(1-VLOOKUP($A245,[1]Hugst!$R$5:$W$9,MATCH(ROUNDUP((Y$1)/10,0)*10,[1]Hugst!$R$4:$W$4,0))))</f>
        <v>0</v>
      </c>
      <c r="Z245" s="169">
        <f>IF($C245-Z$1&lt;År1,0,Y244*(1-VLOOKUP($A245,[1]Hugst!$R$5:$W$9,MATCH(ROUNDUP((Z$1)/10,0)*10,[1]Hugst!$R$4:$W$4,0))))</f>
        <v>0</v>
      </c>
      <c r="AA245" s="169">
        <f>IF($C245-AA$1&lt;År1,0,Z244*(1-VLOOKUP($A245,[1]Hugst!$R$5:$W$9,MATCH(ROUNDUP((AA$1)/10,0)*10,[1]Hugst!$R$4:$W$4,0))))</f>
        <v>0</v>
      </c>
      <c r="AB245" s="169">
        <f>IF($C245-AB$1&lt;År1,0,AA244*(1-VLOOKUP($A245,[1]Hugst!$R$5:$W$9,MATCH(ROUNDUP((AB$1)/10,0)*10,[1]Hugst!$R$4:$W$4,0))))</f>
        <v>0</v>
      </c>
      <c r="AC245" s="169">
        <f>IF($C245-AC$1&lt;År1,0,AB244*(1-VLOOKUP($A245,[1]Hugst!$R$5:$W$9,MATCH(ROUNDUP((AC$1)/10,0)*10,[1]Hugst!$R$4:$W$4,0))))</f>
        <v>0</v>
      </c>
      <c r="AD245" s="169">
        <f>IF($C245-AD$1&lt;År1,0,AC244*(1-VLOOKUP($A245,[1]Hugst!$R$5:$W$9,MATCH(ROUNDUP((AD$1)/10,0)*10,[1]Hugst!$R$4:$W$4,0))))</f>
        <v>0</v>
      </c>
      <c r="AE245" s="169">
        <f>IF($C245-AE$1&lt;År1,0,AD244*(1-VLOOKUP($A245,[1]Hugst!$R$5:$W$9,MATCH(ROUNDUP((AE$1)/10,0)*10,[1]Hugst!$R$4:$W$4,0))))</f>
        <v>0</v>
      </c>
      <c r="AF245" s="169">
        <f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si="5"/>
        <v>0</v>
      </c>
      <c r="F246" s="169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>IF($C246-G$1&lt;År1,0,F245*(1-VLOOKUP($A246,[1]Hugst!$R$5:$W$9,MATCH(ROUNDUP((G$1)/10,0)*10,[1]Hugst!$R$4:$W$4,0))))</f>
        <v>0</v>
      </c>
      <c r="H246" s="169">
        <f>IF($C246-H$1&lt;År1,0,G245*(1-VLOOKUP($A246,[1]Hugst!$R$5:$W$9,MATCH(ROUNDUP((H$1)/10,0)*10,[1]Hugst!$R$4:$W$4,0))))</f>
        <v>0</v>
      </c>
      <c r="I246" s="169">
        <f>IF($C246-I$1&lt;År1,0,H245*(1-VLOOKUP($A246,[1]Hugst!$R$5:$W$9,MATCH(ROUNDUP((I$1)/10,0)*10,[1]Hugst!$R$4:$W$4,0))))</f>
        <v>0</v>
      </c>
      <c r="J246" s="169">
        <f>IF($C246-J$1&lt;År1,0,I245*(1-VLOOKUP($A246,[1]Hugst!$R$5:$W$9,MATCH(ROUNDUP((J$1)/10,0)*10,[1]Hugst!$R$4:$W$4,0))))</f>
        <v>0</v>
      </c>
      <c r="K246" s="169">
        <f>IF($C246-K$1&lt;År1,0,J245*(1-VLOOKUP($A246,[1]Hugst!$R$5:$W$9,MATCH(ROUNDUP((K$1)/10,0)*10,[1]Hugst!$R$4:$W$4,0))))</f>
        <v>0</v>
      </c>
      <c r="L246" s="169">
        <f>IF($C246-L$1&lt;År1,0,K245*(1-VLOOKUP($A246,[1]Hugst!$R$5:$W$9,MATCH(ROUNDUP((L$1)/10,0)*10,[1]Hugst!$R$4:$W$4,0))))</f>
        <v>0</v>
      </c>
      <c r="M246" s="169">
        <f>IF($C246-M$1&lt;År1,0,L245*(1-VLOOKUP($A246,[1]Hugst!$R$5:$W$9,MATCH(ROUNDUP((M$1)/10,0)*10,[1]Hugst!$R$4:$W$4,0))))</f>
        <v>0</v>
      </c>
      <c r="N246" s="169">
        <f>IF($C246-N$1&lt;År1,0,M245*(1-VLOOKUP($A246,[1]Hugst!$R$5:$W$9,MATCH(ROUNDUP((N$1)/10,0)*10,[1]Hugst!$R$4:$W$4,0))))</f>
        <v>0</v>
      </c>
      <c r="O246" s="169">
        <f>IF($C246-O$1&lt;År1,0,N245*(1-VLOOKUP($A246,[1]Hugst!$R$5:$W$9,MATCH(ROUNDUP((O$1)/10,0)*10,[1]Hugst!$R$4:$W$4,0))))</f>
        <v>0</v>
      </c>
      <c r="P246" s="169">
        <f>IF($C246-P$1&lt;År1,0,O245*(1-VLOOKUP($A246,[1]Hugst!$R$5:$W$9,MATCH(ROUNDUP((P$1)/10,0)*10,[1]Hugst!$R$4:$W$4,0))))</f>
        <v>0</v>
      </c>
      <c r="Q246" s="169">
        <f>IF($C246-Q$1&lt;År1,0,P245*(1-VLOOKUP($A246,[1]Hugst!$R$5:$W$9,MATCH(ROUNDUP((Q$1)/10,0)*10,[1]Hugst!$R$4:$W$4,0))))</f>
        <v>0</v>
      </c>
      <c r="R246" s="169">
        <f>IF($C246-R$1&lt;År1,0,Q245*(1-VLOOKUP($A246,[1]Hugst!$R$5:$W$9,MATCH(ROUNDUP((R$1)/10,0)*10,[1]Hugst!$R$4:$W$4,0))))</f>
        <v>0</v>
      </c>
      <c r="S246" s="169">
        <f>IF($C246-S$1&lt;År1,0,R245*(1-VLOOKUP($A246,[1]Hugst!$R$5:$W$9,MATCH(ROUNDUP((S$1)/10,0)*10,[1]Hugst!$R$4:$W$4,0))))</f>
        <v>0</v>
      </c>
      <c r="T246" s="169">
        <f>IF($C246-T$1&lt;År1,0,S245*(1-VLOOKUP($A246,[1]Hugst!$R$5:$W$9,MATCH(ROUNDUP((T$1)/10,0)*10,[1]Hugst!$R$4:$W$4,0))))</f>
        <v>0</v>
      </c>
      <c r="U246" s="169">
        <f>IF($C246-U$1&lt;År1,0,T245*(1-VLOOKUP($A246,[1]Hugst!$R$5:$W$9,MATCH(ROUNDUP((U$1)/10,0)*10,[1]Hugst!$R$4:$W$4,0))))</f>
        <v>0</v>
      </c>
      <c r="V246" s="169">
        <f>IF($C246-V$1&lt;År1,0,U245*(1-VLOOKUP($A246,[1]Hugst!$R$5:$W$9,MATCH(ROUNDUP((V$1)/10,0)*10,[1]Hugst!$R$4:$W$4,0))))</f>
        <v>0</v>
      </c>
      <c r="W246" s="169">
        <f>IF($C246-W$1&lt;År1,0,V245*(1-VLOOKUP($A246,[1]Hugst!$R$5:$W$9,MATCH(ROUNDUP((W$1)/10,0)*10,[1]Hugst!$R$4:$W$4,0))))</f>
        <v>0</v>
      </c>
      <c r="X246" s="169">
        <f>IF($C246-X$1&lt;År1,0,W245*(1-VLOOKUP($A246,[1]Hugst!$R$5:$W$9,MATCH(ROUNDUP((X$1)/10,0)*10,[1]Hugst!$R$4:$W$4,0))))</f>
        <v>0</v>
      </c>
      <c r="Y246" s="169">
        <f>IF($C246-Y$1&lt;År1,0,X245*(1-VLOOKUP($A246,[1]Hugst!$R$5:$W$9,MATCH(ROUNDUP((Y$1)/10,0)*10,[1]Hugst!$R$4:$W$4,0))))</f>
        <v>0</v>
      </c>
      <c r="Z246" s="169">
        <f>IF($C246-Z$1&lt;År1,0,Y245*(1-VLOOKUP($A246,[1]Hugst!$R$5:$W$9,MATCH(ROUNDUP((Z$1)/10,0)*10,[1]Hugst!$R$4:$W$4,0))))</f>
        <v>0</v>
      </c>
      <c r="AA246" s="169">
        <f>IF($C246-AA$1&lt;År1,0,Z245*(1-VLOOKUP($A246,[1]Hugst!$R$5:$W$9,MATCH(ROUNDUP((AA$1)/10,0)*10,[1]Hugst!$R$4:$W$4,0))))</f>
        <v>0</v>
      </c>
      <c r="AB246" s="169">
        <f>IF($C246-AB$1&lt;År1,0,AA245*(1-VLOOKUP($A246,[1]Hugst!$R$5:$W$9,MATCH(ROUNDUP((AB$1)/10,0)*10,[1]Hugst!$R$4:$W$4,0))))</f>
        <v>0</v>
      </c>
      <c r="AC246" s="169">
        <f>IF($C246-AC$1&lt;År1,0,AB245*(1-VLOOKUP($A246,[1]Hugst!$R$5:$W$9,MATCH(ROUNDUP((AC$1)/10,0)*10,[1]Hugst!$R$4:$W$4,0))))</f>
        <v>0</v>
      </c>
      <c r="AD246" s="169">
        <f>IF($C246-AD$1&lt;År1,0,AC245*(1-VLOOKUP($A246,[1]Hugst!$R$5:$W$9,MATCH(ROUNDUP((AD$1)/10,0)*10,[1]Hugst!$R$4:$W$4,0))))</f>
        <v>0</v>
      </c>
      <c r="AE246" s="169">
        <f>IF($C246-AE$1&lt;År1,0,AD245*(1-VLOOKUP($A246,[1]Hugst!$R$5:$W$9,MATCH(ROUNDUP((AE$1)/10,0)*10,[1]Hugst!$R$4:$W$4,0))))</f>
        <v>0</v>
      </c>
      <c r="AF246" s="169">
        <f>IF($C246-AF$1&lt;År1,0,AE245*(1-VLOOKUP($A246,[1]Hugst!$R$5:$W$9,MATCH(ROUNDUP((AF$1)/10,0)*10,[1]Hugst!$R$4:$W$4,0))))</f>
        <v>0</v>
      </c>
      <c r="AG246" s="169">
        <f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si="5"/>
        <v>0</v>
      </c>
      <c r="F247" s="169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>IF($C247-G$1&lt;År1,0,F246*(1-VLOOKUP($A247,[1]Hugst!$R$5:$W$9,MATCH(ROUNDUP((G$1)/10,0)*10,[1]Hugst!$R$4:$W$4,0))))</f>
        <v>0</v>
      </c>
      <c r="H247" s="169">
        <f>IF($C247-H$1&lt;År1,0,G246*(1-VLOOKUP($A247,[1]Hugst!$R$5:$W$9,MATCH(ROUNDUP((H$1)/10,0)*10,[1]Hugst!$R$4:$W$4,0))))</f>
        <v>0</v>
      </c>
      <c r="I247" s="169">
        <f>IF($C247-I$1&lt;År1,0,H246*(1-VLOOKUP($A247,[1]Hugst!$R$5:$W$9,MATCH(ROUNDUP((I$1)/10,0)*10,[1]Hugst!$R$4:$W$4,0))))</f>
        <v>0</v>
      </c>
      <c r="J247" s="169">
        <f>IF($C247-J$1&lt;År1,0,I246*(1-VLOOKUP($A247,[1]Hugst!$R$5:$W$9,MATCH(ROUNDUP((J$1)/10,0)*10,[1]Hugst!$R$4:$W$4,0))))</f>
        <v>0</v>
      </c>
      <c r="K247" s="169">
        <f>IF($C247-K$1&lt;År1,0,J246*(1-VLOOKUP($A247,[1]Hugst!$R$5:$W$9,MATCH(ROUNDUP((K$1)/10,0)*10,[1]Hugst!$R$4:$W$4,0))))</f>
        <v>0</v>
      </c>
      <c r="L247" s="169">
        <f>IF($C247-L$1&lt;År1,0,K246*(1-VLOOKUP($A247,[1]Hugst!$R$5:$W$9,MATCH(ROUNDUP((L$1)/10,0)*10,[1]Hugst!$R$4:$W$4,0))))</f>
        <v>0</v>
      </c>
      <c r="M247" s="169">
        <f>IF($C247-M$1&lt;År1,0,L246*(1-VLOOKUP($A247,[1]Hugst!$R$5:$W$9,MATCH(ROUNDUP((M$1)/10,0)*10,[1]Hugst!$R$4:$W$4,0))))</f>
        <v>0</v>
      </c>
      <c r="N247" s="169">
        <f>IF($C247-N$1&lt;År1,0,M246*(1-VLOOKUP($A247,[1]Hugst!$R$5:$W$9,MATCH(ROUNDUP((N$1)/10,0)*10,[1]Hugst!$R$4:$W$4,0))))</f>
        <v>0</v>
      </c>
      <c r="O247" s="169">
        <f>IF($C247-O$1&lt;År1,0,N246*(1-VLOOKUP($A247,[1]Hugst!$R$5:$W$9,MATCH(ROUNDUP((O$1)/10,0)*10,[1]Hugst!$R$4:$W$4,0))))</f>
        <v>0</v>
      </c>
      <c r="P247" s="169">
        <f>IF($C247-P$1&lt;År1,0,O246*(1-VLOOKUP($A247,[1]Hugst!$R$5:$W$9,MATCH(ROUNDUP((P$1)/10,0)*10,[1]Hugst!$R$4:$W$4,0))))</f>
        <v>0</v>
      </c>
      <c r="Q247" s="169">
        <f>IF($C247-Q$1&lt;År1,0,P246*(1-VLOOKUP($A247,[1]Hugst!$R$5:$W$9,MATCH(ROUNDUP((Q$1)/10,0)*10,[1]Hugst!$R$4:$W$4,0))))</f>
        <v>0</v>
      </c>
      <c r="R247" s="169">
        <f>IF($C247-R$1&lt;År1,0,Q246*(1-VLOOKUP($A247,[1]Hugst!$R$5:$W$9,MATCH(ROUNDUP((R$1)/10,0)*10,[1]Hugst!$R$4:$W$4,0))))</f>
        <v>0</v>
      </c>
      <c r="S247" s="169">
        <f>IF($C247-S$1&lt;År1,0,R246*(1-VLOOKUP($A247,[1]Hugst!$R$5:$W$9,MATCH(ROUNDUP((S$1)/10,0)*10,[1]Hugst!$R$4:$W$4,0))))</f>
        <v>0</v>
      </c>
      <c r="T247" s="169">
        <f>IF($C247-T$1&lt;År1,0,S246*(1-VLOOKUP($A247,[1]Hugst!$R$5:$W$9,MATCH(ROUNDUP((T$1)/10,0)*10,[1]Hugst!$R$4:$W$4,0))))</f>
        <v>0</v>
      </c>
      <c r="U247" s="169">
        <f>IF($C247-U$1&lt;År1,0,T246*(1-VLOOKUP($A247,[1]Hugst!$R$5:$W$9,MATCH(ROUNDUP((U$1)/10,0)*10,[1]Hugst!$R$4:$W$4,0))))</f>
        <v>0</v>
      </c>
      <c r="V247" s="169">
        <f>IF($C247-V$1&lt;År1,0,U246*(1-VLOOKUP($A247,[1]Hugst!$R$5:$W$9,MATCH(ROUNDUP((V$1)/10,0)*10,[1]Hugst!$R$4:$W$4,0))))</f>
        <v>0</v>
      </c>
      <c r="W247" s="169">
        <f>IF($C247-W$1&lt;År1,0,V246*(1-VLOOKUP($A247,[1]Hugst!$R$5:$W$9,MATCH(ROUNDUP((W$1)/10,0)*10,[1]Hugst!$R$4:$W$4,0))))</f>
        <v>0</v>
      </c>
      <c r="X247" s="169">
        <f>IF($C247-X$1&lt;År1,0,W246*(1-VLOOKUP($A247,[1]Hugst!$R$5:$W$9,MATCH(ROUNDUP((X$1)/10,0)*10,[1]Hugst!$R$4:$W$4,0))))</f>
        <v>0</v>
      </c>
      <c r="Y247" s="169">
        <f>IF($C247-Y$1&lt;År1,0,X246*(1-VLOOKUP($A247,[1]Hugst!$R$5:$W$9,MATCH(ROUNDUP((Y$1)/10,0)*10,[1]Hugst!$R$4:$W$4,0))))</f>
        <v>0</v>
      </c>
      <c r="Z247" s="169">
        <f>IF($C247-Z$1&lt;År1,0,Y246*(1-VLOOKUP($A247,[1]Hugst!$R$5:$W$9,MATCH(ROUNDUP((Z$1)/10,0)*10,[1]Hugst!$R$4:$W$4,0))))</f>
        <v>0</v>
      </c>
      <c r="AA247" s="169">
        <f>IF($C247-AA$1&lt;År1,0,Z246*(1-VLOOKUP($A247,[1]Hugst!$R$5:$W$9,MATCH(ROUNDUP((AA$1)/10,0)*10,[1]Hugst!$R$4:$W$4,0))))</f>
        <v>0</v>
      </c>
      <c r="AB247" s="169">
        <f>IF($C247-AB$1&lt;År1,0,AA246*(1-VLOOKUP($A247,[1]Hugst!$R$5:$W$9,MATCH(ROUNDUP((AB$1)/10,0)*10,[1]Hugst!$R$4:$W$4,0))))</f>
        <v>0</v>
      </c>
      <c r="AC247" s="169">
        <f>IF($C247-AC$1&lt;År1,0,AB246*(1-VLOOKUP($A247,[1]Hugst!$R$5:$W$9,MATCH(ROUNDUP((AC$1)/10,0)*10,[1]Hugst!$R$4:$W$4,0))))</f>
        <v>0</v>
      </c>
      <c r="AD247" s="169">
        <f>IF($C247-AD$1&lt;År1,0,AC246*(1-VLOOKUP($A247,[1]Hugst!$R$5:$W$9,MATCH(ROUNDUP((AD$1)/10,0)*10,[1]Hugst!$R$4:$W$4,0))))</f>
        <v>0</v>
      </c>
      <c r="AE247" s="169">
        <f>IF($C247-AE$1&lt;År1,0,AD246*(1-VLOOKUP($A247,[1]Hugst!$R$5:$W$9,MATCH(ROUNDUP((AE$1)/10,0)*10,[1]Hugst!$R$4:$W$4,0))))</f>
        <v>0</v>
      </c>
      <c r="AF247" s="169">
        <f>IF($C247-AF$1&lt;År1,0,AE246*(1-VLOOKUP($A247,[1]Hugst!$R$5:$W$9,MATCH(ROUNDUP((AF$1)/10,0)*10,[1]Hugst!$R$4:$W$4,0))))</f>
        <v>0</v>
      </c>
      <c r="AG247" s="169">
        <f>IF($C247-AG$1&lt;År1,0,AF246*(1-VLOOKUP($A247,[1]Hugst!$R$5:$W$9,MATCH(ROUNDUP((AG$1)/10,0)*10,[1]Hugst!$R$4:$W$4,0))))</f>
        <v>0</v>
      </c>
      <c r="AH247" s="169">
        <f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si="5"/>
        <v>0</v>
      </c>
      <c r="F248" s="169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>IF($C248-G$1&lt;År1,0,F247*(1-VLOOKUP($A248,[1]Hugst!$R$5:$W$9,MATCH(ROUNDUP((G$1)/10,0)*10,[1]Hugst!$R$4:$W$4,0))))</f>
        <v>0</v>
      </c>
      <c r="H248" s="169">
        <f>IF($C248-H$1&lt;År1,0,G247*(1-VLOOKUP($A248,[1]Hugst!$R$5:$W$9,MATCH(ROUNDUP((H$1)/10,0)*10,[1]Hugst!$R$4:$W$4,0))))</f>
        <v>0</v>
      </c>
      <c r="I248" s="169">
        <f>IF($C248-I$1&lt;År1,0,H247*(1-VLOOKUP($A248,[1]Hugst!$R$5:$W$9,MATCH(ROUNDUP((I$1)/10,0)*10,[1]Hugst!$R$4:$W$4,0))))</f>
        <v>0</v>
      </c>
      <c r="J248" s="169">
        <f>IF($C248-J$1&lt;År1,0,I247*(1-VLOOKUP($A248,[1]Hugst!$R$5:$W$9,MATCH(ROUNDUP((J$1)/10,0)*10,[1]Hugst!$R$4:$W$4,0))))</f>
        <v>0</v>
      </c>
      <c r="K248" s="169">
        <f>IF($C248-K$1&lt;År1,0,J247*(1-VLOOKUP($A248,[1]Hugst!$R$5:$W$9,MATCH(ROUNDUP((K$1)/10,0)*10,[1]Hugst!$R$4:$W$4,0))))</f>
        <v>0</v>
      </c>
      <c r="L248" s="169">
        <f>IF($C248-L$1&lt;År1,0,K247*(1-VLOOKUP($A248,[1]Hugst!$R$5:$W$9,MATCH(ROUNDUP((L$1)/10,0)*10,[1]Hugst!$R$4:$W$4,0))))</f>
        <v>0</v>
      </c>
      <c r="M248" s="169">
        <f>IF($C248-M$1&lt;År1,0,L247*(1-VLOOKUP($A248,[1]Hugst!$R$5:$W$9,MATCH(ROUNDUP((M$1)/10,0)*10,[1]Hugst!$R$4:$W$4,0))))</f>
        <v>0</v>
      </c>
      <c r="N248" s="169">
        <f>IF($C248-N$1&lt;År1,0,M247*(1-VLOOKUP($A248,[1]Hugst!$R$5:$W$9,MATCH(ROUNDUP((N$1)/10,0)*10,[1]Hugst!$R$4:$W$4,0))))</f>
        <v>0</v>
      </c>
      <c r="O248" s="169">
        <f>IF($C248-O$1&lt;År1,0,N247*(1-VLOOKUP($A248,[1]Hugst!$R$5:$W$9,MATCH(ROUNDUP((O$1)/10,0)*10,[1]Hugst!$R$4:$W$4,0))))</f>
        <v>0</v>
      </c>
      <c r="P248" s="169">
        <f>IF($C248-P$1&lt;År1,0,O247*(1-VLOOKUP($A248,[1]Hugst!$R$5:$W$9,MATCH(ROUNDUP((P$1)/10,0)*10,[1]Hugst!$R$4:$W$4,0))))</f>
        <v>0</v>
      </c>
      <c r="Q248" s="169">
        <f>IF($C248-Q$1&lt;År1,0,P247*(1-VLOOKUP($A248,[1]Hugst!$R$5:$W$9,MATCH(ROUNDUP((Q$1)/10,0)*10,[1]Hugst!$R$4:$W$4,0))))</f>
        <v>0</v>
      </c>
      <c r="R248" s="169">
        <f>IF($C248-R$1&lt;År1,0,Q247*(1-VLOOKUP($A248,[1]Hugst!$R$5:$W$9,MATCH(ROUNDUP((R$1)/10,0)*10,[1]Hugst!$R$4:$W$4,0))))</f>
        <v>0</v>
      </c>
      <c r="S248" s="169">
        <f>IF($C248-S$1&lt;År1,0,R247*(1-VLOOKUP($A248,[1]Hugst!$R$5:$W$9,MATCH(ROUNDUP((S$1)/10,0)*10,[1]Hugst!$R$4:$W$4,0))))</f>
        <v>0</v>
      </c>
      <c r="T248" s="169">
        <f>IF($C248-T$1&lt;År1,0,S247*(1-VLOOKUP($A248,[1]Hugst!$R$5:$W$9,MATCH(ROUNDUP((T$1)/10,0)*10,[1]Hugst!$R$4:$W$4,0))))</f>
        <v>0</v>
      </c>
      <c r="U248" s="169">
        <f>IF($C248-U$1&lt;År1,0,T247*(1-VLOOKUP($A248,[1]Hugst!$R$5:$W$9,MATCH(ROUNDUP((U$1)/10,0)*10,[1]Hugst!$R$4:$W$4,0))))</f>
        <v>0</v>
      </c>
      <c r="V248" s="169">
        <f>IF($C248-V$1&lt;År1,0,U247*(1-VLOOKUP($A248,[1]Hugst!$R$5:$W$9,MATCH(ROUNDUP((V$1)/10,0)*10,[1]Hugst!$R$4:$W$4,0))))</f>
        <v>0</v>
      </c>
      <c r="W248" s="169">
        <f>IF($C248-W$1&lt;År1,0,V247*(1-VLOOKUP($A248,[1]Hugst!$R$5:$W$9,MATCH(ROUNDUP((W$1)/10,0)*10,[1]Hugst!$R$4:$W$4,0))))</f>
        <v>0</v>
      </c>
      <c r="X248" s="169">
        <f>IF($C248-X$1&lt;År1,0,W247*(1-VLOOKUP($A248,[1]Hugst!$R$5:$W$9,MATCH(ROUNDUP((X$1)/10,0)*10,[1]Hugst!$R$4:$W$4,0))))</f>
        <v>0</v>
      </c>
      <c r="Y248" s="169">
        <f>IF($C248-Y$1&lt;År1,0,X247*(1-VLOOKUP($A248,[1]Hugst!$R$5:$W$9,MATCH(ROUNDUP((Y$1)/10,0)*10,[1]Hugst!$R$4:$W$4,0))))</f>
        <v>0</v>
      </c>
      <c r="Z248" s="169">
        <f>IF($C248-Z$1&lt;År1,0,Y247*(1-VLOOKUP($A248,[1]Hugst!$R$5:$W$9,MATCH(ROUNDUP((Z$1)/10,0)*10,[1]Hugst!$R$4:$W$4,0))))</f>
        <v>0</v>
      </c>
      <c r="AA248" s="169">
        <f>IF($C248-AA$1&lt;År1,0,Z247*(1-VLOOKUP($A248,[1]Hugst!$R$5:$W$9,MATCH(ROUNDUP((AA$1)/10,0)*10,[1]Hugst!$R$4:$W$4,0))))</f>
        <v>0</v>
      </c>
      <c r="AB248" s="169">
        <f>IF($C248-AB$1&lt;År1,0,AA247*(1-VLOOKUP($A248,[1]Hugst!$R$5:$W$9,MATCH(ROUNDUP((AB$1)/10,0)*10,[1]Hugst!$R$4:$W$4,0))))</f>
        <v>0</v>
      </c>
      <c r="AC248" s="169">
        <f>IF($C248-AC$1&lt;År1,0,AB247*(1-VLOOKUP($A248,[1]Hugst!$R$5:$W$9,MATCH(ROUNDUP((AC$1)/10,0)*10,[1]Hugst!$R$4:$W$4,0))))</f>
        <v>0</v>
      </c>
      <c r="AD248" s="169">
        <f>IF($C248-AD$1&lt;År1,0,AC247*(1-VLOOKUP($A248,[1]Hugst!$R$5:$W$9,MATCH(ROUNDUP((AD$1)/10,0)*10,[1]Hugst!$R$4:$W$4,0))))</f>
        <v>0</v>
      </c>
      <c r="AE248" s="169">
        <f>IF($C248-AE$1&lt;År1,0,AD247*(1-VLOOKUP($A248,[1]Hugst!$R$5:$W$9,MATCH(ROUNDUP((AE$1)/10,0)*10,[1]Hugst!$R$4:$W$4,0))))</f>
        <v>0</v>
      </c>
      <c r="AF248" s="169">
        <f>IF($C248-AF$1&lt;År1,0,AE247*(1-VLOOKUP($A248,[1]Hugst!$R$5:$W$9,MATCH(ROUNDUP((AF$1)/10,0)*10,[1]Hugst!$R$4:$W$4,0))))</f>
        <v>0</v>
      </c>
      <c r="AG248" s="169">
        <f>IF($C248-AG$1&lt;År1,0,AF247*(1-VLOOKUP($A248,[1]Hugst!$R$5:$W$9,MATCH(ROUNDUP((AG$1)/10,0)*10,[1]Hugst!$R$4:$W$4,0))))</f>
        <v>0</v>
      </c>
      <c r="AH248" s="169">
        <f>IF($C248-AH$1&lt;År1,0,AG247*(1-VLOOKUP($A248,[1]Hugst!$R$5:$W$9,MATCH(ROUNDUP((AH$1)/10,0)*10,[1]Hugst!$R$4:$W$4,0))))</f>
        <v>0</v>
      </c>
      <c r="AI248" s="169">
        <f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>IF(C249=2020,SUM(G249:AJ249),SUM(F248:AJ248)-SUM(G249:AJ249))</f>
        <v>0</v>
      </c>
      <c r="F249" s="169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>IF($C249-G$1&lt;År1,0,F248*(1-VLOOKUP($A249,[1]Hugst!$R$5:$W$9,MATCH(ROUNDUP((G$1)/10,0)*10,[1]Hugst!$R$4:$W$4,0))))</f>
        <v>0</v>
      </c>
      <c r="H249" s="169">
        <f>IF($C249-H$1&lt;År1,0,G248*(1-VLOOKUP($A249,[1]Hugst!$R$5:$W$9,MATCH(ROUNDUP((H$1)/10,0)*10,[1]Hugst!$R$4:$W$4,0))))</f>
        <v>0</v>
      </c>
      <c r="I249" s="169">
        <f>IF($C249-I$1&lt;År1,0,H248*(1-VLOOKUP($A249,[1]Hugst!$R$5:$W$9,MATCH(ROUNDUP((I$1)/10,0)*10,[1]Hugst!$R$4:$W$4,0))))</f>
        <v>0</v>
      </c>
      <c r="J249" s="169">
        <f>IF($C249-J$1&lt;År1,0,I248*(1-VLOOKUP($A249,[1]Hugst!$R$5:$W$9,MATCH(ROUNDUP((J$1)/10,0)*10,[1]Hugst!$R$4:$W$4,0))))</f>
        <v>0</v>
      </c>
      <c r="K249" s="169">
        <f>IF($C249-K$1&lt;År1,0,J248*(1-VLOOKUP($A249,[1]Hugst!$R$5:$W$9,MATCH(ROUNDUP((K$1)/10,0)*10,[1]Hugst!$R$4:$W$4,0))))</f>
        <v>0</v>
      </c>
      <c r="L249" s="169">
        <f>IF($C249-L$1&lt;År1,0,K248*(1-VLOOKUP($A249,[1]Hugst!$R$5:$W$9,MATCH(ROUNDUP((L$1)/10,0)*10,[1]Hugst!$R$4:$W$4,0))))</f>
        <v>0</v>
      </c>
      <c r="M249" s="169">
        <f>IF($C249-M$1&lt;År1,0,L248*(1-VLOOKUP($A249,[1]Hugst!$R$5:$W$9,MATCH(ROUNDUP((M$1)/10,0)*10,[1]Hugst!$R$4:$W$4,0))))</f>
        <v>0</v>
      </c>
      <c r="N249" s="169">
        <f>IF($C249-N$1&lt;År1,0,M248*(1-VLOOKUP($A249,[1]Hugst!$R$5:$W$9,MATCH(ROUNDUP((N$1)/10,0)*10,[1]Hugst!$R$4:$W$4,0))))</f>
        <v>0</v>
      </c>
      <c r="O249" s="169">
        <f>IF($C249-O$1&lt;År1,0,N248*(1-VLOOKUP($A249,[1]Hugst!$R$5:$W$9,MATCH(ROUNDUP((O$1)/10,0)*10,[1]Hugst!$R$4:$W$4,0))))</f>
        <v>0</v>
      </c>
      <c r="P249" s="169">
        <f>IF($C249-P$1&lt;År1,0,O248*(1-VLOOKUP($A249,[1]Hugst!$R$5:$W$9,MATCH(ROUNDUP((P$1)/10,0)*10,[1]Hugst!$R$4:$W$4,0))))</f>
        <v>0</v>
      </c>
      <c r="Q249" s="169">
        <f>IF($C249-Q$1&lt;År1,0,P248*(1-VLOOKUP($A249,[1]Hugst!$R$5:$W$9,MATCH(ROUNDUP((Q$1)/10,0)*10,[1]Hugst!$R$4:$W$4,0))))</f>
        <v>0</v>
      </c>
      <c r="R249" s="169">
        <f>IF($C249-R$1&lt;År1,0,Q248*(1-VLOOKUP($A249,[1]Hugst!$R$5:$W$9,MATCH(ROUNDUP((R$1)/10,0)*10,[1]Hugst!$R$4:$W$4,0))))</f>
        <v>0</v>
      </c>
      <c r="S249" s="169">
        <f>IF($C249-S$1&lt;År1,0,R248*(1-VLOOKUP($A249,[1]Hugst!$R$5:$W$9,MATCH(ROUNDUP((S$1)/10,0)*10,[1]Hugst!$R$4:$W$4,0))))</f>
        <v>0</v>
      </c>
      <c r="T249" s="169">
        <f>IF($C249-T$1&lt;År1,0,S248*(1-VLOOKUP($A249,[1]Hugst!$R$5:$W$9,MATCH(ROUNDUP((T$1)/10,0)*10,[1]Hugst!$R$4:$W$4,0))))</f>
        <v>0</v>
      </c>
      <c r="U249" s="169">
        <f>IF($C249-U$1&lt;År1,0,T248*(1-VLOOKUP($A249,[1]Hugst!$R$5:$W$9,MATCH(ROUNDUP((U$1)/10,0)*10,[1]Hugst!$R$4:$W$4,0))))</f>
        <v>0</v>
      </c>
      <c r="V249" s="169">
        <f>IF($C249-V$1&lt;År1,0,U248*(1-VLOOKUP($A249,[1]Hugst!$R$5:$W$9,MATCH(ROUNDUP((V$1)/10,0)*10,[1]Hugst!$R$4:$W$4,0))))</f>
        <v>0</v>
      </c>
      <c r="W249" s="169">
        <f>IF($C249-W$1&lt;År1,0,V248*(1-VLOOKUP($A249,[1]Hugst!$R$5:$W$9,MATCH(ROUNDUP((W$1)/10,0)*10,[1]Hugst!$R$4:$W$4,0))))</f>
        <v>0</v>
      </c>
      <c r="X249" s="169">
        <f>IF($C249-X$1&lt;År1,0,W248*(1-VLOOKUP($A249,[1]Hugst!$R$5:$W$9,MATCH(ROUNDUP((X$1)/10,0)*10,[1]Hugst!$R$4:$W$4,0))))</f>
        <v>0</v>
      </c>
      <c r="Y249" s="169">
        <f>IF($C249-Y$1&lt;År1,0,X248*(1-VLOOKUP($A249,[1]Hugst!$R$5:$W$9,MATCH(ROUNDUP((Y$1)/10,0)*10,[1]Hugst!$R$4:$W$4,0))))</f>
        <v>0</v>
      </c>
      <c r="Z249" s="169">
        <f>IF($C249-Z$1&lt;År1,0,Y248*(1-VLOOKUP($A249,[1]Hugst!$R$5:$W$9,MATCH(ROUNDUP((Z$1)/10,0)*10,[1]Hugst!$R$4:$W$4,0))))</f>
        <v>0</v>
      </c>
      <c r="AA249" s="169">
        <f>IF($C249-AA$1&lt;År1,0,Z248*(1-VLOOKUP($A249,[1]Hugst!$R$5:$W$9,MATCH(ROUNDUP((AA$1)/10,0)*10,[1]Hugst!$R$4:$W$4,0))))</f>
        <v>0</v>
      </c>
      <c r="AB249" s="169">
        <f>IF($C249-AB$1&lt;År1,0,AA248*(1-VLOOKUP($A249,[1]Hugst!$R$5:$W$9,MATCH(ROUNDUP((AB$1)/10,0)*10,[1]Hugst!$R$4:$W$4,0))))</f>
        <v>0</v>
      </c>
      <c r="AC249" s="169">
        <f>IF($C249-AC$1&lt;År1,0,AB248*(1-VLOOKUP($A249,[1]Hugst!$R$5:$W$9,MATCH(ROUNDUP((AC$1)/10,0)*10,[1]Hugst!$R$4:$W$4,0))))</f>
        <v>0</v>
      </c>
      <c r="AD249" s="169">
        <f>IF($C249-AD$1&lt;År1,0,AC248*(1-VLOOKUP($A249,[1]Hugst!$R$5:$W$9,MATCH(ROUNDUP((AD$1)/10,0)*10,[1]Hugst!$R$4:$W$4,0))))</f>
        <v>0</v>
      </c>
      <c r="AE249" s="169">
        <f>IF($C249-AE$1&lt;År1,0,AD248*(1-VLOOKUP($A249,[1]Hugst!$R$5:$W$9,MATCH(ROUNDUP((AE$1)/10,0)*10,[1]Hugst!$R$4:$W$4,0))))</f>
        <v>0</v>
      </c>
      <c r="AF249" s="169">
        <f>IF($C249-AF$1&lt;År1,0,AE248*(1-VLOOKUP($A249,[1]Hugst!$R$5:$W$9,MATCH(ROUNDUP((AF$1)/10,0)*10,[1]Hugst!$R$4:$W$4,0))))</f>
        <v>0</v>
      </c>
      <c r="AG249" s="169">
        <f>IF($C249-AG$1&lt;År1,0,AF248*(1-VLOOKUP($A249,[1]Hugst!$R$5:$W$9,MATCH(ROUNDUP((AG$1)/10,0)*10,[1]Hugst!$R$4:$W$4,0))))</f>
        <v>0</v>
      </c>
      <c r="AH249" s="169">
        <f>IF($C249-AH$1&lt;År1,0,AG248*(1-VLOOKUP($A249,[1]Hugst!$R$5:$W$9,MATCH(ROUNDUP((AH$1)/10,0)*10,[1]Hugst!$R$4:$W$4,0))))</f>
        <v>0</v>
      </c>
      <c r="AI249" s="169">
        <f>IF($C249-AI$1&lt;År1,0,AH248*(1-VLOOKUP($A249,[1]Hugst!$R$5:$W$9,MATCH(ROUNDUP((AI$1)/10,0)*10,[1]Hugst!$R$4:$W$4,0))))</f>
        <v>0</v>
      </c>
      <c r="AJ249" s="169">
        <f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si="6">IF(C251=2020,SUM(G251:AJ251),SUM(F250:AJ250)-SUM(G251:AJ251))</f>
        <v>0</v>
      </c>
      <c r="F251" s="169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si="6"/>
        <v>0</v>
      </c>
      <c r="F252" s="169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>IF($C252-G$1&lt;År1,0,F251*(1-VLOOKUP($A252,[1]Hugst!$R$5:$W$9,MATCH(ROUNDUP((G$1)/10,0)*10,[1]Hugst!$R$4:$W$4,0))))</f>
        <v>0</v>
      </c>
      <c r="H252" s="169">
        <f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si="6"/>
        <v>0</v>
      </c>
      <c r="F253" s="169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>IF($C253-G$1&lt;År1,0,F252*(1-VLOOKUP($A253,[1]Hugst!$R$5:$W$9,MATCH(ROUNDUP((G$1)/10,0)*10,[1]Hugst!$R$4:$W$4,0))))</f>
        <v>0</v>
      </c>
      <c r="H253" s="169">
        <f>IF($C253-H$1&lt;År1,0,G252*(1-VLOOKUP($A253,[1]Hugst!$R$5:$W$9,MATCH(ROUNDUP((H$1)/10,0)*10,[1]Hugst!$R$4:$W$4,0))))</f>
        <v>0</v>
      </c>
      <c r="I253" s="169">
        <f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si="6"/>
        <v>0</v>
      </c>
      <c r="F254" s="169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>IF($C254-G$1&lt;År1,0,F253*(1-VLOOKUP($A254,[1]Hugst!$R$5:$W$9,MATCH(ROUNDUP((G$1)/10,0)*10,[1]Hugst!$R$4:$W$4,0))))</f>
        <v>0</v>
      </c>
      <c r="H254" s="169">
        <f>IF($C254-H$1&lt;År1,0,G253*(1-VLOOKUP($A254,[1]Hugst!$R$5:$W$9,MATCH(ROUNDUP((H$1)/10,0)*10,[1]Hugst!$R$4:$W$4,0))))</f>
        <v>0</v>
      </c>
      <c r="I254" s="169">
        <f>IF($C254-I$1&lt;År1,0,H253*(1-VLOOKUP($A254,[1]Hugst!$R$5:$W$9,MATCH(ROUNDUP((I$1)/10,0)*10,[1]Hugst!$R$4:$W$4,0))))</f>
        <v>0</v>
      </c>
      <c r="J254" s="169">
        <f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si="6"/>
        <v>0</v>
      </c>
      <c r="F255" s="169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>IF($C255-G$1&lt;År1,0,F254*(1-VLOOKUP($A255,[1]Hugst!$R$5:$W$9,MATCH(ROUNDUP((G$1)/10,0)*10,[1]Hugst!$R$4:$W$4,0))))</f>
        <v>0</v>
      </c>
      <c r="H255" s="169">
        <f>IF($C255-H$1&lt;År1,0,G254*(1-VLOOKUP($A255,[1]Hugst!$R$5:$W$9,MATCH(ROUNDUP((H$1)/10,0)*10,[1]Hugst!$R$4:$W$4,0))))</f>
        <v>0</v>
      </c>
      <c r="I255" s="169">
        <f>IF($C255-I$1&lt;År1,0,H254*(1-VLOOKUP($A255,[1]Hugst!$R$5:$W$9,MATCH(ROUNDUP((I$1)/10,0)*10,[1]Hugst!$R$4:$W$4,0))))</f>
        <v>0</v>
      </c>
      <c r="J255" s="169">
        <f>IF($C255-J$1&lt;År1,0,I254*(1-VLOOKUP($A255,[1]Hugst!$R$5:$W$9,MATCH(ROUNDUP((J$1)/10,0)*10,[1]Hugst!$R$4:$W$4,0))))</f>
        <v>0</v>
      </c>
      <c r="K255" s="169">
        <f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si="6"/>
        <v>0</v>
      </c>
      <c r="F256" s="169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>IF($C256-G$1&lt;År1,0,F255*(1-VLOOKUP($A256,[1]Hugst!$R$5:$W$9,MATCH(ROUNDUP((G$1)/10,0)*10,[1]Hugst!$R$4:$W$4,0))))</f>
        <v>0</v>
      </c>
      <c r="H256" s="169">
        <f>IF($C256-H$1&lt;År1,0,G255*(1-VLOOKUP($A256,[1]Hugst!$R$5:$W$9,MATCH(ROUNDUP((H$1)/10,0)*10,[1]Hugst!$R$4:$W$4,0))))</f>
        <v>0</v>
      </c>
      <c r="I256" s="169">
        <f>IF($C256-I$1&lt;År1,0,H255*(1-VLOOKUP($A256,[1]Hugst!$R$5:$W$9,MATCH(ROUNDUP((I$1)/10,0)*10,[1]Hugst!$R$4:$W$4,0))))</f>
        <v>0</v>
      </c>
      <c r="J256" s="169">
        <f>IF($C256-J$1&lt;År1,0,I255*(1-VLOOKUP($A256,[1]Hugst!$R$5:$W$9,MATCH(ROUNDUP((J$1)/10,0)*10,[1]Hugst!$R$4:$W$4,0))))</f>
        <v>0</v>
      </c>
      <c r="K256" s="169">
        <f>IF($C256-K$1&lt;År1,0,J255*(1-VLOOKUP($A256,[1]Hugst!$R$5:$W$9,MATCH(ROUNDUP((K$1)/10,0)*10,[1]Hugst!$R$4:$W$4,0))))</f>
        <v>0</v>
      </c>
      <c r="L256" s="169">
        <f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si="6"/>
        <v>0</v>
      </c>
      <c r="F257" s="169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>IF($C257-G$1&lt;År1,0,F256*(1-VLOOKUP($A257,[1]Hugst!$R$5:$W$9,MATCH(ROUNDUP((G$1)/10,0)*10,[1]Hugst!$R$4:$W$4,0))))</f>
        <v>0</v>
      </c>
      <c r="H257" s="169">
        <f>IF($C257-H$1&lt;År1,0,G256*(1-VLOOKUP($A257,[1]Hugst!$R$5:$W$9,MATCH(ROUNDUP((H$1)/10,0)*10,[1]Hugst!$R$4:$W$4,0))))</f>
        <v>0</v>
      </c>
      <c r="I257" s="169">
        <f>IF($C257-I$1&lt;År1,0,H256*(1-VLOOKUP($A257,[1]Hugst!$R$5:$W$9,MATCH(ROUNDUP((I$1)/10,0)*10,[1]Hugst!$R$4:$W$4,0))))</f>
        <v>0</v>
      </c>
      <c r="J257" s="169">
        <f>IF($C257-J$1&lt;År1,0,I256*(1-VLOOKUP($A257,[1]Hugst!$R$5:$W$9,MATCH(ROUNDUP((J$1)/10,0)*10,[1]Hugst!$R$4:$W$4,0))))</f>
        <v>0</v>
      </c>
      <c r="K257" s="169">
        <f>IF($C257-K$1&lt;År1,0,J256*(1-VLOOKUP($A257,[1]Hugst!$R$5:$W$9,MATCH(ROUNDUP((K$1)/10,0)*10,[1]Hugst!$R$4:$W$4,0))))</f>
        <v>0</v>
      </c>
      <c r="L257" s="169">
        <f>IF($C257-L$1&lt;År1,0,K256*(1-VLOOKUP($A257,[1]Hugst!$R$5:$W$9,MATCH(ROUNDUP((L$1)/10,0)*10,[1]Hugst!$R$4:$W$4,0))))</f>
        <v>0</v>
      </c>
      <c r="M257" s="169">
        <f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si="6"/>
        <v>0</v>
      </c>
      <c r="F258" s="169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>IF($C258-G$1&lt;År1,0,F257*(1-VLOOKUP($A258,[1]Hugst!$R$5:$W$9,MATCH(ROUNDUP((G$1)/10,0)*10,[1]Hugst!$R$4:$W$4,0))))</f>
        <v>0</v>
      </c>
      <c r="H258" s="169">
        <f>IF($C258-H$1&lt;År1,0,G257*(1-VLOOKUP($A258,[1]Hugst!$R$5:$W$9,MATCH(ROUNDUP((H$1)/10,0)*10,[1]Hugst!$R$4:$W$4,0))))</f>
        <v>0</v>
      </c>
      <c r="I258" s="169">
        <f>IF($C258-I$1&lt;År1,0,H257*(1-VLOOKUP($A258,[1]Hugst!$R$5:$W$9,MATCH(ROUNDUP((I$1)/10,0)*10,[1]Hugst!$R$4:$W$4,0))))</f>
        <v>0</v>
      </c>
      <c r="J258" s="169">
        <f>IF($C258-J$1&lt;År1,0,I257*(1-VLOOKUP($A258,[1]Hugst!$R$5:$W$9,MATCH(ROUNDUP((J$1)/10,0)*10,[1]Hugst!$R$4:$W$4,0))))</f>
        <v>0</v>
      </c>
      <c r="K258" s="169">
        <f>IF($C258-K$1&lt;År1,0,J257*(1-VLOOKUP($A258,[1]Hugst!$R$5:$W$9,MATCH(ROUNDUP((K$1)/10,0)*10,[1]Hugst!$R$4:$W$4,0))))</f>
        <v>0</v>
      </c>
      <c r="L258" s="169">
        <f>IF($C258-L$1&lt;År1,0,K257*(1-VLOOKUP($A258,[1]Hugst!$R$5:$W$9,MATCH(ROUNDUP((L$1)/10,0)*10,[1]Hugst!$R$4:$W$4,0))))</f>
        <v>0</v>
      </c>
      <c r="M258" s="169">
        <f>IF($C258-M$1&lt;År1,0,L257*(1-VLOOKUP($A258,[1]Hugst!$R$5:$W$9,MATCH(ROUNDUP((M$1)/10,0)*10,[1]Hugst!$R$4:$W$4,0))))</f>
        <v>0</v>
      </c>
      <c r="N258" s="169">
        <f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si="6"/>
        <v>0</v>
      </c>
      <c r="F259" s="169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>IF($C259-G$1&lt;År1,0,F258*(1-VLOOKUP($A259,[1]Hugst!$R$5:$W$9,MATCH(ROUNDUP((G$1)/10,0)*10,[1]Hugst!$R$4:$W$4,0))))</f>
        <v>0</v>
      </c>
      <c r="H259" s="169">
        <f>IF($C259-H$1&lt;År1,0,G258*(1-VLOOKUP($A259,[1]Hugst!$R$5:$W$9,MATCH(ROUNDUP((H$1)/10,0)*10,[1]Hugst!$R$4:$W$4,0))))</f>
        <v>0</v>
      </c>
      <c r="I259" s="169">
        <f>IF($C259-I$1&lt;År1,0,H258*(1-VLOOKUP($A259,[1]Hugst!$R$5:$W$9,MATCH(ROUNDUP((I$1)/10,0)*10,[1]Hugst!$R$4:$W$4,0))))</f>
        <v>0</v>
      </c>
      <c r="J259" s="169">
        <f>IF($C259-J$1&lt;År1,0,I258*(1-VLOOKUP($A259,[1]Hugst!$R$5:$W$9,MATCH(ROUNDUP((J$1)/10,0)*10,[1]Hugst!$R$4:$W$4,0))))</f>
        <v>0</v>
      </c>
      <c r="K259" s="169">
        <f>IF($C259-K$1&lt;År1,0,J258*(1-VLOOKUP($A259,[1]Hugst!$R$5:$W$9,MATCH(ROUNDUP((K$1)/10,0)*10,[1]Hugst!$R$4:$W$4,0))))</f>
        <v>0</v>
      </c>
      <c r="L259" s="169">
        <f>IF($C259-L$1&lt;År1,0,K258*(1-VLOOKUP($A259,[1]Hugst!$R$5:$W$9,MATCH(ROUNDUP((L$1)/10,0)*10,[1]Hugst!$R$4:$W$4,0))))</f>
        <v>0</v>
      </c>
      <c r="M259" s="169">
        <f>IF($C259-M$1&lt;År1,0,L258*(1-VLOOKUP($A259,[1]Hugst!$R$5:$W$9,MATCH(ROUNDUP((M$1)/10,0)*10,[1]Hugst!$R$4:$W$4,0))))</f>
        <v>0</v>
      </c>
      <c r="N259" s="169">
        <f>IF($C259-N$1&lt;År1,0,M258*(1-VLOOKUP($A259,[1]Hugst!$R$5:$W$9,MATCH(ROUNDUP((N$1)/10,0)*10,[1]Hugst!$R$4:$W$4,0))))</f>
        <v>0</v>
      </c>
      <c r="O259" s="169">
        <f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si="6"/>
        <v>0</v>
      </c>
      <c r="F260" s="169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>IF($C260-G$1&lt;År1,0,F259*(1-VLOOKUP($A260,[1]Hugst!$R$5:$W$9,MATCH(ROUNDUP((G$1)/10,0)*10,[1]Hugst!$R$4:$W$4,0))))</f>
        <v>0</v>
      </c>
      <c r="H260" s="169">
        <f>IF($C260-H$1&lt;År1,0,G259*(1-VLOOKUP($A260,[1]Hugst!$R$5:$W$9,MATCH(ROUNDUP((H$1)/10,0)*10,[1]Hugst!$R$4:$W$4,0))))</f>
        <v>0</v>
      </c>
      <c r="I260" s="169">
        <f>IF($C260-I$1&lt;År1,0,H259*(1-VLOOKUP($A260,[1]Hugst!$R$5:$W$9,MATCH(ROUNDUP((I$1)/10,0)*10,[1]Hugst!$R$4:$W$4,0))))</f>
        <v>0</v>
      </c>
      <c r="J260" s="169">
        <f>IF($C260-J$1&lt;År1,0,I259*(1-VLOOKUP($A260,[1]Hugst!$R$5:$W$9,MATCH(ROUNDUP((J$1)/10,0)*10,[1]Hugst!$R$4:$W$4,0))))</f>
        <v>0</v>
      </c>
      <c r="K260" s="169">
        <f>IF($C260-K$1&lt;År1,0,J259*(1-VLOOKUP($A260,[1]Hugst!$R$5:$W$9,MATCH(ROUNDUP((K$1)/10,0)*10,[1]Hugst!$R$4:$W$4,0))))</f>
        <v>0</v>
      </c>
      <c r="L260" s="169">
        <f>IF($C260-L$1&lt;År1,0,K259*(1-VLOOKUP($A260,[1]Hugst!$R$5:$W$9,MATCH(ROUNDUP((L$1)/10,0)*10,[1]Hugst!$R$4:$W$4,0))))</f>
        <v>0</v>
      </c>
      <c r="M260" s="169">
        <f>IF($C260-M$1&lt;År1,0,L259*(1-VLOOKUP($A260,[1]Hugst!$R$5:$W$9,MATCH(ROUNDUP((M$1)/10,0)*10,[1]Hugst!$R$4:$W$4,0))))</f>
        <v>0</v>
      </c>
      <c r="N260" s="169">
        <f>IF($C260-N$1&lt;År1,0,M259*(1-VLOOKUP($A260,[1]Hugst!$R$5:$W$9,MATCH(ROUNDUP((N$1)/10,0)*10,[1]Hugst!$R$4:$W$4,0))))</f>
        <v>0</v>
      </c>
      <c r="O260" s="169">
        <f>IF($C260-O$1&lt;År1,0,N259*(1-VLOOKUP($A260,[1]Hugst!$R$5:$W$9,MATCH(ROUNDUP((O$1)/10,0)*10,[1]Hugst!$R$4:$W$4,0))))</f>
        <v>0</v>
      </c>
      <c r="P260" s="169">
        <f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si="6"/>
        <v>0</v>
      </c>
      <c r="F261" s="169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>IF($C261-G$1&lt;År1,0,F260*(1-VLOOKUP($A261,[1]Hugst!$R$5:$W$9,MATCH(ROUNDUP((G$1)/10,0)*10,[1]Hugst!$R$4:$W$4,0))))</f>
        <v>0</v>
      </c>
      <c r="H261" s="169">
        <f>IF($C261-H$1&lt;År1,0,G260*(1-VLOOKUP($A261,[1]Hugst!$R$5:$W$9,MATCH(ROUNDUP((H$1)/10,0)*10,[1]Hugst!$R$4:$W$4,0))))</f>
        <v>0</v>
      </c>
      <c r="I261" s="169">
        <f>IF($C261-I$1&lt;År1,0,H260*(1-VLOOKUP($A261,[1]Hugst!$R$5:$W$9,MATCH(ROUNDUP((I$1)/10,0)*10,[1]Hugst!$R$4:$W$4,0))))</f>
        <v>0</v>
      </c>
      <c r="J261" s="169">
        <f>IF($C261-J$1&lt;År1,0,I260*(1-VLOOKUP($A261,[1]Hugst!$R$5:$W$9,MATCH(ROUNDUP((J$1)/10,0)*10,[1]Hugst!$R$4:$W$4,0))))</f>
        <v>0</v>
      </c>
      <c r="K261" s="169">
        <f>IF($C261-K$1&lt;År1,0,J260*(1-VLOOKUP($A261,[1]Hugst!$R$5:$W$9,MATCH(ROUNDUP((K$1)/10,0)*10,[1]Hugst!$R$4:$W$4,0))))</f>
        <v>0</v>
      </c>
      <c r="L261" s="169">
        <f>IF($C261-L$1&lt;År1,0,K260*(1-VLOOKUP($A261,[1]Hugst!$R$5:$W$9,MATCH(ROUNDUP((L$1)/10,0)*10,[1]Hugst!$R$4:$W$4,0))))</f>
        <v>0</v>
      </c>
      <c r="M261" s="169">
        <f>IF($C261-M$1&lt;År1,0,L260*(1-VLOOKUP($A261,[1]Hugst!$R$5:$W$9,MATCH(ROUNDUP((M$1)/10,0)*10,[1]Hugst!$R$4:$W$4,0))))</f>
        <v>0</v>
      </c>
      <c r="N261" s="169">
        <f>IF($C261-N$1&lt;År1,0,M260*(1-VLOOKUP($A261,[1]Hugst!$R$5:$W$9,MATCH(ROUNDUP((N$1)/10,0)*10,[1]Hugst!$R$4:$W$4,0))))</f>
        <v>0</v>
      </c>
      <c r="O261" s="169">
        <f>IF($C261-O$1&lt;År1,0,N260*(1-VLOOKUP($A261,[1]Hugst!$R$5:$W$9,MATCH(ROUNDUP((O$1)/10,0)*10,[1]Hugst!$R$4:$W$4,0))))</f>
        <v>0</v>
      </c>
      <c r="P261" s="169">
        <f>IF($C261-P$1&lt;År1,0,O260*(1-VLOOKUP($A261,[1]Hugst!$R$5:$W$9,MATCH(ROUNDUP((P$1)/10,0)*10,[1]Hugst!$R$4:$W$4,0))))</f>
        <v>0</v>
      </c>
      <c r="Q261" s="169">
        <f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si="6"/>
        <v>0</v>
      </c>
      <c r="F262" s="169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>IF($C262-G$1&lt;År1,0,F261*(1-VLOOKUP($A262,[1]Hugst!$R$5:$W$9,MATCH(ROUNDUP((G$1)/10,0)*10,[1]Hugst!$R$4:$W$4,0))))</f>
        <v>0</v>
      </c>
      <c r="H262" s="169">
        <f>IF($C262-H$1&lt;År1,0,G261*(1-VLOOKUP($A262,[1]Hugst!$R$5:$W$9,MATCH(ROUNDUP((H$1)/10,0)*10,[1]Hugst!$R$4:$W$4,0))))</f>
        <v>0</v>
      </c>
      <c r="I262" s="169">
        <f>IF($C262-I$1&lt;År1,0,H261*(1-VLOOKUP($A262,[1]Hugst!$R$5:$W$9,MATCH(ROUNDUP((I$1)/10,0)*10,[1]Hugst!$R$4:$W$4,0))))</f>
        <v>0</v>
      </c>
      <c r="J262" s="169">
        <f>IF($C262-J$1&lt;År1,0,I261*(1-VLOOKUP($A262,[1]Hugst!$R$5:$W$9,MATCH(ROUNDUP((J$1)/10,0)*10,[1]Hugst!$R$4:$W$4,0))))</f>
        <v>0</v>
      </c>
      <c r="K262" s="169">
        <f>IF($C262-K$1&lt;År1,0,J261*(1-VLOOKUP($A262,[1]Hugst!$R$5:$W$9,MATCH(ROUNDUP((K$1)/10,0)*10,[1]Hugst!$R$4:$W$4,0))))</f>
        <v>0</v>
      </c>
      <c r="L262" s="169">
        <f>IF($C262-L$1&lt;År1,0,K261*(1-VLOOKUP($A262,[1]Hugst!$R$5:$W$9,MATCH(ROUNDUP((L$1)/10,0)*10,[1]Hugst!$R$4:$W$4,0))))</f>
        <v>0</v>
      </c>
      <c r="M262" s="169">
        <f>IF($C262-M$1&lt;År1,0,L261*(1-VLOOKUP($A262,[1]Hugst!$R$5:$W$9,MATCH(ROUNDUP((M$1)/10,0)*10,[1]Hugst!$R$4:$W$4,0))))</f>
        <v>0</v>
      </c>
      <c r="N262" s="169">
        <f>IF($C262-N$1&lt;År1,0,M261*(1-VLOOKUP($A262,[1]Hugst!$R$5:$W$9,MATCH(ROUNDUP((N$1)/10,0)*10,[1]Hugst!$R$4:$W$4,0))))</f>
        <v>0</v>
      </c>
      <c r="O262" s="169">
        <f>IF($C262-O$1&lt;År1,0,N261*(1-VLOOKUP($A262,[1]Hugst!$R$5:$W$9,MATCH(ROUNDUP((O$1)/10,0)*10,[1]Hugst!$R$4:$W$4,0))))</f>
        <v>0</v>
      </c>
      <c r="P262" s="169">
        <f>IF($C262-P$1&lt;År1,0,O261*(1-VLOOKUP($A262,[1]Hugst!$R$5:$W$9,MATCH(ROUNDUP((P$1)/10,0)*10,[1]Hugst!$R$4:$W$4,0))))</f>
        <v>0</v>
      </c>
      <c r="Q262" s="169">
        <f>IF($C262-Q$1&lt;År1,0,P261*(1-VLOOKUP($A262,[1]Hugst!$R$5:$W$9,MATCH(ROUNDUP((Q$1)/10,0)*10,[1]Hugst!$R$4:$W$4,0))))</f>
        <v>0</v>
      </c>
      <c r="R262" s="169">
        <f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si="6"/>
        <v>0</v>
      </c>
      <c r="F263" s="169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>IF($C263-G$1&lt;År1,0,F262*(1-VLOOKUP($A263,[1]Hugst!$R$5:$W$9,MATCH(ROUNDUP((G$1)/10,0)*10,[1]Hugst!$R$4:$W$4,0))))</f>
        <v>0</v>
      </c>
      <c r="H263" s="169">
        <f>IF($C263-H$1&lt;År1,0,G262*(1-VLOOKUP($A263,[1]Hugst!$R$5:$W$9,MATCH(ROUNDUP((H$1)/10,0)*10,[1]Hugst!$R$4:$W$4,0))))</f>
        <v>0</v>
      </c>
      <c r="I263" s="169">
        <f>IF($C263-I$1&lt;År1,0,H262*(1-VLOOKUP($A263,[1]Hugst!$R$5:$W$9,MATCH(ROUNDUP((I$1)/10,0)*10,[1]Hugst!$R$4:$W$4,0))))</f>
        <v>0</v>
      </c>
      <c r="J263" s="169">
        <f>IF($C263-J$1&lt;År1,0,I262*(1-VLOOKUP($A263,[1]Hugst!$R$5:$W$9,MATCH(ROUNDUP((J$1)/10,0)*10,[1]Hugst!$R$4:$W$4,0))))</f>
        <v>0</v>
      </c>
      <c r="K263" s="169">
        <f>IF($C263-K$1&lt;År1,0,J262*(1-VLOOKUP($A263,[1]Hugst!$R$5:$W$9,MATCH(ROUNDUP((K$1)/10,0)*10,[1]Hugst!$R$4:$W$4,0))))</f>
        <v>0</v>
      </c>
      <c r="L263" s="169">
        <f>IF($C263-L$1&lt;År1,0,K262*(1-VLOOKUP($A263,[1]Hugst!$R$5:$W$9,MATCH(ROUNDUP((L$1)/10,0)*10,[1]Hugst!$R$4:$W$4,0))))</f>
        <v>0</v>
      </c>
      <c r="M263" s="169">
        <f>IF($C263-M$1&lt;År1,0,L262*(1-VLOOKUP($A263,[1]Hugst!$R$5:$W$9,MATCH(ROUNDUP((M$1)/10,0)*10,[1]Hugst!$R$4:$W$4,0))))</f>
        <v>0</v>
      </c>
      <c r="N263" s="169">
        <f>IF($C263-N$1&lt;År1,0,M262*(1-VLOOKUP($A263,[1]Hugst!$R$5:$W$9,MATCH(ROUNDUP((N$1)/10,0)*10,[1]Hugst!$R$4:$W$4,0))))</f>
        <v>0</v>
      </c>
      <c r="O263" s="169">
        <f>IF($C263-O$1&lt;År1,0,N262*(1-VLOOKUP($A263,[1]Hugst!$R$5:$W$9,MATCH(ROUNDUP((O$1)/10,0)*10,[1]Hugst!$R$4:$W$4,0))))</f>
        <v>0</v>
      </c>
      <c r="P263" s="169">
        <f>IF($C263-P$1&lt;År1,0,O262*(1-VLOOKUP($A263,[1]Hugst!$R$5:$W$9,MATCH(ROUNDUP((P$1)/10,0)*10,[1]Hugst!$R$4:$W$4,0))))</f>
        <v>0</v>
      </c>
      <c r="Q263" s="169">
        <f>IF($C263-Q$1&lt;År1,0,P262*(1-VLOOKUP($A263,[1]Hugst!$R$5:$W$9,MATCH(ROUNDUP((Q$1)/10,0)*10,[1]Hugst!$R$4:$W$4,0))))</f>
        <v>0</v>
      </c>
      <c r="R263" s="169">
        <f>IF($C263-R$1&lt;År1,0,Q262*(1-VLOOKUP($A263,[1]Hugst!$R$5:$W$9,MATCH(ROUNDUP((R$1)/10,0)*10,[1]Hugst!$R$4:$W$4,0))))</f>
        <v>0</v>
      </c>
      <c r="S263" s="169">
        <f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si="6"/>
        <v>0</v>
      </c>
      <c r="F264" s="169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>IF($C264-G$1&lt;År1,0,F263*(1-VLOOKUP($A264,[1]Hugst!$R$5:$W$9,MATCH(ROUNDUP((G$1)/10,0)*10,[1]Hugst!$R$4:$W$4,0))))</f>
        <v>0</v>
      </c>
      <c r="H264" s="169">
        <f>IF($C264-H$1&lt;År1,0,G263*(1-VLOOKUP($A264,[1]Hugst!$R$5:$W$9,MATCH(ROUNDUP((H$1)/10,0)*10,[1]Hugst!$R$4:$W$4,0))))</f>
        <v>0</v>
      </c>
      <c r="I264" s="169">
        <f>IF($C264-I$1&lt;År1,0,H263*(1-VLOOKUP($A264,[1]Hugst!$R$5:$W$9,MATCH(ROUNDUP((I$1)/10,0)*10,[1]Hugst!$R$4:$W$4,0))))</f>
        <v>0</v>
      </c>
      <c r="J264" s="169">
        <f>IF($C264-J$1&lt;År1,0,I263*(1-VLOOKUP($A264,[1]Hugst!$R$5:$W$9,MATCH(ROUNDUP((J$1)/10,0)*10,[1]Hugst!$R$4:$W$4,0))))</f>
        <v>0</v>
      </c>
      <c r="K264" s="169">
        <f>IF($C264-K$1&lt;År1,0,J263*(1-VLOOKUP($A264,[1]Hugst!$R$5:$W$9,MATCH(ROUNDUP((K$1)/10,0)*10,[1]Hugst!$R$4:$W$4,0))))</f>
        <v>0</v>
      </c>
      <c r="L264" s="169">
        <f>IF($C264-L$1&lt;År1,0,K263*(1-VLOOKUP($A264,[1]Hugst!$R$5:$W$9,MATCH(ROUNDUP((L$1)/10,0)*10,[1]Hugst!$R$4:$W$4,0))))</f>
        <v>0</v>
      </c>
      <c r="M264" s="169">
        <f>IF($C264-M$1&lt;År1,0,L263*(1-VLOOKUP($A264,[1]Hugst!$R$5:$W$9,MATCH(ROUNDUP((M$1)/10,0)*10,[1]Hugst!$R$4:$W$4,0))))</f>
        <v>0</v>
      </c>
      <c r="N264" s="169">
        <f>IF($C264-N$1&lt;År1,0,M263*(1-VLOOKUP($A264,[1]Hugst!$R$5:$W$9,MATCH(ROUNDUP((N$1)/10,0)*10,[1]Hugst!$R$4:$W$4,0))))</f>
        <v>0</v>
      </c>
      <c r="O264" s="169">
        <f>IF($C264-O$1&lt;År1,0,N263*(1-VLOOKUP($A264,[1]Hugst!$R$5:$W$9,MATCH(ROUNDUP((O$1)/10,0)*10,[1]Hugst!$R$4:$W$4,0))))</f>
        <v>0</v>
      </c>
      <c r="P264" s="169">
        <f>IF($C264-P$1&lt;År1,0,O263*(1-VLOOKUP($A264,[1]Hugst!$R$5:$W$9,MATCH(ROUNDUP((P$1)/10,0)*10,[1]Hugst!$R$4:$W$4,0))))</f>
        <v>0</v>
      </c>
      <c r="Q264" s="169">
        <f>IF($C264-Q$1&lt;År1,0,P263*(1-VLOOKUP($A264,[1]Hugst!$R$5:$W$9,MATCH(ROUNDUP((Q$1)/10,0)*10,[1]Hugst!$R$4:$W$4,0))))</f>
        <v>0</v>
      </c>
      <c r="R264" s="169">
        <f>IF($C264-R$1&lt;År1,0,Q263*(1-VLOOKUP($A264,[1]Hugst!$R$5:$W$9,MATCH(ROUNDUP((R$1)/10,0)*10,[1]Hugst!$R$4:$W$4,0))))</f>
        <v>0</v>
      </c>
      <c r="S264" s="169">
        <f>IF($C264-S$1&lt;År1,0,R263*(1-VLOOKUP($A264,[1]Hugst!$R$5:$W$9,MATCH(ROUNDUP((S$1)/10,0)*10,[1]Hugst!$R$4:$W$4,0))))</f>
        <v>0</v>
      </c>
      <c r="T264" s="169">
        <f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si="6"/>
        <v>0</v>
      </c>
      <c r="F265" s="169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>IF($C265-G$1&lt;År1,0,F264*(1-VLOOKUP($A265,[1]Hugst!$R$5:$W$9,MATCH(ROUNDUP((G$1)/10,0)*10,[1]Hugst!$R$4:$W$4,0))))</f>
        <v>0</v>
      </c>
      <c r="H265" s="169">
        <f>IF($C265-H$1&lt;År1,0,G264*(1-VLOOKUP($A265,[1]Hugst!$R$5:$W$9,MATCH(ROUNDUP((H$1)/10,0)*10,[1]Hugst!$R$4:$W$4,0))))</f>
        <v>0</v>
      </c>
      <c r="I265" s="169">
        <f>IF($C265-I$1&lt;År1,0,H264*(1-VLOOKUP($A265,[1]Hugst!$R$5:$W$9,MATCH(ROUNDUP((I$1)/10,0)*10,[1]Hugst!$R$4:$W$4,0))))</f>
        <v>0</v>
      </c>
      <c r="J265" s="169">
        <f>IF($C265-J$1&lt;År1,0,I264*(1-VLOOKUP($A265,[1]Hugst!$R$5:$W$9,MATCH(ROUNDUP((J$1)/10,0)*10,[1]Hugst!$R$4:$W$4,0))))</f>
        <v>0</v>
      </c>
      <c r="K265" s="169">
        <f>IF($C265-K$1&lt;År1,0,J264*(1-VLOOKUP($A265,[1]Hugst!$R$5:$W$9,MATCH(ROUNDUP((K$1)/10,0)*10,[1]Hugst!$R$4:$W$4,0))))</f>
        <v>0</v>
      </c>
      <c r="L265" s="169">
        <f>IF($C265-L$1&lt;År1,0,K264*(1-VLOOKUP($A265,[1]Hugst!$R$5:$W$9,MATCH(ROUNDUP((L$1)/10,0)*10,[1]Hugst!$R$4:$W$4,0))))</f>
        <v>0</v>
      </c>
      <c r="M265" s="169">
        <f>IF($C265-M$1&lt;År1,0,L264*(1-VLOOKUP($A265,[1]Hugst!$R$5:$W$9,MATCH(ROUNDUP((M$1)/10,0)*10,[1]Hugst!$R$4:$W$4,0))))</f>
        <v>0</v>
      </c>
      <c r="N265" s="169">
        <f>IF($C265-N$1&lt;År1,0,M264*(1-VLOOKUP($A265,[1]Hugst!$R$5:$W$9,MATCH(ROUNDUP((N$1)/10,0)*10,[1]Hugst!$R$4:$W$4,0))))</f>
        <v>0</v>
      </c>
      <c r="O265" s="169">
        <f>IF($C265-O$1&lt;År1,0,N264*(1-VLOOKUP($A265,[1]Hugst!$R$5:$W$9,MATCH(ROUNDUP((O$1)/10,0)*10,[1]Hugst!$R$4:$W$4,0))))</f>
        <v>0</v>
      </c>
      <c r="P265" s="169">
        <f>IF($C265-P$1&lt;År1,0,O264*(1-VLOOKUP($A265,[1]Hugst!$R$5:$W$9,MATCH(ROUNDUP((P$1)/10,0)*10,[1]Hugst!$R$4:$W$4,0))))</f>
        <v>0</v>
      </c>
      <c r="Q265" s="169">
        <f>IF($C265-Q$1&lt;År1,0,P264*(1-VLOOKUP($A265,[1]Hugst!$R$5:$W$9,MATCH(ROUNDUP((Q$1)/10,0)*10,[1]Hugst!$R$4:$W$4,0))))</f>
        <v>0</v>
      </c>
      <c r="R265" s="169">
        <f>IF($C265-R$1&lt;År1,0,Q264*(1-VLOOKUP($A265,[1]Hugst!$R$5:$W$9,MATCH(ROUNDUP((R$1)/10,0)*10,[1]Hugst!$R$4:$W$4,0))))</f>
        <v>0</v>
      </c>
      <c r="S265" s="169">
        <f>IF($C265-S$1&lt;År1,0,R264*(1-VLOOKUP($A265,[1]Hugst!$R$5:$W$9,MATCH(ROUNDUP((S$1)/10,0)*10,[1]Hugst!$R$4:$W$4,0))))</f>
        <v>0</v>
      </c>
      <c r="T265" s="169">
        <f>IF($C265-T$1&lt;År1,0,S264*(1-VLOOKUP($A265,[1]Hugst!$R$5:$W$9,MATCH(ROUNDUP((T$1)/10,0)*10,[1]Hugst!$R$4:$W$4,0))))</f>
        <v>0</v>
      </c>
      <c r="U265" s="169">
        <f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si="6"/>
        <v>0</v>
      </c>
      <c r="F266" s="169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>IF($C266-G$1&lt;År1,0,F265*(1-VLOOKUP($A266,[1]Hugst!$R$5:$W$9,MATCH(ROUNDUP((G$1)/10,0)*10,[1]Hugst!$R$4:$W$4,0))))</f>
        <v>0</v>
      </c>
      <c r="H266" s="169">
        <f>IF($C266-H$1&lt;År1,0,G265*(1-VLOOKUP($A266,[1]Hugst!$R$5:$W$9,MATCH(ROUNDUP((H$1)/10,0)*10,[1]Hugst!$R$4:$W$4,0))))</f>
        <v>0</v>
      </c>
      <c r="I266" s="169">
        <f>IF($C266-I$1&lt;År1,0,H265*(1-VLOOKUP($A266,[1]Hugst!$R$5:$W$9,MATCH(ROUNDUP((I$1)/10,0)*10,[1]Hugst!$R$4:$W$4,0))))</f>
        <v>0</v>
      </c>
      <c r="J266" s="169">
        <f>IF($C266-J$1&lt;År1,0,I265*(1-VLOOKUP($A266,[1]Hugst!$R$5:$W$9,MATCH(ROUNDUP((J$1)/10,0)*10,[1]Hugst!$R$4:$W$4,0))))</f>
        <v>0</v>
      </c>
      <c r="K266" s="169">
        <f>IF($C266-K$1&lt;År1,0,J265*(1-VLOOKUP($A266,[1]Hugst!$R$5:$W$9,MATCH(ROUNDUP((K$1)/10,0)*10,[1]Hugst!$R$4:$W$4,0))))</f>
        <v>0</v>
      </c>
      <c r="L266" s="169">
        <f>IF($C266-L$1&lt;År1,0,K265*(1-VLOOKUP($A266,[1]Hugst!$R$5:$W$9,MATCH(ROUNDUP((L$1)/10,0)*10,[1]Hugst!$R$4:$W$4,0))))</f>
        <v>0</v>
      </c>
      <c r="M266" s="169">
        <f>IF($C266-M$1&lt;År1,0,L265*(1-VLOOKUP($A266,[1]Hugst!$R$5:$W$9,MATCH(ROUNDUP((M$1)/10,0)*10,[1]Hugst!$R$4:$W$4,0))))</f>
        <v>0</v>
      </c>
      <c r="N266" s="169">
        <f>IF($C266-N$1&lt;År1,0,M265*(1-VLOOKUP($A266,[1]Hugst!$R$5:$W$9,MATCH(ROUNDUP((N$1)/10,0)*10,[1]Hugst!$R$4:$W$4,0))))</f>
        <v>0</v>
      </c>
      <c r="O266" s="169">
        <f>IF($C266-O$1&lt;År1,0,N265*(1-VLOOKUP($A266,[1]Hugst!$R$5:$W$9,MATCH(ROUNDUP((O$1)/10,0)*10,[1]Hugst!$R$4:$W$4,0))))</f>
        <v>0</v>
      </c>
      <c r="P266" s="169">
        <f>IF($C266-P$1&lt;År1,0,O265*(1-VLOOKUP($A266,[1]Hugst!$R$5:$W$9,MATCH(ROUNDUP((P$1)/10,0)*10,[1]Hugst!$R$4:$W$4,0))))</f>
        <v>0</v>
      </c>
      <c r="Q266" s="169">
        <f>IF($C266-Q$1&lt;År1,0,P265*(1-VLOOKUP($A266,[1]Hugst!$R$5:$W$9,MATCH(ROUNDUP((Q$1)/10,0)*10,[1]Hugst!$R$4:$W$4,0))))</f>
        <v>0</v>
      </c>
      <c r="R266" s="169">
        <f>IF($C266-R$1&lt;År1,0,Q265*(1-VLOOKUP($A266,[1]Hugst!$R$5:$W$9,MATCH(ROUNDUP((R$1)/10,0)*10,[1]Hugst!$R$4:$W$4,0))))</f>
        <v>0</v>
      </c>
      <c r="S266" s="169">
        <f>IF($C266-S$1&lt;År1,0,R265*(1-VLOOKUP($A266,[1]Hugst!$R$5:$W$9,MATCH(ROUNDUP((S$1)/10,0)*10,[1]Hugst!$R$4:$W$4,0))))</f>
        <v>0</v>
      </c>
      <c r="T266" s="169">
        <f>IF($C266-T$1&lt;År1,0,S265*(1-VLOOKUP($A266,[1]Hugst!$R$5:$W$9,MATCH(ROUNDUP((T$1)/10,0)*10,[1]Hugst!$R$4:$W$4,0))))</f>
        <v>0</v>
      </c>
      <c r="U266" s="169">
        <f>IF($C266-U$1&lt;År1,0,T265*(1-VLOOKUP($A266,[1]Hugst!$R$5:$W$9,MATCH(ROUNDUP((U$1)/10,0)*10,[1]Hugst!$R$4:$W$4,0))))</f>
        <v>0</v>
      </c>
      <c r="V266" s="169">
        <f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si="6"/>
        <v>0</v>
      </c>
      <c r="F267" s="169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>IF($C267-G$1&lt;År1,0,F266*(1-VLOOKUP($A267,[1]Hugst!$R$5:$W$9,MATCH(ROUNDUP((G$1)/10,0)*10,[1]Hugst!$R$4:$W$4,0))))</f>
        <v>0</v>
      </c>
      <c r="H267" s="169">
        <f>IF($C267-H$1&lt;År1,0,G266*(1-VLOOKUP($A267,[1]Hugst!$R$5:$W$9,MATCH(ROUNDUP((H$1)/10,0)*10,[1]Hugst!$R$4:$W$4,0))))</f>
        <v>0</v>
      </c>
      <c r="I267" s="169">
        <f>IF($C267-I$1&lt;År1,0,H266*(1-VLOOKUP($A267,[1]Hugst!$R$5:$W$9,MATCH(ROUNDUP((I$1)/10,0)*10,[1]Hugst!$R$4:$W$4,0))))</f>
        <v>0</v>
      </c>
      <c r="J267" s="169">
        <f>IF($C267-J$1&lt;År1,0,I266*(1-VLOOKUP($A267,[1]Hugst!$R$5:$W$9,MATCH(ROUNDUP((J$1)/10,0)*10,[1]Hugst!$R$4:$W$4,0))))</f>
        <v>0</v>
      </c>
      <c r="K267" s="169">
        <f>IF($C267-K$1&lt;År1,0,J266*(1-VLOOKUP($A267,[1]Hugst!$R$5:$W$9,MATCH(ROUNDUP((K$1)/10,0)*10,[1]Hugst!$R$4:$W$4,0))))</f>
        <v>0</v>
      </c>
      <c r="L267" s="169">
        <f>IF($C267-L$1&lt;År1,0,K266*(1-VLOOKUP($A267,[1]Hugst!$R$5:$W$9,MATCH(ROUNDUP((L$1)/10,0)*10,[1]Hugst!$R$4:$W$4,0))))</f>
        <v>0</v>
      </c>
      <c r="M267" s="169">
        <f>IF($C267-M$1&lt;År1,0,L266*(1-VLOOKUP($A267,[1]Hugst!$R$5:$W$9,MATCH(ROUNDUP((M$1)/10,0)*10,[1]Hugst!$R$4:$W$4,0))))</f>
        <v>0</v>
      </c>
      <c r="N267" s="169">
        <f>IF($C267-N$1&lt;År1,0,M266*(1-VLOOKUP($A267,[1]Hugst!$R$5:$W$9,MATCH(ROUNDUP((N$1)/10,0)*10,[1]Hugst!$R$4:$W$4,0))))</f>
        <v>0</v>
      </c>
      <c r="O267" s="169">
        <f>IF($C267-O$1&lt;År1,0,N266*(1-VLOOKUP($A267,[1]Hugst!$R$5:$W$9,MATCH(ROUNDUP((O$1)/10,0)*10,[1]Hugst!$R$4:$W$4,0))))</f>
        <v>0</v>
      </c>
      <c r="P267" s="169">
        <f>IF($C267-P$1&lt;År1,0,O266*(1-VLOOKUP($A267,[1]Hugst!$R$5:$W$9,MATCH(ROUNDUP((P$1)/10,0)*10,[1]Hugst!$R$4:$W$4,0))))</f>
        <v>0</v>
      </c>
      <c r="Q267" s="169">
        <f>IF($C267-Q$1&lt;År1,0,P266*(1-VLOOKUP($A267,[1]Hugst!$R$5:$W$9,MATCH(ROUNDUP((Q$1)/10,0)*10,[1]Hugst!$R$4:$W$4,0))))</f>
        <v>0</v>
      </c>
      <c r="R267" s="169">
        <f>IF($C267-R$1&lt;År1,0,Q266*(1-VLOOKUP($A267,[1]Hugst!$R$5:$W$9,MATCH(ROUNDUP((R$1)/10,0)*10,[1]Hugst!$R$4:$W$4,0))))</f>
        <v>0</v>
      </c>
      <c r="S267" s="169">
        <f>IF($C267-S$1&lt;År1,0,R266*(1-VLOOKUP($A267,[1]Hugst!$R$5:$W$9,MATCH(ROUNDUP((S$1)/10,0)*10,[1]Hugst!$R$4:$W$4,0))))</f>
        <v>0</v>
      </c>
      <c r="T267" s="169">
        <f>IF($C267-T$1&lt;År1,0,S266*(1-VLOOKUP($A267,[1]Hugst!$R$5:$W$9,MATCH(ROUNDUP((T$1)/10,0)*10,[1]Hugst!$R$4:$W$4,0))))</f>
        <v>0</v>
      </c>
      <c r="U267" s="169">
        <f>IF($C267-U$1&lt;År1,0,T266*(1-VLOOKUP($A267,[1]Hugst!$R$5:$W$9,MATCH(ROUNDUP((U$1)/10,0)*10,[1]Hugst!$R$4:$W$4,0))))</f>
        <v>0</v>
      </c>
      <c r="V267" s="169">
        <f>IF($C267-V$1&lt;År1,0,U266*(1-VLOOKUP($A267,[1]Hugst!$R$5:$W$9,MATCH(ROUNDUP((V$1)/10,0)*10,[1]Hugst!$R$4:$W$4,0))))</f>
        <v>0</v>
      </c>
      <c r="W267" s="169">
        <f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si="6"/>
        <v>0</v>
      </c>
      <c r="F268" s="169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>IF($C268-G$1&lt;År1,0,F267*(1-VLOOKUP($A268,[1]Hugst!$R$5:$W$9,MATCH(ROUNDUP((G$1)/10,0)*10,[1]Hugst!$R$4:$W$4,0))))</f>
        <v>0</v>
      </c>
      <c r="H268" s="169">
        <f>IF($C268-H$1&lt;År1,0,G267*(1-VLOOKUP($A268,[1]Hugst!$R$5:$W$9,MATCH(ROUNDUP((H$1)/10,0)*10,[1]Hugst!$R$4:$W$4,0))))</f>
        <v>0</v>
      </c>
      <c r="I268" s="169">
        <f>IF($C268-I$1&lt;År1,0,H267*(1-VLOOKUP($A268,[1]Hugst!$R$5:$W$9,MATCH(ROUNDUP((I$1)/10,0)*10,[1]Hugst!$R$4:$W$4,0))))</f>
        <v>0</v>
      </c>
      <c r="J268" s="169">
        <f>IF($C268-J$1&lt;År1,0,I267*(1-VLOOKUP($A268,[1]Hugst!$R$5:$W$9,MATCH(ROUNDUP((J$1)/10,0)*10,[1]Hugst!$R$4:$W$4,0))))</f>
        <v>0</v>
      </c>
      <c r="K268" s="169">
        <f>IF($C268-K$1&lt;År1,0,J267*(1-VLOOKUP($A268,[1]Hugst!$R$5:$W$9,MATCH(ROUNDUP((K$1)/10,0)*10,[1]Hugst!$R$4:$W$4,0))))</f>
        <v>0</v>
      </c>
      <c r="L268" s="169">
        <f>IF($C268-L$1&lt;År1,0,K267*(1-VLOOKUP($A268,[1]Hugst!$R$5:$W$9,MATCH(ROUNDUP((L$1)/10,0)*10,[1]Hugst!$R$4:$W$4,0))))</f>
        <v>0</v>
      </c>
      <c r="M268" s="169">
        <f>IF($C268-M$1&lt;År1,0,L267*(1-VLOOKUP($A268,[1]Hugst!$R$5:$W$9,MATCH(ROUNDUP((M$1)/10,0)*10,[1]Hugst!$R$4:$W$4,0))))</f>
        <v>0</v>
      </c>
      <c r="N268" s="169">
        <f>IF($C268-N$1&lt;År1,0,M267*(1-VLOOKUP($A268,[1]Hugst!$R$5:$W$9,MATCH(ROUNDUP((N$1)/10,0)*10,[1]Hugst!$R$4:$W$4,0))))</f>
        <v>0</v>
      </c>
      <c r="O268" s="169">
        <f>IF($C268-O$1&lt;År1,0,N267*(1-VLOOKUP($A268,[1]Hugst!$R$5:$W$9,MATCH(ROUNDUP((O$1)/10,0)*10,[1]Hugst!$R$4:$W$4,0))))</f>
        <v>0</v>
      </c>
      <c r="P268" s="169">
        <f>IF($C268-P$1&lt;År1,0,O267*(1-VLOOKUP($A268,[1]Hugst!$R$5:$W$9,MATCH(ROUNDUP((P$1)/10,0)*10,[1]Hugst!$R$4:$W$4,0))))</f>
        <v>0</v>
      </c>
      <c r="Q268" s="169">
        <f>IF($C268-Q$1&lt;År1,0,P267*(1-VLOOKUP($A268,[1]Hugst!$R$5:$W$9,MATCH(ROUNDUP((Q$1)/10,0)*10,[1]Hugst!$R$4:$W$4,0))))</f>
        <v>0</v>
      </c>
      <c r="R268" s="169">
        <f>IF($C268-R$1&lt;År1,0,Q267*(1-VLOOKUP($A268,[1]Hugst!$R$5:$W$9,MATCH(ROUNDUP((R$1)/10,0)*10,[1]Hugst!$R$4:$W$4,0))))</f>
        <v>0</v>
      </c>
      <c r="S268" s="169">
        <f>IF($C268-S$1&lt;År1,0,R267*(1-VLOOKUP($A268,[1]Hugst!$R$5:$W$9,MATCH(ROUNDUP((S$1)/10,0)*10,[1]Hugst!$R$4:$W$4,0))))</f>
        <v>0</v>
      </c>
      <c r="T268" s="169">
        <f>IF($C268-T$1&lt;År1,0,S267*(1-VLOOKUP($A268,[1]Hugst!$R$5:$W$9,MATCH(ROUNDUP((T$1)/10,0)*10,[1]Hugst!$R$4:$W$4,0))))</f>
        <v>0</v>
      </c>
      <c r="U268" s="169">
        <f>IF($C268-U$1&lt;År1,0,T267*(1-VLOOKUP($A268,[1]Hugst!$R$5:$W$9,MATCH(ROUNDUP((U$1)/10,0)*10,[1]Hugst!$R$4:$W$4,0))))</f>
        <v>0</v>
      </c>
      <c r="V268" s="169">
        <f>IF($C268-V$1&lt;År1,0,U267*(1-VLOOKUP($A268,[1]Hugst!$R$5:$W$9,MATCH(ROUNDUP((V$1)/10,0)*10,[1]Hugst!$R$4:$W$4,0))))</f>
        <v>0</v>
      </c>
      <c r="W268" s="169">
        <f>IF($C268-W$1&lt;År1,0,V267*(1-VLOOKUP($A268,[1]Hugst!$R$5:$W$9,MATCH(ROUNDUP((W$1)/10,0)*10,[1]Hugst!$R$4:$W$4,0))))</f>
        <v>0</v>
      </c>
      <c r="X268" s="169">
        <f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si="6"/>
        <v>0</v>
      </c>
      <c r="F269" s="169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>IF($C269-G$1&lt;År1,0,F268*(1-VLOOKUP($A269,[1]Hugst!$R$5:$W$9,MATCH(ROUNDUP((G$1)/10,0)*10,[1]Hugst!$R$4:$W$4,0))))</f>
        <v>0</v>
      </c>
      <c r="H269" s="169">
        <f>IF($C269-H$1&lt;År1,0,G268*(1-VLOOKUP($A269,[1]Hugst!$R$5:$W$9,MATCH(ROUNDUP((H$1)/10,0)*10,[1]Hugst!$R$4:$W$4,0))))</f>
        <v>0</v>
      </c>
      <c r="I269" s="169">
        <f>IF($C269-I$1&lt;År1,0,H268*(1-VLOOKUP($A269,[1]Hugst!$R$5:$W$9,MATCH(ROUNDUP((I$1)/10,0)*10,[1]Hugst!$R$4:$W$4,0))))</f>
        <v>0</v>
      </c>
      <c r="J269" s="169">
        <f>IF($C269-J$1&lt;År1,0,I268*(1-VLOOKUP($A269,[1]Hugst!$R$5:$W$9,MATCH(ROUNDUP((J$1)/10,0)*10,[1]Hugst!$R$4:$W$4,0))))</f>
        <v>0</v>
      </c>
      <c r="K269" s="169">
        <f>IF($C269-K$1&lt;År1,0,J268*(1-VLOOKUP($A269,[1]Hugst!$R$5:$W$9,MATCH(ROUNDUP((K$1)/10,0)*10,[1]Hugst!$R$4:$W$4,0))))</f>
        <v>0</v>
      </c>
      <c r="L269" s="169">
        <f>IF($C269-L$1&lt;År1,0,K268*(1-VLOOKUP($A269,[1]Hugst!$R$5:$W$9,MATCH(ROUNDUP((L$1)/10,0)*10,[1]Hugst!$R$4:$W$4,0))))</f>
        <v>0</v>
      </c>
      <c r="M269" s="169">
        <f>IF($C269-M$1&lt;År1,0,L268*(1-VLOOKUP($A269,[1]Hugst!$R$5:$W$9,MATCH(ROUNDUP((M$1)/10,0)*10,[1]Hugst!$R$4:$W$4,0))))</f>
        <v>0</v>
      </c>
      <c r="N269" s="169">
        <f>IF($C269-N$1&lt;År1,0,M268*(1-VLOOKUP($A269,[1]Hugst!$R$5:$W$9,MATCH(ROUNDUP((N$1)/10,0)*10,[1]Hugst!$R$4:$W$4,0))))</f>
        <v>0</v>
      </c>
      <c r="O269" s="169">
        <f>IF($C269-O$1&lt;År1,0,N268*(1-VLOOKUP($A269,[1]Hugst!$R$5:$W$9,MATCH(ROUNDUP((O$1)/10,0)*10,[1]Hugst!$R$4:$W$4,0))))</f>
        <v>0</v>
      </c>
      <c r="P269" s="169">
        <f>IF($C269-P$1&lt;År1,0,O268*(1-VLOOKUP($A269,[1]Hugst!$R$5:$W$9,MATCH(ROUNDUP((P$1)/10,0)*10,[1]Hugst!$R$4:$W$4,0))))</f>
        <v>0</v>
      </c>
      <c r="Q269" s="169">
        <f>IF($C269-Q$1&lt;År1,0,P268*(1-VLOOKUP($A269,[1]Hugst!$R$5:$W$9,MATCH(ROUNDUP((Q$1)/10,0)*10,[1]Hugst!$R$4:$W$4,0))))</f>
        <v>0</v>
      </c>
      <c r="R269" s="169">
        <f>IF($C269-R$1&lt;År1,0,Q268*(1-VLOOKUP($A269,[1]Hugst!$R$5:$W$9,MATCH(ROUNDUP((R$1)/10,0)*10,[1]Hugst!$R$4:$W$4,0))))</f>
        <v>0</v>
      </c>
      <c r="S269" s="169">
        <f>IF($C269-S$1&lt;År1,0,R268*(1-VLOOKUP($A269,[1]Hugst!$R$5:$W$9,MATCH(ROUNDUP((S$1)/10,0)*10,[1]Hugst!$R$4:$W$4,0))))</f>
        <v>0</v>
      </c>
      <c r="T269" s="169">
        <f>IF($C269-T$1&lt;År1,0,S268*(1-VLOOKUP($A269,[1]Hugst!$R$5:$W$9,MATCH(ROUNDUP((T$1)/10,0)*10,[1]Hugst!$R$4:$W$4,0))))</f>
        <v>0</v>
      </c>
      <c r="U269" s="169">
        <f>IF($C269-U$1&lt;År1,0,T268*(1-VLOOKUP($A269,[1]Hugst!$R$5:$W$9,MATCH(ROUNDUP((U$1)/10,0)*10,[1]Hugst!$R$4:$W$4,0))))</f>
        <v>0</v>
      </c>
      <c r="V269" s="169">
        <f>IF($C269-V$1&lt;År1,0,U268*(1-VLOOKUP($A269,[1]Hugst!$R$5:$W$9,MATCH(ROUNDUP((V$1)/10,0)*10,[1]Hugst!$R$4:$W$4,0))))</f>
        <v>0</v>
      </c>
      <c r="W269" s="169">
        <f>IF($C269-W$1&lt;År1,0,V268*(1-VLOOKUP($A269,[1]Hugst!$R$5:$W$9,MATCH(ROUNDUP((W$1)/10,0)*10,[1]Hugst!$R$4:$W$4,0))))</f>
        <v>0</v>
      </c>
      <c r="X269" s="169">
        <f>IF($C269-X$1&lt;År1,0,W268*(1-VLOOKUP($A269,[1]Hugst!$R$5:$W$9,MATCH(ROUNDUP((X$1)/10,0)*10,[1]Hugst!$R$4:$W$4,0))))</f>
        <v>0</v>
      </c>
      <c r="Y269" s="169">
        <f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si="6"/>
        <v>0</v>
      </c>
      <c r="F270" s="169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>IF($C270-G$1&lt;År1,0,F269*(1-VLOOKUP($A270,[1]Hugst!$R$5:$W$9,MATCH(ROUNDUP((G$1)/10,0)*10,[1]Hugst!$R$4:$W$4,0))))</f>
        <v>0</v>
      </c>
      <c r="H270" s="169">
        <f>IF($C270-H$1&lt;År1,0,G269*(1-VLOOKUP($A270,[1]Hugst!$R$5:$W$9,MATCH(ROUNDUP((H$1)/10,0)*10,[1]Hugst!$R$4:$W$4,0))))</f>
        <v>0</v>
      </c>
      <c r="I270" s="169">
        <f>IF($C270-I$1&lt;År1,0,H269*(1-VLOOKUP($A270,[1]Hugst!$R$5:$W$9,MATCH(ROUNDUP((I$1)/10,0)*10,[1]Hugst!$R$4:$W$4,0))))</f>
        <v>0</v>
      </c>
      <c r="J270" s="169">
        <f>IF($C270-J$1&lt;År1,0,I269*(1-VLOOKUP($A270,[1]Hugst!$R$5:$W$9,MATCH(ROUNDUP((J$1)/10,0)*10,[1]Hugst!$R$4:$W$4,0))))</f>
        <v>0</v>
      </c>
      <c r="K270" s="169">
        <f>IF($C270-K$1&lt;År1,0,J269*(1-VLOOKUP($A270,[1]Hugst!$R$5:$W$9,MATCH(ROUNDUP((K$1)/10,0)*10,[1]Hugst!$R$4:$W$4,0))))</f>
        <v>0</v>
      </c>
      <c r="L270" s="169">
        <f>IF($C270-L$1&lt;År1,0,K269*(1-VLOOKUP($A270,[1]Hugst!$R$5:$W$9,MATCH(ROUNDUP((L$1)/10,0)*10,[1]Hugst!$R$4:$W$4,0))))</f>
        <v>0</v>
      </c>
      <c r="M270" s="169">
        <f>IF($C270-M$1&lt;År1,0,L269*(1-VLOOKUP($A270,[1]Hugst!$R$5:$W$9,MATCH(ROUNDUP((M$1)/10,0)*10,[1]Hugst!$R$4:$W$4,0))))</f>
        <v>0</v>
      </c>
      <c r="N270" s="169">
        <f>IF($C270-N$1&lt;År1,0,M269*(1-VLOOKUP($A270,[1]Hugst!$R$5:$W$9,MATCH(ROUNDUP((N$1)/10,0)*10,[1]Hugst!$R$4:$W$4,0))))</f>
        <v>0</v>
      </c>
      <c r="O270" s="169">
        <f>IF($C270-O$1&lt;År1,0,N269*(1-VLOOKUP($A270,[1]Hugst!$R$5:$W$9,MATCH(ROUNDUP((O$1)/10,0)*10,[1]Hugst!$R$4:$W$4,0))))</f>
        <v>0</v>
      </c>
      <c r="P270" s="169">
        <f>IF($C270-P$1&lt;År1,0,O269*(1-VLOOKUP($A270,[1]Hugst!$R$5:$W$9,MATCH(ROUNDUP((P$1)/10,0)*10,[1]Hugst!$R$4:$W$4,0))))</f>
        <v>0</v>
      </c>
      <c r="Q270" s="169">
        <f>IF($C270-Q$1&lt;År1,0,P269*(1-VLOOKUP($A270,[1]Hugst!$R$5:$W$9,MATCH(ROUNDUP((Q$1)/10,0)*10,[1]Hugst!$R$4:$W$4,0))))</f>
        <v>0</v>
      </c>
      <c r="R270" s="169">
        <f>IF($C270-R$1&lt;År1,0,Q269*(1-VLOOKUP($A270,[1]Hugst!$R$5:$W$9,MATCH(ROUNDUP((R$1)/10,0)*10,[1]Hugst!$R$4:$W$4,0))))</f>
        <v>0</v>
      </c>
      <c r="S270" s="169">
        <f>IF($C270-S$1&lt;År1,0,R269*(1-VLOOKUP($A270,[1]Hugst!$R$5:$W$9,MATCH(ROUNDUP((S$1)/10,0)*10,[1]Hugst!$R$4:$W$4,0))))</f>
        <v>0</v>
      </c>
      <c r="T270" s="169">
        <f>IF($C270-T$1&lt;År1,0,S269*(1-VLOOKUP($A270,[1]Hugst!$R$5:$W$9,MATCH(ROUNDUP((T$1)/10,0)*10,[1]Hugst!$R$4:$W$4,0))))</f>
        <v>0</v>
      </c>
      <c r="U270" s="169">
        <f>IF($C270-U$1&lt;År1,0,T269*(1-VLOOKUP($A270,[1]Hugst!$R$5:$W$9,MATCH(ROUNDUP((U$1)/10,0)*10,[1]Hugst!$R$4:$W$4,0))))</f>
        <v>0</v>
      </c>
      <c r="V270" s="169">
        <f>IF($C270-V$1&lt;År1,0,U269*(1-VLOOKUP($A270,[1]Hugst!$R$5:$W$9,MATCH(ROUNDUP((V$1)/10,0)*10,[1]Hugst!$R$4:$W$4,0))))</f>
        <v>0</v>
      </c>
      <c r="W270" s="169">
        <f>IF($C270-W$1&lt;År1,0,V269*(1-VLOOKUP($A270,[1]Hugst!$R$5:$W$9,MATCH(ROUNDUP((W$1)/10,0)*10,[1]Hugst!$R$4:$W$4,0))))</f>
        <v>0</v>
      </c>
      <c r="X270" s="169">
        <f>IF($C270-X$1&lt;År1,0,W269*(1-VLOOKUP($A270,[1]Hugst!$R$5:$W$9,MATCH(ROUNDUP((X$1)/10,0)*10,[1]Hugst!$R$4:$W$4,0))))</f>
        <v>0</v>
      </c>
      <c r="Y270" s="169">
        <f>IF($C270-Y$1&lt;År1,0,X269*(1-VLOOKUP($A270,[1]Hugst!$R$5:$W$9,MATCH(ROUNDUP((Y$1)/10,0)*10,[1]Hugst!$R$4:$W$4,0))))</f>
        <v>0</v>
      </c>
      <c r="Z270" s="169">
        <f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si="6"/>
        <v>0</v>
      </c>
      <c r="F271" s="169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>IF($C271-G$1&lt;År1,0,F270*(1-VLOOKUP($A271,[1]Hugst!$R$5:$W$9,MATCH(ROUNDUP((G$1)/10,0)*10,[1]Hugst!$R$4:$W$4,0))))</f>
        <v>0</v>
      </c>
      <c r="H271" s="169">
        <f>IF($C271-H$1&lt;År1,0,G270*(1-VLOOKUP($A271,[1]Hugst!$R$5:$W$9,MATCH(ROUNDUP((H$1)/10,0)*10,[1]Hugst!$R$4:$W$4,0))))</f>
        <v>0</v>
      </c>
      <c r="I271" s="169">
        <f>IF($C271-I$1&lt;År1,0,H270*(1-VLOOKUP($A271,[1]Hugst!$R$5:$W$9,MATCH(ROUNDUP((I$1)/10,0)*10,[1]Hugst!$R$4:$W$4,0))))</f>
        <v>0</v>
      </c>
      <c r="J271" s="169">
        <f>IF($C271-J$1&lt;År1,0,I270*(1-VLOOKUP($A271,[1]Hugst!$R$5:$W$9,MATCH(ROUNDUP((J$1)/10,0)*10,[1]Hugst!$R$4:$W$4,0))))</f>
        <v>0</v>
      </c>
      <c r="K271" s="169">
        <f>IF($C271-K$1&lt;År1,0,J270*(1-VLOOKUP($A271,[1]Hugst!$R$5:$W$9,MATCH(ROUNDUP((K$1)/10,0)*10,[1]Hugst!$R$4:$W$4,0))))</f>
        <v>0</v>
      </c>
      <c r="L271" s="169">
        <f>IF($C271-L$1&lt;År1,0,K270*(1-VLOOKUP($A271,[1]Hugst!$R$5:$W$9,MATCH(ROUNDUP((L$1)/10,0)*10,[1]Hugst!$R$4:$W$4,0))))</f>
        <v>0</v>
      </c>
      <c r="M271" s="169">
        <f>IF($C271-M$1&lt;År1,0,L270*(1-VLOOKUP($A271,[1]Hugst!$R$5:$W$9,MATCH(ROUNDUP((M$1)/10,0)*10,[1]Hugst!$R$4:$W$4,0))))</f>
        <v>0</v>
      </c>
      <c r="N271" s="169">
        <f>IF($C271-N$1&lt;År1,0,M270*(1-VLOOKUP($A271,[1]Hugst!$R$5:$W$9,MATCH(ROUNDUP((N$1)/10,0)*10,[1]Hugst!$R$4:$W$4,0))))</f>
        <v>0</v>
      </c>
      <c r="O271" s="169">
        <f>IF($C271-O$1&lt;År1,0,N270*(1-VLOOKUP($A271,[1]Hugst!$R$5:$W$9,MATCH(ROUNDUP((O$1)/10,0)*10,[1]Hugst!$R$4:$W$4,0))))</f>
        <v>0</v>
      </c>
      <c r="P271" s="169">
        <f>IF($C271-P$1&lt;År1,0,O270*(1-VLOOKUP($A271,[1]Hugst!$R$5:$W$9,MATCH(ROUNDUP((P$1)/10,0)*10,[1]Hugst!$R$4:$W$4,0))))</f>
        <v>0</v>
      </c>
      <c r="Q271" s="169">
        <f>IF($C271-Q$1&lt;År1,0,P270*(1-VLOOKUP($A271,[1]Hugst!$R$5:$W$9,MATCH(ROUNDUP((Q$1)/10,0)*10,[1]Hugst!$R$4:$W$4,0))))</f>
        <v>0</v>
      </c>
      <c r="R271" s="169">
        <f>IF($C271-R$1&lt;År1,0,Q270*(1-VLOOKUP($A271,[1]Hugst!$R$5:$W$9,MATCH(ROUNDUP((R$1)/10,0)*10,[1]Hugst!$R$4:$W$4,0))))</f>
        <v>0</v>
      </c>
      <c r="S271" s="169">
        <f>IF($C271-S$1&lt;År1,0,R270*(1-VLOOKUP($A271,[1]Hugst!$R$5:$W$9,MATCH(ROUNDUP((S$1)/10,0)*10,[1]Hugst!$R$4:$W$4,0))))</f>
        <v>0</v>
      </c>
      <c r="T271" s="169">
        <f>IF($C271-T$1&lt;År1,0,S270*(1-VLOOKUP($A271,[1]Hugst!$R$5:$W$9,MATCH(ROUNDUP((T$1)/10,0)*10,[1]Hugst!$R$4:$W$4,0))))</f>
        <v>0</v>
      </c>
      <c r="U271" s="169">
        <f>IF($C271-U$1&lt;År1,0,T270*(1-VLOOKUP($A271,[1]Hugst!$R$5:$W$9,MATCH(ROUNDUP((U$1)/10,0)*10,[1]Hugst!$R$4:$W$4,0))))</f>
        <v>0</v>
      </c>
      <c r="V271" s="169">
        <f>IF($C271-V$1&lt;År1,0,U270*(1-VLOOKUP($A271,[1]Hugst!$R$5:$W$9,MATCH(ROUNDUP((V$1)/10,0)*10,[1]Hugst!$R$4:$W$4,0))))</f>
        <v>0</v>
      </c>
      <c r="W271" s="169">
        <f>IF($C271-W$1&lt;År1,0,V270*(1-VLOOKUP($A271,[1]Hugst!$R$5:$W$9,MATCH(ROUNDUP((W$1)/10,0)*10,[1]Hugst!$R$4:$W$4,0))))</f>
        <v>0</v>
      </c>
      <c r="X271" s="169">
        <f>IF($C271-X$1&lt;År1,0,W270*(1-VLOOKUP($A271,[1]Hugst!$R$5:$W$9,MATCH(ROUNDUP((X$1)/10,0)*10,[1]Hugst!$R$4:$W$4,0))))</f>
        <v>0</v>
      </c>
      <c r="Y271" s="169">
        <f>IF($C271-Y$1&lt;År1,0,X270*(1-VLOOKUP($A271,[1]Hugst!$R$5:$W$9,MATCH(ROUNDUP((Y$1)/10,0)*10,[1]Hugst!$R$4:$W$4,0))))</f>
        <v>0</v>
      </c>
      <c r="Z271" s="169">
        <f>IF($C271-Z$1&lt;År1,0,Y270*(1-VLOOKUP($A271,[1]Hugst!$R$5:$W$9,MATCH(ROUNDUP((Z$1)/10,0)*10,[1]Hugst!$R$4:$W$4,0))))</f>
        <v>0</v>
      </c>
      <c r="AA271" s="169">
        <f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si="6"/>
        <v>0</v>
      </c>
      <c r="F272" s="169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>IF($C272-G$1&lt;År1,0,F271*(1-VLOOKUP($A272,[1]Hugst!$R$5:$W$9,MATCH(ROUNDUP((G$1)/10,0)*10,[1]Hugst!$R$4:$W$4,0))))</f>
        <v>0</v>
      </c>
      <c r="H272" s="169">
        <f>IF($C272-H$1&lt;År1,0,G271*(1-VLOOKUP($A272,[1]Hugst!$R$5:$W$9,MATCH(ROUNDUP((H$1)/10,0)*10,[1]Hugst!$R$4:$W$4,0))))</f>
        <v>0</v>
      </c>
      <c r="I272" s="169">
        <f>IF($C272-I$1&lt;År1,0,H271*(1-VLOOKUP($A272,[1]Hugst!$R$5:$W$9,MATCH(ROUNDUP((I$1)/10,0)*10,[1]Hugst!$R$4:$W$4,0))))</f>
        <v>0</v>
      </c>
      <c r="J272" s="169">
        <f>IF($C272-J$1&lt;År1,0,I271*(1-VLOOKUP($A272,[1]Hugst!$R$5:$W$9,MATCH(ROUNDUP((J$1)/10,0)*10,[1]Hugst!$R$4:$W$4,0))))</f>
        <v>0</v>
      </c>
      <c r="K272" s="169">
        <f>IF($C272-K$1&lt;År1,0,J271*(1-VLOOKUP($A272,[1]Hugst!$R$5:$W$9,MATCH(ROUNDUP((K$1)/10,0)*10,[1]Hugst!$R$4:$W$4,0))))</f>
        <v>0</v>
      </c>
      <c r="L272" s="169">
        <f>IF($C272-L$1&lt;År1,0,K271*(1-VLOOKUP($A272,[1]Hugst!$R$5:$W$9,MATCH(ROUNDUP((L$1)/10,0)*10,[1]Hugst!$R$4:$W$4,0))))</f>
        <v>0</v>
      </c>
      <c r="M272" s="169">
        <f>IF($C272-M$1&lt;År1,0,L271*(1-VLOOKUP($A272,[1]Hugst!$R$5:$W$9,MATCH(ROUNDUP((M$1)/10,0)*10,[1]Hugst!$R$4:$W$4,0))))</f>
        <v>0</v>
      </c>
      <c r="N272" s="169">
        <f>IF($C272-N$1&lt;År1,0,M271*(1-VLOOKUP($A272,[1]Hugst!$R$5:$W$9,MATCH(ROUNDUP((N$1)/10,0)*10,[1]Hugst!$R$4:$W$4,0))))</f>
        <v>0</v>
      </c>
      <c r="O272" s="169">
        <f>IF($C272-O$1&lt;År1,0,N271*(1-VLOOKUP($A272,[1]Hugst!$R$5:$W$9,MATCH(ROUNDUP((O$1)/10,0)*10,[1]Hugst!$R$4:$W$4,0))))</f>
        <v>0</v>
      </c>
      <c r="P272" s="169">
        <f>IF($C272-P$1&lt;År1,0,O271*(1-VLOOKUP($A272,[1]Hugst!$R$5:$W$9,MATCH(ROUNDUP((P$1)/10,0)*10,[1]Hugst!$R$4:$W$4,0))))</f>
        <v>0</v>
      </c>
      <c r="Q272" s="169">
        <f>IF($C272-Q$1&lt;År1,0,P271*(1-VLOOKUP($A272,[1]Hugst!$R$5:$W$9,MATCH(ROUNDUP((Q$1)/10,0)*10,[1]Hugst!$R$4:$W$4,0))))</f>
        <v>0</v>
      </c>
      <c r="R272" s="169">
        <f>IF($C272-R$1&lt;År1,0,Q271*(1-VLOOKUP($A272,[1]Hugst!$R$5:$W$9,MATCH(ROUNDUP((R$1)/10,0)*10,[1]Hugst!$R$4:$W$4,0))))</f>
        <v>0</v>
      </c>
      <c r="S272" s="169">
        <f>IF($C272-S$1&lt;År1,0,R271*(1-VLOOKUP($A272,[1]Hugst!$R$5:$W$9,MATCH(ROUNDUP((S$1)/10,0)*10,[1]Hugst!$R$4:$W$4,0))))</f>
        <v>0</v>
      </c>
      <c r="T272" s="169">
        <f>IF($C272-T$1&lt;År1,0,S271*(1-VLOOKUP($A272,[1]Hugst!$R$5:$W$9,MATCH(ROUNDUP((T$1)/10,0)*10,[1]Hugst!$R$4:$W$4,0))))</f>
        <v>0</v>
      </c>
      <c r="U272" s="169">
        <f>IF($C272-U$1&lt;År1,0,T271*(1-VLOOKUP($A272,[1]Hugst!$R$5:$W$9,MATCH(ROUNDUP((U$1)/10,0)*10,[1]Hugst!$R$4:$W$4,0))))</f>
        <v>0</v>
      </c>
      <c r="V272" s="169">
        <f>IF($C272-V$1&lt;År1,0,U271*(1-VLOOKUP($A272,[1]Hugst!$R$5:$W$9,MATCH(ROUNDUP((V$1)/10,0)*10,[1]Hugst!$R$4:$W$4,0))))</f>
        <v>0</v>
      </c>
      <c r="W272" s="169">
        <f>IF($C272-W$1&lt;År1,0,V271*(1-VLOOKUP($A272,[1]Hugst!$R$5:$W$9,MATCH(ROUNDUP((W$1)/10,0)*10,[1]Hugst!$R$4:$W$4,0))))</f>
        <v>0</v>
      </c>
      <c r="X272" s="169">
        <f>IF($C272-X$1&lt;År1,0,W271*(1-VLOOKUP($A272,[1]Hugst!$R$5:$W$9,MATCH(ROUNDUP((X$1)/10,0)*10,[1]Hugst!$R$4:$W$4,0))))</f>
        <v>0</v>
      </c>
      <c r="Y272" s="169">
        <f>IF($C272-Y$1&lt;År1,0,X271*(1-VLOOKUP($A272,[1]Hugst!$R$5:$W$9,MATCH(ROUNDUP((Y$1)/10,0)*10,[1]Hugst!$R$4:$W$4,0))))</f>
        <v>0</v>
      </c>
      <c r="Z272" s="169">
        <f>IF($C272-Z$1&lt;År1,0,Y271*(1-VLOOKUP($A272,[1]Hugst!$R$5:$W$9,MATCH(ROUNDUP((Z$1)/10,0)*10,[1]Hugst!$R$4:$W$4,0))))</f>
        <v>0</v>
      </c>
      <c r="AA272" s="169">
        <f>IF($C272-AA$1&lt;År1,0,Z271*(1-VLOOKUP($A272,[1]Hugst!$R$5:$W$9,MATCH(ROUNDUP((AA$1)/10,0)*10,[1]Hugst!$R$4:$W$4,0))))</f>
        <v>0</v>
      </c>
      <c r="AB272" s="169">
        <f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si="6"/>
        <v>0</v>
      </c>
      <c r="F273" s="169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>IF($C273-G$1&lt;År1,0,F272*(1-VLOOKUP($A273,[1]Hugst!$R$5:$W$9,MATCH(ROUNDUP((G$1)/10,0)*10,[1]Hugst!$R$4:$W$4,0))))</f>
        <v>0</v>
      </c>
      <c r="H273" s="169">
        <f>IF($C273-H$1&lt;År1,0,G272*(1-VLOOKUP($A273,[1]Hugst!$R$5:$W$9,MATCH(ROUNDUP((H$1)/10,0)*10,[1]Hugst!$R$4:$W$4,0))))</f>
        <v>0</v>
      </c>
      <c r="I273" s="169">
        <f>IF($C273-I$1&lt;År1,0,H272*(1-VLOOKUP($A273,[1]Hugst!$R$5:$W$9,MATCH(ROUNDUP((I$1)/10,0)*10,[1]Hugst!$R$4:$W$4,0))))</f>
        <v>0</v>
      </c>
      <c r="J273" s="169">
        <f>IF($C273-J$1&lt;År1,0,I272*(1-VLOOKUP($A273,[1]Hugst!$R$5:$W$9,MATCH(ROUNDUP((J$1)/10,0)*10,[1]Hugst!$R$4:$W$4,0))))</f>
        <v>0</v>
      </c>
      <c r="K273" s="169">
        <f>IF($C273-K$1&lt;År1,0,J272*(1-VLOOKUP($A273,[1]Hugst!$R$5:$W$9,MATCH(ROUNDUP((K$1)/10,0)*10,[1]Hugst!$R$4:$W$4,0))))</f>
        <v>0</v>
      </c>
      <c r="L273" s="169">
        <f>IF($C273-L$1&lt;År1,0,K272*(1-VLOOKUP($A273,[1]Hugst!$R$5:$W$9,MATCH(ROUNDUP((L$1)/10,0)*10,[1]Hugst!$R$4:$W$4,0))))</f>
        <v>0</v>
      </c>
      <c r="M273" s="169">
        <f>IF($C273-M$1&lt;År1,0,L272*(1-VLOOKUP($A273,[1]Hugst!$R$5:$W$9,MATCH(ROUNDUP((M$1)/10,0)*10,[1]Hugst!$R$4:$W$4,0))))</f>
        <v>0</v>
      </c>
      <c r="N273" s="169">
        <f>IF($C273-N$1&lt;År1,0,M272*(1-VLOOKUP($A273,[1]Hugst!$R$5:$W$9,MATCH(ROUNDUP((N$1)/10,0)*10,[1]Hugst!$R$4:$W$4,0))))</f>
        <v>0</v>
      </c>
      <c r="O273" s="169">
        <f>IF($C273-O$1&lt;År1,0,N272*(1-VLOOKUP($A273,[1]Hugst!$R$5:$W$9,MATCH(ROUNDUP((O$1)/10,0)*10,[1]Hugst!$R$4:$W$4,0))))</f>
        <v>0</v>
      </c>
      <c r="P273" s="169">
        <f>IF($C273-P$1&lt;År1,0,O272*(1-VLOOKUP($A273,[1]Hugst!$R$5:$W$9,MATCH(ROUNDUP((P$1)/10,0)*10,[1]Hugst!$R$4:$W$4,0))))</f>
        <v>0</v>
      </c>
      <c r="Q273" s="169">
        <f>IF($C273-Q$1&lt;År1,0,P272*(1-VLOOKUP($A273,[1]Hugst!$R$5:$W$9,MATCH(ROUNDUP((Q$1)/10,0)*10,[1]Hugst!$R$4:$W$4,0))))</f>
        <v>0</v>
      </c>
      <c r="R273" s="169">
        <f>IF($C273-R$1&lt;År1,0,Q272*(1-VLOOKUP($A273,[1]Hugst!$R$5:$W$9,MATCH(ROUNDUP((R$1)/10,0)*10,[1]Hugst!$R$4:$W$4,0))))</f>
        <v>0</v>
      </c>
      <c r="S273" s="169">
        <f>IF($C273-S$1&lt;År1,0,R272*(1-VLOOKUP($A273,[1]Hugst!$R$5:$W$9,MATCH(ROUNDUP((S$1)/10,0)*10,[1]Hugst!$R$4:$W$4,0))))</f>
        <v>0</v>
      </c>
      <c r="T273" s="169">
        <f>IF($C273-T$1&lt;År1,0,S272*(1-VLOOKUP($A273,[1]Hugst!$R$5:$W$9,MATCH(ROUNDUP((T$1)/10,0)*10,[1]Hugst!$R$4:$W$4,0))))</f>
        <v>0</v>
      </c>
      <c r="U273" s="169">
        <f>IF($C273-U$1&lt;År1,0,T272*(1-VLOOKUP($A273,[1]Hugst!$R$5:$W$9,MATCH(ROUNDUP((U$1)/10,0)*10,[1]Hugst!$R$4:$W$4,0))))</f>
        <v>0</v>
      </c>
      <c r="V273" s="169">
        <f>IF($C273-V$1&lt;År1,0,U272*(1-VLOOKUP($A273,[1]Hugst!$R$5:$W$9,MATCH(ROUNDUP((V$1)/10,0)*10,[1]Hugst!$R$4:$W$4,0))))</f>
        <v>0</v>
      </c>
      <c r="W273" s="169">
        <f>IF($C273-W$1&lt;År1,0,V272*(1-VLOOKUP($A273,[1]Hugst!$R$5:$W$9,MATCH(ROUNDUP((W$1)/10,0)*10,[1]Hugst!$R$4:$W$4,0))))</f>
        <v>0</v>
      </c>
      <c r="X273" s="169">
        <f>IF($C273-X$1&lt;År1,0,W272*(1-VLOOKUP($A273,[1]Hugst!$R$5:$W$9,MATCH(ROUNDUP((X$1)/10,0)*10,[1]Hugst!$R$4:$W$4,0))))</f>
        <v>0</v>
      </c>
      <c r="Y273" s="169">
        <f>IF($C273-Y$1&lt;År1,0,X272*(1-VLOOKUP($A273,[1]Hugst!$R$5:$W$9,MATCH(ROUNDUP((Y$1)/10,0)*10,[1]Hugst!$R$4:$W$4,0))))</f>
        <v>0</v>
      </c>
      <c r="Z273" s="169">
        <f>IF($C273-Z$1&lt;År1,0,Y272*(1-VLOOKUP($A273,[1]Hugst!$R$5:$W$9,MATCH(ROUNDUP((Z$1)/10,0)*10,[1]Hugst!$R$4:$W$4,0))))</f>
        <v>0</v>
      </c>
      <c r="AA273" s="169">
        <f>IF($C273-AA$1&lt;År1,0,Z272*(1-VLOOKUP($A273,[1]Hugst!$R$5:$W$9,MATCH(ROUNDUP((AA$1)/10,0)*10,[1]Hugst!$R$4:$W$4,0))))</f>
        <v>0</v>
      </c>
      <c r="AB273" s="169">
        <f>IF($C273-AB$1&lt;År1,0,AA272*(1-VLOOKUP($A273,[1]Hugst!$R$5:$W$9,MATCH(ROUNDUP((AB$1)/10,0)*10,[1]Hugst!$R$4:$W$4,0))))</f>
        <v>0</v>
      </c>
      <c r="AC273" s="169">
        <f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si="6"/>
        <v>0</v>
      </c>
      <c r="F274" s="169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>IF($C274-G$1&lt;År1,0,F273*(1-VLOOKUP($A274,[1]Hugst!$R$5:$W$9,MATCH(ROUNDUP((G$1)/10,0)*10,[1]Hugst!$R$4:$W$4,0))))</f>
        <v>0</v>
      </c>
      <c r="H274" s="169">
        <f>IF($C274-H$1&lt;År1,0,G273*(1-VLOOKUP($A274,[1]Hugst!$R$5:$W$9,MATCH(ROUNDUP((H$1)/10,0)*10,[1]Hugst!$R$4:$W$4,0))))</f>
        <v>0</v>
      </c>
      <c r="I274" s="169">
        <f>IF($C274-I$1&lt;År1,0,H273*(1-VLOOKUP($A274,[1]Hugst!$R$5:$W$9,MATCH(ROUNDUP((I$1)/10,0)*10,[1]Hugst!$R$4:$W$4,0))))</f>
        <v>0</v>
      </c>
      <c r="J274" s="169">
        <f>IF($C274-J$1&lt;År1,0,I273*(1-VLOOKUP($A274,[1]Hugst!$R$5:$W$9,MATCH(ROUNDUP((J$1)/10,0)*10,[1]Hugst!$R$4:$W$4,0))))</f>
        <v>0</v>
      </c>
      <c r="K274" s="169">
        <f>IF($C274-K$1&lt;År1,0,J273*(1-VLOOKUP($A274,[1]Hugst!$R$5:$W$9,MATCH(ROUNDUP((K$1)/10,0)*10,[1]Hugst!$R$4:$W$4,0))))</f>
        <v>0</v>
      </c>
      <c r="L274" s="169">
        <f>IF($C274-L$1&lt;År1,0,K273*(1-VLOOKUP($A274,[1]Hugst!$R$5:$W$9,MATCH(ROUNDUP((L$1)/10,0)*10,[1]Hugst!$R$4:$W$4,0))))</f>
        <v>0</v>
      </c>
      <c r="M274" s="169">
        <f>IF($C274-M$1&lt;År1,0,L273*(1-VLOOKUP($A274,[1]Hugst!$R$5:$W$9,MATCH(ROUNDUP((M$1)/10,0)*10,[1]Hugst!$R$4:$W$4,0))))</f>
        <v>0</v>
      </c>
      <c r="N274" s="169">
        <f>IF($C274-N$1&lt;År1,0,M273*(1-VLOOKUP($A274,[1]Hugst!$R$5:$W$9,MATCH(ROUNDUP((N$1)/10,0)*10,[1]Hugst!$R$4:$W$4,0))))</f>
        <v>0</v>
      </c>
      <c r="O274" s="169">
        <f>IF($C274-O$1&lt;År1,0,N273*(1-VLOOKUP($A274,[1]Hugst!$R$5:$W$9,MATCH(ROUNDUP((O$1)/10,0)*10,[1]Hugst!$R$4:$W$4,0))))</f>
        <v>0</v>
      </c>
      <c r="P274" s="169">
        <f>IF($C274-P$1&lt;År1,0,O273*(1-VLOOKUP($A274,[1]Hugst!$R$5:$W$9,MATCH(ROUNDUP((P$1)/10,0)*10,[1]Hugst!$R$4:$W$4,0))))</f>
        <v>0</v>
      </c>
      <c r="Q274" s="169">
        <f>IF($C274-Q$1&lt;År1,0,P273*(1-VLOOKUP($A274,[1]Hugst!$R$5:$W$9,MATCH(ROUNDUP((Q$1)/10,0)*10,[1]Hugst!$R$4:$W$4,0))))</f>
        <v>0</v>
      </c>
      <c r="R274" s="169">
        <f>IF($C274-R$1&lt;År1,0,Q273*(1-VLOOKUP($A274,[1]Hugst!$R$5:$W$9,MATCH(ROUNDUP((R$1)/10,0)*10,[1]Hugst!$R$4:$W$4,0))))</f>
        <v>0</v>
      </c>
      <c r="S274" s="169">
        <f>IF($C274-S$1&lt;År1,0,R273*(1-VLOOKUP($A274,[1]Hugst!$R$5:$W$9,MATCH(ROUNDUP((S$1)/10,0)*10,[1]Hugst!$R$4:$W$4,0))))</f>
        <v>0</v>
      </c>
      <c r="T274" s="169">
        <f>IF($C274-T$1&lt;År1,0,S273*(1-VLOOKUP($A274,[1]Hugst!$R$5:$W$9,MATCH(ROUNDUP((T$1)/10,0)*10,[1]Hugst!$R$4:$W$4,0))))</f>
        <v>0</v>
      </c>
      <c r="U274" s="169">
        <f>IF($C274-U$1&lt;År1,0,T273*(1-VLOOKUP($A274,[1]Hugst!$R$5:$W$9,MATCH(ROUNDUP((U$1)/10,0)*10,[1]Hugst!$R$4:$W$4,0))))</f>
        <v>0</v>
      </c>
      <c r="V274" s="169">
        <f>IF($C274-V$1&lt;År1,0,U273*(1-VLOOKUP($A274,[1]Hugst!$R$5:$W$9,MATCH(ROUNDUP((V$1)/10,0)*10,[1]Hugst!$R$4:$W$4,0))))</f>
        <v>0</v>
      </c>
      <c r="W274" s="169">
        <f>IF($C274-W$1&lt;År1,0,V273*(1-VLOOKUP($A274,[1]Hugst!$R$5:$W$9,MATCH(ROUNDUP((W$1)/10,0)*10,[1]Hugst!$R$4:$W$4,0))))</f>
        <v>0</v>
      </c>
      <c r="X274" s="169">
        <f>IF($C274-X$1&lt;År1,0,W273*(1-VLOOKUP($A274,[1]Hugst!$R$5:$W$9,MATCH(ROUNDUP((X$1)/10,0)*10,[1]Hugst!$R$4:$W$4,0))))</f>
        <v>0</v>
      </c>
      <c r="Y274" s="169">
        <f>IF($C274-Y$1&lt;År1,0,X273*(1-VLOOKUP($A274,[1]Hugst!$R$5:$W$9,MATCH(ROUNDUP((Y$1)/10,0)*10,[1]Hugst!$R$4:$W$4,0))))</f>
        <v>0</v>
      </c>
      <c r="Z274" s="169">
        <f>IF($C274-Z$1&lt;År1,0,Y273*(1-VLOOKUP($A274,[1]Hugst!$R$5:$W$9,MATCH(ROUNDUP((Z$1)/10,0)*10,[1]Hugst!$R$4:$W$4,0))))</f>
        <v>0</v>
      </c>
      <c r="AA274" s="169">
        <f>IF($C274-AA$1&lt;År1,0,Z273*(1-VLOOKUP($A274,[1]Hugst!$R$5:$W$9,MATCH(ROUNDUP((AA$1)/10,0)*10,[1]Hugst!$R$4:$W$4,0))))</f>
        <v>0</v>
      </c>
      <c r="AB274" s="169">
        <f>IF($C274-AB$1&lt;År1,0,AA273*(1-VLOOKUP($A274,[1]Hugst!$R$5:$W$9,MATCH(ROUNDUP((AB$1)/10,0)*10,[1]Hugst!$R$4:$W$4,0))))</f>
        <v>0</v>
      </c>
      <c r="AC274" s="169">
        <f>IF($C274-AC$1&lt;År1,0,AB273*(1-VLOOKUP($A274,[1]Hugst!$R$5:$W$9,MATCH(ROUNDUP((AC$1)/10,0)*10,[1]Hugst!$R$4:$W$4,0))))</f>
        <v>0</v>
      </c>
      <c r="AD274" s="169">
        <f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si="6"/>
        <v>0</v>
      </c>
      <c r="F275" s="169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>IF($C275-G$1&lt;År1,0,F274*(1-VLOOKUP($A275,[1]Hugst!$R$5:$W$9,MATCH(ROUNDUP((G$1)/10,0)*10,[1]Hugst!$R$4:$W$4,0))))</f>
        <v>0</v>
      </c>
      <c r="H275" s="169">
        <f>IF($C275-H$1&lt;År1,0,G274*(1-VLOOKUP($A275,[1]Hugst!$R$5:$W$9,MATCH(ROUNDUP((H$1)/10,0)*10,[1]Hugst!$R$4:$W$4,0))))</f>
        <v>0</v>
      </c>
      <c r="I275" s="169">
        <f>IF($C275-I$1&lt;År1,0,H274*(1-VLOOKUP($A275,[1]Hugst!$R$5:$W$9,MATCH(ROUNDUP((I$1)/10,0)*10,[1]Hugst!$R$4:$W$4,0))))</f>
        <v>0</v>
      </c>
      <c r="J275" s="169">
        <f>IF($C275-J$1&lt;År1,0,I274*(1-VLOOKUP($A275,[1]Hugst!$R$5:$W$9,MATCH(ROUNDUP((J$1)/10,0)*10,[1]Hugst!$R$4:$W$4,0))))</f>
        <v>0</v>
      </c>
      <c r="K275" s="169">
        <f>IF($C275-K$1&lt;År1,0,J274*(1-VLOOKUP($A275,[1]Hugst!$R$5:$W$9,MATCH(ROUNDUP((K$1)/10,0)*10,[1]Hugst!$R$4:$W$4,0))))</f>
        <v>0</v>
      </c>
      <c r="L275" s="169">
        <f>IF($C275-L$1&lt;År1,0,K274*(1-VLOOKUP($A275,[1]Hugst!$R$5:$W$9,MATCH(ROUNDUP((L$1)/10,0)*10,[1]Hugst!$R$4:$W$4,0))))</f>
        <v>0</v>
      </c>
      <c r="M275" s="169">
        <f>IF($C275-M$1&lt;År1,0,L274*(1-VLOOKUP($A275,[1]Hugst!$R$5:$W$9,MATCH(ROUNDUP((M$1)/10,0)*10,[1]Hugst!$R$4:$W$4,0))))</f>
        <v>0</v>
      </c>
      <c r="N275" s="169">
        <f>IF($C275-N$1&lt;År1,0,M274*(1-VLOOKUP($A275,[1]Hugst!$R$5:$W$9,MATCH(ROUNDUP((N$1)/10,0)*10,[1]Hugst!$R$4:$W$4,0))))</f>
        <v>0</v>
      </c>
      <c r="O275" s="169">
        <f>IF($C275-O$1&lt;År1,0,N274*(1-VLOOKUP($A275,[1]Hugst!$R$5:$W$9,MATCH(ROUNDUP((O$1)/10,0)*10,[1]Hugst!$R$4:$W$4,0))))</f>
        <v>0</v>
      </c>
      <c r="P275" s="169">
        <f>IF($C275-P$1&lt;År1,0,O274*(1-VLOOKUP($A275,[1]Hugst!$R$5:$W$9,MATCH(ROUNDUP((P$1)/10,0)*10,[1]Hugst!$R$4:$W$4,0))))</f>
        <v>0</v>
      </c>
      <c r="Q275" s="169">
        <f>IF($C275-Q$1&lt;År1,0,P274*(1-VLOOKUP($A275,[1]Hugst!$R$5:$W$9,MATCH(ROUNDUP((Q$1)/10,0)*10,[1]Hugst!$R$4:$W$4,0))))</f>
        <v>0</v>
      </c>
      <c r="R275" s="169">
        <f>IF($C275-R$1&lt;År1,0,Q274*(1-VLOOKUP($A275,[1]Hugst!$R$5:$W$9,MATCH(ROUNDUP((R$1)/10,0)*10,[1]Hugst!$R$4:$W$4,0))))</f>
        <v>0</v>
      </c>
      <c r="S275" s="169">
        <f>IF($C275-S$1&lt;År1,0,R274*(1-VLOOKUP($A275,[1]Hugst!$R$5:$W$9,MATCH(ROUNDUP((S$1)/10,0)*10,[1]Hugst!$R$4:$W$4,0))))</f>
        <v>0</v>
      </c>
      <c r="T275" s="169">
        <f>IF($C275-T$1&lt;År1,0,S274*(1-VLOOKUP($A275,[1]Hugst!$R$5:$W$9,MATCH(ROUNDUP((T$1)/10,0)*10,[1]Hugst!$R$4:$W$4,0))))</f>
        <v>0</v>
      </c>
      <c r="U275" s="169">
        <f>IF($C275-U$1&lt;År1,0,T274*(1-VLOOKUP($A275,[1]Hugst!$R$5:$W$9,MATCH(ROUNDUP((U$1)/10,0)*10,[1]Hugst!$R$4:$W$4,0))))</f>
        <v>0</v>
      </c>
      <c r="V275" s="169">
        <f>IF($C275-V$1&lt;År1,0,U274*(1-VLOOKUP($A275,[1]Hugst!$R$5:$W$9,MATCH(ROUNDUP((V$1)/10,0)*10,[1]Hugst!$R$4:$W$4,0))))</f>
        <v>0</v>
      </c>
      <c r="W275" s="169">
        <f>IF($C275-W$1&lt;År1,0,V274*(1-VLOOKUP($A275,[1]Hugst!$R$5:$W$9,MATCH(ROUNDUP((W$1)/10,0)*10,[1]Hugst!$R$4:$W$4,0))))</f>
        <v>0</v>
      </c>
      <c r="X275" s="169">
        <f>IF($C275-X$1&lt;År1,0,W274*(1-VLOOKUP($A275,[1]Hugst!$R$5:$W$9,MATCH(ROUNDUP((X$1)/10,0)*10,[1]Hugst!$R$4:$W$4,0))))</f>
        <v>0</v>
      </c>
      <c r="Y275" s="169">
        <f>IF($C275-Y$1&lt;År1,0,X274*(1-VLOOKUP($A275,[1]Hugst!$R$5:$W$9,MATCH(ROUNDUP((Y$1)/10,0)*10,[1]Hugst!$R$4:$W$4,0))))</f>
        <v>0</v>
      </c>
      <c r="Z275" s="169">
        <f>IF($C275-Z$1&lt;År1,0,Y274*(1-VLOOKUP($A275,[1]Hugst!$R$5:$W$9,MATCH(ROUNDUP((Z$1)/10,0)*10,[1]Hugst!$R$4:$W$4,0))))</f>
        <v>0</v>
      </c>
      <c r="AA275" s="169">
        <f>IF($C275-AA$1&lt;År1,0,Z274*(1-VLOOKUP($A275,[1]Hugst!$R$5:$W$9,MATCH(ROUNDUP((AA$1)/10,0)*10,[1]Hugst!$R$4:$W$4,0))))</f>
        <v>0</v>
      </c>
      <c r="AB275" s="169">
        <f>IF($C275-AB$1&lt;År1,0,AA274*(1-VLOOKUP($A275,[1]Hugst!$R$5:$W$9,MATCH(ROUNDUP((AB$1)/10,0)*10,[1]Hugst!$R$4:$W$4,0))))</f>
        <v>0</v>
      </c>
      <c r="AC275" s="169">
        <f>IF($C275-AC$1&lt;År1,0,AB274*(1-VLOOKUP($A275,[1]Hugst!$R$5:$W$9,MATCH(ROUNDUP((AC$1)/10,0)*10,[1]Hugst!$R$4:$W$4,0))))</f>
        <v>0</v>
      </c>
      <c r="AD275" s="169">
        <f>IF($C275-AD$1&lt;År1,0,AC274*(1-VLOOKUP($A275,[1]Hugst!$R$5:$W$9,MATCH(ROUNDUP((AD$1)/10,0)*10,[1]Hugst!$R$4:$W$4,0))))</f>
        <v>0</v>
      </c>
      <c r="AE275" s="169">
        <f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si="6"/>
        <v>0</v>
      </c>
      <c r="F276" s="169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>IF($C276-G$1&lt;År1,0,F275*(1-VLOOKUP($A276,[1]Hugst!$R$5:$W$9,MATCH(ROUNDUP((G$1)/10,0)*10,[1]Hugst!$R$4:$W$4,0))))</f>
        <v>0</v>
      </c>
      <c r="H276" s="169">
        <f>IF($C276-H$1&lt;År1,0,G275*(1-VLOOKUP($A276,[1]Hugst!$R$5:$W$9,MATCH(ROUNDUP((H$1)/10,0)*10,[1]Hugst!$R$4:$W$4,0))))</f>
        <v>0</v>
      </c>
      <c r="I276" s="169">
        <f>IF($C276-I$1&lt;År1,0,H275*(1-VLOOKUP($A276,[1]Hugst!$R$5:$W$9,MATCH(ROUNDUP((I$1)/10,0)*10,[1]Hugst!$R$4:$W$4,0))))</f>
        <v>0</v>
      </c>
      <c r="J276" s="169">
        <f>IF($C276-J$1&lt;År1,0,I275*(1-VLOOKUP($A276,[1]Hugst!$R$5:$W$9,MATCH(ROUNDUP((J$1)/10,0)*10,[1]Hugst!$R$4:$W$4,0))))</f>
        <v>0</v>
      </c>
      <c r="K276" s="169">
        <f>IF($C276-K$1&lt;År1,0,J275*(1-VLOOKUP($A276,[1]Hugst!$R$5:$W$9,MATCH(ROUNDUP((K$1)/10,0)*10,[1]Hugst!$R$4:$W$4,0))))</f>
        <v>0</v>
      </c>
      <c r="L276" s="169">
        <f>IF($C276-L$1&lt;År1,0,K275*(1-VLOOKUP($A276,[1]Hugst!$R$5:$W$9,MATCH(ROUNDUP((L$1)/10,0)*10,[1]Hugst!$R$4:$W$4,0))))</f>
        <v>0</v>
      </c>
      <c r="M276" s="169">
        <f>IF($C276-M$1&lt;År1,0,L275*(1-VLOOKUP($A276,[1]Hugst!$R$5:$W$9,MATCH(ROUNDUP((M$1)/10,0)*10,[1]Hugst!$R$4:$W$4,0))))</f>
        <v>0</v>
      </c>
      <c r="N276" s="169">
        <f>IF($C276-N$1&lt;År1,0,M275*(1-VLOOKUP($A276,[1]Hugst!$R$5:$W$9,MATCH(ROUNDUP((N$1)/10,0)*10,[1]Hugst!$R$4:$W$4,0))))</f>
        <v>0</v>
      </c>
      <c r="O276" s="169">
        <f>IF($C276-O$1&lt;År1,0,N275*(1-VLOOKUP($A276,[1]Hugst!$R$5:$W$9,MATCH(ROUNDUP((O$1)/10,0)*10,[1]Hugst!$R$4:$W$4,0))))</f>
        <v>0</v>
      </c>
      <c r="P276" s="169">
        <f>IF($C276-P$1&lt;År1,0,O275*(1-VLOOKUP($A276,[1]Hugst!$R$5:$W$9,MATCH(ROUNDUP((P$1)/10,0)*10,[1]Hugst!$R$4:$W$4,0))))</f>
        <v>0</v>
      </c>
      <c r="Q276" s="169">
        <f>IF($C276-Q$1&lt;År1,0,P275*(1-VLOOKUP($A276,[1]Hugst!$R$5:$W$9,MATCH(ROUNDUP((Q$1)/10,0)*10,[1]Hugst!$R$4:$W$4,0))))</f>
        <v>0</v>
      </c>
      <c r="R276" s="169">
        <f>IF($C276-R$1&lt;År1,0,Q275*(1-VLOOKUP($A276,[1]Hugst!$R$5:$W$9,MATCH(ROUNDUP((R$1)/10,0)*10,[1]Hugst!$R$4:$W$4,0))))</f>
        <v>0</v>
      </c>
      <c r="S276" s="169">
        <f>IF($C276-S$1&lt;År1,0,R275*(1-VLOOKUP($A276,[1]Hugst!$R$5:$W$9,MATCH(ROUNDUP((S$1)/10,0)*10,[1]Hugst!$R$4:$W$4,0))))</f>
        <v>0</v>
      </c>
      <c r="T276" s="169">
        <f>IF($C276-T$1&lt;År1,0,S275*(1-VLOOKUP($A276,[1]Hugst!$R$5:$W$9,MATCH(ROUNDUP((T$1)/10,0)*10,[1]Hugst!$R$4:$W$4,0))))</f>
        <v>0</v>
      </c>
      <c r="U276" s="169">
        <f>IF($C276-U$1&lt;År1,0,T275*(1-VLOOKUP($A276,[1]Hugst!$R$5:$W$9,MATCH(ROUNDUP((U$1)/10,0)*10,[1]Hugst!$R$4:$W$4,0))))</f>
        <v>0</v>
      </c>
      <c r="V276" s="169">
        <f>IF($C276-V$1&lt;År1,0,U275*(1-VLOOKUP($A276,[1]Hugst!$R$5:$W$9,MATCH(ROUNDUP((V$1)/10,0)*10,[1]Hugst!$R$4:$W$4,0))))</f>
        <v>0</v>
      </c>
      <c r="W276" s="169">
        <f>IF($C276-W$1&lt;År1,0,V275*(1-VLOOKUP($A276,[1]Hugst!$R$5:$W$9,MATCH(ROUNDUP((W$1)/10,0)*10,[1]Hugst!$R$4:$W$4,0))))</f>
        <v>0</v>
      </c>
      <c r="X276" s="169">
        <f>IF($C276-X$1&lt;År1,0,W275*(1-VLOOKUP($A276,[1]Hugst!$R$5:$W$9,MATCH(ROUNDUP((X$1)/10,0)*10,[1]Hugst!$R$4:$W$4,0))))</f>
        <v>0</v>
      </c>
      <c r="Y276" s="169">
        <f>IF($C276-Y$1&lt;År1,0,X275*(1-VLOOKUP($A276,[1]Hugst!$R$5:$W$9,MATCH(ROUNDUP((Y$1)/10,0)*10,[1]Hugst!$R$4:$W$4,0))))</f>
        <v>0</v>
      </c>
      <c r="Z276" s="169">
        <f>IF($C276-Z$1&lt;År1,0,Y275*(1-VLOOKUP($A276,[1]Hugst!$R$5:$W$9,MATCH(ROUNDUP((Z$1)/10,0)*10,[1]Hugst!$R$4:$W$4,0))))</f>
        <v>0</v>
      </c>
      <c r="AA276" s="169">
        <f>IF($C276-AA$1&lt;År1,0,Z275*(1-VLOOKUP($A276,[1]Hugst!$R$5:$W$9,MATCH(ROUNDUP((AA$1)/10,0)*10,[1]Hugst!$R$4:$W$4,0))))</f>
        <v>0</v>
      </c>
      <c r="AB276" s="169">
        <f>IF($C276-AB$1&lt;År1,0,AA275*(1-VLOOKUP($A276,[1]Hugst!$R$5:$W$9,MATCH(ROUNDUP((AB$1)/10,0)*10,[1]Hugst!$R$4:$W$4,0))))</f>
        <v>0</v>
      </c>
      <c r="AC276" s="169">
        <f>IF($C276-AC$1&lt;År1,0,AB275*(1-VLOOKUP($A276,[1]Hugst!$R$5:$W$9,MATCH(ROUNDUP((AC$1)/10,0)*10,[1]Hugst!$R$4:$W$4,0))))</f>
        <v>0</v>
      </c>
      <c r="AD276" s="169">
        <f>IF($C276-AD$1&lt;År1,0,AC275*(1-VLOOKUP($A276,[1]Hugst!$R$5:$W$9,MATCH(ROUNDUP((AD$1)/10,0)*10,[1]Hugst!$R$4:$W$4,0))))</f>
        <v>0</v>
      </c>
      <c r="AE276" s="169">
        <f>IF($C276-AE$1&lt;År1,0,AD275*(1-VLOOKUP($A276,[1]Hugst!$R$5:$W$9,MATCH(ROUNDUP((AE$1)/10,0)*10,[1]Hugst!$R$4:$W$4,0))))</f>
        <v>0</v>
      </c>
      <c r="AF276" s="169">
        <f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si="6"/>
        <v>0</v>
      </c>
      <c r="F277" s="169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>IF($C277-G$1&lt;År1,0,F276*(1-VLOOKUP($A277,[1]Hugst!$R$5:$W$9,MATCH(ROUNDUP((G$1)/10,0)*10,[1]Hugst!$R$4:$W$4,0))))</f>
        <v>0</v>
      </c>
      <c r="H277" s="169">
        <f>IF($C277-H$1&lt;År1,0,G276*(1-VLOOKUP($A277,[1]Hugst!$R$5:$W$9,MATCH(ROUNDUP((H$1)/10,0)*10,[1]Hugst!$R$4:$W$4,0))))</f>
        <v>0</v>
      </c>
      <c r="I277" s="169">
        <f>IF($C277-I$1&lt;År1,0,H276*(1-VLOOKUP($A277,[1]Hugst!$R$5:$W$9,MATCH(ROUNDUP((I$1)/10,0)*10,[1]Hugst!$R$4:$W$4,0))))</f>
        <v>0</v>
      </c>
      <c r="J277" s="169">
        <f>IF($C277-J$1&lt;År1,0,I276*(1-VLOOKUP($A277,[1]Hugst!$R$5:$W$9,MATCH(ROUNDUP((J$1)/10,0)*10,[1]Hugst!$R$4:$W$4,0))))</f>
        <v>0</v>
      </c>
      <c r="K277" s="169">
        <f>IF($C277-K$1&lt;År1,0,J276*(1-VLOOKUP($A277,[1]Hugst!$R$5:$W$9,MATCH(ROUNDUP((K$1)/10,0)*10,[1]Hugst!$R$4:$W$4,0))))</f>
        <v>0</v>
      </c>
      <c r="L277" s="169">
        <f>IF($C277-L$1&lt;År1,0,K276*(1-VLOOKUP($A277,[1]Hugst!$R$5:$W$9,MATCH(ROUNDUP((L$1)/10,0)*10,[1]Hugst!$R$4:$W$4,0))))</f>
        <v>0</v>
      </c>
      <c r="M277" s="169">
        <f>IF($C277-M$1&lt;År1,0,L276*(1-VLOOKUP($A277,[1]Hugst!$R$5:$W$9,MATCH(ROUNDUP((M$1)/10,0)*10,[1]Hugst!$R$4:$W$4,0))))</f>
        <v>0</v>
      </c>
      <c r="N277" s="169">
        <f>IF($C277-N$1&lt;År1,0,M276*(1-VLOOKUP($A277,[1]Hugst!$R$5:$W$9,MATCH(ROUNDUP((N$1)/10,0)*10,[1]Hugst!$R$4:$W$4,0))))</f>
        <v>0</v>
      </c>
      <c r="O277" s="169">
        <f>IF($C277-O$1&lt;År1,0,N276*(1-VLOOKUP($A277,[1]Hugst!$R$5:$W$9,MATCH(ROUNDUP((O$1)/10,0)*10,[1]Hugst!$R$4:$W$4,0))))</f>
        <v>0</v>
      </c>
      <c r="P277" s="169">
        <f>IF($C277-P$1&lt;År1,0,O276*(1-VLOOKUP($A277,[1]Hugst!$R$5:$W$9,MATCH(ROUNDUP((P$1)/10,0)*10,[1]Hugst!$R$4:$W$4,0))))</f>
        <v>0</v>
      </c>
      <c r="Q277" s="169">
        <f>IF($C277-Q$1&lt;År1,0,P276*(1-VLOOKUP($A277,[1]Hugst!$R$5:$W$9,MATCH(ROUNDUP((Q$1)/10,0)*10,[1]Hugst!$R$4:$W$4,0))))</f>
        <v>0</v>
      </c>
      <c r="R277" s="169">
        <f>IF($C277-R$1&lt;År1,0,Q276*(1-VLOOKUP($A277,[1]Hugst!$R$5:$W$9,MATCH(ROUNDUP((R$1)/10,0)*10,[1]Hugst!$R$4:$W$4,0))))</f>
        <v>0</v>
      </c>
      <c r="S277" s="169">
        <f>IF($C277-S$1&lt;År1,0,R276*(1-VLOOKUP($A277,[1]Hugst!$R$5:$W$9,MATCH(ROUNDUP((S$1)/10,0)*10,[1]Hugst!$R$4:$W$4,0))))</f>
        <v>0</v>
      </c>
      <c r="T277" s="169">
        <f>IF($C277-T$1&lt;År1,0,S276*(1-VLOOKUP($A277,[1]Hugst!$R$5:$W$9,MATCH(ROUNDUP((T$1)/10,0)*10,[1]Hugst!$R$4:$W$4,0))))</f>
        <v>0</v>
      </c>
      <c r="U277" s="169">
        <f>IF($C277-U$1&lt;År1,0,T276*(1-VLOOKUP($A277,[1]Hugst!$R$5:$W$9,MATCH(ROUNDUP((U$1)/10,0)*10,[1]Hugst!$R$4:$W$4,0))))</f>
        <v>0</v>
      </c>
      <c r="V277" s="169">
        <f>IF($C277-V$1&lt;År1,0,U276*(1-VLOOKUP($A277,[1]Hugst!$R$5:$W$9,MATCH(ROUNDUP((V$1)/10,0)*10,[1]Hugst!$R$4:$W$4,0))))</f>
        <v>0</v>
      </c>
      <c r="W277" s="169">
        <f>IF($C277-W$1&lt;År1,0,V276*(1-VLOOKUP($A277,[1]Hugst!$R$5:$W$9,MATCH(ROUNDUP((W$1)/10,0)*10,[1]Hugst!$R$4:$W$4,0))))</f>
        <v>0</v>
      </c>
      <c r="X277" s="169">
        <f>IF($C277-X$1&lt;År1,0,W276*(1-VLOOKUP($A277,[1]Hugst!$R$5:$W$9,MATCH(ROUNDUP((X$1)/10,0)*10,[1]Hugst!$R$4:$W$4,0))))</f>
        <v>0</v>
      </c>
      <c r="Y277" s="169">
        <f>IF($C277-Y$1&lt;År1,0,X276*(1-VLOOKUP($A277,[1]Hugst!$R$5:$W$9,MATCH(ROUNDUP((Y$1)/10,0)*10,[1]Hugst!$R$4:$W$4,0))))</f>
        <v>0</v>
      </c>
      <c r="Z277" s="169">
        <f>IF($C277-Z$1&lt;År1,0,Y276*(1-VLOOKUP($A277,[1]Hugst!$R$5:$W$9,MATCH(ROUNDUP((Z$1)/10,0)*10,[1]Hugst!$R$4:$W$4,0))))</f>
        <v>0</v>
      </c>
      <c r="AA277" s="169">
        <f>IF($C277-AA$1&lt;År1,0,Z276*(1-VLOOKUP($A277,[1]Hugst!$R$5:$W$9,MATCH(ROUNDUP((AA$1)/10,0)*10,[1]Hugst!$R$4:$W$4,0))))</f>
        <v>0</v>
      </c>
      <c r="AB277" s="169">
        <f>IF($C277-AB$1&lt;År1,0,AA276*(1-VLOOKUP($A277,[1]Hugst!$R$5:$W$9,MATCH(ROUNDUP((AB$1)/10,0)*10,[1]Hugst!$R$4:$W$4,0))))</f>
        <v>0</v>
      </c>
      <c r="AC277" s="169">
        <f>IF($C277-AC$1&lt;År1,0,AB276*(1-VLOOKUP($A277,[1]Hugst!$R$5:$W$9,MATCH(ROUNDUP((AC$1)/10,0)*10,[1]Hugst!$R$4:$W$4,0))))</f>
        <v>0</v>
      </c>
      <c r="AD277" s="169">
        <f>IF($C277-AD$1&lt;År1,0,AC276*(1-VLOOKUP($A277,[1]Hugst!$R$5:$W$9,MATCH(ROUNDUP((AD$1)/10,0)*10,[1]Hugst!$R$4:$W$4,0))))</f>
        <v>0</v>
      </c>
      <c r="AE277" s="169">
        <f>IF($C277-AE$1&lt;År1,0,AD276*(1-VLOOKUP($A277,[1]Hugst!$R$5:$W$9,MATCH(ROUNDUP((AE$1)/10,0)*10,[1]Hugst!$R$4:$W$4,0))))</f>
        <v>0</v>
      </c>
      <c r="AF277" s="169">
        <f>IF($C277-AF$1&lt;År1,0,AE276*(1-VLOOKUP($A277,[1]Hugst!$R$5:$W$9,MATCH(ROUNDUP((AF$1)/10,0)*10,[1]Hugst!$R$4:$W$4,0))))</f>
        <v>0</v>
      </c>
      <c r="AG277" s="169">
        <f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si="6"/>
        <v>0</v>
      </c>
      <c r="F278" s="169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>IF($C278-G$1&lt;År1,0,F277*(1-VLOOKUP($A278,[1]Hugst!$R$5:$W$9,MATCH(ROUNDUP((G$1)/10,0)*10,[1]Hugst!$R$4:$W$4,0))))</f>
        <v>0</v>
      </c>
      <c r="H278" s="169">
        <f>IF($C278-H$1&lt;År1,0,G277*(1-VLOOKUP($A278,[1]Hugst!$R$5:$W$9,MATCH(ROUNDUP((H$1)/10,0)*10,[1]Hugst!$R$4:$W$4,0))))</f>
        <v>0</v>
      </c>
      <c r="I278" s="169">
        <f>IF($C278-I$1&lt;År1,0,H277*(1-VLOOKUP($A278,[1]Hugst!$R$5:$W$9,MATCH(ROUNDUP((I$1)/10,0)*10,[1]Hugst!$R$4:$W$4,0))))</f>
        <v>0</v>
      </c>
      <c r="J278" s="169">
        <f>IF($C278-J$1&lt;År1,0,I277*(1-VLOOKUP($A278,[1]Hugst!$R$5:$W$9,MATCH(ROUNDUP((J$1)/10,0)*10,[1]Hugst!$R$4:$W$4,0))))</f>
        <v>0</v>
      </c>
      <c r="K278" s="169">
        <f>IF($C278-K$1&lt;År1,0,J277*(1-VLOOKUP($A278,[1]Hugst!$R$5:$W$9,MATCH(ROUNDUP((K$1)/10,0)*10,[1]Hugst!$R$4:$W$4,0))))</f>
        <v>0</v>
      </c>
      <c r="L278" s="169">
        <f>IF($C278-L$1&lt;År1,0,K277*(1-VLOOKUP($A278,[1]Hugst!$R$5:$W$9,MATCH(ROUNDUP((L$1)/10,0)*10,[1]Hugst!$R$4:$W$4,0))))</f>
        <v>0</v>
      </c>
      <c r="M278" s="169">
        <f>IF($C278-M$1&lt;År1,0,L277*(1-VLOOKUP($A278,[1]Hugst!$R$5:$W$9,MATCH(ROUNDUP((M$1)/10,0)*10,[1]Hugst!$R$4:$W$4,0))))</f>
        <v>0</v>
      </c>
      <c r="N278" s="169">
        <f>IF($C278-N$1&lt;År1,0,M277*(1-VLOOKUP($A278,[1]Hugst!$R$5:$W$9,MATCH(ROUNDUP((N$1)/10,0)*10,[1]Hugst!$R$4:$W$4,0))))</f>
        <v>0</v>
      </c>
      <c r="O278" s="169">
        <f>IF($C278-O$1&lt;År1,0,N277*(1-VLOOKUP($A278,[1]Hugst!$R$5:$W$9,MATCH(ROUNDUP((O$1)/10,0)*10,[1]Hugst!$R$4:$W$4,0))))</f>
        <v>0</v>
      </c>
      <c r="P278" s="169">
        <f>IF($C278-P$1&lt;År1,0,O277*(1-VLOOKUP($A278,[1]Hugst!$R$5:$W$9,MATCH(ROUNDUP((P$1)/10,0)*10,[1]Hugst!$R$4:$W$4,0))))</f>
        <v>0</v>
      </c>
      <c r="Q278" s="169">
        <f>IF($C278-Q$1&lt;År1,0,P277*(1-VLOOKUP($A278,[1]Hugst!$R$5:$W$9,MATCH(ROUNDUP((Q$1)/10,0)*10,[1]Hugst!$R$4:$W$4,0))))</f>
        <v>0</v>
      </c>
      <c r="R278" s="169">
        <f>IF($C278-R$1&lt;År1,0,Q277*(1-VLOOKUP($A278,[1]Hugst!$R$5:$W$9,MATCH(ROUNDUP((R$1)/10,0)*10,[1]Hugst!$R$4:$W$4,0))))</f>
        <v>0</v>
      </c>
      <c r="S278" s="169">
        <f>IF($C278-S$1&lt;År1,0,R277*(1-VLOOKUP($A278,[1]Hugst!$R$5:$W$9,MATCH(ROUNDUP((S$1)/10,0)*10,[1]Hugst!$R$4:$W$4,0))))</f>
        <v>0</v>
      </c>
      <c r="T278" s="169">
        <f>IF($C278-T$1&lt;År1,0,S277*(1-VLOOKUP($A278,[1]Hugst!$R$5:$W$9,MATCH(ROUNDUP((T$1)/10,0)*10,[1]Hugst!$R$4:$W$4,0))))</f>
        <v>0</v>
      </c>
      <c r="U278" s="169">
        <f>IF($C278-U$1&lt;År1,0,T277*(1-VLOOKUP($A278,[1]Hugst!$R$5:$W$9,MATCH(ROUNDUP((U$1)/10,0)*10,[1]Hugst!$R$4:$W$4,0))))</f>
        <v>0</v>
      </c>
      <c r="V278" s="169">
        <f>IF($C278-V$1&lt;År1,0,U277*(1-VLOOKUP($A278,[1]Hugst!$R$5:$W$9,MATCH(ROUNDUP((V$1)/10,0)*10,[1]Hugst!$R$4:$W$4,0))))</f>
        <v>0</v>
      </c>
      <c r="W278" s="169">
        <f>IF($C278-W$1&lt;År1,0,V277*(1-VLOOKUP($A278,[1]Hugst!$R$5:$W$9,MATCH(ROUNDUP((W$1)/10,0)*10,[1]Hugst!$R$4:$W$4,0))))</f>
        <v>0</v>
      </c>
      <c r="X278" s="169">
        <f>IF($C278-X$1&lt;År1,0,W277*(1-VLOOKUP($A278,[1]Hugst!$R$5:$W$9,MATCH(ROUNDUP((X$1)/10,0)*10,[1]Hugst!$R$4:$W$4,0))))</f>
        <v>0</v>
      </c>
      <c r="Y278" s="169">
        <f>IF($C278-Y$1&lt;År1,0,X277*(1-VLOOKUP($A278,[1]Hugst!$R$5:$W$9,MATCH(ROUNDUP((Y$1)/10,0)*10,[1]Hugst!$R$4:$W$4,0))))</f>
        <v>0</v>
      </c>
      <c r="Z278" s="169">
        <f>IF($C278-Z$1&lt;År1,0,Y277*(1-VLOOKUP($A278,[1]Hugst!$R$5:$W$9,MATCH(ROUNDUP((Z$1)/10,0)*10,[1]Hugst!$R$4:$W$4,0))))</f>
        <v>0</v>
      </c>
      <c r="AA278" s="169">
        <f>IF($C278-AA$1&lt;År1,0,Z277*(1-VLOOKUP($A278,[1]Hugst!$R$5:$W$9,MATCH(ROUNDUP((AA$1)/10,0)*10,[1]Hugst!$R$4:$W$4,0))))</f>
        <v>0</v>
      </c>
      <c r="AB278" s="169">
        <f>IF($C278-AB$1&lt;År1,0,AA277*(1-VLOOKUP($A278,[1]Hugst!$R$5:$W$9,MATCH(ROUNDUP((AB$1)/10,0)*10,[1]Hugst!$R$4:$W$4,0))))</f>
        <v>0</v>
      </c>
      <c r="AC278" s="169">
        <f>IF($C278-AC$1&lt;År1,0,AB277*(1-VLOOKUP($A278,[1]Hugst!$R$5:$W$9,MATCH(ROUNDUP((AC$1)/10,0)*10,[1]Hugst!$R$4:$W$4,0))))</f>
        <v>0</v>
      </c>
      <c r="AD278" s="169">
        <f>IF($C278-AD$1&lt;År1,0,AC277*(1-VLOOKUP($A278,[1]Hugst!$R$5:$W$9,MATCH(ROUNDUP((AD$1)/10,0)*10,[1]Hugst!$R$4:$W$4,0))))</f>
        <v>0</v>
      </c>
      <c r="AE278" s="169">
        <f>IF($C278-AE$1&lt;År1,0,AD277*(1-VLOOKUP($A278,[1]Hugst!$R$5:$W$9,MATCH(ROUNDUP((AE$1)/10,0)*10,[1]Hugst!$R$4:$W$4,0))))</f>
        <v>0</v>
      </c>
      <c r="AF278" s="169">
        <f>IF($C278-AF$1&lt;År1,0,AE277*(1-VLOOKUP($A278,[1]Hugst!$R$5:$W$9,MATCH(ROUNDUP((AF$1)/10,0)*10,[1]Hugst!$R$4:$W$4,0))))</f>
        <v>0</v>
      </c>
      <c r="AG278" s="169">
        <f>IF($C278-AG$1&lt;År1,0,AF277*(1-VLOOKUP($A278,[1]Hugst!$R$5:$W$9,MATCH(ROUNDUP((AG$1)/10,0)*10,[1]Hugst!$R$4:$W$4,0))))</f>
        <v>0</v>
      </c>
      <c r="AH278" s="169">
        <f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si="6"/>
        <v>0</v>
      </c>
      <c r="F279" s="169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>IF($C279-G$1&lt;År1,0,F278*(1-VLOOKUP($A279,[1]Hugst!$R$5:$W$9,MATCH(ROUNDUP((G$1)/10,0)*10,[1]Hugst!$R$4:$W$4,0))))</f>
        <v>0</v>
      </c>
      <c r="H279" s="169">
        <f>IF($C279-H$1&lt;År1,0,G278*(1-VLOOKUP($A279,[1]Hugst!$R$5:$W$9,MATCH(ROUNDUP((H$1)/10,0)*10,[1]Hugst!$R$4:$W$4,0))))</f>
        <v>0</v>
      </c>
      <c r="I279" s="169">
        <f>IF($C279-I$1&lt;År1,0,H278*(1-VLOOKUP($A279,[1]Hugst!$R$5:$W$9,MATCH(ROUNDUP((I$1)/10,0)*10,[1]Hugst!$R$4:$W$4,0))))</f>
        <v>0</v>
      </c>
      <c r="J279" s="169">
        <f>IF($C279-J$1&lt;År1,0,I278*(1-VLOOKUP($A279,[1]Hugst!$R$5:$W$9,MATCH(ROUNDUP((J$1)/10,0)*10,[1]Hugst!$R$4:$W$4,0))))</f>
        <v>0</v>
      </c>
      <c r="K279" s="169">
        <f>IF($C279-K$1&lt;År1,0,J278*(1-VLOOKUP($A279,[1]Hugst!$R$5:$W$9,MATCH(ROUNDUP((K$1)/10,0)*10,[1]Hugst!$R$4:$W$4,0))))</f>
        <v>0</v>
      </c>
      <c r="L279" s="169">
        <f>IF($C279-L$1&lt;År1,0,K278*(1-VLOOKUP($A279,[1]Hugst!$R$5:$W$9,MATCH(ROUNDUP((L$1)/10,0)*10,[1]Hugst!$R$4:$W$4,0))))</f>
        <v>0</v>
      </c>
      <c r="M279" s="169">
        <f>IF($C279-M$1&lt;År1,0,L278*(1-VLOOKUP($A279,[1]Hugst!$R$5:$W$9,MATCH(ROUNDUP((M$1)/10,0)*10,[1]Hugst!$R$4:$W$4,0))))</f>
        <v>0</v>
      </c>
      <c r="N279" s="169">
        <f>IF($C279-N$1&lt;År1,0,M278*(1-VLOOKUP($A279,[1]Hugst!$R$5:$W$9,MATCH(ROUNDUP((N$1)/10,0)*10,[1]Hugst!$R$4:$W$4,0))))</f>
        <v>0</v>
      </c>
      <c r="O279" s="169">
        <f>IF($C279-O$1&lt;År1,0,N278*(1-VLOOKUP($A279,[1]Hugst!$R$5:$W$9,MATCH(ROUNDUP((O$1)/10,0)*10,[1]Hugst!$R$4:$W$4,0))))</f>
        <v>0</v>
      </c>
      <c r="P279" s="169">
        <f>IF($C279-P$1&lt;År1,0,O278*(1-VLOOKUP($A279,[1]Hugst!$R$5:$W$9,MATCH(ROUNDUP((P$1)/10,0)*10,[1]Hugst!$R$4:$W$4,0))))</f>
        <v>0</v>
      </c>
      <c r="Q279" s="169">
        <f>IF($C279-Q$1&lt;År1,0,P278*(1-VLOOKUP($A279,[1]Hugst!$R$5:$W$9,MATCH(ROUNDUP((Q$1)/10,0)*10,[1]Hugst!$R$4:$W$4,0))))</f>
        <v>0</v>
      </c>
      <c r="R279" s="169">
        <f>IF($C279-R$1&lt;År1,0,Q278*(1-VLOOKUP($A279,[1]Hugst!$R$5:$W$9,MATCH(ROUNDUP((R$1)/10,0)*10,[1]Hugst!$R$4:$W$4,0))))</f>
        <v>0</v>
      </c>
      <c r="S279" s="169">
        <f>IF($C279-S$1&lt;År1,0,R278*(1-VLOOKUP($A279,[1]Hugst!$R$5:$W$9,MATCH(ROUNDUP((S$1)/10,0)*10,[1]Hugst!$R$4:$W$4,0))))</f>
        <v>0</v>
      </c>
      <c r="T279" s="169">
        <f>IF($C279-T$1&lt;År1,0,S278*(1-VLOOKUP($A279,[1]Hugst!$R$5:$W$9,MATCH(ROUNDUP((T$1)/10,0)*10,[1]Hugst!$R$4:$W$4,0))))</f>
        <v>0</v>
      </c>
      <c r="U279" s="169">
        <f>IF($C279-U$1&lt;År1,0,T278*(1-VLOOKUP($A279,[1]Hugst!$R$5:$W$9,MATCH(ROUNDUP((U$1)/10,0)*10,[1]Hugst!$R$4:$W$4,0))))</f>
        <v>0</v>
      </c>
      <c r="V279" s="169">
        <f>IF($C279-V$1&lt;År1,0,U278*(1-VLOOKUP($A279,[1]Hugst!$R$5:$W$9,MATCH(ROUNDUP((V$1)/10,0)*10,[1]Hugst!$R$4:$W$4,0))))</f>
        <v>0</v>
      </c>
      <c r="W279" s="169">
        <f>IF($C279-W$1&lt;År1,0,V278*(1-VLOOKUP($A279,[1]Hugst!$R$5:$W$9,MATCH(ROUNDUP((W$1)/10,0)*10,[1]Hugst!$R$4:$W$4,0))))</f>
        <v>0</v>
      </c>
      <c r="X279" s="169">
        <f>IF($C279-X$1&lt;År1,0,W278*(1-VLOOKUP($A279,[1]Hugst!$R$5:$W$9,MATCH(ROUNDUP((X$1)/10,0)*10,[1]Hugst!$R$4:$W$4,0))))</f>
        <v>0</v>
      </c>
      <c r="Y279" s="169">
        <f>IF($C279-Y$1&lt;År1,0,X278*(1-VLOOKUP($A279,[1]Hugst!$R$5:$W$9,MATCH(ROUNDUP((Y$1)/10,0)*10,[1]Hugst!$R$4:$W$4,0))))</f>
        <v>0</v>
      </c>
      <c r="Z279" s="169">
        <f>IF($C279-Z$1&lt;År1,0,Y278*(1-VLOOKUP($A279,[1]Hugst!$R$5:$W$9,MATCH(ROUNDUP((Z$1)/10,0)*10,[1]Hugst!$R$4:$W$4,0))))</f>
        <v>0</v>
      </c>
      <c r="AA279" s="169">
        <f>IF($C279-AA$1&lt;År1,0,Z278*(1-VLOOKUP($A279,[1]Hugst!$R$5:$W$9,MATCH(ROUNDUP((AA$1)/10,0)*10,[1]Hugst!$R$4:$W$4,0))))</f>
        <v>0</v>
      </c>
      <c r="AB279" s="169">
        <f>IF($C279-AB$1&lt;År1,0,AA278*(1-VLOOKUP($A279,[1]Hugst!$R$5:$W$9,MATCH(ROUNDUP((AB$1)/10,0)*10,[1]Hugst!$R$4:$W$4,0))))</f>
        <v>0</v>
      </c>
      <c r="AC279" s="169">
        <f>IF($C279-AC$1&lt;År1,0,AB278*(1-VLOOKUP($A279,[1]Hugst!$R$5:$W$9,MATCH(ROUNDUP((AC$1)/10,0)*10,[1]Hugst!$R$4:$W$4,0))))</f>
        <v>0</v>
      </c>
      <c r="AD279" s="169">
        <f>IF($C279-AD$1&lt;År1,0,AC278*(1-VLOOKUP($A279,[1]Hugst!$R$5:$W$9,MATCH(ROUNDUP((AD$1)/10,0)*10,[1]Hugst!$R$4:$W$4,0))))</f>
        <v>0</v>
      </c>
      <c r="AE279" s="169">
        <f>IF($C279-AE$1&lt;År1,0,AD278*(1-VLOOKUP($A279,[1]Hugst!$R$5:$W$9,MATCH(ROUNDUP((AE$1)/10,0)*10,[1]Hugst!$R$4:$W$4,0))))</f>
        <v>0</v>
      </c>
      <c r="AF279" s="169">
        <f>IF($C279-AF$1&lt;År1,0,AE278*(1-VLOOKUP($A279,[1]Hugst!$R$5:$W$9,MATCH(ROUNDUP((AF$1)/10,0)*10,[1]Hugst!$R$4:$W$4,0))))</f>
        <v>0</v>
      </c>
      <c r="AG279" s="169">
        <f>IF($C279-AG$1&lt;År1,0,AF278*(1-VLOOKUP($A279,[1]Hugst!$R$5:$W$9,MATCH(ROUNDUP((AG$1)/10,0)*10,[1]Hugst!$R$4:$W$4,0))))</f>
        <v>0</v>
      </c>
      <c r="AH279" s="169">
        <f>IF($C279-AH$1&lt;År1,0,AG278*(1-VLOOKUP($A279,[1]Hugst!$R$5:$W$9,MATCH(ROUNDUP((AH$1)/10,0)*10,[1]Hugst!$R$4:$W$4,0))))</f>
        <v>0</v>
      </c>
      <c r="AI279" s="169">
        <f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si="6"/>
        <v>0</v>
      </c>
      <c r="F280" s="169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>IF($C280-G$1&lt;År1,0,F279*(1-VLOOKUP($A280,[1]Hugst!$R$5:$W$9,MATCH(ROUNDUP((G$1)/10,0)*10,[1]Hugst!$R$4:$W$4,0))))</f>
        <v>0</v>
      </c>
      <c r="H280" s="169">
        <f>IF($C280-H$1&lt;År1,0,G279*(1-VLOOKUP($A280,[1]Hugst!$R$5:$W$9,MATCH(ROUNDUP((H$1)/10,0)*10,[1]Hugst!$R$4:$W$4,0))))</f>
        <v>0</v>
      </c>
      <c r="I280" s="169">
        <f>IF($C280-I$1&lt;År1,0,H279*(1-VLOOKUP($A280,[1]Hugst!$R$5:$W$9,MATCH(ROUNDUP((I$1)/10,0)*10,[1]Hugst!$R$4:$W$4,0))))</f>
        <v>0</v>
      </c>
      <c r="J280" s="169">
        <f>IF($C280-J$1&lt;År1,0,I279*(1-VLOOKUP($A280,[1]Hugst!$R$5:$W$9,MATCH(ROUNDUP((J$1)/10,0)*10,[1]Hugst!$R$4:$W$4,0))))</f>
        <v>0</v>
      </c>
      <c r="K280" s="169">
        <f>IF($C280-K$1&lt;År1,0,J279*(1-VLOOKUP($A280,[1]Hugst!$R$5:$W$9,MATCH(ROUNDUP((K$1)/10,0)*10,[1]Hugst!$R$4:$W$4,0))))</f>
        <v>0</v>
      </c>
      <c r="L280" s="169">
        <f>IF($C280-L$1&lt;År1,0,K279*(1-VLOOKUP($A280,[1]Hugst!$R$5:$W$9,MATCH(ROUNDUP((L$1)/10,0)*10,[1]Hugst!$R$4:$W$4,0))))</f>
        <v>0</v>
      </c>
      <c r="M280" s="169">
        <f>IF($C280-M$1&lt;År1,0,L279*(1-VLOOKUP($A280,[1]Hugst!$R$5:$W$9,MATCH(ROUNDUP((M$1)/10,0)*10,[1]Hugst!$R$4:$W$4,0))))</f>
        <v>0</v>
      </c>
      <c r="N280" s="169">
        <f>IF($C280-N$1&lt;År1,0,M279*(1-VLOOKUP($A280,[1]Hugst!$R$5:$W$9,MATCH(ROUNDUP((N$1)/10,0)*10,[1]Hugst!$R$4:$W$4,0))))</f>
        <v>0</v>
      </c>
      <c r="O280" s="169">
        <f>IF($C280-O$1&lt;År1,0,N279*(1-VLOOKUP($A280,[1]Hugst!$R$5:$W$9,MATCH(ROUNDUP((O$1)/10,0)*10,[1]Hugst!$R$4:$W$4,0))))</f>
        <v>0</v>
      </c>
      <c r="P280" s="169">
        <f>IF($C280-P$1&lt;År1,0,O279*(1-VLOOKUP($A280,[1]Hugst!$R$5:$W$9,MATCH(ROUNDUP((P$1)/10,0)*10,[1]Hugst!$R$4:$W$4,0))))</f>
        <v>0</v>
      </c>
      <c r="Q280" s="169">
        <f>IF($C280-Q$1&lt;År1,0,P279*(1-VLOOKUP($A280,[1]Hugst!$R$5:$W$9,MATCH(ROUNDUP((Q$1)/10,0)*10,[1]Hugst!$R$4:$W$4,0))))</f>
        <v>0</v>
      </c>
      <c r="R280" s="169">
        <f>IF($C280-R$1&lt;År1,0,Q279*(1-VLOOKUP($A280,[1]Hugst!$R$5:$W$9,MATCH(ROUNDUP((R$1)/10,0)*10,[1]Hugst!$R$4:$W$4,0))))</f>
        <v>0</v>
      </c>
      <c r="S280" s="169">
        <f>IF($C280-S$1&lt;År1,0,R279*(1-VLOOKUP($A280,[1]Hugst!$R$5:$W$9,MATCH(ROUNDUP((S$1)/10,0)*10,[1]Hugst!$R$4:$W$4,0))))</f>
        <v>0</v>
      </c>
      <c r="T280" s="169">
        <f>IF($C280-T$1&lt;År1,0,S279*(1-VLOOKUP($A280,[1]Hugst!$R$5:$W$9,MATCH(ROUNDUP((T$1)/10,0)*10,[1]Hugst!$R$4:$W$4,0))))</f>
        <v>0</v>
      </c>
      <c r="U280" s="169">
        <f>IF($C280-U$1&lt;År1,0,T279*(1-VLOOKUP($A280,[1]Hugst!$R$5:$W$9,MATCH(ROUNDUP((U$1)/10,0)*10,[1]Hugst!$R$4:$W$4,0))))</f>
        <v>0</v>
      </c>
      <c r="V280" s="169">
        <f>IF($C280-V$1&lt;År1,0,U279*(1-VLOOKUP($A280,[1]Hugst!$R$5:$W$9,MATCH(ROUNDUP((V$1)/10,0)*10,[1]Hugst!$R$4:$W$4,0))))</f>
        <v>0</v>
      </c>
      <c r="W280" s="169">
        <f>IF($C280-W$1&lt;År1,0,V279*(1-VLOOKUP($A280,[1]Hugst!$R$5:$W$9,MATCH(ROUNDUP((W$1)/10,0)*10,[1]Hugst!$R$4:$W$4,0))))</f>
        <v>0</v>
      </c>
      <c r="X280" s="169">
        <f>IF($C280-X$1&lt;År1,0,W279*(1-VLOOKUP($A280,[1]Hugst!$R$5:$W$9,MATCH(ROUNDUP((X$1)/10,0)*10,[1]Hugst!$R$4:$W$4,0))))</f>
        <v>0</v>
      </c>
      <c r="Y280" s="169">
        <f>IF($C280-Y$1&lt;År1,0,X279*(1-VLOOKUP($A280,[1]Hugst!$R$5:$W$9,MATCH(ROUNDUP((Y$1)/10,0)*10,[1]Hugst!$R$4:$W$4,0))))</f>
        <v>0</v>
      </c>
      <c r="Z280" s="169">
        <f>IF($C280-Z$1&lt;År1,0,Y279*(1-VLOOKUP($A280,[1]Hugst!$R$5:$W$9,MATCH(ROUNDUP((Z$1)/10,0)*10,[1]Hugst!$R$4:$W$4,0))))</f>
        <v>0</v>
      </c>
      <c r="AA280" s="169">
        <f>IF($C280-AA$1&lt;År1,0,Z279*(1-VLOOKUP($A280,[1]Hugst!$R$5:$W$9,MATCH(ROUNDUP((AA$1)/10,0)*10,[1]Hugst!$R$4:$W$4,0))))</f>
        <v>0</v>
      </c>
      <c r="AB280" s="169">
        <f>IF($C280-AB$1&lt;År1,0,AA279*(1-VLOOKUP($A280,[1]Hugst!$R$5:$W$9,MATCH(ROUNDUP((AB$1)/10,0)*10,[1]Hugst!$R$4:$W$4,0))))</f>
        <v>0</v>
      </c>
      <c r="AC280" s="169">
        <f>IF($C280-AC$1&lt;År1,0,AB279*(1-VLOOKUP($A280,[1]Hugst!$R$5:$W$9,MATCH(ROUNDUP((AC$1)/10,0)*10,[1]Hugst!$R$4:$W$4,0))))</f>
        <v>0</v>
      </c>
      <c r="AD280" s="169">
        <f>IF($C280-AD$1&lt;År1,0,AC279*(1-VLOOKUP($A280,[1]Hugst!$R$5:$W$9,MATCH(ROUNDUP((AD$1)/10,0)*10,[1]Hugst!$R$4:$W$4,0))))</f>
        <v>0</v>
      </c>
      <c r="AE280" s="169">
        <f>IF($C280-AE$1&lt;År1,0,AD279*(1-VLOOKUP($A280,[1]Hugst!$R$5:$W$9,MATCH(ROUNDUP((AE$1)/10,0)*10,[1]Hugst!$R$4:$W$4,0))))</f>
        <v>0</v>
      </c>
      <c r="AF280" s="169">
        <f>IF($C280-AF$1&lt;År1,0,AE279*(1-VLOOKUP($A280,[1]Hugst!$R$5:$W$9,MATCH(ROUNDUP((AF$1)/10,0)*10,[1]Hugst!$R$4:$W$4,0))))</f>
        <v>0</v>
      </c>
      <c r="AG280" s="169">
        <f>IF($C280-AG$1&lt;År1,0,AF279*(1-VLOOKUP($A280,[1]Hugst!$R$5:$W$9,MATCH(ROUNDUP((AG$1)/10,0)*10,[1]Hugst!$R$4:$W$4,0))))</f>
        <v>0</v>
      </c>
      <c r="AH280" s="169">
        <f>IF($C280-AH$1&lt;År1,0,AG279*(1-VLOOKUP($A280,[1]Hugst!$R$5:$W$9,MATCH(ROUNDUP((AH$1)/10,0)*10,[1]Hugst!$R$4:$W$4,0))))</f>
        <v>0</v>
      </c>
      <c r="AI280" s="169">
        <f>IF($C280-AI$1&lt;År1,0,AH279*(1-VLOOKUP($A280,[1]Hugst!$R$5:$W$9,MATCH(ROUNDUP((AI$1)/10,0)*10,[1]Hugst!$R$4:$W$4,0))))</f>
        <v>0</v>
      </c>
      <c r="AJ280" s="169">
        <f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si="7">IF(C282=2020,SUM(G282:AJ282),SUM(F281:AJ281)-SUM(G282:AJ282))</f>
        <v>0</v>
      </c>
      <c r="F282" s="169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si="7"/>
        <v>0</v>
      </c>
      <c r="F283" s="169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>IF($C283-G$1&lt;År1,0,F282*(1-VLOOKUP($A283,[1]Hugst!$R$5:$W$9,MATCH(ROUNDUP((G$1)/10,0)*10,[1]Hugst!$R$4:$W$4,0))))</f>
        <v>0</v>
      </c>
      <c r="H283" s="169">
        <f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si="7"/>
        <v>0</v>
      </c>
      <c r="F284" s="169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>IF($C284-G$1&lt;År1,0,F283*(1-VLOOKUP($A284,[1]Hugst!$R$5:$W$9,MATCH(ROUNDUP((G$1)/10,0)*10,[1]Hugst!$R$4:$W$4,0))))</f>
        <v>0</v>
      </c>
      <c r="H284" s="169">
        <f>IF($C284-H$1&lt;År1,0,G283*(1-VLOOKUP($A284,[1]Hugst!$R$5:$W$9,MATCH(ROUNDUP((H$1)/10,0)*10,[1]Hugst!$R$4:$W$4,0))))</f>
        <v>0</v>
      </c>
      <c r="I284" s="169">
        <f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si="7"/>
        <v>0</v>
      </c>
      <c r="F285" s="169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>IF($C285-G$1&lt;År1,0,F284*(1-VLOOKUP($A285,[1]Hugst!$R$5:$W$9,MATCH(ROUNDUP((G$1)/10,0)*10,[1]Hugst!$R$4:$W$4,0))))</f>
        <v>0</v>
      </c>
      <c r="H285" s="169">
        <f>IF($C285-H$1&lt;År1,0,G284*(1-VLOOKUP($A285,[1]Hugst!$R$5:$W$9,MATCH(ROUNDUP((H$1)/10,0)*10,[1]Hugst!$R$4:$W$4,0))))</f>
        <v>0</v>
      </c>
      <c r="I285" s="169">
        <f>IF($C285-I$1&lt;År1,0,H284*(1-VLOOKUP($A285,[1]Hugst!$R$5:$W$9,MATCH(ROUNDUP((I$1)/10,0)*10,[1]Hugst!$R$4:$W$4,0))))</f>
        <v>0</v>
      </c>
      <c r="J285" s="169">
        <f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si="7"/>
        <v>0</v>
      </c>
      <c r="F286" s="169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>IF($C286-G$1&lt;År1,0,F285*(1-VLOOKUP($A286,[1]Hugst!$R$5:$W$9,MATCH(ROUNDUP((G$1)/10,0)*10,[1]Hugst!$R$4:$W$4,0))))</f>
        <v>0</v>
      </c>
      <c r="H286" s="169">
        <f>IF($C286-H$1&lt;År1,0,G285*(1-VLOOKUP($A286,[1]Hugst!$R$5:$W$9,MATCH(ROUNDUP((H$1)/10,0)*10,[1]Hugst!$R$4:$W$4,0))))</f>
        <v>0</v>
      </c>
      <c r="I286" s="169">
        <f>IF($C286-I$1&lt;År1,0,H285*(1-VLOOKUP($A286,[1]Hugst!$R$5:$W$9,MATCH(ROUNDUP((I$1)/10,0)*10,[1]Hugst!$R$4:$W$4,0))))</f>
        <v>0</v>
      </c>
      <c r="J286" s="169">
        <f>IF($C286-J$1&lt;År1,0,I285*(1-VLOOKUP($A286,[1]Hugst!$R$5:$W$9,MATCH(ROUNDUP((J$1)/10,0)*10,[1]Hugst!$R$4:$W$4,0))))</f>
        <v>0</v>
      </c>
      <c r="K286" s="169">
        <f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si="7"/>
        <v>0</v>
      </c>
      <c r="F287" s="169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>IF($C287-G$1&lt;År1,0,F286*(1-VLOOKUP($A287,[1]Hugst!$R$5:$W$9,MATCH(ROUNDUP((G$1)/10,0)*10,[1]Hugst!$R$4:$W$4,0))))</f>
        <v>0</v>
      </c>
      <c r="H287" s="169">
        <f>IF($C287-H$1&lt;År1,0,G286*(1-VLOOKUP($A287,[1]Hugst!$R$5:$W$9,MATCH(ROUNDUP((H$1)/10,0)*10,[1]Hugst!$R$4:$W$4,0))))</f>
        <v>0</v>
      </c>
      <c r="I287" s="169">
        <f>IF($C287-I$1&lt;År1,0,H286*(1-VLOOKUP($A287,[1]Hugst!$R$5:$W$9,MATCH(ROUNDUP((I$1)/10,0)*10,[1]Hugst!$R$4:$W$4,0))))</f>
        <v>0</v>
      </c>
      <c r="J287" s="169">
        <f>IF($C287-J$1&lt;År1,0,I286*(1-VLOOKUP($A287,[1]Hugst!$R$5:$W$9,MATCH(ROUNDUP((J$1)/10,0)*10,[1]Hugst!$R$4:$W$4,0))))</f>
        <v>0</v>
      </c>
      <c r="K287" s="169">
        <f>IF($C287-K$1&lt;År1,0,J286*(1-VLOOKUP($A287,[1]Hugst!$R$5:$W$9,MATCH(ROUNDUP((K$1)/10,0)*10,[1]Hugst!$R$4:$W$4,0))))</f>
        <v>0</v>
      </c>
      <c r="L287" s="169">
        <f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si="7"/>
        <v>0</v>
      </c>
      <c r="F288" s="169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>IF($C288-G$1&lt;År1,0,F287*(1-VLOOKUP($A288,[1]Hugst!$R$5:$W$9,MATCH(ROUNDUP((G$1)/10,0)*10,[1]Hugst!$R$4:$W$4,0))))</f>
        <v>0</v>
      </c>
      <c r="H288" s="169">
        <f>IF($C288-H$1&lt;År1,0,G287*(1-VLOOKUP($A288,[1]Hugst!$R$5:$W$9,MATCH(ROUNDUP((H$1)/10,0)*10,[1]Hugst!$R$4:$W$4,0))))</f>
        <v>0</v>
      </c>
      <c r="I288" s="169">
        <f>IF($C288-I$1&lt;År1,0,H287*(1-VLOOKUP($A288,[1]Hugst!$R$5:$W$9,MATCH(ROUNDUP((I$1)/10,0)*10,[1]Hugst!$R$4:$W$4,0))))</f>
        <v>0</v>
      </c>
      <c r="J288" s="169">
        <f>IF($C288-J$1&lt;År1,0,I287*(1-VLOOKUP($A288,[1]Hugst!$R$5:$W$9,MATCH(ROUNDUP((J$1)/10,0)*10,[1]Hugst!$R$4:$W$4,0))))</f>
        <v>0</v>
      </c>
      <c r="K288" s="169">
        <f>IF($C288-K$1&lt;År1,0,J287*(1-VLOOKUP($A288,[1]Hugst!$R$5:$W$9,MATCH(ROUNDUP((K$1)/10,0)*10,[1]Hugst!$R$4:$W$4,0))))</f>
        <v>0</v>
      </c>
      <c r="L288" s="169">
        <f>IF($C288-L$1&lt;År1,0,K287*(1-VLOOKUP($A288,[1]Hugst!$R$5:$W$9,MATCH(ROUNDUP((L$1)/10,0)*10,[1]Hugst!$R$4:$W$4,0))))</f>
        <v>0</v>
      </c>
      <c r="M288" s="169">
        <f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si="7"/>
        <v>0</v>
      </c>
      <c r="F289" s="169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>IF($C289-G$1&lt;År1,0,F288*(1-VLOOKUP($A289,[1]Hugst!$R$5:$W$9,MATCH(ROUNDUP((G$1)/10,0)*10,[1]Hugst!$R$4:$W$4,0))))</f>
        <v>0</v>
      </c>
      <c r="H289" s="169">
        <f>IF($C289-H$1&lt;År1,0,G288*(1-VLOOKUP($A289,[1]Hugst!$R$5:$W$9,MATCH(ROUNDUP((H$1)/10,0)*10,[1]Hugst!$R$4:$W$4,0))))</f>
        <v>0</v>
      </c>
      <c r="I289" s="169">
        <f>IF($C289-I$1&lt;År1,0,H288*(1-VLOOKUP($A289,[1]Hugst!$R$5:$W$9,MATCH(ROUNDUP((I$1)/10,0)*10,[1]Hugst!$R$4:$W$4,0))))</f>
        <v>0</v>
      </c>
      <c r="J289" s="169">
        <f>IF($C289-J$1&lt;År1,0,I288*(1-VLOOKUP($A289,[1]Hugst!$R$5:$W$9,MATCH(ROUNDUP((J$1)/10,0)*10,[1]Hugst!$R$4:$W$4,0))))</f>
        <v>0</v>
      </c>
      <c r="K289" s="169">
        <f>IF($C289-K$1&lt;År1,0,J288*(1-VLOOKUP($A289,[1]Hugst!$R$5:$W$9,MATCH(ROUNDUP((K$1)/10,0)*10,[1]Hugst!$R$4:$W$4,0))))</f>
        <v>0</v>
      </c>
      <c r="L289" s="169">
        <f>IF($C289-L$1&lt;År1,0,K288*(1-VLOOKUP($A289,[1]Hugst!$R$5:$W$9,MATCH(ROUNDUP((L$1)/10,0)*10,[1]Hugst!$R$4:$W$4,0))))</f>
        <v>0</v>
      </c>
      <c r="M289" s="169">
        <f>IF($C289-M$1&lt;År1,0,L288*(1-VLOOKUP($A289,[1]Hugst!$R$5:$W$9,MATCH(ROUNDUP((M$1)/10,0)*10,[1]Hugst!$R$4:$W$4,0))))</f>
        <v>0</v>
      </c>
      <c r="N289" s="169">
        <f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si="7"/>
        <v>0</v>
      </c>
      <c r="F290" s="169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>IF($C290-G$1&lt;År1,0,F289*(1-VLOOKUP($A290,[1]Hugst!$R$5:$W$9,MATCH(ROUNDUP((G$1)/10,0)*10,[1]Hugst!$R$4:$W$4,0))))</f>
        <v>0</v>
      </c>
      <c r="H290" s="169">
        <f>IF($C290-H$1&lt;År1,0,G289*(1-VLOOKUP($A290,[1]Hugst!$R$5:$W$9,MATCH(ROUNDUP((H$1)/10,0)*10,[1]Hugst!$R$4:$W$4,0))))</f>
        <v>0</v>
      </c>
      <c r="I290" s="169">
        <f>IF($C290-I$1&lt;År1,0,H289*(1-VLOOKUP($A290,[1]Hugst!$R$5:$W$9,MATCH(ROUNDUP((I$1)/10,0)*10,[1]Hugst!$R$4:$W$4,0))))</f>
        <v>0</v>
      </c>
      <c r="J290" s="169">
        <f>IF($C290-J$1&lt;År1,0,I289*(1-VLOOKUP($A290,[1]Hugst!$R$5:$W$9,MATCH(ROUNDUP((J$1)/10,0)*10,[1]Hugst!$R$4:$W$4,0))))</f>
        <v>0</v>
      </c>
      <c r="K290" s="169">
        <f>IF($C290-K$1&lt;År1,0,J289*(1-VLOOKUP($A290,[1]Hugst!$R$5:$W$9,MATCH(ROUNDUP((K$1)/10,0)*10,[1]Hugst!$R$4:$W$4,0))))</f>
        <v>0</v>
      </c>
      <c r="L290" s="169">
        <f>IF($C290-L$1&lt;År1,0,K289*(1-VLOOKUP($A290,[1]Hugst!$R$5:$W$9,MATCH(ROUNDUP((L$1)/10,0)*10,[1]Hugst!$R$4:$W$4,0))))</f>
        <v>0</v>
      </c>
      <c r="M290" s="169">
        <f>IF($C290-M$1&lt;År1,0,L289*(1-VLOOKUP($A290,[1]Hugst!$R$5:$W$9,MATCH(ROUNDUP((M$1)/10,0)*10,[1]Hugst!$R$4:$W$4,0))))</f>
        <v>0</v>
      </c>
      <c r="N290" s="169">
        <f>IF($C290-N$1&lt;År1,0,M289*(1-VLOOKUP($A290,[1]Hugst!$R$5:$W$9,MATCH(ROUNDUP((N$1)/10,0)*10,[1]Hugst!$R$4:$W$4,0))))</f>
        <v>0</v>
      </c>
      <c r="O290" s="169">
        <f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si="7"/>
        <v>0</v>
      </c>
      <c r="F291" s="169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>IF($C291-G$1&lt;År1,0,F290*(1-VLOOKUP($A291,[1]Hugst!$R$5:$W$9,MATCH(ROUNDUP((G$1)/10,0)*10,[1]Hugst!$R$4:$W$4,0))))</f>
        <v>0</v>
      </c>
      <c r="H291" s="169">
        <f>IF($C291-H$1&lt;År1,0,G290*(1-VLOOKUP($A291,[1]Hugst!$R$5:$W$9,MATCH(ROUNDUP((H$1)/10,0)*10,[1]Hugst!$R$4:$W$4,0))))</f>
        <v>0</v>
      </c>
      <c r="I291" s="169">
        <f>IF($C291-I$1&lt;År1,0,H290*(1-VLOOKUP($A291,[1]Hugst!$R$5:$W$9,MATCH(ROUNDUP((I$1)/10,0)*10,[1]Hugst!$R$4:$W$4,0))))</f>
        <v>0</v>
      </c>
      <c r="J291" s="169">
        <f>IF($C291-J$1&lt;År1,0,I290*(1-VLOOKUP($A291,[1]Hugst!$R$5:$W$9,MATCH(ROUNDUP((J$1)/10,0)*10,[1]Hugst!$R$4:$W$4,0))))</f>
        <v>0</v>
      </c>
      <c r="K291" s="169">
        <f>IF($C291-K$1&lt;År1,0,J290*(1-VLOOKUP($A291,[1]Hugst!$R$5:$W$9,MATCH(ROUNDUP((K$1)/10,0)*10,[1]Hugst!$R$4:$W$4,0))))</f>
        <v>0</v>
      </c>
      <c r="L291" s="169">
        <f>IF($C291-L$1&lt;År1,0,K290*(1-VLOOKUP($A291,[1]Hugst!$R$5:$W$9,MATCH(ROUNDUP((L$1)/10,0)*10,[1]Hugst!$R$4:$W$4,0))))</f>
        <v>0</v>
      </c>
      <c r="M291" s="169">
        <f>IF($C291-M$1&lt;År1,0,L290*(1-VLOOKUP($A291,[1]Hugst!$R$5:$W$9,MATCH(ROUNDUP((M$1)/10,0)*10,[1]Hugst!$R$4:$W$4,0))))</f>
        <v>0</v>
      </c>
      <c r="N291" s="169">
        <f>IF($C291-N$1&lt;År1,0,M290*(1-VLOOKUP($A291,[1]Hugst!$R$5:$W$9,MATCH(ROUNDUP((N$1)/10,0)*10,[1]Hugst!$R$4:$W$4,0))))</f>
        <v>0</v>
      </c>
      <c r="O291" s="169">
        <f>IF($C291-O$1&lt;År1,0,N290*(1-VLOOKUP($A291,[1]Hugst!$R$5:$W$9,MATCH(ROUNDUP((O$1)/10,0)*10,[1]Hugst!$R$4:$W$4,0))))</f>
        <v>0</v>
      </c>
      <c r="P291" s="169">
        <f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si="7"/>
        <v>0</v>
      </c>
      <c r="F292" s="169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>IF($C292-G$1&lt;År1,0,F291*(1-VLOOKUP($A292,[1]Hugst!$R$5:$W$9,MATCH(ROUNDUP((G$1)/10,0)*10,[1]Hugst!$R$4:$W$4,0))))</f>
        <v>0</v>
      </c>
      <c r="H292" s="169">
        <f>IF($C292-H$1&lt;År1,0,G291*(1-VLOOKUP($A292,[1]Hugst!$R$5:$W$9,MATCH(ROUNDUP((H$1)/10,0)*10,[1]Hugst!$R$4:$W$4,0))))</f>
        <v>0</v>
      </c>
      <c r="I292" s="169">
        <f>IF($C292-I$1&lt;År1,0,H291*(1-VLOOKUP($A292,[1]Hugst!$R$5:$W$9,MATCH(ROUNDUP((I$1)/10,0)*10,[1]Hugst!$R$4:$W$4,0))))</f>
        <v>0</v>
      </c>
      <c r="J292" s="169">
        <f>IF($C292-J$1&lt;År1,0,I291*(1-VLOOKUP($A292,[1]Hugst!$R$5:$W$9,MATCH(ROUNDUP((J$1)/10,0)*10,[1]Hugst!$R$4:$W$4,0))))</f>
        <v>0</v>
      </c>
      <c r="K292" s="169">
        <f>IF($C292-K$1&lt;År1,0,J291*(1-VLOOKUP($A292,[1]Hugst!$R$5:$W$9,MATCH(ROUNDUP((K$1)/10,0)*10,[1]Hugst!$R$4:$W$4,0))))</f>
        <v>0</v>
      </c>
      <c r="L292" s="169">
        <f>IF($C292-L$1&lt;År1,0,K291*(1-VLOOKUP($A292,[1]Hugst!$R$5:$W$9,MATCH(ROUNDUP((L$1)/10,0)*10,[1]Hugst!$R$4:$W$4,0))))</f>
        <v>0</v>
      </c>
      <c r="M292" s="169">
        <f>IF($C292-M$1&lt;År1,0,L291*(1-VLOOKUP($A292,[1]Hugst!$R$5:$W$9,MATCH(ROUNDUP((M$1)/10,0)*10,[1]Hugst!$R$4:$W$4,0))))</f>
        <v>0</v>
      </c>
      <c r="N292" s="169">
        <f>IF($C292-N$1&lt;År1,0,M291*(1-VLOOKUP($A292,[1]Hugst!$R$5:$W$9,MATCH(ROUNDUP((N$1)/10,0)*10,[1]Hugst!$R$4:$W$4,0))))</f>
        <v>0</v>
      </c>
      <c r="O292" s="169">
        <f>IF($C292-O$1&lt;År1,0,N291*(1-VLOOKUP($A292,[1]Hugst!$R$5:$W$9,MATCH(ROUNDUP((O$1)/10,0)*10,[1]Hugst!$R$4:$W$4,0))))</f>
        <v>0</v>
      </c>
      <c r="P292" s="169">
        <f>IF($C292-P$1&lt;År1,0,O291*(1-VLOOKUP($A292,[1]Hugst!$R$5:$W$9,MATCH(ROUNDUP((P$1)/10,0)*10,[1]Hugst!$R$4:$W$4,0))))</f>
        <v>0</v>
      </c>
      <c r="Q292" s="169">
        <f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si="7"/>
        <v>0</v>
      </c>
      <c r="F293" s="169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>IF($C293-G$1&lt;År1,0,F292*(1-VLOOKUP($A293,[1]Hugst!$R$5:$W$9,MATCH(ROUNDUP((G$1)/10,0)*10,[1]Hugst!$R$4:$W$4,0))))</f>
        <v>0</v>
      </c>
      <c r="H293" s="169">
        <f>IF($C293-H$1&lt;År1,0,G292*(1-VLOOKUP($A293,[1]Hugst!$R$5:$W$9,MATCH(ROUNDUP((H$1)/10,0)*10,[1]Hugst!$R$4:$W$4,0))))</f>
        <v>0</v>
      </c>
      <c r="I293" s="169">
        <f>IF($C293-I$1&lt;År1,0,H292*(1-VLOOKUP($A293,[1]Hugst!$R$5:$W$9,MATCH(ROUNDUP((I$1)/10,0)*10,[1]Hugst!$R$4:$W$4,0))))</f>
        <v>0</v>
      </c>
      <c r="J293" s="169">
        <f>IF($C293-J$1&lt;År1,0,I292*(1-VLOOKUP($A293,[1]Hugst!$R$5:$W$9,MATCH(ROUNDUP((J$1)/10,0)*10,[1]Hugst!$R$4:$W$4,0))))</f>
        <v>0</v>
      </c>
      <c r="K293" s="169">
        <f>IF($C293-K$1&lt;År1,0,J292*(1-VLOOKUP($A293,[1]Hugst!$R$5:$W$9,MATCH(ROUNDUP((K$1)/10,0)*10,[1]Hugst!$R$4:$W$4,0))))</f>
        <v>0</v>
      </c>
      <c r="L293" s="169">
        <f>IF($C293-L$1&lt;År1,0,K292*(1-VLOOKUP($A293,[1]Hugst!$R$5:$W$9,MATCH(ROUNDUP((L$1)/10,0)*10,[1]Hugst!$R$4:$W$4,0))))</f>
        <v>0</v>
      </c>
      <c r="M293" s="169">
        <f>IF($C293-M$1&lt;År1,0,L292*(1-VLOOKUP($A293,[1]Hugst!$R$5:$W$9,MATCH(ROUNDUP((M$1)/10,0)*10,[1]Hugst!$R$4:$W$4,0))))</f>
        <v>0</v>
      </c>
      <c r="N293" s="169">
        <f>IF($C293-N$1&lt;År1,0,M292*(1-VLOOKUP($A293,[1]Hugst!$R$5:$W$9,MATCH(ROUNDUP((N$1)/10,0)*10,[1]Hugst!$R$4:$W$4,0))))</f>
        <v>0</v>
      </c>
      <c r="O293" s="169">
        <f>IF($C293-O$1&lt;År1,0,N292*(1-VLOOKUP($A293,[1]Hugst!$R$5:$W$9,MATCH(ROUNDUP((O$1)/10,0)*10,[1]Hugst!$R$4:$W$4,0))))</f>
        <v>0</v>
      </c>
      <c r="P293" s="169">
        <f>IF($C293-P$1&lt;År1,0,O292*(1-VLOOKUP($A293,[1]Hugst!$R$5:$W$9,MATCH(ROUNDUP((P$1)/10,0)*10,[1]Hugst!$R$4:$W$4,0))))</f>
        <v>0</v>
      </c>
      <c r="Q293" s="169">
        <f>IF($C293-Q$1&lt;År1,0,P292*(1-VLOOKUP($A293,[1]Hugst!$R$5:$W$9,MATCH(ROUNDUP((Q$1)/10,0)*10,[1]Hugst!$R$4:$W$4,0))))</f>
        <v>0</v>
      </c>
      <c r="R293" s="169">
        <f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si="7"/>
        <v>0</v>
      </c>
      <c r="F294" s="169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>IF($C294-G$1&lt;År1,0,F293*(1-VLOOKUP($A294,[1]Hugst!$R$5:$W$9,MATCH(ROUNDUP((G$1)/10,0)*10,[1]Hugst!$R$4:$W$4,0))))</f>
        <v>0</v>
      </c>
      <c r="H294" s="169">
        <f>IF($C294-H$1&lt;År1,0,G293*(1-VLOOKUP($A294,[1]Hugst!$R$5:$W$9,MATCH(ROUNDUP((H$1)/10,0)*10,[1]Hugst!$R$4:$W$4,0))))</f>
        <v>0</v>
      </c>
      <c r="I294" s="169">
        <f>IF($C294-I$1&lt;År1,0,H293*(1-VLOOKUP($A294,[1]Hugst!$R$5:$W$9,MATCH(ROUNDUP((I$1)/10,0)*10,[1]Hugst!$R$4:$W$4,0))))</f>
        <v>0</v>
      </c>
      <c r="J294" s="169">
        <f>IF($C294-J$1&lt;År1,0,I293*(1-VLOOKUP($A294,[1]Hugst!$R$5:$W$9,MATCH(ROUNDUP((J$1)/10,0)*10,[1]Hugst!$R$4:$W$4,0))))</f>
        <v>0</v>
      </c>
      <c r="K294" s="169">
        <f>IF($C294-K$1&lt;År1,0,J293*(1-VLOOKUP($A294,[1]Hugst!$R$5:$W$9,MATCH(ROUNDUP((K$1)/10,0)*10,[1]Hugst!$R$4:$W$4,0))))</f>
        <v>0</v>
      </c>
      <c r="L294" s="169">
        <f>IF($C294-L$1&lt;År1,0,K293*(1-VLOOKUP($A294,[1]Hugst!$R$5:$W$9,MATCH(ROUNDUP((L$1)/10,0)*10,[1]Hugst!$R$4:$W$4,0))))</f>
        <v>0</v>
      </c>
      <c r="M294" s="169">
        <f>IF($C294-M$1&lt;År1,0,L293*(1-VLOOKUP($A294,[1]Hugst!$R$5:$W$9,MATCH(ROUNDUP((M$1)/10,0)*10,[1]Hugst!$R$4:$W$4,0))))</f>
        <v>0</v>
      </c>
      <c r="N294" s="169">
        <f>IF($C294-N$1&lt;År1,0,M293*(1-VLOOKUP($A294,[1]Hugst!$R$5:$W$9,MATCH(ROUNDUP((N$1)/10,0)*10,[1]Hugst!$R$4:$W$4,0))))</f>
        <v>0</v>
      </c>
      <c r="O294" s="169">
        <f>IF($C294-O$1&lt;År1,0,N293*(1-VLOOKUP($A294,[1]Hugst!$R$5:$W$9,MATCH(ROUNDUP((O$1)/10,0)*10,[1]Hugst!$R$4:$W$4,0))))</f>
        <v>0</v>
      </c>
      <c r="P294" s="169">
        <f>IF($C294-P$1&lt;År1,0,O293*(1-VLOOKUP($A294,[1]Hugst!$R$5:$W$9,MATCH(ROUNDUP((P$1)/10,0)*10,[1]Hugst!$R$4:$W$4,0))))</f>
        <v>0</v>
      </c>
      <c r="Q294" s="169">
        <f>IF($C294-Q$1&lt;År1,0,P293*(1-VLOOKUP($A294,[1]Hugst!$R$5:$W$9,MATCH(ROUNDUP((Q$1)/10,0)*10,[1]Hugst!$R$4:$W$4,0))))</f>
        <v>0</v>
      </c>
      <c r="R294" s="169">
        <f>IF($C294-R$1&lt;År1,0,Q293*(1-VLOOKUP($A294,[1]Hugst!$R$5:$W$9,MATCH(ROUNDUP((R$1)/10,0)*10,[1]Hugst!$R$4:$W$4,0))))</f>
        <v>0</v>
      </c>
      <c r="S294" s="169">
        <f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si="7"/>
        <v>0</v>
      </c>
      <c r="F295" s="169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>IF($C295-G$1&lt;År1,0,F294*(1-VLOOKUP($A295,[1]Hugst!$R$5:$W$9,MATCH(ROUNDUP((G$1)/10,0)*10,[1]Hugst!$R$4:$W$4,0))))</f>
        <v>0</v>
      </c>
      <c r="H295" s="169">
        <f>IF($C295-H$1&lt;År1,0,G294*(1-VLOOKUP($A295,[1]Hugst!$R$5:$W$9,MATCH(ROUNDUP((H$1)/10,0)*10,[1]Hugst!$R$4:$W$4,0))))</f>
        <v>0</v>
      </c>
      <c r="I295" s="169">
        <f>IF($C295-I$1&lt;År1,0,H294*(1-VLOOKUP($A295,[1]Hugst!$R$5:$W$9,MATCH(ROUNDUP((I$1)/10,0)*10,[1]Hugst!$R$4:$W$4,0))))</f>
        <v>0</v>
      </c>
      <c r="J295" s="169">
        <f>IF($C295-J$1&lt;År1,0,I294*(1-VLOOKUP($A295,[1]Hugst!$R$5:$W$9,MATCH(ROUNDUP((J$1)/10,0)*10,[1]Hugst!$R$4:$W$4,0))))</f>
        <v>0</v>
      </c>
      <c r="K295" s="169">
        <f>IF($C295-K$1&lt;År1,0,J294*(1-VLOOKUP($A295,[1]Hugst!$R$5:$W$9,MATCH(ROUNDUP((K$1)/10,0)*10,[1]Hugst!$R$4:$W$4,0))))</f>
        <v>0</v>
      </c>
      <c r="L295" s="169">
        <f>IF($C295-L$1&lt;År1,0,K294*(1-VLOOKUP($A295,[1]Hugst!$R$5:$W$9,MATCH(ROUNDUP((L$1)/10,0)*10,[1]Hugst!$R$4:$W$4,0))))</f>
        <v>0</v>
      </c>
      <c r="M295" s="169">
        <f>IF($C295-M$1&lt;År1,0,L294*(1-VLOOKUP($A295,[1]Hugst!$R$5:$W$9,MATCH(ROUNDUP((M$1)/10,0)*10,[1]Hugst!$R$4:$W$4,0))))</f>
        <v>0</v>
      </c>
      <c r="N295" s="169">
        <f>IF($C295-N$1&lt;År1,0,M294*(1-VLOOKUP($A295,[1]Hugst!$R$5:$W$9,MATCH(ROUNDUP((N$1)/10,0)*10,[1]Hugst!$R$4:$W$4,0))))</f>
        <v>0</v>
      </c>
      <c r="O295" s="169">
        <f>IF($C295-O$1&lt;År1,0,N294*(1-VLOOKUP($A295,[1]Hugst!$R$5:$W$9,MATCH(ROUNDUP((O$1)/10,0)*10,[1]Hugst!$R$4:$W$4,0))))</f>
        <v>0</v>
      </c>
      <c r="P295" s="169">
        <f>IF($C295-P$1&lt;År1,0,O294*(1-VLOOKUP($A295,[1]Hugst!$R$5:$W$9,MATCH(ROUNDUP((P$1)/10,0)*10,[1]Hugst!$R$4:$W$4,0))))</f>
        <v>0</v>
      </c>
      <c r="Q295" s="169">
        <f>IF($C295-Q$1&lt;År1,0,P294*(1-VLOOKUP($A295,[1]Hugst!$R$5:$W$9,MATCH(ROUNDUP((Q$1)/10,0)*10,[1]Hugst!$R$4:$W$4,0))))</f>
        <v>0</v>
      </c>
      <c r="R295" s="169">
        <f>IF($C295-R$1&lt;År1,0,Q294*(1-VLOOKUP($A295,[1]Hugst!$R$5:$W$9,MATCH(ROUNDUP((R$1)/10,0)*10,[1]Hugst!$R$4:$W$4,0))))</f>
        <v>0</v>
      </c>
      <c r="S295" s="169">
        <f>IF($C295-S$1&lt;År1,0,R294*(1-VLOOKUP($A295,[1]Hugst!$R$5:$W$9,MATCH(ROUNDUP((S$1)/10,0)*10,[1]Hugst!$R$4:$W$4,0))))</f>
        <v>0</v>
      </c>
      <c r="T295" s="169">
        <f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si="7"/>
        <v>0</v>
      </c>
      <c r="F296" s="169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>IF($C296-G$1&lt;År1,0,F295*(1-VLOOKUP($A296,[1]Hugst!$R$5:$W$9,MATCH(ROUNDUP((G$1)/10,0)*10,[1]Hugst!$R$4:$W$4,0))))</f>
        <v>0</v>
      </c>
      <c r="H296" s="169">
        <f>IF($C296-H$1&lt;År1,0,G295*(1-VLOOKUP($A296,[1]Hugst!$R$5:$W$9,MATCH(ROUNDUP((H$1)/10,0)*10,[1]Hugst!$R$4:$W$4,0))))</f>
        <v>0</v>
      </c>
      <c r="I296" s="169">
        <f>IF($C296-I$1&lt;År1,0,H295*(1-VLOOKUP($A296,[1]Hugst!$R$5:$W$9,MATCH(ROUNDUP((I$1)/10,0)*10,[1]Hugst!$R$4:$W$4,0))))</f>
        <v>0</v>
      </c>
      <c r="J296" s="169">
        <f>IF($C296-J$1&lt;År1,0,I295*(1-VLOOKUP($A296,[1]Hugst!$R$5:$W$9,MATCH(ROUNDUP((J$1)/10,0)*10,[1]Hugst!$R$4:$W$4,0))))</f>
        <v>0</v>
      </c>
      <c r="K296" s="169">
        <f>IF($C296-K$1&lt;År1,0,J295*(1-VLOOKUP($A296,[1]Hugst!$R$5:$W$9,MATCH(ROUNDUP((K$1)/10,0)*10,[1]Hugst!$R$4:$W$4,0))))</f>
        <v>0</v>
      </c>
      <c r="L296" s="169">
        <f>IF($C296-L$1&lt;År1,0,K295*(1-VLOOKUP($A296,[1]Hugst!$R$5:$W$9,MATCH(ROUNDUP((L$1)/10,0)*10,[1]Hugst!$R$4:$W$4,0))))</f>
        <v>0</v>
      </c>
      <c r="M296" s="169">
        <f>IF($C296-M$1&lt;År1,0,L295*(1-VLOOKUP($A296,[1]Hugst!$R$5:$W$9,MATCH(ROUNDUP((M$1)/10,0)*10,[1]Hugst!$R$4:$W$4,0))))</f>
        <v>0</v>
      </c>
      <c r="N296" s="169">
        <f>IF($C296-N$1&lt;År1,0,M295*(1-VLOOKUP($A296,[1]Hugst!$R$5:$W$9,MATCH(ROUNDUP((N$1)/10,0)*10,[1]Hugst!$R$4:$W$4,0))))</f>
        <v>0</v>
      </c>
      <c r="O296" s="169">
        <f>IF($C296-O$1&lt;År1,0,N295*(1-VLOOKUP($A296,[1]Hugst!$R$5:$W$9,MATCH(ROUNDUP((O$1)/10,0)*10,[1]Hugst!$R$4:$W$4,0))))</f>
        <v>0</v>
      </c>
      <c r="P296" s="169">
        <f>IF($C296-P$1&lt;År1,0,O295*(1-VLOOKUP($A296,[1]Hugst!$R$5:$W$9,MATCH(ROUNDUP((P$1)/10,0)*10,[1]Hugst!$R$4:$W$4,0))))</f>
        <v>0</v>
      </c>
      <c r="Q296" s="169">
        <f>IF($C296-Q$1&lt;År1,0,P295*(1-VLOOKUP($A296,[1]Hugst!$R$5:$W$9,MATCH(ROUNDUP((Q$1)/10,0)*10,[1]Hugst!$R$4:$W$4,0))))</f>
        <v>0</v>
      </c>
      <c r="R296" s="169">
        <f>IF($C296-R$1&lt;År1,0,Q295*(1-VLOOKUP($A296,[1]Hugst!$R$5:$W$9,MATCH(ROUNDUP((R$1)/10,0)*10,[1]Hugst!$R$4:$W$4,0))))</f>
        <v>0</v>
      </c>
      <c r="S296" s="169">
        <f>IF($C296-S$1&lt;År1,0,R295*(1-VLOOKUP($A296,[1]Hugst!$R$5:$W$9,MATCH(ROUNDUP((S$1)/10,0)*10,[1]Hugst!$R$4:$W$4,0))))</f>
        <v>0</v>
      </c>
      <c r="T296" s="169">
        <f>IF($C296-T$1&lt;År1,0,S295*(1-VLOOKUP($A296,[1]Hugst!$R$5:$W$9,MATCH(ROUNDUP((T$1)/10,0)*10,[1]Hugst!$R$4:$W$4,0))))</f>
        <v>0</v>
      </c>
      <c r="U296" s="169">
        <f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si="7"/>
        <v>0</v>
      </c>
      <c r="F297" s="169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>IF($C297-G$1&lt;År1,0,F296*(1-VLOOKUP($A297,[1]Hugst!$R$5:$W$9,MATCH(ROUNDUP((G$1)/10,0)*10,[1]Hugst!$R$4:$W$4,0))))</f>
        <v>0</v>
      </c>
      <c r="H297" s="169">
        <f>IF($C297-H$1&lt;År1,0,G296*(1-VLOOKUP($A297,[1]Hugst!$R$5:$W$9,MATCH(ROUNDUP((H$1)/10,0)*10,[1]Hugst!$R$4:$W$4,0))))</f>
        <v>0</v>
      </c>
      <c r="I297" s="169">
        <f>IF($C297-I$1&lt;År1,0,H296*(1-VLOOKUP($A297,[1]Hugst!$R$5:$W$9,MATCH(ROUNDUP((I$1)/10,0)*10,[1]Hugst!$R$4:$W$4,0))))</f>
        <v>0</v>
      </c>
      <c r="J297" s="169">
        <f>IF($C297-J$1&lt;År1,0,I296*(1-VLOOKUP($A297,[1]Hugst!$R$5:$W$9,MATCH(ROUNDUP((J$1)/10,0)*10,[1]Hugst!$R$4:$W$4,0))))</f>
        <v>0</v>
      </c>
      <c r="K297" s="169">
        <f>IF($C297-K$1&lt;År1,0,J296*(1-VLOOKUP($A297,[1]Hugst!$R$5:$W$9,MATCH(ROUNDUP((K$1)/10,0)*10,[1]Hugst!$R$4:$W$4,0))))</f>
        <v>0</v>
      </c>
      <c r="L297" s="169">
        <f>IF($C297-L$1&lt;År1,0,K296*(1-VLOOKUP($A297,[1]Hugst!$R$5:$W$9,MATCH(ROUNDUP((L$1)/10,0)*10,[1]Hugst!$R$4:$W$4,0))))</f>
        <v>0</v>
      </c>
      <c r="M297" s="169">
        <f>IF($C297-M$1&lt;År1,0,L296*(1-VLOOKUP($A297,[1]Hugst!$R$5:$W$9,MATCH(ROUNDUP((M$1)/10,0)*10,[1]Hugst!$R$4:$W$4,0))))</f>
        <v>0</v>
      </c>
      <c r="N297" s="169">
        <f>IF($C297-N$1&lt;År1,0,M296*(1-VLOOKUP($A297,[1]Hugst!$R$5:$W$9,MATCH(ROUNDUP((N$1)/10,0)*10,[1]Hugst!$R$4:$W$4,0))))</f>
        <v>0</v>
      </c>
      <c r="O297" s="169">
        <f>IF($C297-O$1&lt;År1,0,N296*(1-VLOOKUP($A297,[1]Hugst!$R$5:$W$9,MATCH(ROUNDUP((O$1)/10,0)*10,[1]Hugst!$R$4:$W$4,0))))</f>
        <v>0</v>
      </c>
      <c r="P297" s="169">
        <f>IF($C297-P$1&lt;År1,0,O296*(1-VLOOKUP($A297,[1]Hugst!$R$5:$W$9,MATCH(ROUNDUP((P$1)/10,0)*10,[1]Hugst!$R$4:$W$4,0))))</f>
        <v>0</v>
      </c>
      <c r="Q297" s="169">
        <f>IF($C297-Q$1&lt;År1,0,P296*(1-VLOOKUP($A297,[1]Hugst!$R$5:$W$9,MATCH(ROUNDUP((Q$1)/10,0)*10,[1]Hugst!$R$4:$W$4,0))))</f>
        <v>0</v>
      </c>
      <c r="R297" s="169">
        <f>IF($C297-R$1&lt;År1,0,Q296*(1-VLOOKUP($A297,[1]Hugst!$R$5:$W$9,MATCH(ROUNDUP((R$1)/10,0)*10,[1]Hugst!$R$4:$W$4,0))))</f>
        <v>0</v>
      </c>
      <c r="S297" s="169">
        <f>IF($C297-S$1&lt;År1,0,R296*(1-VLOOKUP($A297,[1]Hugst!$R$5:$W$9,MATCH(ROUNDUP((S$1)/10,0)*10,[1]Hugst!$R$4:$W$4,0))))</f>
        <v>0</v>
      </c>
      <c r="T297" s="169">
        <f>IF($C297-T$1&lt;År1,0,S296*(1-VLOOKUP($A297,[1]Hugst!$R$5:$W$9,MATCH(ROUNDUP((T$1)/10,0)*10,[1]Hugst!$R$4:$W$4,0))))</f>
        <v>0</v>
      </c>
      <c r="U297" s="169">
        <f>IF($C297-U$1&lt;År1,0,T296*(1-VLOOKUP($A297,[1]Hugst!$R$5:$W$9,MATCH(ROUNDUP((U$1)/10,0)*10,[1]Hugst!$R$4:$W$4,0))))</f>
        <v>0</v>
      </c>
      <c r="V297" s="169">
        <f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si="7"/>
        <v>0</v>
      </c>
      <c r="F298" s="169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>IF($C298-G$1&lt;År1,0,F297*(1-VLOOKUP($A298,[1]Hugst!$R$5:$W$9,MATCH(ROUNDUP((G$1)/10,0)*10,[1]Hugst!$R$4:$W$4,0))))</f>
        <v>0</v>
      </c>
      <c r="H298" s="169">
        <f>IF($C298-H$1&lt;År1,0,G297*(1-VLOOKUP($A298,[1]Hugst!$R$5:$W$9,MATCH(ROUNDUP((H$1)/10,0)*10,[1]Hugst!$R$4:$W$4,0))))</f>
        <v>0</v>
      </c>
      <c r="I298" s="169">
        <f>IF($C298-I$1&lt;År1,0,H297*(1-VLOOKUP($A298,[1]Hugst!$R$5:$W$9,MATCH(ROUNDUP((I$1)/10,0)*10,[1]Hugst!$R$4:$W$4,0))))</f>
        <v>0</v>
      </c>
      <c r="J298" s="169">
        <f>IF($C298-J$1&lt;År1,0,I297*(1-VLOOKUP($A298,[1]Hugst!$R$5:$W$9,MATCH(ROUNDUP((J$1)/10,0)*10,[1]Hugst!$R$4:$W$4,0))))</f>
        <v>0</v>
      </c>
      <c r="K298" s="169">
        <f>IF($C298-K$1&lt;År1,0,J297*(1-VLOOKUP($A298,[1]Hugst!$R$5:$W$9,MATCH(ROUNDUP((K$1)/10,0)*10,[1]Hugst!$R$4:$W$4,0))))</f>
        <v>0</v>
      </c>
      <c r="L298" s="169">
        <f>IF($C298-L$1&lt;År1,0,K297*(1-VLOOKUP($A298,[1]Hugst!$R$5:$W$9,MATCH(ROUNDUP((L$1)/10,0)*10,[1]Hugst!$R$4:$W$4,0))))</f>
        <v>0</v>
      </c>
      <c r="M298" s="169">
        <f>IF($C298-M$1&lt;År1,0,L297*(1-VLOOKUP($A298,[1]Hugst!$R$5:$W$9,MATCH(ROUNDUP((M$1)/10,0)*10,[1]Hugst!$R$4:$W$4,0))))</f>
        <v>0</v>
      </c>
      <c r="N298" s="169">
        <f>IF($C298-N$1&lt;År1,0,M297*(1-VLOOKUP($A298,[1]Hugst!$R$5:$W$9,MATCH(ROUNDUP((N$1)/10,0)*10,[1]Hugst!$R$4:$W$4,0))))</f>
        <v>0</v>
      </c>
      <c r="O298" s="169">
        <f>IF($C298-O$1&lt;År1,0,N297*(1-VLOOKUP($A298,[1]Hugst!$R$5:$W$9,MATCH(ROUNDUP((O$1)/10,0)*10,[1]Hugst!$R$4:$W$4,0))))</f>
        <v>0</v>
      </c>
      <c r="P298" s="169">
        <f>IF($C298-P$1&lt;År1,0,O297*(1-VLOOKUP($A298,[1]Hugst!$R$5:$W$9,MATCH(ROUNDUP((P$1)/10,0)*10,[1]Hugst!$R$4:$W$4,0))))</f>
        <v>0</v>
      </c>
      <c r="Q298" s="169">
        <f>IF($C298-Q$1&lt;År1,0,P297*(1-VLOOKUP($A298,[1]Hugst!$R$5:$W$9,MATCH(ROUNDUP((Q$1)/10,0)*10,[1]Hugst!$R$4:$W$4,0))))</f>
        <v>0</v>
      </c>
      <c r="R298" s="169">
        <f>IF($C298-R$1&lt;År1,0,Q297*(1-VLOOKUP($A298,[1]Hugst!$R$5:$W$9,MATCH(ROUNDUP((R$1)/10,0)*10,[1]Hugst!$R$4:$W$4,0))))</f>
        <v>0</v>
      </c>
      <c r="S298" s="169">
        <f>IF($C298-S$1&lt;År1,0,R297*(1-VLOOKUP($A298,[1]Hugst!$R$5:$W$9,MATCH(ROUNDUP((S$1)/10,0)*10,[1]Hugst!$R$4:$W$4,0))))</f>
        <v>0</v>
      </c>
      <c r="T298" s="169">
        <f>IF($C298-T$1&lt;År1,0,S297*(1-VLOOKUP($A298,[1]Hugst!$R$5:$W$9,MATCH(ROUNDUP((T$1)/10,0)*10,[1]Hugst!$R$4:$W$4,0))))</f>
        <v>0</v>
      </c>
      <c r="U298" s="169">
        <f>IF($C298-U$1&lt;År1,0,T297*(1-VLOOKUP($A298,[1]Hugst!$R$5:$W$9,MATCH(ROUNDUP((U$1)/10,0)*10,[1]Hugst!$R$4:$W$4,0))))</f>
        <v>0</v>
      </c>
      <c r="V298" s="169">
        <f>IF($C298-V$1&lt;År1,0,U297*(1-VLOOKUP($A298,[1]Hugst!$R$5:$W$9,MATCH(ROUNDUP((V$1)/10,0)*10,[1]Hugst!$R$4:$W$4,0))))</f>
        <v>0</v>
      </c>
      <c r="W298" s="169">
        <f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si="7"/>
        <v>0</v>
      </c>
      <c r="F299" s="169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>IF($C299-G$1&lt;År1,0,F298*(1-VLOOKUP($A299,[1]Hugst!$R$5:$W$9,MATCH(ROUNDUP((G$1)/10,0)*10,[1]Hugst!$R$4:$W$4,0))))</f>
        <v>0</v>
      </c>
      <c r="H299" s="169">
        <f>IF($C299-H$1&lt;År1,0,G298*(1-VLOOKUP($A299,[1]Hugst!$R$5:$W$9,MATCH(ROUNDUP((H$1)/10,0)*10,[1]Hugst!$R$4:$W$4,0))))</f>
        <v>0</v>
      </c>
      <c r="I299" s="169">
        <f>IF($C299-I$1&lt;År1,0,H298*(1-VLOOKUP($A299,[1]Hugst!$R$5:$W$9,MATCH(ROUNDUP((I$1)/10,0)*10,[1]Hugst!$R$4:$W$4,0))))</f>
        <v>0</v>
      </c>
      <c r="J299" s="169">
        <f>IF($C299-J$1&lt;År1,0,I298*(1-VLOOKUP($A299,[1]Hugst!$R$5:$W$9,MATCH(ROUNDUP((J$1)/10,0)*10,[1]Hugst!$R$4:$W$4,0))))</f>
        <v>0</v>
      </c>
      <c r="K299" s="169">
        <f>IF($C299-K$1&lt;År1,0,J298*(1-VLOOKUP($A299,[1]Hugst!$R$5:$W$9,MATCH(ROUNDUP((K$1)/10,0)*10,[1]Hugst!$R$4:$W$4,0))))</f>
        <v>0</v>
      </c>
      <c r="L299" s="169">
        <f>IF($C299-L$1&lt;År1,0,K298*(1-VLOOKUP($A299,[1]Hugst!$R$5:$W$9,MATCH(ROUNDUP((L$1)/10,0)*10,[1]Hugst!$R$4:$W$4,0))))</f>
        <v>0</v>
      </c>
      <c r="M299" s="169">
        <f>IF($C299-M$1&lt;År1,0,L298*(1-VLOOKUP($A299,[1]Hugst!$R$5:$W$9,MATCH(ROUNDUP((M$1)/10,0)*10,[1]Hugst!$R$4:$W$4,0))))</f>
        <v>0</v>
      </c>
      <c r="N299" s="169">
        <f>IF($C299-N$1&lt;År1,0,M298*(1-VLOOKUP($A299,[1]Hugst!$R$5:$W$9,MATCH(ROUNDUP((N$1)/10,0)*10,[1]Hugst!$R$4:$W$4,0))))</f>
        <v>0</v>
      </c>
      <c r="O299" s="169">
        <f>IF($C299-O$1&lt;År1,0,N298*(1-VLOOKUP($A299,[1]Hugst!$R$5:$W$9,MATCH(ROUNDUP((O$1)/10,0)*10,[1]Hugst!$R$4:$W$4,0))))</f>
        <v>0</v>
      </c>
      <c r="P299" s="169">
        <f>IF($C299-P$1&lt;År1,0,O298*(1-VLOOKUP($A299,[1]Hugst!$R$5:$W$9,MATCH(ROUNDUP((P$1)/10,0)*10,[1]Hugst!$R$4:$W$4,0))))</f>
        <v>0</v>
      </c>
      <c r="Q299" s="169">
        <f>IF($C299-Q$1&lt;År1,0,P298*(1-VLOOKUP($A299,[1]Hugst!$R$5:$W$9,MATCH(ROUNDUP((Q$1)/10,0)*10,[1]Hugst!$R$4:$W$4,0))))</f>
        <v>0</v>
      </c>
      <c r="R299" s="169">
        <f>IF($C299-R$1&lt;År1,0,Q298*(1-VLOOKUP($A299,[1]Hugst!$R$5:$W$9,MATCH(ROUNDUP((R$1)/10,0)*10,[1]Hugst!$R$4:$W$4,0))))</f>
        <v>0</v>
      </c>
      <c r="S299" s="169">
        <f>IF($C299-S$1&lt;År1,0,R298*(1-VLOOKUP($A299,[1]Hugst!$R$5:$W$9,MATCH(ROUNDUP((S$1)/10,0)*10,[1]Hugst!$R$4:$W$4,0))))</f>
        <v>0</v>
      </c>
      <c r="T299" s="169">
        <f>IF($C299-T$1&lt;År1,0,S298*(1-VLOOKUP($A299,[1]Hugst!$R$5:$W$9,MATCH(ROUNDUP((T$1)/10,0)*10,[1]Hugst!$R$4:$W$4,0))))</f>
        <v>0</v>
      </c>
      <c r="U299" s="169">
        <f>IF($C299-U$1&lt;År1,0,T298*(1-VLOOKUP($A299,[1]Hugst!$R$5:$W$9,MATCH(ROUNDUP((U$1)/10,0)*10,[1]Hugst!$R$4:$W$4,0))))</f>
        <v>0</v>
      </c>
      <c r="V299" s="169">
        <f>IF($C299-V$1&lt;År1,0,U298*(1-VLOOKUP($A299,[1]Hugst!$R$5:$W$9,MATCH(ROUNDUP((V$1)/10,0)*10,[1]Hugst!$R$4:$W$4,0))))</f>
        <v>0</v>
      </c>
      <c r="W299" s="169">
        <f>IF($C299-W$1&lt;År1,0,V298*(1-VLOOKUP($A299,[1]Hugst!$R$5:$W$9,MATCH(ROUNDUP((W$1)/10,0)*10,[1]Hugst!$R$4:$W$4,0))))</f>
        <v>0</v>
      </c>
      <c r="X299" s="169">
        <f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si="7"/>
        <v>0</v>
      </c>
      <c r="F300" s="169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>IF($C300-G$1&lt;År1,0,F299*(1-VLOOKUP($A300,[1]Hugst!$R$5:$W$9,MATCH(ROUNDUP((G$1)/10,0)*10,[1]Hugst!$R$4:$W$4,0))))</f>
        <v>0</v>
      </c>
      <c r="H300" s="169">
        <f>IF($C300-H$1&lt;År1,0,G299*(1-VLOOKUP($A300,[1]Hugst!$R$5:$W$9,MATCH(ROUNDUP((H$1)/10,0)*10,[1]Hugst!$R$4:$W$4,0))))</f>
        <v>0</v>
      </c>
      <c r="I300" s="169">
        <f>IF($C300-I$1&lt;År1,0,H299*(1-VLOOKUP($A300,[1]Hugst!$R$5:$W$9,MATCH(ROUNDUP((I$1)/10,0)*10,[1]Hugst!$R$4:$W$4,0))))</f>
        <v>0</v>
      </c>
      <c r="J300" s="169">
        <f>IF($C300-J$1&lt;År1,0,I299*(1-VLOOKUP($A300,[1]Hugst!$R$5:$W$9,MATCH(ROUNDUP((J$1)/10,0)*10,[1]Hugst!$R$4:$W$4,0))))</f>
        <v>0</v>
      </c>
      <c r="K300" s="169">
        <f>IF($C300-K$1&lt;År1,0,J299*(1-VLOOKUP($A300,[1]Hugst!$R$5:$W$9,MATCH(ROUNDUP((K$1)/10,0)*10,[1]Hugst!$R$4:$W$4,0))))</f>
        <v>0</v>
      </c>
      <c r="L300" s="169">
        <f>IF($C300-L$1&lt;År1,0,K299*(1-VLOOKUP($A300,[1]Hugst!$R$5:$W$9,MATCH(ROUNDUP((L$1)/10,0)*10,[1]Hugst!$R$4:$W$4,0))))</f>
        <v>0</v>
      </c>
      <c r="M300" s="169">
        <f>IF($C300-M$1&lt;År1,0,L299*(1-VLOOKUP($A300,[1]Hugst!$R$5:$W$9,MATCH(ROUNDUP((M$1)/10,0)*10,[1]Hugst!$R$4:$W$4,0))))</f>
        <v>0</v>
      </c>
      <c r="N300" s="169">
        <f>IF($C300-N$1&lt;År1,0,M299*(1-VLOOKUP($A300,[1]Hugst!$R$5:$W$9,MATCH(ROUNDUP((N$1)/10,0)*10,[1]Hugst!$R$4:$W$4,0))))</f>
        <v>0</v>
      </c>
      <c r="O300" s="169">
        <f>IF($C300-O$1&lt;År1,0,N299*(1-VLOOKUP($A300,[1]Hugst!$R$5:$W$9,MATCH(ROUNDUP((O$1)/10,0)*10,[1]Hugst!$R$4:$W$4,0))))</f>
        <v>0</v>
      </c>
      <c r="P300" s="169">
        <f>IF($C300-P$1&lt;År1,0,O299*(1-VLOOKUP($A300,[1]Hugst!$R$5:$W$9,MATCH(ROUNDUP((P$1)/10,0)*10,[1]Hugst!$R$4:$W$4,0))))</f>
        <v>0</v>
      </c>
      <c r="Q300" s="169">
        <f>IF($C300-Q$1&lt;År1,0,P299*(1-VLOOKUP($A300,[1]Hugst!$R$5:$W$9,MATCH(ROUNDUP((Q$1)/10,0)*10,[1]Hugst!$R$4:$W$4,0))))</f>
        <v>0</v>
      </c>
      <c r="R300" s="169">
        <f>IF($C300-R$1&lt;År1,0,Q299*(1-VLOOKUP($A300,[1]Hugst!$R$5:$W$9,MATCH(ROUNDUP((R$1)/10,0)*10,[1]Hugst!$R$4:$W$4,0))))</f>
        <v>0</v>
      </c>
      <c r="S300" s="169">
        <f>IF($C300-S$1&lt;År1,0,R299*(1-VLOOKUP($A300,[1]Hugst!$R$5:$W$9,MATCH(ROUNDUP((S$1)/10,0)*10,[1]Hugst!$R$4:$W$4,0))))</f>
        <v>0</v>
      </c>
      <c r="T300" s="169">
        <f>IF($C300-T$1&lt;År1,0,S299*(1-VLOOKUP($A300,[1]Hugst!$R$5:$W$9,MATCH(ROUNDUP((T$1)/10,0)*10,[1]Hugst!$R$4:$W$4,0))))</f>
        <v>0</v>
      </c>
      <c r="U300" s="169">
        <f>IF($C300-U$1&lt;År1,0,T299*(1-VLOOKUP($A300,[1]Hugst!$R$5:$W$9,MATCH(ROUNDUP((U$1)/10,0)*10,[1]Hugst!$R$4:$W$4,0))))</f>
        <v>0</v>
      </c>
      <c r="V300" s="169">
        <f>IF($C300-V$1&lt;År1,0,U299*(1-VLOOKUP($A300,[1]Hugst!$R$5:$W$9,MATCH(ROUNDUP((V$1)/10,0)*10,[1]Hugst!$R$4:$W$4,0))))</f>
        <v>0</v>
      </c>
      <c r="W300" s="169">
        <f>IF($C300-W$1&lt;År1,0,V299*(1-VLOOKUP($A300,[1]Hugst!$R$5:$W$9,MATCH(ROUNDUP((W$1)/10,0)*10,[1]Hugst!$R$4:$W$4,0))))</f>
        <v>0</v>
      </c>
      <c r="X300" s="169">
        <f>IF($C300-X$1&lt;År1,0,W299*(1-VLOOKUP($A300,[1]Hugst!$R$5:$W$9,MATCH(ROUNDUP((X$1)/10,0)*10,[1]Hugst!$R$4:$W$4,0))))</f>
        <v>0</v>
      </c>
      <c r="Y300" s="169">
        <f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si="7"/>
        <v>0</v>
      </c>
      <c r="F301" s="169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>IF($C301-G$1&lt;År1,0,F300*(1-VLOOKUP($A301,[1]Hugst!$R$5:$W$9,MATCH(ROUNDUP((G$1)/10,0)*10,[1]Hugst!$R$4:$W$4,0))))</f>
        <v>0</v>
      </c>
      <c r="H301" s="169">
        <f>IF($C301-H$1&lt;År1,0,G300*(1-VLOOKUP($A301,[1]Hugst!$R$5:$W$9,MATCH(ROUNDUP((H$1)/10,0)*10,[1]Hugst!$R$4:$W$4,0))))</f>
        <v>0</v>
      </c>
      <c r="I301" s="169">
        <f>IF($C301-I$1&lt;År1,0,H300*(1-VLOOKUP($A301,[1]Hugst!$R$5:$W$9,MATCH(ROUNDUP((I$1)/10,0)*10,[1]Hugst!$R$4:$W$4,0))))</f>
        <v>0</v>
      </c>
      <c r="J301" s="169">
        <f>IF($C301-J$1&lt;År1,0,I300*(1-VLOOKUP($A301,[1]Hugst!$R$5:$W$9,MATCH(ROUNDUP((J$1)/10,0)*10,[1]Hugst!$R$4:$W$4,0))))</f>
        <v>0</v>
      </c>
      <c r="K301" s="169">
        <f>IF($C301-K$1&lt;År1,0,J300*(1-VLOOKUP($A301,[1]Hugst!$R$5:$W$9,MATCH(ROUNDUP((K$1)/10,0)*10,[1]Hugst!$R$4:$W$4,0))))</f>
        <v>0</v>
      </c>
      <c r="L301" s="169">
        <f>IF($C301-L$1&lt;År1,0,K300*(1-VLOOKUP($A301,[1]Hugst!$R$5:$W$9,MATCH(ROUNDUP((L$1)/10,0)*10,[1]Hugst!$R$4:$W$4,0))))</f>
        <v>0</v>
      </c>
      <c r="M301" s="169">
        <f>IF($C301-M$1&lt;År1,0,L300*(1-VLOOKUP($A301,[1]Hugst!$R$5:$W$9,MATCH(ROUNDUP((M$1)/10,0)*10,[1]Hugst!$R$4:$W$4,0))))</f>
        <v>0</v>
      </c>
      <c r="N301" s="169">
        <f>IF($C301-N$1&lt;År1,0,M300*(1-VLOOKUP($A301,[1]Hugst!$R$5:$W$9,MATCH(ROUNDUP((N$1)/10,0)*10,[1]Hugst!$R$4:$W$4,0))))</f>
        <v>0</v>
      </c>
      <c r="O301" s="169">
        <f>IF($C301-O$1&lt;År1,0,N300*(1-VLOOKUP($A301,[1]Hugst!$R$5:$W$9,MATCH(ROUNDUP((O$1)/10,0)*10,[1]Hugst!$R$4:$W$4,0))))</f>
        <v>0</v>
      </c>
      <c r="P301" s="169">
        <f>IF($C301-P$1&lt;År1,0,O300*(1-VLOOKUP($A301,[1]Hugst!$R$5:$W$9,MATCH(ROUNDUP((P$1)/10,0)*10,[1]Hugst!$R$4:$W$4,0))))</f>
        <v>0</v>
      </c>
      <c r="Q301" s="169">
        <f>IF($C301-Q$1&lt;År1,0,P300*(1-VLOOKUP($A301,[1]Hugst!$R$5:$W$9,MATCH(ROUNDUP((Q$1)/10,0)*10,[1]Hugst!$R$4:$W$4,0))))</f>
        <v>0</v>
      </c>
      <c r="R301" s="169">
        <f>IF($C301-R$1&lt;År1,0,Q300*(1-VLOOKUP($A301,[1]Hugst!$R$5:$W$9,MATCH(ROUNDUP((R$1)/10,0)*10,[1]Hugst!$R$4:$W$4,0))))</f>
        <v>0</v>
      </c>
      <c r="S301" s="169">
        <f>IF($C301-S$1&lt;År1,0,R300*(1-VLOOKUP($A301,[1]Hugst!$R$5:$W$9,MATCH(ROUNDUP((S$1)/10,0)*10,[1]Hugst!$R$4:$W$4,0))))</f>
        <v>0</v>
      </c>
      <c r="T301" s="169">
        <f>IF($C301-T$1&lt;År1,0,S300*(1-VLOOKUP($A301,[1]Hugst!$R$5:$W$9,MATCH(ROUNDUP((T$1)/10,0)*10,[1]Hugst!$R$4:$W$4,0))))</f>
        <v>0</v>
      </c>
      <c r="U301" s="169">
        <f>IF($C301-U$1&lt;År1,0,T300*(1-VLOOKUP($A301,[1]Hugst!$R$5:$W$9,MATCH(ROUNDUP((U$1)/10,0)*10,[1]Hugst!$R$4:$W$4,0))))</f>
        <v>0</v>
      </c>
      <c r="V301" s="169">
        <f>IF($C301-V$1&lt;År1,0,U300*(1-VLOOKUP($A301,[1]Hugst!$R$5:$W$9,MATCH(ROUNDUP((V$1)/10,0)*10,[1]Hugst!$R$4:$W$4,0))))</f>
        <v>0</v>
      </c>
      <c r="W301" s="169">
        <f>IF($C301-W$1&lt;År1,0,V300*(1-VLOOKUP($A301,[1]Hugst!$R$5:$W$9,MATCH(ROUNDUP((W$1)/10,0)*10,[1]Hugst!$R$4:$W$4,0))))</f>
        <v>0</v>
      </c>
      <c r="X301" s="169">
        <f>IF($C301-X$1&lt;År1,0,W300*(1-VLOOKUP($A301,[1]Hugst!$R$5:$W$9,MATCH(ROUNDUP((X$1)/10,0)*10,[1]Hugst!$R$4:$W$4,0))))</f>
        <v>0</v>
      </c>
      <c r="Y301" s="169">
        <f>IF($C301-Y$1&lt;År1,0,X300*(1-VLOOKUP($A301,[1]Hugst!$R$5:$W$9,MATCH(ROUNDUP((Y$1)/10,0)*10,[1]Hugst!$R$4:$W$4,0))))</f>
        <v>0</v>
      </c>
      <c r="Z301" s="169">
        <f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si="7"/>
        <v>0</v>
      </c>
      <c r="F302" s="169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>IF($C302-G$1&lt;År1,0,F301*(1-VLOOKUP($A302,[1]Hugst!$R$5:$W$9,MATCH(ROUNDUP((G$1)/10,0)*10,[1]Hugst!$R$4:$W$4,0))))</f>
        <v>0</v>
      </c>
      <c r="H302" s="169">
        <f>IF($C302-H$1&lt;År1,0,G301*(1-VLOOKUP($A302,[1]Hugst!$R$5:$W$9,MATCH(ROUNDUP((H$1)/10,0)*10,[1]Hugst!$R$4:$W$4,0))))</f>
        <v>0</v>
      </c>
      <c r="I302" s="169">
        <f>IF($C302-I$1&lt;År1,0,H301*(1-VLOOKUP($A302,[1]Hugst!$R$5:$W$9,MATCH(ROUNDUP((I$1)/10,0)*10,[1]Hugst!$R$4:$W$4,0))))</f>
        <v>0</v>
      </c>
      <c r="J302" s="169">
        <f>IF($C302-J$1&lt;År1,0,I301*(1-VLOOKUP($A302,[1]Hugst!$R$5:$W$9,MATCH(ROUNDUP((J$1)/10,0)*10,[1]Hugst!$R$4:$W$4,0))))</f>
        <v>0</v>
      </c>
      <c r="K302" s="169">
        <f>IF($C302-K$1&lt;År1,0,J301*(1-VLOOKUP($A302,[1]Hugst!$R$5:$W$9,MATCH(ROUNDUP((K$1)/10,0)*10,[1]Hugst!$R$4:$W$4,0))))</f>
        <v>0</v>
      </c>
      <c r="L302" s="169">
        <f>IF($C302-L$1&lt;År1,0,K301*(1-VLOOKUP($A302,[1]Hugst!$R$5:$W$9,MATCH(ROUNDUP((L$1)/10,0)*10,[1]Hugst!$R$4:$W$4,0))))</f>
        <v>0</v>
      </c>
      <c r="M302" s="169">
        <f>IF($C302-M$1&lt;År1,0,L301*(1-VLOOKUP($A302,[1]Hugst!$R$5:$W$9,MATCH(ROUNDUP((M$1)/10,0)*10,[1]Hugst!$R$4:$W$4,0))))</f>
        <v>0</v>
      </c>
      <c r="N302" s="169">
        <f>IF($C302-N$1&lt;År1,0,M301*(1-VLOOKUP($A302,[1]Hugst!$R$5:$W$9,MATCH(ROUNDUP((N$1)/10,0)*10,[1]Hugst!$R$4:$W$4,0))))</f>
        <v>0</v>
      </c>
      <c r="O302" s="169">
        <f>IF($C302-O$1&lt;År1,0,N301*(1-VLOOKUP($A302,[1]Hugst!$R$5:$W$9,MATCH(ROUNDUP((O$1)/10,0)*10,[1]Hugst!$R$4:$W$4,0))))</f>
        <v>0</v>
      </c>
      <c r="P302" s="169">
        <f>IF($C302-P$1&lt;År1,0,O301*(1-VLOOKUP($A302,[1]Hugst!$R$5:$W$9,MATCH(ROUNDUP((P$1)/10,0)*10,[1]Hugst!$R$4:$W$4,0))))</f>
        <v>0</v>
      </c>
      <c r="Q302" s="169">
        <f>IF($C302-Q$1&lt;År1,0,P301*(1-VLOOKUP($A302,[1]Hugst!$R$5:$W$9,MATCH(ROUNDUP((Q$1)/10,0)*10,[1]Hugst!$R$4:$W$4,0))))</f>
        <v>0</v>
      </c>
      <c r="R302" s="169">
        <f>IF($C302-R$1&lt;År1,0,Q301*(1-VLOOKUP($A302,[1]Hugst!$R$5:$W$9,MATCH(ROUNDUP((R$1)/10,0)*10,[1]Hugst!$R$4:$W$4,0))))</f>
        <v>0</v>
      </c>
      <c r="S302" s="169">
        <f>IF($C302-S$1&lt;År1,0,R301*(1-VLOOKUP($A302,[1]Hugst!$R$5:$W$9,MATCH(ROUNDUP((S$1)/10,0)*10,[1]Hugst!$R$4:$W$4,0))))</f>
        <v>0</v>
      </c>
      <c r="T302" s="169">
        <f>IF($C302-T$1&lt;År1,0,S301*(1-VLOOKUP($A302,[1]Hugst!$R$5:$W$9,MATCH(ROUNDUP((T$1)/10,0)*10,[1]Hugst!$R$4:$W$4,0))))</f>
        <v>0</v>
      </c>
      <c r="U302" s="169">
        <f>IF($C302-U$1&lt;År1,0,T301*(1-VLOOKUP($A302,[1]Hugst!$R$5:$W$9,MATCH(ROUNDUP((U$1)/10,0)*10,[1]Hugst!$R$4:$W$4,0))))</f>
        <v>0</v>
      </c>
      <c r="V302" s="169">
        <f>IF($C302-V$1&lt;År1,0,U301*(1-VLOOKUP($A302,[1]Hugst!$R$5:$W$9,MATCH(ROUNDUP((V$1)/10,0)*10,[1]Hugst!$R$4:$W$4,0))))</f>
        <v>0</v>
      </c>
      <c r="W302" s="169">
        <f>IF($C302-W$1&lt;År1,0,V301*(1-VLOOKUP($A302,[1]Hugst!$R$5:$W$9,MATCH(ROUNDUP((W$1)/10,0)*10,[1]Hugst!$R$4:$W$4,0))))</f>
        <v>0</v>
      </c>
      <c r="X302" s="169">
        <f>IF($C302-X$1&lt;År1,0,W301*(1-VLOOKUP($A302,[1]Hugst!$R$5:$W$9,MATCH(ROUNDUP((X$1)/10,0)*10,[1]Hugst!$R$4:$W$4,0))))</f>
        <v>0</v>
      </c>
      <c r="Y302" s="169">
        <f>IF($C302-Y$1&lt;År1,0,X301*(1-VLOOKUP($A302,[1]Hugst!$R$5:$W$9,MATCH(ROUNDUP((Y$1)/10,0)*10,[1]Hugst!$R$4:$W$4,0))))</f>
        <v>0</v>
      </c>
      <c r="Z302" s="169">
        <f>IF($C302-Z$1&lt;År1,0,Y301*(1-VLOOKUP($A302,[1]Hugst!$R$5:$W$9,MATCH(ROUNDUP((Z$1)/10,0)*10,[1]Hugst!$R$4:$W$4,0))))</f>
        <v>0</v>
      </c>
      <c r="AA302" s="169">
        <f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si="7"/>
        <v>0</v>
      </c>
      <c r="F303" s="169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>IF($C303-G$1&lt;År1,0,F302*(1-VLOOKUP($A303,[1]Hugst!$R$5:$W$9,MATCH(ROUNDUP((G$1)/10,0)*10,[1]Hugst!$R$4:$W$4,0))))</f>
        <v>0</v>
      </c>
      <c r="H303" s="169">
        <f>IF($C303-H$1&lt;År1,0,G302*(1-VLOOKUP($A303,[1]Hugst!$R$5:$W$9,MATCH(ROUNDUP((H$1)/10,0)*10,[1]Hugst!$R$4:$W$4,0))))</f>
        <v>0</v>
      </c>
      <c r="I303" s="169">
        <f>IF($C303-I$1&lt;År1,0,H302*(1-VLOOKUP($A303,[1]Hugst!$R$5:$W$9,MATCH(ROUNDUP((I$1)/10,0)*10,[1]Hugst!$R$4:$W$4,0))))</f>
        <v>0</v>
      </c>
      <c r="J303" s="169">
        <f>IF($C303-J$1&lt;År1,0,I302*(1-VLOOKUP($A303,[1]Hugst!$R$5:$W$9,MATCH(ROUNDUP((J$1)/10,0)*10,[1]Hugst!$R$4:$W$4,0))))</f>
        <v>0</v>
      </c>
      <c r="K303" s="169">
        <f>IF($C303-K$1&lt;År1,0,J302*(1-VLOOKUP($A303,[1]Hugst!$R$5:$W$9,MATCH(ROUNDUP((K$1)/10,0)*10,[1]Hugst!$R$4:$W$4,0))))</f>
        <v>0</v>
      </c>
      <c r="L303" s="169">
        <f>IF($C303-L$1&lt;År1,0,K302*(1-VLOOKUP($A303,[1]Hugst!$R$5:$W$9,MATCH(ROUNDUP((L$1)/10,0)*10,[1]Hugst!$R$4:$W$4,0))))</f>
        <v>0</v>
      </c>
      <c r="M303" s="169">
        <f>IF($C303-M$1&lt;År1,0,L302*(1-VLOOKUP($A303,[1]Hugst!$R$5:$W$9,MATCH(ROUNDUP((M$1)/10,0)*10,[1]Hugst!$R$4:$W$4,0))))</f>
        <v>0</v>
      </c>
      <c r="N303" s="169">
        <f>IF($C303-N$1&lt;År1,0,M302*(1-VLOOKUP($A303,[1]Hugst!$R$5:$W$9,MATCH(ROUNDUP((N$1)/10,0)*10,[1]Hugst!$R$4:$W$4,0))))</f>
        <v>0</v>
      </c>
      <c r="O303" s="169">
        <f>IF($C303-O$1&lt;År1,0,N302*(1-VLOOKUP($A303,[1]Hugst!$R$5:$W$9,MATCH(ROUNDUP((O$1)/10,0)*10,[1]Hugst!$R$4:$W$4,0))))</f>
        <v>0</v>
      </c>
      <c r="P303" s="169">
        <f>IF($C303-P$1&lt;År1,0,O302*(1-VLOOKUP($A303,[1]Hugst!$R$5:$W$9,MATCH(ROUNDUP((P$1)/10,0)*10,[1]Hugst!$R$4:$W$4,0))))</f>
        <v>0</v>
      </c>
      <c r="Q303" s="169">
        <f>IF($C303-Q$1&lt;År1,0,P302*(1-VLOOKUP($A303,[1]Hugst!$R$5:$W$9,MATCH(ROUNDUP((Q$1)/10,0)*10,[1]Hugst!$R$4:$W$4,0))))</f>
        <v>0</v>
      </c>
      <c r="R303" s="169">
        <f>IF($C303-R$1&lt;År1,0,Q302*(1-VLOOKUP($A303,[1]Hugst!$R$5:$W$9,MATCH(ROUNDUP((R$1)/10,0)*10,[1]Hugst!$R$4:$W$4,0))))</f>
        <v>0</v>
      </c>
      <c r="S303" s="169">
        <f>IF($C303-S$1&lt;År1,0,R302*(1-VLOOKUP($A303,[1]Hugst!$R$5:$W$9,MATCH(ROUNDUP((S$1)/10,0)*10,[1]Hugst!$R$4:$W$4,0))))</f>
        <v>0</v>
      </c>
      <c r="T303" s="169">
        <f>IF($C303-T$1&lt;År1,0,S302*(1-VLOOKUP($A303,[1]Hugst!$R$5:$W$9,MATCH(ROUNDUP((T$1)/10,0)*10,[1]Hugst!$R$4:$W$4,0))))</f>
        <v>0</v>
      </c>
      <c r="U303" s="169">
        <f>IF($C303-U$1&lt;År1,0,T302*(1-VLOOKUP($A303,[1]Hugst!$R$5:$W$9,MATCH(ROUNDUP((U$1)/10,0)*10,[1]Hugst!$R$4:$W$4,0))))</f>
        <v>0</v>
      </c>
      <c r="V303" s="169">
        <f>IF($C303-V$1&lt;År1,0,U302*(1-VLOOKUP($A303,[1]Hugst!$R$5:$W$9,MATCH(ROUNDUP((V$1)/10,0)*10,[1]Hugst!$R$4:$W$4,0))))</f>
        <v>0</v>
      </c>
      <c r="W303" s="169">
        <f>IF($C303-W$1&lt;År1,0,V302*(1-VLOOKUP($A303,[1]Hugst!$R$5:$W$9,MATCH(ROUNDUP((W$1)/10,0)*10,[1]Hugst!$R$4:$W$4,0))))</f>
        <v>0</v>
      </c>
      <c r="X303" s="169">
        <f>IF($C303-X$1&lt;År1,0,W302*(1-VLOOKUP($A303,[1]Hugst!$R$5:$W$9,MATCH(ROUNDUP((X$1)/10,0)*10,[1]Hugst!$R$4:$W$4,0))))</f>
        <v>0</v>
      </c>
      <c r="Y303" s="169">
        <f>IF($C303-Y$1&lt;År1,0,X302*(1-VLOOKUP($A303,[1]Hugst!$R$5:$W$9,MATCH(ROUNDUP((Y$1)/10,0)*10,[1]Hugst!$R$4:$W$4,0))))</f>
        <v>0</v>
      </c>
      <c r="Z303" s="169">
        <f>IF($C303-Z$1&lt;År1,0,Y302*(1-VLOOKUP($A303,[1]Hugst!$R$5:$W$9,MATCH(ROUNDUP((Z$1)/10,0)*10,[1]Hugst!$R$4:$W$4,0))))</f>
        <v>0</v>
      </c>
      <c r="AA303" s="169">
        <f>IF($C303-AA$1&lt;År1,0,Z302*(1-VLOOKUP($A303,[1]Hugst!$R$5:$W$9,MATCH(ROUNDUP((AA$1)/10,0)*10,[1]Hugst!$R$4:$W$4,0))))</f>
        <v>0</v>
      </c>
      <c r="AB303" s="169">
        <f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si="7"/>
        <v>0</v>
      </c>
      <c r="F304" s="169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>IF($C304-G$1&lt;År1,0,F303*(1-VLOOKUP($A304,[1]Hugst!$R$5:$W$9,MATCH(ROUNDUP((G$1)/10,0)*10,[1]Hugst!$R$4:$W$4,0))))</f>
        <v>0</v>
      </c>
      <c r="H304" s="169">
        <f>IF($C304-H$1&lt;År1,0,G303*(1-VLOOKUP($A304,[1]Hugst!$R$5:$W$9,MATCH(ROUNDUP((H$1)/10,0)*10,[1]Hugst!$R$4:$W$4,0))))</f>
        <v>0</v>
      </c>
      <c r="I304" s="169">
        <f>IF($C304-I$1&lt;År1,0,H303*(1-VLOOKUP($A304,[1]Hugst!$R$5:$W$9,MATCH(ROUNDUP((I$1)/10,0)*10,[1]Hugst!$R$4:$W$4,0))))</f>
        <v>0</v>
      </c>
      <c r="J304" s="169">
        <f>IF($C304-J$1&lt;År1,0,I303*(1-VLOOKUP($A304,[1]Hugst!$R$5:$W$9,MATCH(ROUNDUP((J$1)/10,0)*10,[1]Hugst!$R$4:$W$4,0))))</f>
        <v>0</v>
      </c>
      <c r="K304" s="169">
        <f>IF($C304-K$1&lt;År1,0,J303*(1-VLOOKUP($A304,[1]Hugst!$R$5:$W$9,MATCH(ROUNDUP((K$1)/10,0)*10,[1]Hugst!$R$4:$W$4,0))))</f>
        <v>0</v>
      </c>
      <c r="L304" s="169">
        <f>IF($C304-L$1&lt;År1,0,K303*(1-VLOOKUP($A304,[1]Hugst!$R$5:$W$9,MATCH(ROUNDUP((L$1)/10,0)*10,[1]Hugst!$R$4:$W$4,0))))</f>
        <v>0</v>
      </c>
      <c r="M304" s="169">
        <f>IF($C304-M$1&lt;År1,0,L303*(1-VLOOKUP($A304,[1]Hugst!$R$5:$W$9,MATCH(ROUNDUP((M$1)/10,0)*10,[1]Hugst!$R$4:$W$4,0))))</f>
        <v>0</v>
      </c>
      <c r="N304" s="169">
        <f>IF($C304-N$1&lt;År1,0,M303*(1-VLOOKUP($A304,[1]Hugst!$R$5:$W$9,MATCH(ROUNDUP((N$1)/10,0)*10,[1]Hugst!$R$4:$W$4,0))))</f>
        <v>0</v>
      </c>
      <c r="O304" s="169">
        <f>IF($C304-O$1&lt;År1,0,N303*(1-VLOOKUP($A304,[1]Hugst!$R$5:$W$9,MATCH(ROUNDUP((O$1)/10,0)*10,[1]Hugst!$R$4:$W$4,0))))</f>
        <v>0</v>
      </c>
      <c r="P304" s="169">
        <f>IF($C304-P$1&lt;År1,0,O303*(1-VLOOKUP($A304,[1]Hugst!$R$5:$W$9,MATCH(ROUNDUP((P$1)/10,0)*10,[1]Hugst!$R$4:$W$4,0))))</f>
        <v>0</v>
      </c>
      <c r="Q304" s="169">
        <f>IF($C304-Q$1&lt;År1,0,P303*(1-VLOOKUP($A304,[1]Hugst!$R$5:$W$9,MATCH(ROUNDUP((Q$1)/10,0)*10,[1]Hugst!$R$4:$W$4,0))))</f>
        <v>0</v>
      </c>
      <c r="R304" s="169">
        <f>IF($C304-R$1&lt;År1,0,Q303*(1-VLOOKUP($A304,[1]Hugst!$R$5:$W$9,MATCH(ROUNDUP((R$1)/10,0)*10,[1]Hugst!$R$4:$W$4,0))))</f>
        <v>0</v>
      </c>
      <c r="S304" s="169">
        <f>IF($C304-S$1&lt;År1,0,R303*(1-VLOOKUP($A304,[1]Hugst!$R$5:$W$9,MATCH(ROUNDUP((S$1)/10,0)*10,[1]Hugst!$R$4:$W$4,0))))</f>
        <v>0</v>
      </c>
      <c r="T304" s="169">
        <f>IF($C304-T$1&lt;År1,0,S303*(1-VLOOKUP($A304,[1]Hugst!$R$5:$W$9,MATCH(ROUNDUP((T$1)/10,0)*10,[1]Hugst!$R$4:$W$4,0))))</f>
        <v>0</v>
      </c>
      <c r="U304" s="169">
        <f>IF($C304-U$1&lt;År1,0,T303*(1-VLOOKUP($A304,[1]Hugst!$R$5:$W$9,MATCH(ROUNDUP((U$1)/10,0)*10,[1]Hugst!$R$4:$W$4,0))))</f>
        <v>0</v>
      </c>
      <c r="V304" s="169">
        <f>IF($C304-V$1&lt;År1,0,U303*(1-VLOOKUP($A304,[1]Hugst!$R$5:$W$9,MATCH(ROUNDUP((V$1)/10,0)*10,[1]Hugst!$R$4:$W$4,0))))</f>
        <v>0</v>
      </c>
      <c r="W304" s="169">
        <f>IF($C304-W$1&lt;År1,0,V303*(1-VLOOKUP($A304,[1]Hugst!$R$5:$W$9,MATCH(ROUNDUP((W$1)/10,0)*10,[1]Hugst!$R$4:$W$4,0))))</f>
        <v>0</v>
      </c>
      <c r="X304" s="169">
        <f>IF($C304-X$1&lt;År1,0,W303*(1-VLOOKUP($A304,[1]Hugst!$R$5:$W$9,MATCH(ROUNDUP((X$1)/10,0)*10,[1]Hugst!$R$4:$W$4,0))))</f>
        <v>0</v>
      </c>
      <c r="Y304" s="169">
        <f>IF($C304-Y$1&lt;År1,0,X303*(1-VLOOKUP($A304,[1]Hugst!$R$5:$W$9,MATCH(ROUNDUP((Y$1)/10,0)*10,[1]Hugst!$R$4:$W$4,0))))</f>
        <v>0</v>
      </c>
      <c r="Z304" s="169">
        <f>IF($C304-Z$1&lt;År1,0,Y303*(1-VLOOKUP($A304,[1]Hugst!$R$5:$W$9,MATCH(ROUNDUP((Z$1)/10,0)*10,[1]Hugst!$R$4:$W$4,0))))</f>
        <v>0</v>
      </c>
      <c r="AA304" s="169">
        <f>IF($C304-AA$1&lt;År1,0,Z303*(1-VLOOKUP($A304,[1]Hugst!$R$5:$W$9,MATCH(ROUNDUP((AA$1)/10,0)*10,[1]Hugst!$R$4:$W$4,0))))</f>
        <v>0</v>
      </c>
      <c r="AB304" s="169">
        <f>IF($C304-AB$1&lt;År1,0,AA303*(1-VLOOKUP($A304,[1]Hugst!$R$5:$W$9,MATCH(ROUNDUP((AB$1)/10,0)*10,[1]Hugst!$R$4:$W$4,0))))</f>
        <v>0</v>
      </c>
      <c r="AC304" s="169">
        <f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si="7"/>
        <v>0</v>
      </c>
      <c r="F305" s="169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>IF($C305-G$1&lt;År1,0,F304*(1-VLOOKUP($A305,[1]Hugst!$R$5:$W$9,MATCH(ROUNDUP((G$1)/10,0)*10,[1]Hugst!$R$4:$W$4,0))))</f>
        <v>0</v>
      </c>
      <c r="H305" s="169">
        <f>IF($C305-H$1&lt;År1,0,G304*(1-VLOOKUP($A305,[1]Hugst!$R$5:$W$9,MATCH(ROUNDUP((H$1)/10,0)*10,[1]Hugst!$R$4:$W$4,0))))</f>
        <v>0</v>
      </c>
      <c r="I305" s="169">
        <f>IF($C305-I$1&lt;År1,0,H304*(1-VLOOKUP($A305,[1]Hugst!$R$5:$W$9,MATCH(ROUNDUP((I$1)/10,0)*10,[1]Hugst!$R$4:$W$4,0))))</f>
        <v>0</v>
      </c>
      <c r="J305" s="169">
        <f>IF($C305-J$1&lt;År1,0,I304*(1-VLOOKUP($A305,[1]Hugst!$R$5:$W$9,MATCH(ROUNDUP((J$1)/10,0)*10,[1]Hugst!$R$4:$W$4,0))))</f>
        <v>0</v>
      </c>
      <c r="K305" s="169">
        <f>IF($C305-K$1&lt;År1,0,J304*(1-VLOOKUP($A305,[1]Hugst!$R$5:$W$9,MATCH(ROUNDUP((K$1)/10,0)*10,[1]Hugst!$R$4:$W$4,0))))</f>
        <v>0</v>
      </c>
      <c r="L305" s="169">
        <f>IF($C305-L$1&lt;År1,0,K304*(1-VLOOKUP($A305,[1]Hugst!$R$5:$W$9,MATCH(ROUNDUP((L$1)/10,0)*10,[1]Hugst!$R$4:$W$4,0))))</f>
        <v>0</v>
      </c>
      <c r="M305" s="169">
        <f>IF($C305-M$1&lt;År1,0,L304*(1-VLOOKUP($A305,[1]Hugst!$R$5:$W$9,MATCH(ROUNDUP((M$1)/10,0)*10,[1]Hugst!$R$4:$W$4,0))))</f>
        <v>0</v>
      </c>
      <c r="N305" s="169">
        <f>IF($C305-N$1&lt;År1,0,M304*(1-VLOOKUP($A305,[1]Hugst!$R$5:$W$9,MATCH(ROUNDUP((N$1)/10,0)*10,[1]Hugst!$R$4:$W$4,0))))</f>
        <v>0</v>
      </c>
      <c r="O305" s="169">
        <f>IF($C305-O$1&lt;År1,0,N304*(1-VLOOKUP($A305,[1]Hugst!$R$5:$W$9,MATCH(ROUNDUP((O$1)/10,0)*10,[1]Hugst!$R$4:$W$4,0))))</f>
        <v>0</v>
      </c>
      <c r="P305" s="169">
        <f>IF($C305-P$1&lt;År1,0,O304*(1-VLOOKUP($A305,[1]Hugst!$R$5:$W$9,MATCH(ROUNDUP((P$1)/10,0)*10,[1]Hugst!$R$4:$W$4,0))))</f>
        <v>0</v>
      </c>
      <c r="Q305" s="169">
        <f>IF($C305-Q$1&lt;År1,0,P304*(1-VLOOKUP($A305,[1]Hugst!$R$5:$W$9,MATCH(ROUNDUP((Q$1)/10,0)*10,[1]Hugst!$R$4:$W$4,0))))</f>
        <v>0</v>
      </c>
      <c r="R305" s="169">
        <f>IF($C305-R$1&lt;År1,0,Q304*(1-VLOOKUP($A305,[1]Hugst!$R$5:$W$9,MATCH(ROUNDUP((R$1)/10,0)*10,[1]Hugst!$R$4:$W$4,0))))</f>
        <v>0</v>
      </c>
      <c r="S305" s="169">
        <f>IF($C305-S$1&lt;År1,0,R304*(1-VLOOKUP($A305,[1]Hugst!$R$5:$W$9,MATCH(ROUNDUP((S$1)/10,0)*10,[1]Hugst!$R$4:$W$4,0))))</f>
        <v>0</v>
      </c>
      <c r="T305" s="169">
        <f>IF($C305-T$1&lt;År1,0,S304*(1-VLOOKUP($A305,[1]Hugst!$R$5:$W$9,MATCH(ROUNDUP((T$1)/10,0)*10,[1]Hugst!$R$4:$W$4,0))))</f>
        <v>0</v>
      </c>
      <c r="U305" s="169">
        <f>IF($C305-U$1&lt;År1,0,T304*(1-VLOOKUP($A305,[1]Hugst!$R$5:$W$9,MATCH(ROUNDUP((U$1)/10,0)*10,[1]Hugst!$R$4:$W$4,0))))</f>
        <v>0</v>
      </c>
      <c r="V305" s="169">
        <f>IF($C305-V$1&lt;År1,0,U304*(1-VLOOKUP($A305,[1]Hugst!$R$5:$W$9,MATCH(ROUNDUP((V$1)/10,0)*10,[1]Hugst!$R$4:$W$4,0))))</f>
        <v>0</v>
      </c>
      <c r="W305" s="169">
        <f>IF($C305-W$1&lt;År1,0,V304*(1-VLOOKUP($A305,[1]Hugst!$R$5:$W$9,MATCH(ROUNDUP((W$1)/10,0)*10,[1]Hugst!$R$4:$W$4,0))))</f>
        <v>0</v>
      </c>
      <c r="X305" s="169">
        <f>IF($C305-X$1&lt;År1,0,W304*(1-VLOOKUP($A305,[1]Hugst!$R$5:$W$9,MATCH(ROUNDUP((X$1)/10,0)*10,[1]Hugst!$R$4:$W$4,0))))</f>
        <v>0</v>
      </c>
      <c r="Y305" s="169">
        <f>IF($C305-Y$1&lt;År1,0,X304*(1-VLOOKUP($A305,[1]Hugst!$R$5:$W$9,MATCH(ROUNDUP((Y$1)/10,0)*10,[1]Hugst!$R$4:$W$4,0))))</f>
        <v>0</v>
      </c>
      <c r="Z305" s="169">
        <f>IF($C305-Z$1&lt;År1,0,Y304*(1-VLOOKUP($A305,[1]Hugst!$R$5:$W$9,MATCH(ROUNDUP((Z$1)/10,0)*10,[1]Hugst!$R$4:$W$4,0))))</f>
        <v>0</v>
      </c>
      <c r="AA305" s="169">
        <f>IF($C305-AA$1&lt;År1,0,Z304*(1-VLOOKUP($A305,[1]Hugst!$R$5:$W$9,MATCH(ROUNDUP((AA$1)/10,0)*10,[1]Hugst!$R$4:$W$4,0))))</f>
        <v>0</v>
      </c>
      <c r="AB305" s="169">
        <f>IF($C305-AB$1&lt;År1,0,AA304*(1-VLOOKUP($A305,[1]Hugst!$R$5:$W$9,MATCH(ROUNDUP((AB$1)/10,0)*10,[1]Hugst!$R$4:$W$4,0))))</f>
        <v>0</v>
      </c>
      <c r="AC305" s="169">
        <f>IF($C305-AC$1&lt;År1,0,AB304*(1-VLOOKUP($A305,[1]Hugst!$R$5:$W$9,MATCH(ROUNDUP((AC$1)/10,0)*10,[1]Hugst!$R$4:$W$4,0))))</f>
        <v>0</v>
      </c>
      <c r="AD305" s="169">
        <f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si="7"/>
        <v>0</v>
      </c>
      <c r="F306" s="169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>IF($C306-G$1&lt;År1,0,F305*(1-VLOOKUP($A306,[1]Hugst!$R$5:$W$9,MATCH(ROUNDUP((G$1)/10,0)*10,[1]Hugst!$R$4:$W$4,0))))</f>
        <v>0</v>
      </c>
      <c r="H306" s="169">
        <f>IF($C306-H$1&lt;År1,0,G305*(1-VLOOKUP($A306,[1]Hugst!$R$5:$W$9,MATCH(ROUNDUP((H$1)/10,0)*10,[1]Hugst!$R$4:$W$4,0))))</f>
        <v>0</v>
      </c>
      <c r="I306" s="169">
        <f>IF($C306-I$1&lt;År1,0,H305*(1-VLOOKUP($A306,[1]Hugst!$R$5:$W$9,MATCH(ROUNDUP((I$1)/10,0)*10,[1]Hugst!$R$4:$W$4,0))))</f>
        <v>0</v>
      </c>
      <c r="J306" s="169">
        <f>IF($C306-J$1&lt;År1,0,I305*(1-VLOOKUP($A306,[1]Hugst!$R$5:$W$9,MATCH(ROUNDUP((J$1)/10,0)*10,[1]Hugst!$R$4:$W$4,0))))</f>
        <v>0</v>
      </c>
      <c r="K306" s="169">
        <f>IF($C306-K$1&lt;År1,0,J305*(1-VLOOKUP($A306,[1]Hugst!$R$5:$W$9,MATCH(ROUNDUP((K$1)/10,0)*10,[1]Hugst!$R$4:$W$4,0))))</f>
        <v>0</v>
      </c>
      <c r="L306" s="169">
        <f>IF($C306-L$1&lt;År1,0,K305*(1-VLOOKUP($A306,[1]Hugst!$R$5:$W$9,MATCH(ROUNDUP((L$1)/10,0)*10,[1]Hugst!$R$4:$W$4,0))))</f>
        <v>0</v>
      </c>
      <c r="M306" s="169">
        <f>IF($C306-M$1&lt;År1,0,L305*(1-VLOOKUP($A306,[1]Hugst!$R$5:$W$9,MATCH(ROUNDUP((M$1)/10,0)*10,[1]Hugst!$R$4:$W$4,0))))</f>
        <v>0</v>
      </c>
      <c r="N306" s="169">
        <f>IF($C306-N$1&lt;År1,0,M305*(1-VLOOKUP($A306,[1]Hugst!$R$5:$W$9,MATCH(ROUNDUP((N$1)/10,0)*10,[1]Hugst!$R$4:$W$4,0))))</f>
        <v>0</v>
      </c>
      <c r="O306" s="169">
        <f>IF($C306-O$1&lt;År1,0,N305*(1-VLOOKUP($A306,[1]Hugst!$R$5:$W$9,MATCH(ROUNDUP((O$1)/10,0)*10,[1]Hugst!$R$4:$W$4,0))))</f>
        <v>0</v>
      </c>
      <c r="P306" s="169">
        <f>IF($C306-P$1&lt;År1,0,O305*(1-VLOOKUP($A306,[1]Hugst!$R$5:$W$9,MATCH(ROUNDUP((P$1)/10,0)*10,[1]Hugst!$R$4:$W$4,0))))</f>
        <v>0</v>
      </c>
      <c r="Q306" s="169">
        <f>IF($C306-Q$1&lt;År1,0,P305*(1-VLOOKUP($A306,[1]Hugst!$R$5:$W$9,MATCH(ROUNDUP((Q$1)/10,0)*10,[1]Hugst!$R$4:$W$4,0))))</f>
        <v>0</v>
      </c>
      <c r="R306" s="169">
        <f>IF($C306-R$1&lt;År1,0,Q305*(1-VLOOKUP($A306,[1]Hugst!$R$5:$W$9,MATCH(ROUNDUP((R$1)/10,0)*10,[1]Hugst!$R$4:$W$4,0))))</f>
        <v>0</v>
      </c>
      <c r="S306" s="169">
        <f>IF($C306-S$1&lt;År1,0,R305*(1-VLOOKUP($A306,[1]Hugst!$R$5:$W$9,MATCH(ROUNDUP((S$1)/10,0)*10,[1]Hugst!$R$4:$W$4,0))))</f>
        <v>0</v>
      </c>
      <c r="T306" s="169">
        <f>IF($C306-T$1&lt;År1,0,S305*(1-VLOOKUP($A306,[1]Hugst!$R$5:$W$9,MATCH(ROUNDUP((T$1)/10,0)*10,[1]Hugst!$R$4:$W$4,0))))</f>
        <v>0</v>
      </c>
      <c r="U306" s="169">
        <f>IF($C306-U$1&lt;År1,0,T305*(1-VLOOKUP($A306,[1]Hugst!$R$5:$W$9,MATCH(ROUNDUP((U$1)/10,0)*10,[1]Hugst!$R$4:$W$4,0))))</f>
        <v>0</v>
      </c>
      <c r="V306" s="169">
        <f>IF($C306-V$1&lt;År1,0,U305*(1-VLOOKUP($A306,[1]Hugst!$R$5:$W$9,MATCH(ROUNDUP((V$1)/10,0)*10,[1]Hugst!$R$4:$W$4,0))))</f>
        <v>0</v>
      </c>
      <c r="W306" s="169">
        <f>IF($C306-W$1&lt;År1,0,V305*(1-VLOOKUP($A306,[1]Hugst!$R$5:$W$9,MATCH(ROUNDUP((W$1)/10,0)*10,[1]Hugst!$R$4:$W$4,0))))</f>
        <v>0</v>
      </c>
      <c r="X306" s="169">
        <f>IF($C306-X$1&lt;År1,0,W305*(1-VLOOKUP($A306,[1]Hugst!$R$5:$W$9,MATCH(ROUNDUP((X$1)/10,0)*10,[1]Hugst!$R$4:$W$4,0))))</f>
        <v>0</v>
      </c>
      <c r="Y306" s="169">
        <f>IF($C306-Y$1&lt;År1,0,X305*(1-VLOOKUP($A306,[1]Hugst!$R$5:$W$9,MATCH(ROUNDUP((Y$1)/10,0)*10,[1]Hugst!$R$4:$W$4,0))))</f>
        <v>0</v>
      </c>
      <c r="Z306" s="169">
        <f>IF($C306-Z$1&lt;År1,0,Y305*(1-VLOOKUP($A306,[1]Hugst!$R$5:$W$9,MATCH(ROUNDUP((Z$1)/10,0)*10,[1]Hugst!$R$4:$W$4,0))))</f>
        <v>0</v>
      </c>
      <c r="AA306" s="169">
        <f>IF($C306-AA$1&lt;År1,0,Z305*(1-VLOOKUP($A306,[1]Hugst!$R$5:$W$9,MATCH(ROUNDUP((AA$1)/10,0)*10,[1]Hugst!$R$4:$W$4,0))))</f>
        <v>0</v>
      </c>
      <c r="AB306" s="169">
        <f>IF($C306-AB$1&lt;År1,0,AA305*(1-VLOOKUP($A306,[1]Hugst!$R$5:$W$9,MATCH(ROUNDUP((AB$1)/10,0)*10,[1]Hugst!$R$4:$W$4,0))))</f>
        <v>0</v>
      </c>
      <c r="AC306" s="169">
        <f>IF($C306-AC$1&lt;År1,0,AB305*(1-VLOOKUP($A306,[1]Hugst!$R$5:$W$9,MATCH(ROUNDUP((AC$1)/10,0)*10,[1]Hugst!$R$4:$W$4,0))))</f>
        <v>0</v>
      </c>
      <c r="AD306" s="169">
        <f>IF($C306-AD$1&lt;År1,0,AC305*(1-VLOOKUP($A306,[1]Hugst!$R$5:$W$9,MATCH(ROUNDUP((AD$1)/10,0)*10,[1]Hugst!$R$4:$W$4,0))))</f>
        <v>0</v>
      </c>
      <c r="AE306" s="169">
        <f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si="7"/>
        <v>0</v>
      </c>
      <c r="F307" s="169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>IF($C307-G$1&lt;År1,0,F306*(1-VLOOKUP($A307,[1]Hugst!$R$5:$W$9,MATCH(ROUNDUP((G$1)/10,0)*10,[1]Hugst!$R$4:$W$4,0))))</f>
        <v>0</v>
      </c>
      <c r="H307" s="169">
        <f>IF($C307-H$1&lt;År1,0,G306*(1-VLOOKUP($A307,[1]Hugst!$R$5:$W$9,MATCH(ROUNDUP((H$1)/10,0)*10,[1]Hugst!$R$4:$W$4,0))))</f>
        <v>0</v>
      </c>
      <c r="I307" s="169">
        <f>IF($C307-I$1&lt;År1,0,H306*(1-VLOOKUP($A307,[1]Hugst!$R$5:$W$9,MATCH(ROUNDUP((I$1)/10,0)*10,[1]Hugst!$R$4:$W$4,0))))</f>
        <v>0</v>
      </c>
      <c r="J307" s="169">
        <f>IF($C307-J$1&lt;År1,0,I306*(1-VLOOKUP($A307,[1]Hugst!$R$5:$W$9,MATCH(ROUNDUP((J$1)/10,0)*10,[1]Hugst!$R$4:$W$4,0))))</f>
        <v>0</v>
      </c>
      <c r="K307" s="169">
        <f>IF($C307-K$1&lt;År1,0,J306*(1-VLOOKUP($A307,[1]Hugst!$R$5:$W$9,MATCH(ROUNDUP((K$1)/10,0)*10,[1]Hugst!$R$4:$W$4,0))))</f>
        <v>0</v>
      </c>
      <c r="L307" s="169">
        <f>IF($C307-L$1&lt;År1,0,K306*(1-VLOOKUP($A307,[1]Hugst!$R$5:$W$9,MATCH(ROUNDUP((L$1)/10,0)*10,[1]Hugst!$R$4:$W$4,0))))</f>
        <v>0</v>
      </c>
      <c r="M307" s="169">
        <f>IF($C307-M$1&lt;År1,0,L306*(1-VLOOKUP($A307,[1]Hugst!$R$5:$W$9,MATCH(ROUNDUP((M$1)/10,0)*10,[1]Hugst!$R$4:$W$4,0))))</f>
        <v>0</v>
      </c>
      <c r="N307" s="169">
        <f>IF($C307-N$1&lt;År1,0,M306*(1-VLOOKUP($A307,[1]Hugst!$R$5:$W$9,MATCH(ROUNDUP((N$1)/10,0)*10,[1]Hugst!$R$4:$W$4,0))))</f>
        <v>0</v>
      </c>
      <c r="O307" s="169">
        <f>IF($C307-O$1&lt;År1,0,N306*(1-VLOOKUP($A307,[1]Hugst!$R$5:$W$9,MATCH(ROUNDUP((O$1)/10,0)*10,[1]Hugst!$R$4:$W$4,0))))</f>
        <v>0</v>
      </c>
      <c r="P307" s="169">
        <f>IF($C307-P$1&lt;År1,0,O306*(1-VLOOKUP($A307,[1]Hugst!$R$5:$W$9,MATCH(ROUNDUP((P$1)/10,0)*10,[1]Hugst!$R$4:$W$4,0))))</f>
        <v>0</v>
      </c>
      <c r="Q307" s="169">
        <f>IF($C307-Q$1&lt;År1,0,P306*(1-VLOOKUP($A307,[1]Hugst!$R$5:$W$9,MATCH(ROUNDUP((Q$1)/10,0)*10,[1]Hugst!$R$4:$W$4,0))))</f>
        <v>0</v>
      </c>
      <c r="R307" s="169">
        <f>IF($C307-R$1&lt;År1,0,Q306*(1-VLOOKUP($A307,[1]Hugst!$R$5:$W$9,MATCH(ROUNDUP((R$1)/10,0)*10,[1]Hugst!$R$4:$W$4,0))))</f>
        <v>0</v>
      </c>
      <c r="S307" s="169">
        <f>IF($C307-S$1&lt;År1,0,R306*(1-VLOOKUP($A307,[1]Hugst!$R$5:$W$9,MATCH(ROUNDUP((S$1)/10,0)*10,[1]Hugst!$R$4:$W$4,0))))</f>
        <v>0</v>
      </c>
      <c r="T307" s="169">
        <f>IF($C307-T$1&lt;År1,0,S306*(1-VLOOKUP($A307,[1]Hugst!$R$5:$W$9,MATCH(ROUNDUP((T$1)/10,0)*10,[1]Hugst!$R$4:$W$4,0))))</f>
        <v>0</v>
      </c>
      <c r="U307" s="169">
        <f>IF($C307-U$1&lt;År1,0,T306*(1-VLOOKUP($A307,[1]Hugst!$R$5:$W$9,MATCH(ROUNDUP((U$1)/10,0)*10,[1]Hugst!$R$4:$W$4,0))))</f>
        <v>0</v>
      </c>
      <c r="V307" s="169">
        <f>IF($C307-V$1&lt;År1,0,U306*(1-VLOOKUP($A307,[1]Hugst!$R$5:$W$9,MATCH(ROUNDUP((V$1)/10,0)*10,[1]Hugst!$R$4:$W$4,0))))</f>
        <v>0</v>
      </c>
      <c r="W307" s="169">
        <f>IF($C307-W$1&lt;År1,0,V306*(1-VLOOKUP($A307,[1]Hugst!$R$5:$W$9,MATCH(ROUNDUP((W$1)/10,0)*10,[1]Hugst!$R$4:$W$4,0))))</f>
        <v>0</v>
      </c>
      <c r="X307" s="169">
        <f>IF($C307-X$1&lt;År1,0,W306*(1-VLOOKUP($A307,[1]Hugst!$R$5:$W$9,MATCH(ROUNDUP((X$1)/10,0)*10,[1]Hugst!$R$4:$W$4,0))))</f>
        <v>0</v>
      </c>
      <c r="Y307" s="169">
        <f>IF($C307-Y$1&lt;År1,0,X306*(1-VLOOKUP($A307,[1]Hugst!$R$5:$W$9,MATCH(ROUNDUP((Y$1)/10,0)*10,[1]Hugst!$R$4:$W$4,0))))</f>
        <v>0</v>
      </c>
      <c r="Z307" s="169">
        <f>IF($C307-Z$1&lt;År1,0,Y306*(1-VLOOKUP($A307,[1]Hugst!$R$5:$W$9,MATCH(ROUNDUP((Z$1)/10,0)*10,[1]Hugst!$R$4:$W$4,0))))</f>
        <v>0</v>
      </c>
      <c r="AA307" s="169">
        <f>IF($C307-AA$1&lt;År1,0,Z306*(1-VLOOKUP($A307,[1]Hugst!$R$5:$W$9,MATCH(ROUNDUP((AA$1)/10,0)*10,[1]Hugst!$R$4:$W$4,0))))</f>
        <v>0</v>
      </c>
      <c r="AB307" s="169">
        <f>IF($C307-AB$1&lt;År1,0,AA306*(1-VLOOKUP($A307,[1]Hugst!$R$5:$W$9,MATCH(ROUNDUP((AB$1)/10,0)*10,[1]Hugst!$R$4:$W$4,0))))</f>
        <v>0</v>
      </c>
      <c r="AC307" s="169">
        <f>IF($C307-AC$1&lt;År1,0,AB306*(1-VLOOKUP($A307,[1]Hugst!$R$5:$W$9,MATCH(ROUNDUP((AC$1)/10,0)*10,[1]Hugst!$R$4:$W$4,0))))</f>
        <v>0</v>
      </c>
      <c r="AD307" s="169">
        <f>IF($C307-AD$1&lt;År1,0,AC306*(1-VLOOKUP($A307,[1]Hugst!$R$5:$W$9,MATCH(ROUNDUP((AD$1)/10,0)*10,[1]Hugst!$R$4:$W$4,0))))</f>
        <v>0</v>
      </c>
      <c r="AE307" s="169">
        <f>IF($C307-AE$1&lt;År1,0,AD306*(1-VLOOKUP($A307,[1]Hugst!$R$5:$W$9,MATCH(ROUNDUP((AE$1)/10,0)*10,[1]Hugst!$R$4:$W$4,0))))</f>
        <v>0</v>
      </c>
      <c r="AF307" s="169">
        <f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si="7"/>
        <v>0</v>
      </c>
      <c r="F308" s="169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>IF($C308-G$1&lt;År1,0,F307*(1-VLOOKUP($A308,[1]Hugst!$R$5:$W$9,MATCH(ROUNDUP((G$1)/10,0)*10,[1]Hugst!$R$4:$W$4,0))))</f>
        <v>0</v>
      </c>
      <c r="H308" s="169">
        <f>IF($C308-H$1&lt;År1,0,G307*(1-VLOOKUP($A308,[1]Hugst!$R$5:$W$9,MATCH(ROUNDUP((H$1)/10,0)*10,[1]Hugst!$R$4:$W$4,0))))</f>
        <v>0</v>
      </c>
      <c r="I308" s="169">
        <f>IF($C308-I$1&lt;År1,0,H307*(1-VLOOKUP($A308,[1]Hugst!$R$5:$W$9,MATCH(ROUNDUP((I$1)/10,0)*10,[1]Hugst!$R$4:$W$4,0))))</f>
        <v>0</v>
      </c>
      <c r="J308" s="169">
        <f>IF($C308-J$1&lt;År1,0,I307*(1-VLOOKUP($A308,[1]Hugst!$R$5:$W$9,MATCH(ROUNDUP((J$1)/10,0)*10,[1]Hugst!$R$4:$W$4,0))))</f>
        <v>0</v>
      </c>
      <c r="K308" s="169">
        <f>IF($C308-K$1&lt;År1,0,J307*(1-VLOOKUP($A308,[1]Hugst!$R$5:$W$9,MATCH(ROUNDUP((K$1)/10,0)*10,[1]Hugst!$R$4:$W$4,0))))</f>
        <v>0</v>
      </c>
      <c r="L308" s="169">
        <f>IF($C308-L$1&lt;År1,0,K307*(1-VLOOKUP($A308,[1]Hugst!$R$5:$W$9,MATCH(ROUNDUP((L$1)/10,0)*10,[1]Hugst!$R$4:$W$4,0))))</f>
        <v>0</v>
      </c>
      <c r="M308" s="169">
        <f>IF($C308-M$1&lt;År1,0,L307*(1-VLOOKUP($A308,[1]Hugst!$R$5:$W$9,MATCH(ROUNDUP((M$1)/10,0)*10,[1]Hugst!$R$4:$W$4,0))))</f>
        <v>0</v>
      </c>
      <c r="N308" s="169">
        <f>IF($C308-N$1&lt;År1,0,M307*(1-VLOOKUP($A308,[1]Hugst!$R$5:$W$9,MATCH(ROUNDUP((N$1)/10,0)*10,[1]Hugst!$R$4:$W$4,0))))</f>
        <v>0</v>
      </c>
      <c r="O308" s="169">
        <f>IF($C308-O$1&lt;År1,0,N307*(1-VLOOKUP($A308,[1]Hugst!$R$5:$W$9,MATCH(ROUNDUP((O$1)/10,0)*10,[1]Hugst!$R$4:$W$4,0))))</f>
        <v>0</v>
      </c>
      <c r="P308" s="169">
        <f>IF($C308-P$1&lt;År1,0,O307*(1-VLOOKUP($A308,[1]Hugst!$R$5:$W$9,MATCH(ROUNDUP((P$1)/10,0)*10,[1]Hugst!$R$4:$W$4,0))))</f>
        <v>0</v>
      </c>
      <c r="Q308" s="169">
        <f>IF($C308-Q$1&lt;År1,0,P307*(1-VLOOKUP($A308,[1]Hugst!$R$5:$W$9,MATCH(ROUNDUP((Q$1)/10,0)*10,[1]Hugst!$R$4:$W$4,0))))</f>
        <v>0</v>
      </c>
      <c r="R308" s="169">
        <f>IF($C308-R$1&lt;År1,0,Q307*(1-VLOOKUP($A308,[1]Hugst!$R$5:$W$9,MATCH(ROUNDUP((R$1)/10,0)*10,[1]Hugst!$R$4:$W$4,0))))</f>
        <v>0</v>
      </c>
      <c r="S308" s="169">
        <f>IF($C308-S$1&lt;År1,0,R307*(1-VLOOKUP($A308,[1]Hugst!$R$5:$W$9,MATCH(ROUNDUP((S$1)/10,0)*10,[1]Hugst!$R$4:$W$4,0))))</f>
        <v>0</v>
      </c>
      <c r="T308" s="169">
        <f>IF($C308-T$1&lt;År1,0,S307*(1-VLOOKUP($A308,[1]Hugst!$R$5:$W$9,MATCH(ROUNDUP((T$1)/10,0)*10,[1]Hugst!$R$4:$W$4,0))))</f>
        <v>0</v>
      </c>
      <c r="U308" s="169">
        <f>IF($C308-U$1&lt;År1,0,T307*(1-VLOOKUP($A308,[1]Hugst!$R$5:$W$9,MATCH(ROUNDUP((U$1)/10,0)*10,[1]Hugst!$R$4:$W$4,0))))</f>
        <v>0</v>
      </c>
      <c r="V308" s="169">
        <f>IF($C308-V$1&lt;År1,0,U307*(1-VLOOKUP($A308,[1]Hugst!$R$5:$W$9,MATCH(ROUNDUP((V$1)/10,0)*10,[1]Hugst!$R$4:$W$4,0))))</f>
        <v>0</v>
      </c>
      <c r="W308" s="169">
        <f>IF($C308-W$1&lt;År1,0,V307*(1-VLOOKUP($A308,[1]Hugst!$R$5:$W$9,MATCH(ROUNDUP((W$1)/10,0)*10,[1]Hugst!$R$4:$W$4,0))))</f>
        <v>0</v>
      </c>
      <c r="X308" s="169">
        <f>IF($C308-X$1&lt;År1,0,W307*(1-VLOOKUP($A308,[1]Hugst!$R$5:$W$9,MATCH(ROUNDUP((X$1)/10,0)*10,[1]Hugst!$R$4:$W$4,0))))</f>
        <v>0</v>
      </c>
      <c r="Y308" s="169">
        <f>IF($C308-Y$1&lt;År1,0,X307*(1-VLOOKUP($A308,[1]Hugst!$R$5:$W$9,MATCH(ROUNDUP((Y$1)/10,0)*10,[1]Hugst!$R$4:$W$4,0))))</f>
        <v>0</v>
      </c>
      <c r="Z308" s="169">
        <f>IF($C308-Z$1&lt;År1,0,Y307*(1-VLOOKUP($A308,[1]Hugst!$R$5:$W$9,MATCH(ROUNDUP((Z$1)/10,0)*10,[1]Hugst!$R$4:$W$4,0))))</f>
        <v>0</v>
      </c>
      <c r="AA308" s="169">
        <f>IF($C308-AA$1&lt;År1,0,Z307*(1-VLOOKUP($A308,[1]Hugst!$R$5:$W$9,MATCH(ROUNDUP((AA$1)/10,0)*10,[1]Hugst!$R$4:$W$4,0))))</f>
        <v>0</v>
      </c>
      <c r="AB308" s="169">
        <f>IF($C308-AB$1&lt;År1,0,AA307*(1-VLOOKUP($A308,[1]Hugst!$R$5:$W$9,MATCH(ROUNDUP((AB$1)/10,0)*10,[1]Hugst!$R$4:$W$4,0))))</f>
        <v>0</v>
      </c>
      <c r="AC308" s="169">
        <f>IF($C308-AC$1&lt;År1,0,AB307*(1-VLOOKUP($A308,[1]Hugst!$R$5:$W$9,MATCH(ROUNDUP((AC$1)/10,0)*10,[1]Hugst!$R$4:$W$4,0))))</f>
        <v>0</v>
      </c>
      <c r="AD308" s="169">
        <f>IF($C308-AD$1&lt;År1,0,AC307*(1-VLOOKUP($A308,[1]Hugst!$R$5:$W$9,MATCH(ROUNDUP((AD$1)/10,0)*10,[1]Hugst!$R$4:$W$4,0))))</f>
        <v>0</v>
      </c>
      <c r="AE308" s="169">
        <f>IF($C308-AE$1&lt;År1,0,AD307*(1-VLOOKUP($A308,[1]Hugst!$R$5:$W$9,MATCH(ROUNDUP((AE$1)/10,0)*10,[1]Hugst!$R$4:$W$4,0))))</f>
        <v>0</v>
      </c>
      <c r="AF308" s="169">
        <f>IF($C308-AF$1&lt;År1,0,AE307*(1-VLOOKUP($A308,[1]Hugst!$R$5:$W$9,MATCH(ROUNDUP((AF$1)/10,0)*10,[1]Hugst!$R$4:$W$4,0))))</f>
        <v>0</v>
      </c>
      <c r="AG308" s="169">
        <f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si="7"/>
        <v>0</v>
      </c>
      <c r="F309" s="169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>IF($C309-G$1&lt;År1,0,F308*(1-VLOOKUP($A309,[1]Hugst!$R$5:$W$9,MATCH(ROUNDUP((G$1)/10,0)*10,[1]Hugst!$R$4:$W$4,0))))</f>
        <v>0</v>
      </c>
      <c r="H309" s="169">
        <f>IF($C309-H$1&lt;År1,0,G308*(1-VLOOKUP($A309,[1]Hugst!$R$5:$W$9,MATCH(ROUNDUP((H$1)/10,0)*10,[1]Hugst!$R$4:$W$4,0))))</f>
        <v>0</v>
      </c>
      <c r="I309" s="169">
        <f>IF($C309-I$1&lt;År1,0,H308*(1-VLOOKUP($A309,[1]Hugst!$R$5:$W$9,MATCH(ROUNDUP((I$1)/10,0)*10,[1]Hugst!$R$4:$W$4,0))))</f>
        <v>0</v>
      </c>
      <c r="J309" s="169">
        <f>IF($C309-J$1&lt;År1,0,I308*(1-VLOOKUP($A309,[1]Hugst!$R$5:$W$9,MATCH(ROUNDUP((J$1)/10,0)*10,[1]Hugst!$R$4:$W$4,0))))</f>
        <v>0</v>
      </c>
      <c r="K309" s="169">
        <f>IF($C309-K$1&lt;År1,0,J308*(1-VLOOKUP($A309,[1]Hugst!$R$5:$W$9,MATCH(ROUNDUP((K$1)/10,0)*10,[1]Hugst!$R$4:$W$4,0))))</f>
        <v>0</v>
      </c>
      <c r="L309" s="169">
        <f>IF($C309-L$1&lt;År1,0,K308*(1-VLOOKUP($A309,[1]Hugst!$R$5:$W$9,MATCH(ROUNDUP((L$1)/10,0)*10,[1]Hugst!$R$4:$W$4,0))))</f>
        <v>0</v>
      </c>
      <c r="M309" s="169">
        <f>IF($C309-M$1&lt;År1,0,L308*(1-VLOOKUP($A309,[1]Hugst!$R$5:$W$9,MATCH(ROUNDUP((M$1)/10,0)*10,[1]Hugst!$R$4:$W$4,0))))</f>
        <v>0</v>
      </c>
      <c r="N309" s="169">
        <f>IF($C309-N$1&lt;År1,0,M308*(1-VLOOKUP($A309,[1]Hugst!$R$5:$W$9,MATCH(ROUNDUP((N$1)/10,0)*10,[1]Hugst!$R$4:$W$4,0))))</f>
        <v>0</v>
      </c>
      <c r="O309" s="169">
        <f>IF($C309-O$1&lt;År1,0,N308*(1-VLOOKUP($A309,[1]Hugst!$R$5:$W$9,MATCH(ROUNDUP((O$1)/10,0)*10,[1]Hugst!$R$4:$W$4,0))))</f>
        <v>0</v>
      </c>
      <c r="P309" s="169">
        <f>IF($C309-P$1&lt;År1,0,O308*(1-VLOOKUP($A309,[1]Hugst!$R$5:$W$9,MATCH(ROUNDUP((P$1)/10,0)*10,[1]Hugst!$R$4:$W$4,0))))</f>
        <v>0</v>
      </c>
      <c r="Q309" s="169">
        <f>IF($C309-Q$1&lt;År1,0,P308*(1-VLOOKUP($A309,[1]Hugst!$R$5:$W$9,MATCH(ROUNDUP((Q$1)/10,0)*10,[1]Hugst!$R$4:$W$4,0))))</f>
        <v>0</v>
      </c>
      <c r="R309" s="169">
        <f>IF($C309-R$1&lt;År1,0,Q308*(1-VLOOKUP($A309,[1]Hugst!$R$5:$W$9,MATCH(ROUNDUP((R$1)/10,0)*10,[1]Hugst!$R$4:$W$4,0))))</f>
        <v>0</v>
      </c>
      <c r="S309" s="169">
        <f>IF($C309-S$1&lt;År1,0,R308*(1-VLOOKUP($A309,[1]Hugst!$R$5:$W$9,MATCH(ROUNDUP((S$1)/10,0)*10,[1]Hugst!$R$4:$W$4,0))))</f>
        <v>0</v>
      </c>
      <c r="T309" s="169">
        <f>IF($C309-T$1&lt;År1,0,S308*(1-VLOOKUP($A309,[1]Hugst!$R$5:$W$9,MATCH(ROUNDUP((T$1)/10,0)*10,[1]Hugst!$R$4:$W$4,0))))</f>
        <v>0</v>
      </c>
      <c r="U309" s="169">
        <f>IF($C309-U$1&lt;År1,0,T308*(1-VLOOKUP($A309,[1]Hugst!$R$5:$W$9,MATCH(ROUNDUP((U$1)/10,0)*10,[1]Hugst!$R$4:$W$4,0))))</f>
        <v>0</v>
      </c>
      <c r="V309" s="169">
        <f>IF($C309-V$1&lt;År1,0,U308*(1-VLOOKUP($A309,[1]Hugst!$R$5:$W$9,MATCH(ROUNDUP((V$1)/10,0)*10,[1]Hugst!$R$4:$W$4,0))))</f>
        <v>0</v>
      </c>
      <c r="W309" s="169">
        <f>IF($C309-W$1&lt;År1,0,V308*(1-VLOOKUP($A309,[1]Hugst!$R$5:$W$9,MATCH(ROUNDUP((W$1)/10,0)*10,[1]Hugst!$R$4:$W$4,0))))</f>
        <v>0</v>
      </c>
      <c r="X309" s="169">
        <f>IF($C309-X$1&lt;År1,0,W308*(1-VLOOKUP($A309,[1]Hugst!$R$5:$W$9,MATCH(ROUNDUP((X$1)/10,0)*10,[1]Hugst!$R$4:$W$4,0))))</f>
        <v>0</v>
      </c>
      <c r="Y309" s="169">
        <f>IF($C309-Y$1&lt;År1,0,X308*(1-VLOOKUP($A309,[1]Hugst!$R$5:$W$9,MATCH(ROUNDUP((Y$1)/10,0)*10,[1]Hugst!$R$4:$W$4,0))))</f>
        <v>0</v>
      </c>
      <c r="Z309" s="169">
        <f>IF($C309-Z$1&lt;År1,0,Y308*(1-VLOOKUP($A309,[1]Hugst!$R$5:$W$9,MATCH(ROUNDUP((Z$1)/10,0)*10,[1]Hugst!$R$4:$W$4,0))))</f>
        <v>0</v>
      </c>
      <c r="AA309" s="169">
        <f>IF($C309-AA$1&lt;År1,0,Z308*(1-VLOOKUP($A309,[1]Hugst!$R$5:$W$9,MATCH(ROUNDUP((AA$1)/10,0)*10,[1]Hugst!$R$4:$W$4,0))))</f>
        <v>0</v>
      </c>
      <c r="AB309" s="169">
        <f>IF($C309-AB$1&lt;År1,0,AA308*(1-VLOOKUP($A309,[1]Hugst!$R$5:$W$9,MATCH(ROUNDUP((AB$1)/10,0)*10,[1]Hugst!$R$4:$W$4,0))))</f>
        <v>0</v>
      </c>
      <c r="AC309" s="169">
        <f>IF($C309-AC$1&lt;År1,0,AB308*(1-VLOOKUP($A309,[1]Hugst!$R$5:$W$9,MATCH(ROUNDUP((AC$1)/10,0)*10,[1]Hugst!$R$4:$W$4,0))))</f>
        <v>0</v>
      </c>
      <c r="AD309" s="169">
        <f>IF($C309-AD$1&lt;År1,0,AC308*(1-VLOOKUP($A309,[1]Hugst!$R$5:$W$9,MATCH(ROUNDUP((AD$1)/10,0)*10,[1]Hugst!$R$4:$W$4,0))))</f>
        <v>0</v>
      </c>
      <c r="AE309" s="169">
        <f>IF($C309-AE$1&lt;År1,0,AD308*(1-VLOOKUP($A309,[1]Hugst!$R$5:$W$9,MATCH(ROUNDUP((AE$1)/10,0)*10,[1]Hugst!$R$4:$W$4,0))))</f>
        <v>0</v>
      </c>
      <c r="AF309" s="169">
        <f>IF($C309-AF$1&lt;År1,0,AE308*(1-VLOOKUP($A309,[1]Hugst!$R$5:$W$9,MATCH(ROUNDUP((AF$1)/10,0)*10,[1]Hugst!$R$4:$W$4,0))))</f>
        <v>0</v>
      </c>
      <c r="AG309" s="169">
        <f>IF($C309-AG$1&lt;År1,0,AF308*(1-VLOOKUP($A309,[1]Hugst!$R$5:$W$9,MATCH(ROUNDUP((AG$1)/10,0)*10,[1]Hugst!$R$4:$W$4,0))))</f>
        <v>0</v>
      </c>
      <c r="AH309" s="169">
        <f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si="7"/>
        <v>0</v>
      </c>
      <c r="F310" s="169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>IF($C310-G$1&lt;År1,0,F309*(1-VLOOKUP($A310,[1]Hugst!$R$5:$W$9,MATCH(ROUNDUP((G$1)/10,0)*10,[1]Hugst!$R$4:$W$4,0))))</f>
        <v>0</v>
      </c>
      <c r="H310" s="169">
        <f>IF($C310-H$1&lt;År1,0,G309*(1-VLOOKUP($A310,[1]Hugst!$R$5:$W$9,MATCH(ROUNDUP((H$1)/10,0)*10,[1]Hugst!$R$4:$W$4,0))))</f>
        <v>0</v>
      </c>
      <c r="I310" s="169">
        <f>IF($C310-I$1&lt;År1,0,H309*(1-VLOOKUP($A310,[1]Hugst!$R$5:$W$9,MATCH(ROUNDUP((I$1)/10,0)*10,[1]Hugst!$R$4:$W$4,0))))</f>
        <v>0</v>
      </c>
      <c r="J310" s="169">
        <f>IF($C310-J$1&lt;År1,0,I309*(1-VLOOKUP($A310,[1]Hugst!$R$5:$W$9,MATCH(ROUNDUP((J$1)/10,0)*10,[1]Hugst!$R$4:$W$4,0))))</f>
        <v>0</v>
      </c>
      <c r="K310" s="169">
        <f>IF($C310-K$1&lt;År1,0,J309*(1-VLOOKUP($A310,[1]Hugst!$R$5:$W$9,MATCH(ROUNDUP((K$1)/10,0)*10,[1]Hugst!$R$4:$W$4,0))))</f>
        <v>0</v>
      </c>
      <c r="L310" s="169">
        <f>IF($C310-L$1&lt;År1,0,K309*(1-VLOOKUP($A310,[1]Hugst!$R$5:$W$9,MATCH(ROUNDUP((L$1)/10,0)*10,[1]Hugst!$R$4:$W$4,0))))</f>
        <v>0</v>
      </c>
      <c r="M310" s="169">
        <f>IF($C310-M$1&lt;År1,0,L309*(1-VLOOKUP($A310,[1]Hugst!$R$5:$W$9,MATCH(ROUNDUP((M$1)/10,0)*10,[1]Hugst!$R$4:$W$4,0))))</f>
        <v>0</v>
      </c>
      <c r="N310" s="169">
        <f>IF($C310-N$1&lt;År1,0,M309*(1-VLOOKUP($A310,[1]Hugst!$R$5:$W$9,MATCH(ROUNDUP((N$1)/10,0)*10,[1]Hugst!$R$4:$W$4,0))))</f>
        <v>0</v>
      </c>
      <c r="O310" s="169">
        <f>IF($C310-O$1&lt;År1,0,N309*(1-VLOOKUP($A310,[1]Hugst!$R$5:$W$9,MATCH(ROUNDUP((O$1)/10,0)*10,[1]Hugst!$R$4:$W$4,0))))</f>
        <v>0</v>
      </c>
      <c r="P310" s="169">
        <f>IF($C310-P$1&lt;År1,0,O309*(1-VLOOKUP($A310,[1]Hugst!$R$5:$W$9,MATCH(ROUNDUP((P$1)/10,0)*10,[1]Hugst!$R$4:$W$4,0))))</f>
        <v>0</v>
      </c>
      <c r="Q310" s="169">
        <f>IF($C310-Q$1&lt;År1,0,P309*(1-VLOOKUP($A310,[1]Hugst!$R$5:$W$9,MATCH(ROUNDUP((Q$1)/10,0)*10,[1]Hugst!$R$4:$W$4,0))))</f>
        <v>0</v>
      </c>
      <c r="R310" s="169">
        <f>IF($C310-R$1&lt;År1,0,Q309*(1-VLOOKUP($A310,[1]Hugst!$R$5:$W$9,MATCH(ROUNDUP((R$1)/10,0)*10,[1]Hugst!$R$4:$W$4,0))))</f>
        <v>0</v>
      </c>
      <c r="S310" s="169">
        <f>IF($C310-S$1&lt;År1,0,R309*(1-VLOOKUP($A310,[1]Hugst!$R$5:$W$9,MATCH(ROUNDUP((S$1)/10,0)*10,[1]Hugst!$R$4:$W$4,0))))</f>
        <v>0</v>
      </c>
      <c r="T310" s="169">
        <f>IF($C310-T$1&lt;År1,0,S309*(1-VLOOKUP($A310,[1]Hugst!$R$5:$W$9,MATCH(ROUNDUP((T$1)/10,0)*10,[1]Hugst!$R$4:$W$4,0))))</f>
        <v>0</v>
      </c>
      <c r="U310" s="169">
        <f>IF($C310-U$1&lt;År1,0,T309*(1-VLOOKUP($A310,[1]Hugst!$R$5:$W$9,MATCH(ROUNDUP((U$1)/10,0)*10,[1]Hugst!$R$4:$W$4,0))))</f>
        <v>0</v>
      </c>
      <c r="V310" s="169">
        <f>IF($C310-V$1&lt;År1,0,U309*(1-VLOOKUP($A310,[1]Hugst!$R$5:$W$9,MATCH(ROUNDUP((V$1)/10,0)*10,[1]Hugst!$R$4:$W$4,0))))</f>
        <v>0</v>
      </c>
      <c r="W310" s="169">
        <f>IF($C310-W$1&lt;År1,0,V309*(1-VLOOKUP($A310,[1]Hugst!$R$5:$W$9,MATCH(ROUNDUP((W$1)/10,0)*10,[1]Hugst!$R$4:$W$4,0))))</f>
        <v>0</v>
      </c>
      <c r="X310" s="169">
        <f>IF($C310-X$1&lt;År1,0,W309*(1-VLOOKUP($A310,[1]Hugst!$R$5:$W$9,MATCH(ROUNDUP((X$1)/10,0)*10,[1]Hugst!$R$4:$W$4,0))))</f>
        <v>0</v>
      </c>
      <c r="Y310" s="169">
        <f>IF($C310-Y$1&lt;År1,0,X309*(1-VLOOKUP($A310,[1]Hugst!$R$5:$W$9,MATCH(ROUNDUP((Y$1)/10,0)*10,[1]Hugst!$R$4:$W$4,0))))</f>
        <v>0</v>
      </c>
      <c r="Z310" s="169">
        <f>IF($C310-Z$1&lt;År1,0,Y309*(1-VLOOKUP($A310,[1]Hugst!$R$5:$W$9,MATCH(ROUNDUP((Z$1)/10,0)*10,[1]Hugst!$R$4:$W$4,0))))</f>
        <v>0</v>
      </c>
      <c r="AA310" s="169">
        <f>IF($C310-AA$1&lt;År1,0,Z309*(1-VLOOKUP($A310,[1]Hugst!$R$5:$W$9,MATCH(ROUNDUP((AA$1)/10,0)*10,[1]Hugst!$R$4:$W$4,0))))</f>
        <v>0</v>
      </c>
      <c r="AB310" s="169">
        <f>IF($C310-AB$1&lt;År1,0,AA309*(1-VLOOKUP($A310,[1]Hugst!$R$5:$W$9,MATCH(ROUNDUP((AB$1)/10,0)*10,[1]Hugst!$R$4:$W$4,0))))</f>
        <v>0</v>
      </c>
      <c r="AC310" s="169">
        <f>IF($C310-AC$1&lt;År1,0,AB309*(1-VLOOKUP($A310,[1]Hugst!$R$5:$W$9,MATCH(ROUNDUP((AC$1)/10,0)*10,[1]Hugst!$R$4:$W$4,0))))</f>
        <v>0</v>
      </c>
      <c r="AD310" s="169">
        <f>IF($C310-AD$1&lt;År1,0,AC309*(1-VLOOKUP($A310,[1]Hugst!$R$5:$W$9,MATCH(ROUNDUP((AD$1)/10,0)*10,[1]Hugst!$R$4:$W$4,0))))</f>
        <v>0</v>
      </c>
      <c r="AE310" s="169">
        <f>IF($C310-AE$1&lt;År1,0,AD309*(1-VLOOKUP($A310,[1]Hugst!$R$5:$W$9,MATCH(ROUNDUP((AE$1)/10,0)*10,[1]Hugst!$R$4:$W$4,0))))</f>
        <v>0</v>
      </c>
      <c r="AF310" s="169">
        <f>IF($C310-AF$1&lt;År1,0,AE309*(1-VLOOKUP($A310,[1]Hugst!$R$5:$W$9,MATCH(ROUNDUP((AF$1)/10,0)*10,[1]Hugst!$R$4:$W$4,0))))</f>
        <v>0</v>
      </c>
      <c r="AG310" s="169">
        <f>IF($C310-AG$1&lt;År1,0,AF309*(1-VLOOKUP($A310,[1]Hugst!$R$5:$W$9,MATCH(ROUNDUP((AG$1)/10,0)*10,[1]Hugst!$R$4:$W$4,0))))</f>
        <v>0</v>
      </c>
      <c r="AH310" s="169">
        <f>IF($C310-AH$1&lt;År1,0,AG309*(1-VLOOKUP($A310,[1]Hugst!$R$5:$W$9,MATCH(ROUNDUP((AH$1)/10,0)*10,[1]Hugst!$R$4:$W$4,0))))</f>
        <v>0</v>
      </c>
      <c r="AI310" s="169">
        <f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>IF(C311=2020,SUM(G311:AJ311),SUM(F310:AJ310)-SUM(G311:AJ311))</f>
        <v>0</v>
      </c>
      <c r="F311" s="169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>IF($C311-G$1&lt;År1,0,F310*(1-VLOOKUP($A311,[1]Hugst!$R$5:$W$9,MATCH(ROUNDUP((G$1)/10,0)*10,[1]Hugst!$R$4:$W$4,0))))</f>
        <v>0</v>
      </c>
      <c r="H311" s="169">
        <f>IF($C311-H$1&lt;År1,0,G310*(1-VLOOKUP($A311,[1]Hugst!$R$5:$W$9,MATCH(ROUNDUP((H$1)/10,0)*10,[1]Hugst!$R$4:$W$4,0))))</f>
        <v>0</v>
      </c>
      <c r="I311" s="169">
        <f>IF($C311-I$1&lt;År1,0,H310*(1-VLOOKUP($A311,[1]Hugst!$R$5:$W$9,MATCH(ROUNDUP((I$1)/10,0)*10,[1]Hugst!$R$4:$W$4,0))))</f>
        <v>0</v>
      </c>
      <c r="J311" s="169">
        <f>IF($C311-J$1&lt;År1,0,I310*(1-VLOOKUP($A311,[1]Hugst!$R$5:$W$9,MATCH(ROUNDUP((J$1)/10,0)*10,[1]Hugst!$R$4:$W$4,0))))</f>
        <v>0</v>
      </c>
      <c r="K311" s="169">
        <f>IF($C311-K$1&lt;År1,0,J310*(1-VLOOKUP($A311,[1]Hugst!$R$5:$W$9,MATCH(ROUNDUP((K$1)/10,0)*10,[1]Hugst!$R$4:$W$4,0))))</f>
        <v>0</v>
      </c>
      <c r="L311" s="169">
        <f>IF($C311-L$1&lt;År1,0,K310*(1-VLOOKUP($A311,[1]Hugst!$R$5:$W$9,MATCH(ROUNDUP((L$1)/10,0)*10,[1]Hugst!$R$4:$W$4,0))))</f>
        <v>0</v>
      </c>
      <c r="M311" s="169">
        <f>IF($C311-M$1&lt;År1,0,L310*(1-VLOOKUP($A311,[1]Hugst!$R$5:$W$9,MATCH(ROUNDUP((M$1)/10,0)*10,[1]Hugst!$R$4:$W$4,0))))</f>
        <v>0</v>
      </c>
      <c r="N311" s="169">
        <f>IF($C311-N$1&lt;År1,0,M310*(1-VLOOKUP($A311,[1]Hugst!$R$5:$W$9,MATCH(ROUNDUP((N$1)/10,0)*10,[1]Hugst!$R$4:$W$4,0))))</f>
        <v>0</v>
      </c>
      <c r="O311" s="169">
        <f>IF($C311-O$1&lt;År1,0,N310*(1-VLOOKUP($A311,[1]Hugst!$R$5:$W$9,MATCH(ROUNDUP((O$1)/10,0)*10,[1]Hugst!$R$4:$W$4,0))))</f>
        <v>0</v>
      </c>
      <c r="P311" s="169">
        <f>IF($C311-P$1&lt;År1,0,O310*(1-VLOOKUP($A311,[1]Hugst!$R$5:$W$9,MATCH(ROUNDUP((P$1)/10,0)*10,[1]Hugst!$R$4:$W$4,0))))</f>
        <v>0</v>
      </c>
      <c r="Q311" s="169">
        <f>IF($C311-Q$1&lt;År1,0,P310*(1-VLOOKUP($A311,[1]Hugst!$R$5:$W$9,MATCH(ROUNDUP((Q$1)/10,0)*10,[1]Hugst!$R$4:$W$4,0))))</f>
        <v>0</v>
      </c>
      <c r="R311" s="169">
        <f>IF($C311-R$1&lt;År1,0,Q310*(1-VLOOKUP($A311,[1]Hugst!$R$5:$W$9,MATCH(ROUNDUP((R$1)/10,0)*10,[1]Hugst!$R$4:$W$4,0))))</f>
        <v>0</v>
      </c>
      <c r="S311" s="169">
        <f>IF($C311-S$1&lt;År1,0,R310*(1-VLOOKUP($A311,[1]Hugst!$R$5:$W$9,MATCH(ROUNDUP((S$1)/10,0)*10,[1]Hugst!$R$4:$W$4,0))))</f>
        <v>0</v>
      </c>
      <c r="T311" s="169">
        <f>IF($C311-T$1&lt;År1,0,S310*(1-VLOOKUP($A311,[1]Hugst!$R$5:$W$9,MATCH(ROUNDUP((T$1)/10,0)*10,[1]Hugst!$R$4:$W$4,0))))</f>
        <v>0</v>
      </c>
      <c r="U311" s="169">
        <f>IF($C311-U$1&lt;År1,0,T310*(1-VLOOKUP($A311,[1]Hugst!$R$5:$W$9,MATCH(ROUNDUP((U$1)/10,0)*10,[1]Hugst!$R$4:$W$4,0))))</f>
        <v>0</v>
      </c>
      <c r="V311" s="169">
        <f>IF($C311-V$1&lt;År1,0,U310*(1-VLOOKUP($A311,[1]Hugst!$R$5:$W$9,MATCH(ROUNDUP((V$1)/10,0)*10,[1]Hugst!$R$4:$W$4,0))))</f>
        <v>0</v>
      </c>
      <c r="W311" s="169">
        <f>IF($C311-W$1&lt;År1,0,V310*(1-VLOOKUP($A311,[1]Hugst!$R$5:$W$9,MATCH(ROUNDUP((W$1)/10,0)*10,[1]Hugst!$R$4:$W$4,0))))</f>
        <v>0</v>
      </c>
      <c r="X311" s="169">
        <f>IF($C311-X$1&lt;År1,0,W310*(1-VLOOKUP($A311,[1]Hugst!$R$5:$W$9,MATCH(ROUNDUP((X$1)/10,0)*10,[1]Hugst!$R$4:$W$4,0))))</f>
        <v>0</v>
      </c>
      <c r="Y311" s="169">
        <f>IF($C311-Y$1&lt;År1,0,X310*(1-VLOOKUP($A311,[1]Hugst!$R$5:$W$9,MATCH(ROUNDUP((Y$1)/10,0)*10,[1]Hugst!$R$4:$W$4,0))))</f>
        <v>0</v>
      </c>
      <c r="Z311" s="169">
        <f>IF($C311-Z$1&lt;År1,0,Y310*(1-VLOOKUP($A311,[1]Hugst!$R$5:$W$9,MATCH(ROUNDUP((Z$1)/10,0)*10,[1]Hugst!$R$4:$W$4,0))))</f>
        <v>0</v>
      </c>
      <c r="AA311" s="169">
        <f>IF($C311-AA$1&lt;År1,0,Z310*(1-VLOOKUP($A311,[1]Hugst!$R$5:$W$9,MATCH(ROUNDUP((AA$1)/10,0)*10,[1]Hugst!$R$4:$W$4,0))))</f>
        <v>0</v>
      </c>
      <c r="AB311" s="169">
        <f>IF($C311-AB$1&lt;År1,0,AA310*(1-VLOOKUP($A311,[1]Hugst!$R$5:$W$9,MATCH(ROUNDUP((AB$1)/10,0)*10,[1]Hugst!$R$4:$W$4,0))))</f>
        <v>0</v>
      </c>
      <c r="AC311" s="169">
        <f>IF($C311-AC$1&lt;År1,0,AB310*(1-VLOOKUP($A311,[1]Hugst!$R$5:$W$9,MATCH(ROUNDUP((AC$1)/10,0)*10,[1]Hugst!$R$4:$W$4,0))))</f>
        <v>0</v>
      </c>
      <c r="AD311" s="169">
        <f>IF($C311-AD$1&lt;År1,0,AC310*(1-VLOOKUP($A311,[1]Hugst!$R$5:$W$9,MATCH(ROUNDUP((AD$1)/10,0)*10,[1]Hugst!$R$4:$W$4,0))))</f>
        <v>0</v>
      </c>
      <c r="AE311" s="169">
        <f>IF($C311-AE$1&lt;År1,0,AD310*(1-VLOOKUP($A311,[1]Hugst!$R$5:$W$9,MATCH(ROUNDUP((AE$1)/10,0)*10,[1]Hugst!$R$4:$W$4,0))))</f>
        <v>0</v>
      </c>
      <c r="AF311" s="169">
        <f>IF($C311-AF$1&lt;År1,0,AE310*(1-VLOOKUP($A311,[1]Hugst!$R$5:$W$9,MATCH(ROUNDUP((AF$1)/10,0)*10,[1]Hugst!$R$4:$W$4,0))))</f>
        <v>0</v>
      </c>
      <c r="AG311" s="169">
        <f>IF($C311-AG$1&lt;År1,0,AF310*(1-VLOOKUP($A311,[1]Hugst!$R$5:$W$9,MATCH(ROUNDUP((AG$1)/10,0)*10,[1]Hugst!$R$4:$W$4,0))))</f>
        <v>0</v>
      </c>
      <c r="AH311" s="169">
        <f>IF($C311-AH$1&lt;År1,0,AG310*(1-VLOOKUP($A311,[1]Hugst!$R$5:$W$9,MATCH(ROUNDUP((AH$1)/10,0)*10,[1]Hugst!$R$4:$W$4,0))))</f>
        <v>0</v>
      </c>
      <c r="AI311" s="169">
        <f>IF($C311-AI$1&lt;År1,0,AH310*(1-VLOOKUP($A311,[1]Hugst!$R$5:$W$9,MATCH(ROUNDUP((AI$1)/10,0)*10,[1]Hugst!$R$4:$W$4,0))))</f>
        <v>0</v>
      </c>
      <c r="AJ311" s="169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322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218475.89285786889</v>
      </c>
      <c r="J5" s="10">
        <f>SUMIFS('Resultat-Produktion &amp; forbrug'!$N$3:$N$1000,'Resultat-Produktion &amp; forbrug'!$A$3:$A$1000,Adfærd!$G5,'Resultat-Produktion &amp; forbrug'!$D$3:$D$1000,Adfærd!J$4)</f>
        <v>219701.78669330367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1" sqref="F21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330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0.9</v>
      </c>
      <c r="D3" s="179">
        <f t="shared" ref="D3:D5" si="0">C3</f>
        <v>0.9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0.90998641975055194</v>
      </c>
      <c r="AC3" s="231">
        <f>SUM(E12:E14)/SUM(E12:E15)</f>
        <v>0.90379392387975288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0.9</v>
      </c>
      <c r="D4" s="179">
        <f t="shared" si="0"/>
        <v>0.9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0.9</v>
      </c>
      <c r="D5" s="179">
        <f t="shared" si="0"/>
        <v>0.9</v>
      </c>
      <c r="E5" s="156"/>
      <c r="F5" s="172"/>
      <c r="G5" s="173"/>
      <c r="H5" s="125"/>
      <c r="N5" s="246"/>
      <c r="Z5" s="178" t="s">
        <v>135</v>
      </c>
      <c r="AA5" s="348">
        <f t="shared" ref="AA5:AC6" si="1">C12/C$29</f>
        <v>0.22267199142680771</v>
      </c>
      <c r="AB5" s="348">
        <f t="shared" si="1"/>
        <v>0.45559062484688517</v>
      </c>
      <c r="AC5" s="348">
        <f t="shared" si="1"/>
        <v>0.44545785374047597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f t="shared" ref="C6" si="2">B6</f>
        <v>0.37924884410556858</v>
      </c>
      <c r="D6" s="179">
        <f>C6</f>
        <v>0.37924884410556858</v>
      </c>
      <c r="E6" s="156"/>
      <c r="F6" s="172"/>
      <c r="G6" s="173"/>
      <c r="H6" s="126"/>
      <c r="Z6" s="349" t="s">
        <v>136</v>
      </c>
      <c r="AA6" s="348">
        <f t="shared" si="1"/>
        <v>0.33257225498473725</v>
      </c>
      <c r="AB6" s="348">
        <f t="shared" si="1"/>
        <v>0.36708526842458561</v>
      </c>
      <c r="AC6" s="348">
        <f t="shared" si="1"/>
        <v>0.36773685027684555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f>C7</f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331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15533219.712531522</v>
      </c>
      <c r="E12" s="131">
        <f>SUMIFS('Resultater - Danmark'!J$3:J$504,'Resultater - Danmark'!$F$3:$F$504,$A12)*D3</f>
        <v>14871140.288295148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1725913.3013923876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1652348.9209216833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3">C12/C$29</f>
        <v>0.22267199142680771</v>
      </c>
      <c r="K12" s="132">
        <f t="shared" ref="K12:K28" si="4">D12/D$29</f>
        <v>0.45559062484688517</v>
      </c>
      <c r="L12" s="132">
        <f t="shared" ref="L12:L28" si="5">E12/E$29</f>
        <v>0.44545785374047597</v>
      </c>
      <c r="M12" s="124" t="s">
        <v>212</v>
      </c>
      <c r="N12" s="124">
        <f>S12+2/3*T12</f>
        <v>2914869.3333333335</v>
      </c>
      <c r="O12" s="150">
        <f t="shared" ref="O12:O16" si="6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12515657.295601794</v>
      </c>
      <c r="E13" s="134">
        <f>SUMIFS('Resultater - Danmark'!J$3:J$504,'Resultater - Danmark'!$F$3:$F$504,$A13)*D4</f>
        <v>12276506.618354082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1390628.5884001981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1364056.2909282297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3"/>
        <v>0.33257225498473725</v>
      </c>
      <c r="K13" s="135">
        <f t="shared" si="4"/>
        <v>0.36708526842458561</v>
      </c>
      <c r="L13" s="135">
        <f t="shared" si="5"/>
        <v>0.36773685027684555</v>
      </c>
      <c r="M13" s="124" t="s">
        <v>213</v>
      </c>
      <c r="N13" s="124">
        <f>S13+1/3*T13</f>
        <v>4353509.666666667</v>
      </c>
      <c r="O13" s="150">
        <f t="shared" si="6"/>
        <v>0</v>
      </c>
      <c r="P13" s="139">
        <f t="shared" ref="P13:P28" si="7">C13*I13</f>
        <v>61384486.300000004</v>
      </c>
      <c r="Q13" s="124">
        <f t="shared" ref="Q13:Q28" si="8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8138.6352546285043</v>
      </c>
      <c r="E14" s="134">
        <f>SUMIFS('Resultater - Danmark'!J$3:J$504,'Resultater - Danmark'!$F$3:$F$504,$A14)*D5</f>
        <v>8404.7671078658786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904.2928060698332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933.86301198509682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3"/>
        <v>3.3929399119623192E-4</v>
      </c>
      <c r="K14" s="135">
        <f t="shared" si="4"/>
        <v>2.3870684826956569E-4</v>
      </c>
      <c r="L14" s="135">
        <f t="shared" si="5"/>
        <v>2.5176075569708023E-4</v>
      </c>
      <c r="M14" s="127" t="s">
        <v>145</v>
      </c>
      <c r="N14" s="128">
        <v>11417</v>
      </c>
      <c r="O14" s="150">
        <f t="shared" si="6"/>
        <v>6975.5</v>
      </c>
      <c r="P14" s="139">
        <f t="shared" si="7"/>
        <v>58183.65</v>
      </c>
      <c r="Q14" s="124">
        <f t="shared" si="8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2775329.8009308982</v>
      </c>
      <c r="E15" s="134">
        <f>SUMIFS('Resultater - Danmark'!J$3:J$504,'Resultater - Danmark'!$F$3:$F$504,$A15)*D6</f>
        <v>2890677.9581297943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3"/>
        <v>0.20387691989197443</v>
      </c>
      <c r="K15" s="135">
        <f t="shared" si="4"/>
        <v>8.1400653667585435E-2</v>
      </c>
      <c r="L15" s="135">
        <f t="shared" si="5"/>
        <v>8.6588867707536155E-2</v>
      </c>
      <c r="M15" s="137" t="s">
        <v>296</v>
      </c>
      <c r="N15" s="138">
        <f>SUM(S15:Z15)</f>
        <v>2668834</v>
      </c>
      <c r="O15" s="150">
        <f t="shared" si="6"/>
        <v>0</v>
      </c>
      <c r="P15" s="139">
        <f>C15*I15</f>
        <v>37096792.600000001</v>
      </c>
      <c r="Q15" s="124">
        <f t="shared" si="8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1505490.464025514</v>
      </c>
      <c r="E16" s="134">
        <f>SUMIFS('Resultater - Danmark'!J$3:J$504,'Resultater - Danmark'!$F$3:$F$504,$A16)*D7</f>
        <v>1577517.9173522871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3"/>
        <v>5.7835206554718369E-2</v>
      </c>
      <c r="K16" s="135">
        <f t="shared" si="4"/>
        <v>4.4156160403310794E-2</v>
      </c>
      <c r="L16" s="135">
        <f t="shared" si="5"/>
        <v>4.7253790366969639E-2</v>
      </c>
      <c r="M16" s="244" t="s">
        <v>156</v>
      </c>
      <c r="N16" s="245">
        <v>757087</v>
      </c>
      <c r="O16" s="150">
        <f t="shared" si="6"/>
        <v>0</v>
      </c>
      <c r="P16" s="139">
        <f t="shared" si="7"/>
        <v>45425220</v>
      </c>
      <c r="Q16" s="124">
        <f t="shared" si="8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0</v>
      </c>
      <c r="E17" s="134">
        <f>SUMIFS('Resultater - Danmark'!J$3:J$504,'Resultater - Danmark'!$F$3:$F$504,$A17)*D8</f>
        <v>0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3"/>
        <v>0</v>
      </c>
      <c r="K17" s="135">
        <f t="shared" si="4"/>
        <v>0</v>
      </c>
      <c r="L17" s="135">
        <f t="shared" si="5"/>
        <v>0</v>
      </c>
      <c r="M17" s="124" t="s">
        <v>149</v>
      </c>
      <c r="N17" s="139"/>
      <c r="O17" s="150"/>
      <c r="P17" s="139">
        <f t="shared" si="7"/>
        <v>0</v>
      </c>
      <c r="Q17" s="124">
        <f t="shared" si="8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9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3"/>
        <v>5.5699827755684647E-2</v>
      </c>
      <c r="K18" s="135">
        <f t="shared" si="4"/>
        <v>1.0676003594886088E-2</v>
      </c>
      <c r="L18" s="135">
        <f t="shared" si="5"/>
        <v>1.1076492157917487E-2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3"/>
        <v>7.6059758980185313E-2</v>
      </c>
      <c r="K19" s="135">
        <f t="shared" si="4"/>
        <v>2.1292701761761186E-2</v>
      </c>
      <c r="L19" s="135">
        <f t="shared" si="5"/>
        <v>2.1658075753557944E-2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2080333.6825619685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1851212.059625749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3"/>
        <v>5.8007317184497744E-3</v>
      </c>
      <c r="K20" s="135">
        <f t="shared" si="4"/>
        <v>2.2271505294690318E-3</v>
      </c>
      <c r="L20" s="135">
        <f t="shared" si="5"/>
        <v>2.2745664428001373E-3</v>
      </c>
      <c r="M20" s="124" t="s">
        <v>146</v>
      </c>
      <c r="N20" s="139">
        <v>75934</v>
      </c>
      <c r="O20" s="150">
        <f t="shared" ref="O20:O28" si="10">N20-C20</f>
        <v>0</v>
      </c>
      <c r="P20" s="139">
        <f t="shared" si="7"/>
        <v>12195000.4</v>
      </c>
      <c r="Q20" s="124">
        <f t="shared" si="8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11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-166931.44861219416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-127941.02923773078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3"/>
        <v>2.8921919411661239E-4</v>
      </c>
      <c r="K21" s="135">
        <f t="shared" si="4"/>
        <v>1.1104369458437267E-4</v>
      </c>
      <c r="L21" s="135">
        <f t="shared" si="5"/>
        <v>1.1340780878712197E-4</v>
      </c>
      <c r="M21" s="124" t="s">
        <v>157</v>
      </c>
      <c r="N21" s="139">
        <v>3786</v>
      </c>
      <c r="O21" s="150">
        <f t="shared" si="10"/>
        <v>0</v>
      </c>
      <c r="P21" s="139">
        <f t="shared" si="7"/>
        <v>361184.4</v>
      </c>
      <c r="Q21" s="124">
        <f t="shared" si="8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11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22498503.824004252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23160879.440476459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3"/>
        <v>6.5450166123425784E-3</v>
      </c>
      <c r="K22" s="135">
        <f t="shared" si="4"/>
        <v>2.512913529029397E-3</v>
      </c>
      <c r="L22" s="135">
        <f t="shared" si="5"/>
        <v>2.5664133210391575E-3</v>
      </c>
      <c r="M22" s="163" t="s">
        <v>297</v>
      </c>
      <c r="N22" s="164">
        <f>SUM(S22:Z22)</f>
        <v>85677</v>
      </c>
      <c r="O22" s="150">
        <f t="shared" si="10"/>
        <v>0</v>
      </c>
      <c r="P22" s="139">
        <f t="shared" si="7"/>
        <v>4390946.25</v>
      </c>
      <c r="Q22" s="124">
        <f t="shared" si="8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11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952519.6483321311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1074079.2998498194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3"/>
        <v>2.5211266180012976E-2</v>
      </c>
      <c r="K23" s="135">
        <f t="shared" si="4"/>
        <v>9.6796900023513391E-3</v>
      </c>
      <c r="L23" s="135">
        <f t="shared" si="5"/>
        <v>9.8857700746906273E-3</v>
      </c>
      <c r="M23" s="124" t="s">
        <v>147</v>
      </c>
      <c r="N23" s="139">
        <v>330026</v>
      </c>
      <c r="O23" s="150">
        <f t="shared" si="10"/>
        <v>0</v>
      </c>
      <c r="P23" s="139">
        <f t="shared" si="7"/>
        <v>33002600</v>
      </c>
      <c r="Q23" s="124">
        <f t="shared" si="8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11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5458842.7210985618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5476952.308356721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3"/>
        <v>2.1882418952642265E-3</v>
      </c>
      <c r="K24" s="135">
        <f t="shared" si="4"/>
        <v>8.4016023015566694E-4</v>
      </c>
      <c r="L24" s="135">
        <f t="shared" si="5"/>
        <v>8.5804719564371609E-4</v>
      </c>
      <c r="M24" s="124" t="s">
        <v>148</v>
      </c>
      <c r="N24" s="139">
        <v>28645</v>
      </c>
      <c r="O24" s="150">
        <f t="shared" si="10"/>
        <v>0</v>
      </c>
      <c r="P24" s="139">
        <f t="shared" si="7"/>
        <v>2165562</v>
      </c>
      <c r="Q24" s="124">
        <f t="shared" si="8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11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3"/>
        <v>5.9585570895657067E-6</v>
      </c>
      <c r="K25" s="135">
        <f t="shared" si="4"/>
        <v>2.2877464811360454E-6</v>
      </c>
      <c r="L25" s="135">
        <f t="shared" si="5"/>
        <v>2.3364524789739869E-6</v>
      </c>
      <c r="M25" s="124" t="s">
        <v>163</v>
      </c>
      <c r="N25" s="139">
        <v>78</v>
      </c>
      <c r="O25" s="150">
        <f t="shared" si="10"/>
        <v>0</v>
      </c>
      <c r="P25" s="139">
        <f t="shared" si="7"/>
        <v>3689.3999999999996</v>
      </c>
      <c r="Q25" s="124">
        <f t="shared" si="8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11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3"/>
        <v>1.090431225742036E-2</v>
      </c>
      <c r="K26" s="135">
        <f t="shared" si="4"/>
        <v>4.1866347206451458E-3</v>
      </c>
      <c r="L26" s="135">
        <f t="shared" si="5"/>
        <v>4.2757679455603182E-3</v>
      </c>
      <c r="M26" s="124" t="s">
        <v>161</v>
      </c>
      <c r="N26" s="124">
        <v>142742</v>
      </c>
      <c r="O26" s="150">
        <f t="shared" si="10"/>
        <v>0</v>
      </c>
      <c r="P26" s="139">
        <f t="shared" si="7"/>
        <v>60431253.120000005</v>
      </c>
      <c r="Q26" s="124">
        <f t="shared" si="8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11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3"/>
        <v>0</v>
      </c>
      <c r="K27" s="135">
        <f t="shared" si="4"/>
        <v>0</v>
      </c>
      <c r="L27" s="135">
        <f t="shared" si="5"/>
        <v>0</v>
      </c>
      <c r="M27" s="124" t="s">
        <v>149</v>
      </c>
      <c r="O27" s="150">
        <f t="shared" si="10"/>
        <v>0</v>
      </c>
      <c r="P27" s="139">
        <f t="shared" si="7"/>
        <v>0</v>
      </c>
      <c r="Q27" s="124">
        <f t="shared" si="8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11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3"/>
        <v>0</v>
      </c>
      <c r="K28" s="141">
        <f t="shared" si="4"/>
        <v>0</v>
      </c>
      <c r="L28" s="141">
        <f t="shared" si="5"/>
        <v>0</v>
      </c>
      <c r="M28" s="124" t="s">
        <v>149</v>
      </c>
      <c r="O28" s="150">
        <f t="shared" si="10"/>
        <v>0</v>
      </c>
      <c r="P28" s="139">
        <f t="shared" si="7"/>
        <v>0</v>
      </c>
      <c r="Q28" s="124">
        <f t="shared" si="8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34094686.908344358</v>
      </c>
      <c r="E29" s="143">
        <f>SUM(E12:E28)</f>
        <v>33383944.549239181</v>
      </c>
      <c r="F29" s="143"/>
      <c r="G29" s="143"/>
      <c r="H29" s="144"/>
      <c r="I29" s="144"/>
      <c r="J29" s="145">
        <f>SUM(J12:J28)</f>
        <v>1</v>
      </c>
      <c r="K29" s="145">
        <f>SUM(K12:K28)</f>
        <v>1</v>
      </c>
      <c r="L29" s="145">
        <f>SUM(L12:L28)</f>
        <v>0.99999999999999978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9.022786716436948E-2</v>
      </c>
      <c r="E30" s="147">
        <f>SUMPRODUCT(E12:E28,$H$12:$H$28)/E29</f>
        <v>9.1479399204206266E-2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1.3143807456120777E-2</v>
      </c>
      <c r="E31" s="147">
        <f>SUM(E21:E24)/E29</f>
        <v>1.3423638400160623E-2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713456580.64466953</v>
      </c>
      <c r="E32" s="124">
        <f>SUMPRODUCT(E12:E28,$I$12:$I$28)</f>
        <v>708315568.79658866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25.613091245143639</v>
      </c>
      <c r="E33" s="124">
        <f>E32*[1]Energiindhold!$C$10</f>
        <v>25.428528919797536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2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13567349.858292963</v>
      </c>
      <c r="E39" s="131">
        <f>SUMIFS('Resultater - Vestdanmark'!J$3:J$504,'Resultater - Vestdanmark'!$F$3:$F$504,$A39)*D3</f>
        <v>12989062.590821605</v>
      </c>
      <c r="F39" s="132">
        <f>VLOOKUP(A39,[1]Biogasudbytte!$A$2:$C$18,3,FALSE)</f>
        <v>0.05</v>
      </c>
      <c r="G39" s="133">
        <f t="shared" ref="G39:G55" si="13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1965869.8542385614</v>
      </c>
      <c r="M39" s="131">
        <f>SUMIFS('Resultater - Østdanmark'!J$3:J$504,'Resultater - Østdanmark'!$F$3:$F$504,$A39)*D3</f>
        <v>1882077.6974735428</v>
      </c>
      <c r="N39" s="132">
        <f>VLOOKUP(I39,[1]Biogasudbytte!$A$2:$C$18,3,FALSE)</f>
        <v>0.05</v>
      </c>
      <c r="O39" s="133">
        <f t="shared" ref="O39:O55" si="14">I12</f>
        <v>12</v>
      </c>
    </row>
    <row r="40" spans="1:15" hidden="1" x14ac:dyDescent="0.2">
      <c r="A40" s="125" t="str">
        <f t="shared" si="12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11685147.040202204</v>
      </c>
      <c r="E40" s="134">
        <f>SUMIFS('Resultater - Vestdanmark'!J$3:J$504,'Resultater - Vestdanmark'!$F$3:$F$504,$A40)*D4</f>
        <v>11461865.852294842</v>
      </c>
      <c r="F40" s="135">
        <f>VLOOKUP(A40,[1]Biogasudbytte!$A$2:$C$18,3,FALSE)</f>
        <v>7.5999999999999998E-2</v>
      </c>
      <c r="G40" s="136">
        <f t="shared" si="13"/>
        <v>14.1</v>
      </c>
      <c r="I40" s="125" t="str">
        <f t="shared" ref="I40:I55" si="15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830510.25539958803</v>
      </c>
      <c r="M40" s="134">
        <f>SUMIFS('Resultater - Østdanmark'!J$3:J$504,'Resultater - Østdanmark'!$F$3:$F$504,$A40)*D4</f>
        <v>814640.76605924184</v>
      </c>
      <c r="N40" s="135">
        <f>VLOOKUP(I40,[1]Biogasudbytte!$A$2:$C$18,3,FALSE)</f>
        <v>7.5999999999999998E-2</v>
      </c>
      <c r="O40" s="136">
        <f t="shared" si="14"/>
        <v>14.1</v>
      </c>
    </row>
    <row r="41" spans="1:15" hidden="1" x14ac:dyDescent="0.2">
      <c r="A41" s="125" t="str">
        <f t="shared" si="12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7508.4535219909349</v>
      </c>
      <c r="E41" s="134">
        <f>SUMIFS('Resultater - Vestdanmark'!J$3:J$504,'Resultater - Vestdanmark'!$F$3:$F$504,$A41)*D5</f>
        <v>7753.9785502341792</v>
      </c>
      <c r="F41" s="135">
        <f>VLOOKUP(A41,[1]Biogasudbytte!$A$2:$C$18,3,FALSE)</f>
        <v>6.3E-2</v>
      </c>
      <c r="G41" s="136">
        <f t="shared" si="13"/>
        <v>13.1</v>
      </c>
      <c r="I41" s="125" t="str">
        <f t="shared" si="15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630.18173263756921</v>
      </c>
      <c r="M41" s="134">
        <f>SUMIFS('Resultater - Østdanmark'!J$3:J$504,'Resultater - Østdanmark'!$F$3:$F$504,$A41)*D5</f>
        <v>650.78855763169781</v>
      </c>
      <c r="N41" s="135">
        <f>VLOOKUP(I41,[1]Biogasudbytte!$A$2:$C$18,3,FALSE)</f>
        <v>6.3E-2</v>
      </c>
      <c r="O41" s="136">
        <f t="shared" si="14"/>
        <v>13.1</v>
      </c>
    </row>
    <row r="42" spans="1:15" hidden="1" x14ac:dyDescent="0.2">
      <c r="A42" s="125" t="str">
        <f t="shared" si="12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1507101.1523820646</v>
      </c>
      <c r="E42" s="134">
        <f>SUMIFS('Resultater - Vestdanmark'!J$3:J$504,'Resultater - Vestdanmark'!$F$3:$F$504,$A42)*D6</f>
        <v>1563200.2483061554</v>
      </c>
      <c r="F42" s="135">
        <f>VLOOKUP(A42,[1]Biogasudbytte!$A$2:$C$18,3,FALSE)</f>
        <v>0.06</v>
      </c>
      <c r="G42" s="136">
        <f t="shared" si="13"/>
        <v>13.9</v>
      </c>
      <c r="I42" s="125" t="str">
        <f t="shared" si="15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1268228.6485488336</v>
      </c>
      <c r="M42" s="134">
        <f>SUMIFS('Resultater - Østdanmark'!J$3:J$504,'Resultater - Østdanmark'!$F$3:$F$504,$A42)*D6</f>
        <v>1327477.7098236387</v>
      </c>
      <c r="N42" s="135">
        <f>VLOOKUP(I42,[1]Biogasudbytte!$A$2:$C$18,3,FALSE)</f>
        <v>0.06</v>
      </c>
      <c r="O42" s="136">
        <f t="shared" si="14"/>
        <v>13.9</v>
      </c>
    </row>
    <row r="43" spans="1:15" hidden="1" x14ac:dyDescent="0.2">
      <c r="A43" s="125" t="str">
        <f t="shared" si="12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1326462.9092294232</v>
      </c>
      <c r="E43" s="134">
        <f>SUMIFS('Resultater - Vestdanmark'!J$3:J$504,'Resultater - Vestdanmark'!$F$3:$F$504,$A43)*D7</f>
        <v>1388988.8638442878</v>
      </c>
      <c r="F43" s="135">
        <f>VLOOKUP(A43,[1]Biogasudbytte!$A$2:$C$18,3,FALSE)</f>
        <v>0.3</v>
      </c>
      <c r="G43" s="136">
        <f t="shared" si="13"/>
        <v>60</v>
      </c>
      <c r="I43" s="125" t="str">
        <f t="shared" si="15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179027.55479609076</v>
      </c>
      <c r="M43" s="134">
        <f>SUMIFS('Resultater - Østdanmark'!J$3:J$504,'Resultater - Østdanmark'!$F$3:$F$504,$A43)*D7</f>
        <v>188529.05350799995</v>
      </c>
      <c r="N43" s="135">
        <f>VLOOKUP(I43,[1]Biogasudbytte!$A$2:$C$18,3,FALSE)</f>
        <v>0.3</v>
      </c>
      <c r="O43" s="136">
        <f t="shared" si="14"/>
        <v>60</v>
      </c>
    </row>
    <row r="44" spans="1:15" hidden="1" x14ac:dyDescent="0.2">
      <c r="A44" s="126" t="str">
        <f t="shared" si="12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0</v>
      </c>
      <c r="E44" s="134">
        <f>SUMIFS('Resultater - Vestdanmark'!J$3:J$504,'Resultater - Vestdanmark'!$F$3:$F$504,$A44)*D8</f>
        <v>0</v>
      </c>
      <c r="F44" s="135">
        <f>VLOOKUP(A44,[1]Biogasudbytte!$A$2:$C$18,3,FALSE)</f>
        <v>4.2763387558472386E-2</v>
      </c>
      <c r="G44" s="136">
        <f t="shared" si="13"/>
        <v>15.822453396634783</v>
      </c>
      <c r="I44" s="126" t="str">
        <f t="shared" si="15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0</v>
      </c>
      <c r="M44" s="134">
        <f>SUMIFS('Resultater - Østdanmark'!J$3:J$504,'Resultater - Østdanmark'!$F$3:$F$504,$A44)*D8</f>
        <v>0</v>
      </c>
      <c r="N44" s="135">
        <f>VLOOKUP(I44,[1]Biogasudbytte!$A$2:$C$18,3,FALSE)</f>
        <v>4.2763387558472386E-2</v>
      </c>
      <c r="O44" s="136">
        <f t="shared" si="14"/>
        <v>15.822453396634783</v>
      </c>
    </row>
    <row r="45" spans="1:15" hidden="1" x14ac:dyDescent="0.2">
      <c r="A45" s="125" t="str">
        <f t="shared" si="12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3"/>
        <v>94.9</v>
      </c>
      <c r="I45" s="125" t="str">
        <f t="shared" si="15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4"/>
        <v>94.9</v>
      </c>
    </row>
    <row r="46" spans="1:15" hidden="1" x14ac:dyDescent="0.2">
      <c r="A46" s="125" t="str">
        <f t="shared" si="12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523057.13098607323</v>
      </c>
      <c r="E46" s="134">
        <f>SUMIFS('Resultater - Vestdanmark'!J$3:J$504,'Resultater - Vestdanmark'!$F$3:$F$504,$A46)/SUMIFS('Resultater - Danmark'!J$3:J$504,'Resultater - Danmark'!$F$3:$F$504,$A46)*E19</f>
        <v>519697.15308066551</v>
      </c>
      <c r="F46" s="135">
        <f>VLOOKUP(A46,[1]Biogasudbytte!$A$2:$C$18,3,FALSE)</f>
        <v>0.42</v>
      </c>
      <c r="G46" s="136">
        <f t="shared" si="13"/>
        <v>102.595</v>
      </c>
      <c r="I46" s="125" t="str">
        <f t="shared" si="15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202910.8690139266</v>
      </c>
      <c r="M46" s="134">
        <f>SUMIFS('Resultater - Østdanmark'!J$3:J$504,'Resultater - Østdanmark'!$F$3:$F$504,$A46)/SUMIFS('Resultater - Danmark'!J$3:J$504,'Resultater - Danmark'!$F$3:$F$504,$A46)*E19</f>
        <v>203334.8469193347</v>
      </c>
      <c r="N46" s="135">
        <f>VLOOKUP(I46,[1]Biogasudbytte!$A$2:$C$18,3,FALSE)</f>
        <v>0.42</v>
      </c>
      <c r="O46" s="136">
        <f t="shared" si="14"/>
        <v>102.595</v>
      </c>
    </row>
    <row r="47" spans="1:15" hidden="1" x14ac:dyDescent="0.2">
      <c r="A47" s="125" t="str">
        <f t="shared" si="12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56224.531227026811</v>
      </c>
      <c r="E47" s="134">
        <f>SUMIFS('Resultater - Vestdanmark'!J$3:J$504,'Resultater - Vestdanmark'!$F$3:$F$504,$A47)/SUMIFS('Resultater - Danmark'!J$3:J$504,'Resultater - Danmark'!$F$3:$F$504,$A47)*E20</f>
        <v>55417.775626022732</v>
      </c>
      <c r="F47" s="135">
        <f>VLOOKUP(A47,[1]Biogasudbytte!$A$2:$C$18,3,FALSE)</f>
        <v>0.85</v>
      </c>
      <c r="G47" s="136">
        <f t="shared" si="13"/>
        <v>160.6</v>
      </c>
      <c r="I47" s="125" t="str">
        <f t="shared" si="15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19709.468772973203</v>
      </c>
      <c r="M47" s="134">
        <f>SUMIFS('Resultater - Østdanmark'!J$3:J$504,'Resultater - Østdanmark'!$F$3:$F$504,$A47)/SUMIFS('Resultater - Danmark'!J$3:J$504,'Resultater - Danmark'!$F$3:$F$504,$A47)*E20</f>
        <v>20516.224373977289</v>
      </c>
      <c r="N47" s="135">
        <f>VLOOKUP(I47,[1]Biogasudbytte!$A$2:$C$18,3,FALSE)</f>
        <v>0.85</v>
      </c>
      <c r="O47" s="136">
        <f t="shared" si="14"/>
        <v>160.6</v>
      </c>
    </row>
    <row r="48" spans="1:15" hidden="1" x14ac:dyDescent="0.2">
      <c r="A48" s="125" t="str">
        <f t="shared" si="12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2914.9101192356643</v>
      </c>
      <c r="E48" s="134">
        <f>SUMIFS('Resultater - Vestdanmark'!J$3:J$504,'Resultater - Vestdanmark'!$F$3:$F$504,$A48)/SUMIFS('Resultater - Danmark'!J$3:J$504,'Resultater - Danmark'!$F$3:$F$504,$A48)*E21</f>
        <v>2890.4979416445458</v>
      </c>
      <c r="F48" s="135">
        <f>VLOOKUP(A48,[1]Biogasudbytte!$A$2:$C$18,3,FALSE)</f>
        <v>0.31</v>
      </c>
      <c r="G48" s="136">
        <f t="shared" si="13"/>
        <v>95.4</v>
      </c>
      <c r="I48" s="125" t="str">
        <f t="shared" si="15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871.08988076433457</v>
      </c>
      <c r="M48" s="134">
        <f>SUMIFS('Resultater - Østdanmark'!J$3:J$504,'Resultater - Østdanmark'!$F$3:$F$504,$A48)/SUMIFS('Resultater - Danmark'!J$3:J$504,'Resultater - Danmark'!$F$3:$F$504,$A48)*E21</f>
        <v>895.50205835545398</v>
      </c>
      <c r="N48" s="135">
        <f>VLOOKUP(I48,[1]Biogasudbytte!$A$2:$C$18,3,FALSE)</f>
        <v>0.31</v>
      </c>
      <c r="O48" s="136">
        <f t="shared" si="14"/>
        <v>95.4</v>
      </c>
    </row>
    <row r="49" spans="1:15" hidden="1" x14ac:dyDescent="0.2">
      <c r="A49" s="125" t="str">
        <f t="shared" si="12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67006.096493213583</v>
      </c>
      <c r="E49" s="134">
        <f>SUMIFS('Resultater - Vestdanmark'!J$3:J$504,'Resultater - Vestdanmark'!$F$3:$F$504,$A49)/SUMIFS('Resultater - Danmark'!J$3:J$504,'Resultater - Danmark'!$F$3:$F$504,$A49)*E22</f>
        <v>66543.89398922697</v>
      </c>
      <c r="F49" s="135">
        <f>VLOOKUP(A49,[1]Biogasudbytte!$A$2:$C$18,3,FALSE)</f>
        <v>0.28000000000000003</v>
      </c>
      <c r="G49" s="136">
        <f t="shared" si="13"/>
        <v>51.25</v>
      </c>
      <c r="I49" s="125" t="str">
        <f t="shared" si="15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18670.90350678641</v>
      </c>
      <c r="M49" s="134">
        <f>SUMIFS('Resultater - Østdanmark'!J$3:J$504,'Resultater - Østdanmark'!$F$3:$F$504,$A49)/SUMIFS('Resultater - Danmark'!J$3:J$504,'Resultater - Danmark'!$F$3:$F$504,$A49)*E22</f>
        <v>19133.106010773055</v>
      </c>
      <c r="N49" s="135">
        <f>VLOOKUP(I49,[1]Biogasudbytte!$A$2:$C$18,3,FALSE)</f>
        <v>0.28000000000000003</v>
      </c>
      <c r="O49" s="136">
        <f t="shared" si="14"/>
        <v>51.25</v>
      </c>
    </row>
    <row r="50" spans="1:15" hidden="1" x14ac:dyDescent="0.2">
      <c r="A50" s="125" t="str">
        <f t="shared" si="12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255215.75389295255</v>
      </c>
      <c r="E50" s="134">
        <f>SUMIFS('Resultater - Vestdanmark'!J$3:J$504,'Resultater - Vestdanmark'!$F$3:$F$504,$A50)/SUMIFS('Resultater - Danmark'!J$3:J$504,'Resultater - Danmark'!$F$3:$F$504,$A50)*E23</f>
        <v>253140.58627511252</v>
      </c>
      <c r="F50" s="135">
        <f>VLOOKUP(A50,[1]Biogasudbytte!$A$2:$C$18,3,FALSE)</f>
        <v>0.3</v>
      </c>
      <c r="G50" s="136">
        <f t="shared" si="13"/>
        <v>100</v>
      </c>
      <c r="I50" s="125" t="str">
        <f t="shared" si="15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74810.246107047482</v>
      </c>
      <c r="M50" s="134">
        <f>SUMIFS('Resultater - Østdanmark'!J$3:J$504,'Resultater - Østdanmark'!$F$3:$F$504,$A50)/SUMIFS('Resultater - Danmark'!J$3:J$504,'Resultater - Danmark'!$F$3:$F$504,$A50)*E23</f>
        <v>76885.413724887418</v>
      </c>
      <c r="N50" s="135">
        <f>VLOOKUP(I50,[1]Biogasudbytte!$A$2:$C$18,3,FALSE)</f>
        <v>0.3</v>
      </c>
      <c r="O50" s="136">
        <f t="shared" si="14"/>
        <v>100</v>
      </c>
    </row>
    <row r="51" spans="1:15" hidden="1" x14ac:dyDescent="0.2">
      <c r="A51" s="125" t="str">
        <f t="shared" si="12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21927.581361856195</v>
      </c>
      <c r="E51" s="134">
        <f>SUMIFS('Resultater - Vestdanmark'!J$3:J$504,'Resultater - Vestdanmark'!$F$3:$F$504,$A51)/SUMIFS('Resultater - Danmark'!J$3:J$504,'Resultater - Danmark'!$F$3:$F$504,$A51)*E24</f>
        <v>21730.211139686518</v>
      </c>
      <c r="F51" s="135">
        <f>VLOOKUP(A51,[1]Biogasudbytte!$A$2:$C$18,3,FALSE)</f>
        <v>0.2</v>
      </c>
      <c r="G51" s="136">
        <f t="shared" si="13"/>
        <v>75.599999999999994</v>
      </c>
      <c r="I51" s="125" t="str">
        <f t="shared" si="15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6717.4186381438076</v>
      </c>
      <c r="M51" s="134">
        <f>SUMIFS('Resultater - Østdanmark'!J$3:J$504,'Resultater - Østdanmark'!$F$3:$F$504,$A51)/SUMIFS('Resultater - Danmark'!J$3:J$504,'Resultater - Danmark'!$F$3:$F$504,$A51)*E24</f>
        <v>6914.7888603134843</v>
      </c>
      <c r="N51" s="135">
        <f>VLOOKUP(I51,[1]Biogasudbytte!$A$2:$C$18,3,FALSE)</f>
        <v>0.2</v>
      </c>
      <c r="O51" s="136">
        <f t="shared" si="14"/>
        <v>75.599999999999994</v>
      </c>
    </row>
    <row r="52" spans="1:15" hidden="1" x14ac:dyDescent="0.2">
      <c r="A52" s="125" t="str">
        <f t="shared" si="12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3"/>
        <v>47.3</v>
      </c>
      <c r="I52" s="125" t="str">
        <f t="shared" si="15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4"/>
        <v>47.3</v>
      </c>
    </row>
    <row r="53" spans="1:15" hidden="1" x14ac:dyDescent="0.2">
      <c r="A53" s="126" t="str">
        <f t="shared" si="12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3"/>
        <v>423.36</v>
      </c>
      <c r="I53" s="126" t="str">
        <f t="shared" si="15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4"/>
        <v>423.36</v>
      </c>
    </row>
    <row r="54" spans="1:15" hidden="1" x14ac:dyDescent="0.2">
      <c r="A54" s="125" t="str">
        <f t="shared" si="12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3"/>
        <v>25</v>
      </c>
      <c r="I54" s="125" t="str">
        <f t="shared" si="15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4"/>
        <v>25</v>
      </c>
    </row>
    <row r="55" spans="1:15" ht="12.75" hidden="1" thickBot="1" x14ac:dyDescent="0.25">
      <c r="A55" s="140" t="str">
        <f t="shared" si="12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3"/>
        <v>25</v>
      </c>
      <c r="I55" s="140" t="str">
        <f t="shared" si="15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4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29329233.062749408</v>
      </c>
      <c r="E56" s="143">
        <f ca="1">SUM(E39:E55)</f>
        <v>28642011.142330598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4765453.8455949491</v>
      </c>
      <c r="M56" s="143">
        <f ca="1">SUM(M39:M55)</f>
        <v>4741933.4069085829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8.7993329514416949E-2</v>
      </c>
      <c r="E57" s="147">
        <f ca="1">SUMPRODUCT(E39:E55,$F$39:$F$55)/E56</f>
        <v>8.9197958032801811E-2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0.10398044512366024</v>
      </c>
      <c r="M57" s="147">
        <f ca="1">SUMPRODUCT(M39:M55,$N$39:$N$55)/M56</f>
        <v>0.10525965671620269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1.1833393022065035E-2</v>
      </c>
      <c r="E58" s="147">
        <f ca="1">SUM(E48:E51)/E56</f>
        <v>1.2020985105924182E-2</v>
      </c>
      <c r="I58" s="146" t="s">
        <v>160</v>
      </c>
      <c r="K58" s="147">
        <f ca="1">SUM(K48:K51)/K56</f>
        <v>1.8896340963997331E-2</v>
      </c>
      <c r="L58" s="147">
        <f ca="1">SUM(L48:L51)/L56</f>
        <v>2.1208821112844889E-2</v>
      </c>
      <c r="M58" s="147">
        <f ca="1">SUM(M48:M51)/M56</f>
        <v>2.1895881224957711E-2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588648048.8630029</v>
      </c>
      <c r="E59" s="124">
        <f ca="1">SUMPRODUCT(E39:E55,$I$12:$I$28)</f>
        <v>582600093.48589635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124808531.78166662</v>
      </c>
      <c r="M59" s="124">
        <f ca="1">SUMPRODUCT(M39:M55,$I$12:$I$28)</f>
        <v>125715475.31069236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21.132464954181806</v>
      </c>
      <c r="E60" s="124">
        <f ca="1">E59*[1]Energiindhold!$C$10</f>
        <v>20.91534335614368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4.4806262909618324</v>
      </c>
      <c r="M60" s="124">
        <f ca="1">M59*[1]Energiindhold!$C$10</f>
        <v>4.513185563653856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>
        <f>SUMIFS('Forbrug af biomasse'!$E$2:$E$403,'Forbrug af biomasse'!$D$2:$D$403,'Forbrug til andet'!B$15,'Forbrug af biomasse'!$C$2:$C$403,'Forbrug til andet'!$A16,'Forbrug af biomasse'!$A$2:$A$403,"Materialer")</f>
        <v>0</v>
      </c>
      <c r="C16" s="350">
        <f>SUMIFS('Forbrug af biomasse'!$E$2:$E$403,'Forbrug af biomasse'!$D$2:$D$403,'Forbrug til andet'!C$15,'Forbrug af biomasse'!$C$2:$C$403,'Forbrug til andet'!$A16,'Forbrug af biomasse'!$A$2:$A$403,"Materialer")</f>
        <v>0</v>
      </c>
      <c r="D16" s="35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50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50">
        <f>SUMIFS('Forbrug af biomasse'!$E$2:$E$403,'Forbrug af biomasse'!$D$2:$D$403,'Forbrug til andet'!C$15,'Forbrug af biomasse'!$C$2:$C$403,'Forbrug til andet'!$A17,'Forbrug af biomasse'!$A$2:$A$403,"Materialer")</f>
        <v>0</v>
      </c>
      <c r="D17" s="350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50">
        <f>SUMIFS('Forbrug af biomasse'!$E$2:$E$403,'Forbrug af biomasse'!$D$2:$D$403,'Forbrug til andet'!B$15,'Forbrug af biomasse'!$C$2:$C$403,'Forbrug til andet'!$A18,'Forbrug af biomasse'!$A$2:$A$403,"Materialer")</f>
        <v>0</v>
      </c>
      <c r="C18" s="350">
        <f>SUMIFS('Forbrug af biomasse'!$E$2:$E$403,'Forbrug af biomasse'!$D$2:$D$403,'Forbrug til andet'!C$15,'Forbrug af biomasse'!$C$2:$C$403,'Forbrug til andet'!$A18,'Forbrug af biomasse'!$A$2:$A$403,"Materialer")</f>
        <v>0</v>
      </c>
      <c r="D18" s="35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50">
        <f>SUMIFS('Forbrug af biomasse'!$E$2:$E$403,'Forbrug af biomasse'!$D$2:$D$403,'Forbrug til andet'!B$15,'Forbrug af biomasse'!$C$2:$C$403,'Forbrug til andet'!$A19,'Forbrug af biomasse'!$A$2:$A$403,"Materialer")</f>
        <v>0</v>
      </c>
      <c r="C19" s="350">
        <f>SUMIFS('Forbrug af biomasse'!$E$2:$E$403,'Forbrug af biomasse'!$D$2:$D$403,'Forbrug til andet'!C$15,'Forbrug af biomasse'!$C$2:$C$403,'Forbrug til andet'!$A19,'Forbrug af biomasse'!$A$2:$A$403,"Materialer")</f>
        <v>0</v>
      </c>
      <c r="D19" s="35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5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5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5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623909.73940601887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561483.07121072372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48011.920691725383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43207.981831443096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70259.109449246753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63229.178938047015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389039.43578841945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350113.23502744088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8069.2150499893842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7261.8319003021561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33939.868192186092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30543.939652518206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51872.305654463133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46682.107442941407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105024.04342368516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94515.630592078363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3146.7111847138076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2831.8600409865621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27850.682564630642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25064.020953722124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62611.02615456815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56346.341524321346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11759.429887638771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10582.814134757033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4522.0169004115751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4069.5565030402136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109694.9188294395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98719.151233641649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97373.196323482727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119102.46965075957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7493.1899345467373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9165.3294793970217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10965.294538321748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13412.250077767547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60717.137377383391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74266.443793699596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1259.3572621370715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1540.3885849125784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5296.973648491472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6479.017502049317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8095.677761101183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9902.2652151693892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16391.035678841039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20048.770125592382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491.10521379926485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600.69758445169498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4346.6383193354177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5316.6105053349966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9771.6630414643932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11952.25426273483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1835.286745469635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2244.8393619181579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705.74830237637309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863.23925822065132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17120.016233496339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20940.42601925732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190174.15207493372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177761.24151833868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14634.530814874721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13679.31623886233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21415.704421878378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20017.87395651362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118583.25035158051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110843.16967255903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2459.5803417061084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2299.0403815945601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10345.22343108295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9669.9774434609044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15811.216143862219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14779.197808860414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32012.416450807639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29922.925014832817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959.15016801528964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896.54520768805401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8489.1765698018808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7935.0771387784034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19084.489401980361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17838.820327711393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3584.3960536589798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3350.4379309170949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1378.3575978842866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1288.3904315219554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33436.147663246578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31253.727466954875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29680.358994353821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37706.930019041538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2284.0019190844941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2901.6731415768577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3342.3353722006718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4246.2156877453126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18507.212482616615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23512.187506300404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383.86514003505738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487.67523245945216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1614.5724430013856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2051.2073364917069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2467.64645019815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3134.9813533946331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4996.1574807618863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6347.2871243584768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149.69395685787757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190.17625617625387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1324.9003895066519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1683.1981809529948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2978.5041263206344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3783.9921907266594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559.41441299880034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710.69895504302008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215.11939388945515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273.29494001980873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5218.3583058246104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6629.5785535964887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71707.313690362935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71550.78203220162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7217.4816980013857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70777.518187249036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69948.268258409589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6990.0561217203385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11639.37596331086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11350.15350256764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1179.1902511511241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11354.902093696954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11353.658233830032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1142.0335206411876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13567349.858292963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11685147.040202204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7508.4535219909349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56224.531227026811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2914.9101192356643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67006.096493213583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255215.75389295255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21927.581361856195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12989062.590821605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55417.775626022732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2890.4979416445458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66543.89398922697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253140.58627511252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21730.211139686518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1965869.8542385614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830510.25539958803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630.18173263756921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19709.468772973203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871.08988076433457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18670.90350678641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74810.246107047482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6717.4186381438076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1882077.6974735428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20516.224373977289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895.50205835545398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19133.106010773055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76885.413724887418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6914.7888603134843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1409958.4975683726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118556.88830175188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154484.73733408173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2216416.4234337742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613849.80345809902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670375.18499359523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35689.952707147801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42074.872472772768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647113.13697101502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178652.82429017409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1211417.9819934666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117909.49204158342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155048.14004123484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2272415.0469047958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710655.3500452661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639794.07763228088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36816.239923422349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43487.487569771387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628553.38840354723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186678.59731643874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1507483.3175881065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1298349.6711335778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834.27261355454812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24535385.043044623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508128.5927608643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1443229.1767579557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1273540.6502549821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861.55317224824194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23797437.054137114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426682.89514426363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218429.98380428454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92278.917266620876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70.020192515285444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3986542.8719658842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324351.05894135404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209119.74416372692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90515.640673249072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72.309839736855295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3939872.1411374575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309821.80557108345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370490.27594297461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368467.16262994817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111531.10220983687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115050.74976069485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829310.42476995289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2239268.9223383255</v>
      </c>
      <c r="F14">
        <f>E14-D14</f>
        <v>1409958.4975683726</v>
      </c>
      <c r="G14">
        <f t="shared" si="3"/>
        <v>1409958.4975683726</v>
      </c>
      <c r="H14">
        <f t="shared" si="1"/>
        <v>670375.18499359523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118556.88830175188</v>
      </c>
      <c r="F15">
        <f t="shared" si="2"/>
        <v>118556.88830175188</v>
      </c>
      <c r="G15">
        <f t="shared" si="3"/>
        <v>118556.88830175188</v>
      </c>
      <c r="H15">
        <f t="shared" si="1"/>
        <v>35689.952707147801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154484.73733408173</v>
      </c>
      <c r="F16">
        <f t="shared" si="2"/>
        <v>154484.73733408173</v>
      </c>
      <c r="G16">
        <f t="shared" si="3"/>
        <v>154484.73733408173</v>
      </c>
      <c r="H16">
        <f t="shared" si="1"/>
        <v>42074.872472772768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2216416.4234337742</v>
      </c>
      <c r="F17">
        <f t="shared" si="2"/>
        <v>2216416.4234337742</v>
      </c>
      <c r="G17">
        <f t="shared" si="3"/>
        <v>2216416.4234337742</v>
      </c>
      <c r="H17">
        <f t="shared" si="1"/>
        <v>647113.13697101502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114598.91680738577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784974.10180098098</v>
      </c>
      <c r="F20">
        <f t="shared" si="2"/>
        <v>670375.18499359523</v>
      </c>
      <c r="G20">
        <f t="shared" si="3"/>
        <v>670375.18499359523</v>
      </c>
      <c r="H20">
        <f t="shared" si="1"/>
        <v>1409958.4975683726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35689.952707147801</v>
      </c>
      <c r="F21">
        <f t="shared" si="2"/>
        <v>35689.952707147801</v>
      </c>
      <c r="G21">
        <f t="shared" si="3"/>
        <v>35689.952707147801</v>
      </c>
      <c r="H21">
        <f t="shared" si="1"/>
        <v>118556.88830175188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42074.872472772768</v>
      </c>
      <c r="F22">
        <f t="shared" si="2"/>
        <v>42074.872472772768</v>
      </c>
      <c r="G22">
        <f t="shared" si="3"/>
        <v>42074.872472772768</v>
      </c>
      <c r="H22">
        <f t="shared" si="1"/>
        <v>154484.73733408173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647113.13697101502</v>
      </c>
      <c r="F23">
        <f t="shared" si="2"/>
        <v>647113.13697101502</v>
      </c>
      <c r="G23">
        <f t="shared" si="3"/>
        <v>647113.13697101502</v>
      </c>
      <c r="H23">
        <f t="shared" si="1"/>
        <v>2216416.4234337742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828503.66916894878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2039921.6511624153</v>
      </c>
      <c r="F26">
        <f t="shared" si="2"/>
        <v>1211417.9819934666</v>
      </c>
      <c r="G26">
        <f t="shared" si="3"/>
        <v>1211417.9819934666</v>
      </c>
      <c r="H26">
        <f t="shared" si="1"/>
        <v>639794.07763228088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117909.49204158342</v>
      </c>
      <c r="F27">
        <f t="shared" si="2"/>
        <v>117909.49204158342</v>
      </c>
      <c r="G27">
        <f t="shared" si="3"/>
        <v>117909.49204158342</v>
      </c>
      <c r="H27">
        <f t="shared" si="1"/>
        <v>36816.239923422349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155048.14004123484</v>
      </c>
      <c r="F28">
        <f t="shared" si="2"/>
        <v>155048.14004123484</v>
      </c>
      <c r="G28">
        <f t="shared" si="3"/>
        <v>155048.14004123484</v>
      </c>
      <c r="H28">
        <f t="shared" si="1"/>
        <v>43487.487569771387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2272415.0469047958</v>
      </c>
      <c r="F29">
        <f t="shared" si="2"/>
        <v>2272415.0469047958</v>
      </c>
      <c r="G29">
        <f t="shared" si="3"/>
        <v>2272415.0469047958</v>
      </c>
      <c r="H29">
        <f t="shared" si="1"/>
        <v>628553.38840354723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115405.67240838983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755199.75004067074</v>
      </c>
      <c r="F32">
        <f t="shared" si="2"/>
        <v>639794.07763228088</v>
      </c>
      <c r="G32">
        <f t="shared" si="3"/>
        <v>639794.07763228088</v>
      </c>
      <c r="H32">
        <f t="shared" si="1"/>
        <v>1211417.9819934666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36816.239923422349</v>
      </c>
      <c r="F33">
        <f t="shared" si="2"/>
        <v>36816.239923422349</v>
      </c>
      <c r="G33">
        <f t="shared" si="3"/>
        <v>36816.239923422349</v>
      </c>
      <c r="H33">
        <f t="shared" si="1"/>
        <v>117909.49204158342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43487.487569771387</v>
      </c>
      <c r="F34">
        <f t="shared" si="2"/>
        <v>43487.487569771387</v>
      </c>
      <c r="G34">
        <f t="shared" si="3"/>
        <v>43487.487569771387</v>
      </c>
      <c r="H34">
        <f t="shared" si="1"/>
        <v>155048.14004123484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628553.38840354723</v>
      </c>
      <c r="F35">
        <f t="shared" si="2"/>
        <v>628553.38840354723</v>
      </c>
      <c r="G35">
        <f t="shared" si="3"/>
        <v>628553.38840354723</v>
      </c>
      <c r="H35">
        <f t="shared" si="1"/>
        <v>2272415.0469047958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4923583.0761439931</v>
      </c>
      <c r="O3" s="169">
        <f>SUMIF($F$3:$F$494,"Roer",J3:J494)</f>
        <v>4893003.8959338032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-896341.4211295367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-894384.7754025202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16495.353129706862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161760.04387599882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4123.8382824267155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40440.010968999704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-115479.70716802217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-1132440.2909959846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-103931.73645121994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-1019196.261896386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169063.38706954411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58521.941677919131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-34974.134129204795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-1065212.1994780661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7765.9061267444959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3882.9530633722488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-87375.701521504234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-48930.392852042372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4688506.9969091984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4526395.7785652485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2056610.6420093102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1850831.917865884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-99825558.304963022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-89837291.393715799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1418580.0603067866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1276640.8964502604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111796.04760086381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114384.54421676249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49039.265886152367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46771.554168873641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-1611668.6303805837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-1537140.6012300362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198256.24737469372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189088.32842095065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71852.349000698814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73515.99960574256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31517.987646306181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30060.508448789125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-682967.64788402733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-651385.3289067311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279686.82379027107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266753.32904852438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490260.64493692142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643296.85459003074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215052.52320201407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263042.47559972719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-10438406.645877348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-12767784.746561427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221396.88802475863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270802.61439854006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11690.118503466048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16256.470072018667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5127.8631206965101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6647.2299712732547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-168526.50591667491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-218460.28544754154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30941.726468882833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40109.645422625894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7513.3467827898357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10448.182974270687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3295.724835385427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4272.2358977218482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-71415.518787410721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-92575.672502199057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43650.544753394912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56584.039495141536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178329.32553102204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172163.35750594569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-1613843.0099978768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-1452366.3800604313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18346.928809189772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16511.186289343252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1302.5821038158078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1332.7417511380027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-9577.8271535376043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-9134.9218516399105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785.46504894346981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749.14296575533228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422.35893190592401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432.13812078956232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-2593.6762845931198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-2473.7374968662707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559.02862365711928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533.17758903713695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15864.094334811727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20816.1150439007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-143566.72788362612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-175604.29868003391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2863.3935135729703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3502.3728492546288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115.87710160534844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161.14059354668581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-852.03907452568637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-1104.4950966073709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122.5870307599635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158.90911394810081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37.572855271862259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52.249427331828905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-230.7322428895267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-299.09735189383088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87.247241842440587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113.09827646242299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19958.567943102735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17969.859600940184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-17077164.38427062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-15375564.381289616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3697.9288069656591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3329.4603933950734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1775.5049748228382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2172.7193881136759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-1519176.6466700858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-1859045.5115559259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577.13339761891791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706.2491743565306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1545241.6146092198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1491812.8789914188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-5090980.2288279133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-4581590.9478777312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77168.887141772459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69447.583548746465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42365.341298400272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43346.257394591979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-93051.732880512078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-88748.762573898814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12400.457271583722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11827.025721452683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46055.42030071569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47121.775526598212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-65029.285100948444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-62022.150529806306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29589.548982112399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28221.24613900893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137463.97947303986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180373.73900532606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-452891.24694602075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-553955.99642521655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12043.699149293971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14731.305601249251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3768.801170996418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5240.956575891576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-8277.8391273472898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-10730.532202116854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1935.3314816922575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2508.7630318232964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4097.0688926474822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5697.4510409432396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-5784.9751312346616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-7499.0418367856728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4618.022095474189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5986.3249385776526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20694034.653696515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19978511.530370858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-60301112.547205016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-54267551.42925334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884556.77388185076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796050.49046400562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670338.730568339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685859.579228185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-1365227.015333388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-1302095.1302312659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167940.71670343023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160174.6720003814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874618.86351881211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894869.56125816668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-1233185.9212836758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-1176159.9827272054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480962.40901614353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458721.37276106171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2519169.7676696456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3305535.5441159061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-7340701.9089256525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-8978813.0546582825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138052.21326479755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168859.19494691031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81603.084773232491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113478.5849268452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-166194.68753133615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-215437.55791099134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26210.400872789687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33976.445575838487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106470.94373240569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148060.23649907848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-150120.7832499088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-194601.0153239558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75063.497360901019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97304.533615982786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198669.48686870435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191800.23134977592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79264.908013529246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71333.882418701905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109164.43364893465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98241.744920566285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5277.1470077505037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5399.332697354941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2105.4696357053253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2008.1068779848476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16995.358795448854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16209.446249994571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2278.1171427648283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2330.8640747111231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908.9203813398658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866.88938104669285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16104.149801251846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15359.449232407831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17673.545681556996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23190.391608654725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7051.3695625908395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8624.9148742612324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17037.223748677665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20839.158013453456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469.45255751029043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652.82840795291543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187.30160516476852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242.79837706544058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2652.4548409082026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3438.367386362484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202.66024755578439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281.82265630598124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80.857136813991531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104.81480698110012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2513.3644198485545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3258.0649886925698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4518285.3117263559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4362059.7292131186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-7002761.2633525226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-6302084.5047970898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117941.76919503704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106140.84475536698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2126.4193748279954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2175.6539361013506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-2136.0866928895298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-2037.3081174957942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325.32995747754416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310.28579759418949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952.84330781266669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974.90519399455104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-586.02563836620595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-558.92618688106347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319.98323778511235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305.1863250551649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401944.5719506857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527412.67635031336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-622962.40371673589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-761979.30830728437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18407.096926393064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22514.724645077844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189.16528426938063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263.05633954679962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-190.02528441369861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-246.32907238812783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50.774039606321921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65.818199489676559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84.764500041832036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117.8749007284321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-52.132569794542832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-67.579257141074024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49.939580463572447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64.736493193519834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28639.099571212086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27648.865510172298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-440539.56585993303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-396460.40573811869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6185.4724518954326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5566.5713320744308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488.59952140396285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499.9124276723424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-6263.2154485005403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-5973.5869884542717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476.97492049732955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454.9182767749096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354.81010393622921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363.02528482173392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-3898.4637758230629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-3718.187994282112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793.66302172301653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756.96184152773253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2547.7210543407746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3342.9991935026501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-39190.196061181334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-47935.66723924526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965.36275260795776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1180.7878583188185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43.465587482121322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60.443957164019572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-557.17275001400765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-722.26097224038006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74.441172563167044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96.497816285586893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31.56374277213045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43.893057164809647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-346.80553473940427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-449.56273021774621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123.8664831590835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160.56766335436751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889585.65459409577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858827.07528886746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-3957117.8143912707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-3561179.6438413518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63323.940077826213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56987.923269015555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30327.016566325976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31029.200421988789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-98902.331097338974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-94328.812896305957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12652.926809123981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12067.820367083566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22022.804830128913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22532.715126590461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-53147.297901066311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-50689.619385410064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20168.079383186116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19235.451434830688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79137.128463601912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103840.00092129034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-352023.37088717712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-430578.99330081802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9882.9270641694075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12088.347360094211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2697.877369686455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3751.7124146586439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-8798.3056392372655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-11405.211013826085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1974.7342418864021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2559.8406839268173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1959.1385337322772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2724.4101016695731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-4727.9590444937021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-6128.8357984177601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3147.6193256995675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4080.2472740549938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5011192.8252289798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4837924.3253014199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-16803846.947789624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-15122500.894732539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238792.57598298136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214899.65691654506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150362.27487729816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153843.72389120501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-341388.28531406302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-325601.54379664967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41995.208610634007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40053.233645980406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64910.618468653665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66413.542050012024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-97170.70010598356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-92677.257326516105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39793.048122148248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37952.907168522899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649137.75267850538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851767.88878791651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-2176729.5381500898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-2662476.6726786681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37268.205500234093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45584.775709570167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19477.564046244228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27085.819266906095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-44222.609675654057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-57325.605135107107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6554.1655057058852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8496.1404703594817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8408.3639299568149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11692.808463956662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-12587.256585983192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-16316.814092941169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6210.4757184855662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8050.6166721109175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331398.16745020711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319939.64542651793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237874.25042587353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214073.21645311025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-12295344.153618181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-11065106.314158227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159747.74141929686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143763.82801216783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6441.1888357212947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6590.3264471255488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4623.4201532780698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4409.6203774039395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-165008.12365367546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-157377.6901899217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18198.341252564318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17356.799460538223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3362.7610317964691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3440.6215263101758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2413.7558332156741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2302.1370663617699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-58562.330190049237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-55854.245556983376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20854.144759918803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19889.791245009263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28446.605703095818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37326.291966427088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20418.685657943479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24975.20858619619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-1055409.5993134684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-1290929.0699851266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24931.728429601244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30495.357457126502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552.89973532058536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768.87141883131392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396.86583396635467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514.45571069712628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-14163.992117092956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-18360.73052215753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2840.2035480880736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3681.7453401141684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288.65318683339638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401.40584473618719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207.19233597255931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268.58265774220655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-5026.8821001285041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-6516.3286483147276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3254.6931128196979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4219.046627729238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959054.33163231891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925893.78260008956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214121.57001522297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192697.16298878085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-9391653.9231852219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-8451951.2286482025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142358.33751012647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128114.35935226157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35897.747314111104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36728.91442095473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8014.6470970260507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7644.0275780884294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-263649.72891233605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-251457.83393373093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31231.154702492393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29786.939456134362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33602.193864491768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34380.210323674139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7502.1344139856974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7155.2149035123684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-188030.56625759034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-179335.5111705341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64168.085676050519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61200.775355770711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85317.029848678532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111948.97553255627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19048.155852799315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23298.838797734406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-835477.19004520553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-1021917.7394638278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22217.775218343435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27175.773195934271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3193.4470009489587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4440.8596527154359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712.97929955624807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924.23242535069198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-23454.157965091628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-30403.538102896557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4874.2264564583511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6318.4417028163807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2989.2356275984293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4156.8799754987822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667.38640827306278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865.13052924285921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-16727.112223724362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-21683.293623346395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10014.6723309443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12981.982651224092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630305.44197743817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608511.81274852925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-1293537.2876402647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-1164109.5548232736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23115.445094971714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20802.578136837416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14432.228611503813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14766.388679971789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-22438.166373606673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-21400.563304306943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2392.2887204218396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2281.6626524254539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10480.36338423961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10723.02299283639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-12569.732203912112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-11988.472911245653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3980.6518395226949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3796.5754538800256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56071.680647588284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73574.610086867615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-115072.47894094611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-140751.42799226849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3607.6128182903835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4412.6680896321786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1283.8843834164375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1785.39063130568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-1996.0889045653566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-2587.5226540662029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373.36297948780157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483.98904748418721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932.32828025114225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1296.510961861127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-1118.1975642670948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-1449.5153610869743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621.25780154400434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805.33418718667212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118234.19798149291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114146.09703649378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-542642.02804938902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-488346.78036482562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8888.9031508130938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7999.5042961899753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11562.459095204431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11830.173266516264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-44222.091688748289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-42177.139471927563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3929.0202156362775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3747.3314195374901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12067.876915532306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12347.293399632554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-39561.536796654415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-37732.101569063459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9396.4235873856196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8961.9068897030465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10518.059577659977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13801.300823503338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-48273.183882543912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-59045.565262292541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1387.2854628436623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1696.8645476766615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1028.5910143074923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1430.3754949515117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-3933.9768271088792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-5099.5995906966946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613.19968683340744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794.88848293219473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1073.5527498846368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1492.9000201373901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-3519.3760190781009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-4562.1540988049455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1466.4938546786805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1901.0105523612524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1621606.8216653448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1565537.659838706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-5484745.9414719753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-4935957.5616820827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215626.684084804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194051.67954291473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721412.14189979096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738115.53104502044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-2033354.7485892207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-1939326.7833365398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433580.13740267023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413530.18885225768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651539.44861149741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666625.02358527971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-1574068.518572781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-1501279.2229162364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897272.39659684058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855780.03143629304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253083.1455778284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332083.74602639221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-856000.811674817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-1047021.3009628661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33652.719481443404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41162.477478800101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112590.33428493848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156569.96113076189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-317344.38272779743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-411372.34798047814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67668.576357642174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87718.524908054649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101685.34747115859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141405.30803324116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-245663.87284083871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-318453.16849738348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140036.73241684798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181529.0975773955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613849.80345809902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710655.3500452661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665003.95374627388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769876.62921570498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-468707.41035023518</v>
      </c>
      <c r="I425" s="340">
        <f t="shared" ref="I425:J425" si="0">SUMIFS(I3:I424,$F$3:$F$424,$D$425)*I423/SUM(I423:I424)</f>
        <v>-493450.63787402952</v>
      </c>
      <c r="J425" s="341">
        <f t="shared" si="0"/>
        <v>-1425254.7542948411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5290666613.2844973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5290666613.2844973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128101138.7910063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128101138.7910063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9029659.715060506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8900094.7655392513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278082.42537508241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275753.50363288971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3434062.4452771964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3410374.5669478821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162808198.29951555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155868751.08985925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-172679.80266881373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-165319.5936172425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164760573.26685107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161612308.51735726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-343851.28205095965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-337280.93060774158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98360.741138081241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101577.11900806775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25521575.389295254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25314058.627511252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1657725.1509563283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1642803.9621603007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26962363.95458553</v>
      </c>
      <c r="J474" s="284">
        <f ca="1">SUMIFS('Forbrug af biomasse'!$E$1:$E$425,'Forbrug af biomasse'!$A$1:$A$425,"Biogas",'Forbrug af biomasse'!$B$1:$B$425,$A$1,'Forbrug af biomasse'!$D$1:$D$425,J$2)*'[1]Processer - data'!J474</f>
        <v>26330600.843144517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7989661.5832169643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7649114.6368171647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10386797.369068623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5839.9082948818368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171747695.30131236</v>
      </c>
      <c r="J479" s="284">
        <f ca="1">J474*'[1]Processer - data'!J$479*Biogasanlæg!AC$3</f>
        <v>166582059.3789598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81300574.841738284</v>
      </c>
      <c r="J480" s="284">
        <f ca="1">-SUMIFS('Resultater - Vestdanmark'!J$3:J$504,'Resultater - Vestdanmark'!$F$3:$F$504,"Gødning",'Resultater - Vestdanmark'!$A$3:$A$504,"&lt;&gt;Gødning")-SUM(J475:J479)</f>
        <v>68269263.223082185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14.573057977083552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12.520981657629433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4.1494910905613152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4.1268322214554196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2.8425191669471035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2.8528857767587206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32.123784145847409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32.935404053473235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21.113921488240365</v>
      </c>
      <c r="J489" s="284">
        <f ca="1">SUM(J455:J473)*'[1]Processer - data'!$H$489</f>
        <v>20.897299997324009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185245.1379714873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184233.58131497409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118556.88830175188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117909.49204158342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1508318.1394402247</v>
      </c>
      <c r="O3" s="169">
        <f>SUMIF($F$3:$F$494,"Roer",J3:J494)</f>
        <v>1557006.906908574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-145492.19954138575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-141876.91878209551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2695.0064321232421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25951.312053987709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673.75160803081053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6487.8280134969273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-18867.044018417986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-181678.43349915126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-16980.339616576184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-163510.59014923612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27441.535929812693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9498.9932064736258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-5676.8291169150161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-172899.99538946876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1268.7916892879302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634.39584464396523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-14275.419008014846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-7994.2346444883133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1429105.5040805461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1433022.2485000871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626876.22950838739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585959.21485606441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-30427864.331989396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-28441798.642934188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432397.89841410023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404174.73359746928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15807.50285438189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16173.505665057821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6933.9511736563081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6613.3060326779805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-227883.33775461648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-217345.37993937408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28032.620683186826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26736.314524426736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11078.80316982528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11335.318897605612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4859.7100345183553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4634.9835589336908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-105305.73109296802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-100436.10190947815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43124.481148638362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41130.285488585716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149436.52351917388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203662.85895349723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65550.236946859717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83277.233868937648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-3181734.4841947295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-4042182.898041253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67484.065070408717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85734.034399463184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1652.9348360449044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2298.5982293673087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725.05882503724069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939.89106949271911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-23828.957109716841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-30889.388845929232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4375.033285815286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5671.3394445753684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1158.4713834805743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1610.9892615081917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508.16274291582118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658.72948155754591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-11011.448991166426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-14274.100544104624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6730.4103526776635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8724.6060127303044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54356.625856239647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54505.600869196773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-491916.06834122166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-459808.07631891203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5592.3339693151429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5227.3151662531754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282.76738450634605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289.31450699939148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-2079.1757583080207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-1983.0289024325054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170.51047827254712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162.62560066456805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99.981799158956548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102.29675173848246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-613.98114679222374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-585.58895503304575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132.33456984649141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126.21505216572879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4835.5403001591212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6590.2226505483359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-43760.625963996536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-55594.976500377539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872.79200677172753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1108.8244292052191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25.154855766200381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34.980754028108237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-184.96251399052281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-239.76622183956653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26.611461926929326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34.496339534908373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8.8943346188227839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12.368607255652877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-54.61947889671864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-70.803028199450068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20.653372172573807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26.772889853336412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6070.7214776899573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5675.1265860720905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-5194295.9485457521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-4855812.7961976072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1124.7848991677165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1051.4889718360309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540.04857538525096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686.17439631598904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-462082.16559606418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-587111.91081298352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175.54446403195573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223.04311523794598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471005.6523383949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472296.53587015747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-1551783.5146624425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-1450496.6165191357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23521.876245631913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21986.573246908512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990.36750794385637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1013.2982196981856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-2175.2548186413396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-2074.6650004382718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289.88341859260265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276.47840501606606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1174.0361809811022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1201.219509431693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-1657.7144021995252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-1581.0570888030154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754.29126163837566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719.41074086897106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41900.445025941619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57104.94479157358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-138045.94387661846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-175378.22727004092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3671.0442695494903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4663.8185675260474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88.102635533271382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122.51696656350789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-193.50966276815154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-250.84585914390013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45.241920820810819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58.646934397347358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104.44171575317434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145.23835886765016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-147.46950664653579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-191.16417528254641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117.72175759674072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152.60227836614536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6307756.1459814962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6325043.7910252353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-18380403.804494981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-17180691.29924665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269622.06840250688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252023.49055873268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35936.372929728066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36768.434364031891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-73188.829646116588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-69804.375096007134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9003.179960112735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8586.8479388358446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51129.768415755148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52313.613778413965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-72091.413984747458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-68757.706979672424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28116.814781173754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26816.615253720633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767869.04297323886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1046507.2454241755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-2237521.989148349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-2842623.469511719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42079.744779582004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53459.528300337246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4374.6821612720996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6083.5045947761864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-8909.5766031630956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-11549.451152248455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1405.1205718095021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1821.4525930863913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6224.236548183836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8655.5251887921277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-8775.9836908600082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-11376.27515481853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4388.1734051542853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5688.3729326074072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60556.517749486411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60722.484784309876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24160.76512144462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22583.761027254041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33274.45028457306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31102.584283353674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235.37748365531598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240.82735270682102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93.910619514131341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89.567931906541432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758.04687290627828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722.9926822516527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110.80435550829287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113.3698907433492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44.208585753622167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42.164258088714782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783.28278482250096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747.0616155821541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5387.0798159803235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7341.9004330120124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2149.3304925955649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2730.5820151134421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5193.122298748397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6597.5178782871426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20.939072100897761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29.118216281824715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8.3542452851010474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10.829577221427281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118.30789345936137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153.36208411398692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9.8571042270094082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13.70745042624131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3.9327753453655787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5.0980421143627872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122.24644618617069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158.46761542651754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1377220.1709949747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1380994.7134649477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-2134514.1794213997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-1995191.7041961558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35949.873089394714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33603.378813959382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5293.4880442848644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5416.0520900000693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-5317.5537733620231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-5071.6553329753397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809.87328310737632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772.42249544923175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2586.6017132162474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2646.491216691737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-1590.8333592291856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-1517.2688108255236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868.63095355671726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828.46304818993258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122516.869546894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166974.81535530731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-189885.3943427476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-241236.81514371699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5610.6738347610244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7127.9894453853231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470.90624856383846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654.84993451819003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-473.0471246938817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-613.20923571429103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126.39640834623793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163.84719600438248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230.1028922913182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319.9848471090919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-141.51979999154429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-183.45159258163147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135.56668061289807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175.73458597968269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8729.4942411541961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8753.4191352623147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-134281.02352214055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-125516.32907632756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1885.3960828403881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1762.3338649484901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127.2090223121897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130.15438693672888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-1630.6555345060033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-1555.249498228269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124.18250662536892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118.43996296639233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100.73396143707008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103.06632938639916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-1106.8109259035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-1055.6289177692342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225.3284766621083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214.90866271241543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776.57177093273447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1058.3679499908071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-11945.577757258628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-15176.065242865059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294.25256784214145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373.82839559513428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11.31645579991098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15.736848602349943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-145.06236228929129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-188.04380296759976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19.381084849046019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25.123628508022612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8.9612466272630531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12.461656189446442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-98.461388148294034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-127.63513278482559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35.166872080213437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45.586686029906303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271154.92334118381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271898.07668416318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-1206170.5042926839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-1127442.2101347649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19301.792951348078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18041.940196003099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3187.8294513369001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3261.6396255239879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-10396.135181594165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-9915.389046029115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1330.0145314169347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1268.5109692704866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2524.3703880597795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2582.819003614567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-6092.0244292996404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-5810.3123169620849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2311.7719460194639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2204.8691970705872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24121.816590871786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32874.94927181246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-107300.37029516997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-136318.01267993066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3012.4185531005674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3827.0782233945974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283.58783385014385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394.36188199517301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-924.83537829326133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-1198.8606755653386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207.57452224426149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269.07808439070931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224.56682238289022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312.28629770976124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-541.94367610937263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-702.51958014177922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360.79677770245979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467.69952665133667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1527463.4874736806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1531649.8012717401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-5121986.6321292222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-4787668.0023732511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72786.450973800223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68035.586064915173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3091.5500852944588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3163.1310320756588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-7019.1740810152432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-6694.5879963440175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863.44989704439536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823.5215781059261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1455.3525231168544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1489.0493770027558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-2178.6516121482823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-2077.9047167888239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892.19474953925908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850.93718886692341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197863.91187448081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269663.19228450936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-663489.71344517847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-842919.73011480563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11359.73512307865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14431.790983466855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400.47189255172731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556.90276655635091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-909.24676968526933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-1178.6532199623862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134.7580764173334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174.68639535580252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188.52283261877869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262.16293576927308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-282.21724062568217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-365.83716377403238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139.24426726913293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180.5018279414686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101013.59461711594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101290.44221995892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72506.535830436711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67773.941341585611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-3747748.273828716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-3503127.9423898836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48692.766519758341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45514.527263958909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1083.7296042953458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1108.8219977517138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777.89014124472283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741.91834280566036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-27762.606114107224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-26478.786178194747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3061.8697367012819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2920.2803847150949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616.97272988911175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631.25795604595646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442.85678096765122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422.37785468012976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-10744.551987008117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-10247.694091655139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3826.1531225001299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3649.2211861995452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8670.8201159778728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11817.218258995204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6223.8269195490475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7906.9598231849859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-321699.77957431471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-408698.25994548638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7599.4491100200885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9654.5966923549186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93.025344646161201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129.36256640436665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66.772650852509457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86.557139993993729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-2383.0907560375276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-3089.1917207893875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477.86406295337923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619.45341493956573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52.959797912446881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73.646761538694932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38.014006921211688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49.277416379348473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-922.29246824896279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-1195.5643106930997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597.14528501447114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774.077221315055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292329.69577555696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293130.8827427373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65266.472771150577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61006.44647413036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-2862673.4102970543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-2675823.0491567091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43392.296059618711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40560.025301702532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11098.628751714377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11355.603515862538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2477.9157290165494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2363.3300305649173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-81513.48428868987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-77744.074610600175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9655.8424264707883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9209.3294818941049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11328.823700605051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11591.128338742388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2529.3097973610966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2412.3474945929538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-63393.632690994433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-60462.135225514932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21633.972256718655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20633.557354673863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26005.514554831338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35442.188549803694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5806.075236693684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7376.2339827812166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-254662.1028004142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-323531.33230712934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6772.2080555474295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8603.6417306641742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987.32888143863761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1372.9956978270159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220.43423739632777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285.74808551375816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-7251.4018682250708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-9399.9653847362006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1506.9811879463082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1953.4941325229918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1007.8069176434207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1401.4727900479434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225.00622995021553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291.6747425280571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-5639.468249216211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-7310.4218045395319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3376.4002944011777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4376.8151964459712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192123.62847612135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192650.18102773294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-394283.56590248778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-368548.17240088043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7045.8271335145691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6585.9369694133738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1173.9447235743173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1201.1259344438934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-1825.162816502359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-1740.7622238317294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194.59328120447103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185.59474796958216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929.62040242373098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951.14459149287632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-1114.9498429922146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-1063.3914687497997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353.08844066711117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336.76065150331408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17091.229145939349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23293.15825153498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-35075.28369502478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-44560.824481197356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1099.637760721927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1397.0169329058672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104.43357974455924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145.22704480094345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-162.36564015012317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-210.47397797238182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30.370049667749818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39.368582902638643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82.698601117348062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115.00202788050234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-99.18542244884496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-128.57369576702126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55.106288427815031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71.43407759161208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36039.008412974523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36137.780396347523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-165402.91174611441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-154606.85178263465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2709.4297665419317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2532.5818143648698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1215.3898341091012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1243.5306542910553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-4648.4126117978685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-4433.4571152985454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412.99962134128094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393.90137295555706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1383.2838899177418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1415.3120854105096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-4534.7526241972882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-4325.0530808818066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1077.0677777251983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1027.2611752870387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3206.013522980797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4369.3861751947461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-14714.166542038731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-18693.373897354915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422.85898090538819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537.21432425921478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108.12051761236455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150.35416092791846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-413.52063639057332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-536.04526939518769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64.456588301818414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83.554836687542391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123.05629517823145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171.12409759963427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-403.40949645315754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-522.93823614298196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168.09728322878817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217.90388566694759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494282.55856805464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495637.23703470384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-1671807.383162329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-1562686.3733477436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65725.247132055942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61435.276044718827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77753.345320381952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79553.626059779548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-219153.69141077931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-209019.41666346003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46730.993546559053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44570.022746718168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70222.510539305498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71848.424288419978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-169652.11142721825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-161806.92708376306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96707.452573943272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92235.431645668432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77142.364632008524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105135.17149220991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-260917.91529123051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-331478.92767982441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10257.697529280407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13031.725221607025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12134.915165608745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16875.011588438083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-34203.177272202549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-44337.452019521821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7293.2764494629737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9454.2472493038549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10959.582569718201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15240.574849058785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-26477.497159161238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-34322.681502616411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15093.070632927565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19565.091561202396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178652.82429017409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186678.59731643874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193540.55964768861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202235.14709280862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-137192.91374803972</v>
      </c>
      <c r="I425" s="340">
        <f t="shared" ref="I425:J425" si="0">SUMIFS(I3:I424,$F$3:$F$424,$D$425)*I423/SUM(I423:I424)</f>
        <v>-137983.70525936465</v>
      </c>
      <c r="J425" s="341">
        <f t="shared" si="0"/>
        <v>-282762.73484830488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649382479.82762516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15723280.497011581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3165340.6849394962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3294905.6344607524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83101.974624917522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85430.896367110312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956883.80472280353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980571.6830521191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23590438.250862736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22584932.369682513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-25020.805245542317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-23954.33218731765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11710194.60113419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11486434.80143531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-24438.889394640995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-23971.908171692034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8255.3806975521566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8525.3301049752408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7481024.610704748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7688541.3724887418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507836.8490436718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522758.03783969936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4380881.7202554364</v>
      </c>
      <c r="J474" s="284">
        <f ca="1">SUMIFS('Forbrug af biomasse'!$E$1:$E$425,'Forbrug af biomasse'!$A$1:$A$425,"Biogas",'Forbrug af biomasse'!$B$1:$B$425,$A$1,'Forbrug af biomasse'!$D$1:$D$425,J$2)*'[1]Processer - data'!J474</f>
        <v>4359259.3809710601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1157678.914162708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1108334.6440677526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738231.33813296701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490.14134760699812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506.16887815798708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27905800.103761189</v>
      </c>
      <c r="J479" s="284">
        <f ca="1">J474*'[1]Processer - data'!J$479*Biogasanlæg!AC$3</f>
        <v>27579104.987962201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51896169.430616647</v>
      </c>
      <c r="J480" s="284">
        <f ca="1">-SUMIFS('Resultater - Østdanmark'!J$3:J$504,'Resultater - Østdanmark'!$F$3:$F$504,"Gødning",'Resultater - Østdanmark'!$A$3:$A$504,"&lt;&gt;Gødning")-SUM(J475:J479)</f>
        <v>49571488.891373351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6.9288680866551742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6.6127876833323533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1.249148344750173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1.2885683973197821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0.77417765349901879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0.80016977128379341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9.3789788372862635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9.1099818426426022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4.4788506879242496</v>
      </c>
      <c r="J489" s="284">
        <f ca="1">SUM(J455:J473)*'[1]Processer - data'!$H$489</f>
        <v>4.5114650116249679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55765.551104918435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57525.374880347423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35689.952707147801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36816.239923422349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>SUMIF($F$3:$F$509,$L$3,H$3:H$509)</f>
        <v>13911562.118277565</v>
      </c>
      <c r="N3" s="98">
        <f>SUMIF($F$3:$F$509,$L$3,I$3:I$509)</f>
        <v>11430027.592356151</v>
      </c>
      <c r="O3" s="98">
        <f>SUMIF($F$3:$F$509,$L$3,J$3:J$509)</f>
        <v>8813471.5833681971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5575.3915677842497</v>
      </c>
      <c r="O7" s="98">
        <f>SUMIFS(J$3:J$509,$F$3:$F$509,$L$3,$C$3:$C$509,$L7)+SUMIFS(J$3:J$509,$F$3:$F$509,$L$3,$C$3:$C$509,"",$A$3:$A$509,"Grøntsager I drivhus")</f>
        <v>5310.2416548255815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1210890.6378442696</v>
      </c>
      <c r="O8" s="98">
        <f>SUMIFS(J$3:J$509,$F$3:$F$509,$L$3,$C$3:$C$509,$L8)</f>
        <v>1205315.2462764853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2392228.9190607881</v>
      </c>
      <c r="O9" s="98">
        <f>SUMIFS(J$3:J$509,$F$3:$F$509,$L$3,$C$3:$C$509,$L9)</f>
        <v>2386653.5274930028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>'Resultater - Vestdanmark'!H15+'Resultater - Østdanmark'!H15</f>
        <v>0</v>
      </c>
      <c r="I15" s="277">
        <f>'Resultater - Vestdanmark'!I15+'Resultater - Østdanmark'!I15</f>
        <v>0</v>
      </c>
      <c r="J15" s="278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>'Resultater - Vestdanmark'!H16+'Resultater - Østdanmark'!H16</f>
        <v>0</v>
      </c>
      <c r="I16" s="277">
        <f>'Resultater - Vestdanmark'!I16+'Resultater - Østdanmark'!I16</f>
        <v>0</v>
      </c>
      <c r="J16" s="278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>'Resultater - Vestdanmark'!H17+'Resultater - Østdanmark'!H17</f>
        <v>0</v>
      </c>
      <c r="I17" s="277">
        <f>'Resultater - Vestdanmark'!I17+'Resultater - Østdanmark'!I17</f>
        <v>0</v>
      </c>
      <c r="J17" s="278">
        <f>'Resultater - Vestdanmark'!J17+'Resultater - Østdanmark'!J17</f>
        <v>0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>'Resultater - Vestdanmark'!H18+'Resultater - Østdanmark'!H18</f>
        <v>0</v>
      </c>
      <c r="I18" s="277">
        <f>'Resultater - Vestdanmark'!I18+'Resultater - Østdanmark'!I18</f>
        <v>0</v>
      </c>
      <c r="J18" s="278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>'Resultater - Vestdanmark'!H19+'Resultater - Østdanmark'!H19</f>
        <v>0</v>
      </c>
      <c r="I19" s="277">
        <f>'Resultater - Vestdanmark'!I19+'Resultater - Østdanmark'!I19</f>
        <v>0</v>
      </c>
      <c r="J19" s="278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>'Resultater - Vestdanmark'!H20+'Resultater - Østdanmark'!H20</f>
        <v>0</v>
      </c>
      <c r="I20" s="277">
        <f>'Resultater - Vestdanmark'!I20+'Resultater - Østdanmark'!I20</f>
        <v>0</v>
      </c>
      <c r="J20" s="278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>'Resultater - Vestdanmark'!H21+'Resultater - Østdanmark'!H21</f>
        <v>0</v>
      </c>
      <c r="I21" s="277">
        <f>'Resultater - Vestdanmark'!I21+'Resultater - Østdanmark'!I21</f>
        <v>0</v>
      </c>
      <c r="J21" s="278">
        <f>'Resultater - Vestdanmark'!J21+'Resultater - Østdanmark'!J21</f>
        <v>0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>'Resultater - Vestdanmark'!H22+'Resultater - Østdanmark'!H22</f>
        <v>0</v>
      </c>
      <c r="I22" s="277">
        <f>'Resultater - Vestdanmark'!I22+'Resultater - Østdanmark'!I22</f>
        <v>0</v>
      </c>
      <c r="J22" s="278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>'Resultater - Vestdanmark'!H23+'Resultater - Østdanmark'!H23</f>
        <v>0</v>
      </c>
      <c r="I23" s="277">
        <f>'Resultater - Vestdanmark'!I23+'Resultater - Østdanmark'!I23</f>
        <v>0</v>
      </c>
      <c r="J23" s="278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>'Resultater - Vestdanmark'!H24+'Resultater - Østdanmark'!H24</f>
        <v>0</v>
      </c>
      <c r="I24" s="277">
        <f>'Resultater - Vestdanmark'!I24+'Resultater - Østdanmark'!I24</f>
        <v>0</v>
      </c>
      <c r="J24" s="278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>'Resultater - Vestdanmark'!H25+'Resultater - Østdanmark'!H25</f>
        <v>0</v>
      </c>
      <c r="I25" s="277">
        <f>'Resultater - Vestdanmark'!I25+'Resultater - Østdanmark'!I25</f>
        <v>0</v>
      </c>
      <c r="J25" s="278">
        <f>'Resultater - Vestdanmark'!J25+'Resultater - Østdanmark'!J25</f>
        <v>0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>'Resultater - Vestdanmark'!H26+'Resultater - Østdanmark'!H26</f>
        <v>0</v>
      </c>
      <c r="I26" s="277">
        <f>'Resultater - Vestdanmark'!I26+'Resultater - Østdanmark'!I26</f>
        <v>0</v>
      </c>
      <c r="J26" s="278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>'Resultater - Vestdanmark'!H27+'Resultater - Østdanmark'!H27</f>
        <v>0</v>
      </c>
      <c r="I27" s="277">
        <f>'Resultater - Vestdanmark'!I27+'Resultater - Østdanmark'!I27</f>
        <v>0</v>
      </c>
      <c r="J27" s="278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>'Resultater - Vestdanmark'!H28+'Resultater - Østdanmark'!H28</f>
        <v>0</v>
      </c>
      <c r="I28" s="277">
        <f>'Resultater - Vestdanmark'!I28+'Resultater - Østdanmark'!I28</f>
        <v>0</v>
      </c>
      <c r="J28" s="278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>'Resultater - Vestdanmark'!H29+'Resultater - Østdanmark'!H29</f>
        <v>0</v>
      </c>
      <c r="I29" s="277">
        <f>'Resultater - Vestdanmark'!I29+'Resultater - Østdanmark'!I29</f>
        <v>0</v>
      </c>
      <c r="J29" s="278">
        <f>'Resultater - Vestdanmark'!J29+'Resultater - Østdanmark'!J29</f>
        <v>0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>'Resultater - Vestdanmark'!H30+'Resultater - Østdanmark'!H30</f>
        <v>0</v>
      </c>
      <c r="I30" s="277">
        <f>'Resultater - Vestdanmark'!I30+'Resultater - Østdanmark'!I30</f>
        <v>0</v>
      </c>
      <c r="J30" s="278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>'Resultater - Vestdanmark'!H31+'Resultater - Østdanmark'!H31</f>
        <v>0</v>
      </c>
      <c r="I31" s="277">
        <f>'Resultater - Vestdanmark'!I31+'Resultater - Østdanmark'!I31</f>
        <v>0</v>
      </c>
      <c r="J31" s="278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>'Resultater - Vestdanmark'!H32+'Resultater - Østdanmark'!H32</f>
        <v>0</v>
      </c>
      <c r="I32" s="277">
        <f>'Resultater - Vestdanmark'!I32+'Resultater - Østdanmark'!I32</f>
        <v>0</v>
      </c>
      <c r="J32" s="278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>'Resultater - Vestdanmark'!H33+'Resultater - Østdanmark'!H33</f>
        <v>0</v>
      </c>
      <c r="I33" s="277">
        <f>'Resultater - Vestdanmark'!I33+'Resultater - Østdanmark'!I33</f>
        <v>-1041833.6206709224</v>
      </c>
      <c r="J33" s="278">
        <f>'Resultater - Vestdanmark'!J33+'Resultater - Østdanmark'!J33</f>
        <v>-1036261.6941846157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>'Resultater - Vestdanmark'!H34+'Resultater - Østdanmark'!H34</f>
        <v>0</v>
      </c>
      <c r="I34" s="277">
        <f>'Resultater - Vestdanmark'!I34+'Resultater - Østdanmark'!I34</f>
        <v>0</v>
      </c>
      <c r="J34" s="278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>'Resultater - Vestdanmark'!H35+'Resultater - Østdanmark'!H35</f>
        <v>0</v>
      </c>
      <c r="I35" s="277">
        <f>'Resultater - Vestdanmark'!I35+'Resultater - Østdanmark'!I35</f>
        <v>19190.359561830104</v>
      </c>
      <c r="J35" s="278">
        <f>'Resultater - Vestdanmark'!J35+'Resultater - Østdanmark'!J35</f>
        <v>187711.35592998652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>'Resultater - Vestdanmark'!H36+'Resultater - Østdanmark'!H36</f>
        <v>0</v>
      </c>
      <c r="I36" s="277">
        <f>'Resultater - Vestdanmark'!I36+'Resultater - Østdanmark'!I36</f>
        <v>4797.5898904575261</v>
      </c>
      <c r="J36" s="278">
        <f>'Resultater - Vestdanmark'!J36+'Resultater - Østdanmark'!J36</f>
        <v>46927.838982496629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>'Resultater - Vestdanmark'!H37+'Resultater - Østdanmark'!H37</f>
        <v>0</v>
      </c>
      <c r="I37" s="277">
        <f>'Resultater - Vestdanmark'!I37+'Resultater - Østdanmark'!I37</f>
        <v>-134346.75118644015</v>
      </c>
      <c r="J37" s="278">
        <f>'Resultater - Vestdanmark'!J37+'Resultater - Østdanmark'!J37</f>
        <v>-1314118.7244951357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>'Resultater - Vestdanmark'!H38+'Resultater - Østdanmark'!H38</f>
        <v>0</v>
      </c>
      <c r="I38" s="277">
        <f>'Resultater - Vestdanmark'!I38+'Resultater - Østdanmark'!I38</f>
        <v>-120912.07606779612</v>
      </c>
      <c r="J38" s="278">
        <f>'Resultater - Vestdanmark'!J38+'Resultater - Østdanmark'!J38</f>
        <v>-1182706.8520456222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>'Resultater - Vestdanmark'!H39+'Resultater - Østdanmark'!H39</f>
        <v>0</v>
      </c>
      <c r="I39" s="277">
        <f>'Resultater - Vestdanmark'!I39+'Resultater - Østdanmark'!I39</f>
        <v>0</v>
      </c>
      <c r="J39" s="278">
        <f>'Resultater - Vestdanmark'!J39+'Resultater - Østdanmark'!J39</f>
        <v>196504.92299935682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>'Resultater - Vestdanmark'!H40+'Resultater - Østdanmark'!H40</f>
        <v>0</v>
      </c>
      <c r="I40" s="277">
        <f>'Resultater - Vestdanmark'!I40+'Resultater - Østdanmark'!I40</f>
        <v>0</v>
      </c>
      <c r="J40" s="278">
        <f>'Resultater - Vestdanmark'!J40+'Resultater - Østdanmark'!J40</f>
        <v>68020.934884392758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>'Resultater - Vestdanmark'!H41+'Resultater - Østdanmark'!H41</f>
        <v>0</v>
      </c>
      <c r="I41" s="277">
        <f>'Resultater - Vestdanmark'!I41+'Resultater - Østdanmark'!I41</f>
        <v>0</v>
      </c>
      <c r="J41" s="278">
        <f>'Resultater - Vestdanmark'!J41+'Resultater - Østdanmark'!J41</f>
        <v>-40650.963246119813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>'Resultater - Vestdanmark'!H42+'Resultater - Østdanmark'!H42</f>
        <v>0</v>
      </c>
      <c r="I42" s="277">
        <f>'Resultater - Vestdanmark'!I42+'Resultater - Østdanmark'!I42</f>
        <v>0</v>
      </c>
      <c r="J42" s="278">
        <f>'Resultater - Vestdanmark'!J42+'Resultater - Østdanmark'!J42</f>
        <v>-1238112.1948675348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>'Resultater - Vestdanmark'!H43+'Resultater - Østdanmark'!H43</f>
        <v>0</v>
      </c>
      <c r="I43" s="277">
        <f>'Resultater - Vestdanmark'!I43+'Resultater - Østdanmark'!I43</f>
        <v>0</v>
      </c>
      <c r="J43" s="278">
        <f>'Resultater - Vestdanmark'!J43+'Resultater - Østdanmark'!J43</f>
        <v>9034.6978160324252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>'Resultater - Vestdanmark'!H44+'Resultater - Østdanmark'!H44</f>
        <v>0</v>
      </c>
      <c r="I44" s="277">
        <f>'Resultater - Vestdanmark'!I44+'Resultater - Østdanmark'!I44</f>
        <v>0</v>
      </c>
      <c r="J44" s="278">
        <f>'Resultater - Vestdanmark'!J44+'Resultater - Østdanmark'!J44</f>
        <v>4517.3489080162144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>'Resultater - Vestdanmark'!H45+'Resultater - Østdanmark'!H45</f>
        <v>0</v>
      </c>
      <c r="I45" s="277">
        <f>'Resultater - Vestdanmark'!I45+'Resultater - Østdanmark'!I45</f>
        <v>0</v>
      </c>
      <c r="J45" s="278">
        <f>'Resultater - Vestdanmark'!J45+'Resultater - Østdanmark'!J45</f>
        <v>-101651.12052951907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>'Resultater - Vestdanmark'!H46+'Resultater - Østdanmark'!H46</f>
        <v>0</v>
      </c>
      <c r="I46" s="277">
        <f>'Resultater - Vestdanmark'!I46+'Resultater - Østdanmark'!I46</f>
        <v>0</v>
      </c>
      <c r="J46" s="278">
        <f>'Resultater - Vestdanmark'!J46+'Resultater - Østdanmark'!J46</f>
        <v>-56924.627496530687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>'Resultater - Vestdanmark'!H47+'Resultater - Østdanmark'!H47</f>
        <v>0</v>
      </c>
      <c r="I47" s="277">
        <f>'Resultater - Vestdanmark'!I47+'Resultater - Østdanmark'!I47</f>
        <v>0</v>
      </c>
      <c r="J47" s="278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>'Resultater - Vestdanmark'!H48+'Resultater - Østdanmark'!H48</f>
        <v>0</v>
      </c>
      <c r="I48" s="277">
        <f>'Resultater - Vestdanmark'!I48+'Resultater - Østdanmark'!I48</f>
        <v>0</v>
      </c>
      <c r="J48" s="278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>'Resultater - Vestdanmark'!H49+'Resultater - Østdanmark'!H49</f>
        <v>0</v>
      </c>
      <c r="I49" s="277">
        <f>'Resultater - Vestdanmark'!I49+'Resultater - Østdanmark'!I49</f>
        <v>0</v>
      </c>
      <c r="J49" s="278">
        <f>'Resultater - Vestdanmark'!J49+'Resultater - Østdanmark'!J49</f>
        <v>0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>'Resultater - Vestdanmark'!H50+'Resultater - Østdanmark'!H50</f>
        <v>0</v>
      </c>
      <c r="I50" s="277">
        <f>'Resultater - Vestdanmark'!I50+'Resultater - Østdanmark'!I50</f>
        <v>0</v>
      </c>
      <c r="J50" s="278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>'Resultater - Vestdanmark'!H51+'Resultater - Østdanmark'!H51</f>
        <v>0</v>
      </c>
      <c r="I51" s="277">
        <f>'Resultater - Vestdanmark'!I51+'Resultater - Østdanmark'!I51</f>
        <v>0</v>
      </c>
      <c r="J51" s="278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>'Resultater - Vestdanmark'!H52+'Resultater - Østdanmark'!H52</f>
        <v>0</v>
      </c>
      <c r="I52" s="277">
        <f>'Resultater - Vestdanmark'!I52+'Resultater - Østdanmark'!I52</f>
        <v>0</v>
      </c>
      <c r="J52" s="278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>'Resultater - Vestdanmark'!H53+'Resultater - Østdanmark'!H53</f>
        <v>0</v>
      </c>
      <c r="I53" s="277">
        <f>'Resultater - Vestdanmark'!I53+'Resultater - Østdanmark'!I53</f>
        <v>0</v>
      </c>
      <c r="J53" s="278">
        <f>'Resultater - Vestdanmark'!J53+'Resultater - Østdanmark'!J53</f>
        <v>0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>'Resultater - Vestdanmark'!H54+'Resultater - Østdanmark'!H54</f>
        <v>0</v>
      </c>
      <c r="I54" s="277">
        <f>'Resultater - Vestdanmark'!I54+'Resultater - Østdanmark'!I54</f>
        <v>0</v>
      </c>
      <c r="J54" s="278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>'Resultater - Vestdanmark'!H55+'Resultater - Østdanmark'!H55</f>
        <v>0</v>
      </c>
      <c r="I55" s="277">
        <f>'Resultater - Vestdanmark'!I55+'Resultater - Østdanmark'!I55</f>
        <v>0</v>
      </c>
      <c r="J55" s="278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>'Resultater - Vestdanmark'!H56+'Resultater - Østdanmark'!H56</f>
        <v>0</v>
      </c>
      <c r="I56" s="277">
        <f>'Resultater - Vestdanmark'!I56+'Resultater - Østdanmark'!I56</f>
        <v>0</v>
      </c>
      <c r="J56" s="278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>'Resultater - Vestdanmark'!H57+'Resultater - Østdanmark'!H57</f>
        <v>0</v>
      </c>
      <c r="I57" s="277">
        <f>'Resultater - Vestdanmark'!I57+'Resultater - Østdanmark'!I57</f>
        <v>0</v>
      </c>
      <c r="J57" s="278">
        <f>'Resultater - Vestdanmark'!J57+'Resultater - Østdanmark'!J57</f>
        <v>0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>'Resultater - Vestdanmark'!H58+'Resultater - Østdanmark'!H58</f>
        <v>0</v>
      </c>
      <c r="I58" s="277">
        <f>'Resultater - Vestdanmark'!I58+'Resultater - Østdanmark'!I58</f>
        <v>0</v>
      </c>
      <c r="J58" s="278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>'Resultater - Vestdanmark'!H59+'Resultater - Østdanmark'!H59</f>
        <v>0</v>
      </c>
      <c r="I59" s="277">
        <f>'Resultater - Vestdanmark'!I59+'Resultater - Østdanmark'!I59</f>
        <v>0</v>
      </c>
      <c r="J59" s="278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>'Resultater - Vestdanmark'!H60+'Resultater - Østdanmark'!H60</f>
        <v>0</v>
      </c>
      <c r="I60" s="277">
        <f>'Resultater - Vestdanmark'!I60+'Resultater - Østdanmark'!I60</f>
        <v>0</v>
      </c>
      <c r="J60" s="278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>'Resultater - Vestdanmark'!H61+'Resultater - Østdanmark'!H61</f>
        <v>0</v>
      </c>
      <c r="I61" s="277">
        <f>'Resultater - Vestdanmark'!I61+'Resultater - Østdanmark'!I61</f>
        <v>0</v>
      </c>
      <c r="J61" s="278">
        <f>'Resultater - Vestdanmark'!J61+'Resultater - Østdanmark'!J61</f>
        <v>0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>'Resultater - Vestdanmark'!H62+'Resultater - Østdanmark'!H62</f>
        <v>0</v>
      </c>
      <c r="I62" s="277">
        <f>'Resultater - Vestdanmark'!I62+'Resultater - Østdanmark'!I62</f>
        <v>0</v>
      </c>
      <c r="J62" s="278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>'Resultater - Vestdanmark'!H63+'Resultater - Østdanmark'!H63</f>
        <v>0</v>
      </c>
      <c r="I63" s="277">
        <f>'Resultater - Vestdanmark'!I63+'Resultater - Østdanmark'!I63</f>
        <v>0</v>
      </c>
      <c r="J63" s="278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>'Resultater - Vestdanmark'!H64+'Resultater - Østdanmark'!H64</f>
        <v>0</v>
      </c>
      <c r="I64" s="277">
        <f>'Resultater - Vestdanmark'!I64+'Resultater - Østdanmark'!I64</f>
        <v>0</v>
      </c>
      <c r="J64" s="278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>'Resultater - Vestdanmark'!H65+'Resultater - Østdanmark'!H65</f>
        <v>0</v>
      </c>
      <c r="I65" s="277">
        <f>'Resultater - Vestdanmark'!I65+'Resultater - Østdanmark'!I65</f>
        <v>0</v>
      </c>
      <c r="J65" s="278">
        <f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>'Resultater - Vestdanmark'!H66+'Resultater - Østdanmark'!H66</f>
        <v>0</v>
      </c>
      <c r="I66" s="277">
        <f>'Resultater - Vestdanmark'!I66+'Resultater - Østdanmark'!I66</f>
        <v>0</v>
      </c>
      <c r="J66" s="278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>'Resultater - Vestdanmark'!H67+'Resultater - Østdanmark'!H67</f>
        <v>0</v>
      </c>
      <c r="I67" s="277">
        <f>'Resultater - Vestdanmark'!I67+'Resultater - Østdanmark'!I67</f>
        <v>0</v>
      </c>
      <c r="J67" s="278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>'Resultater - Vestdanmark'!H68+'Resultater - Østdanmark'!H68</f>
        <v>0</v>
      </c>
      <c r="I68" s="277">
        <f>'Resultater - Vestdanmark'!I68+'Resultater - Østdanmark'!I68</f>
        <v>0</v>
      </c>
      <c r="J68" s="278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>'Resultater - Vestdanmark'!H69+'Resultater - Østdanmark'!H69</f>
        <v>0</v>
      </c>
      <c r="I69" s="277">
        <f>'Resultater - Vestdanmark'!I69+'Resultater - Østdanmark'!I69</f>
        <v>0</v>
      </c>
      <c r="J69" s="278">
        <f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>'Resultater - Vestdanmark'!H70+'Resultater - Østdanmark'!H70</f>
        <v>0</v>
      </c>
      <c r="I70" s="277">
        <f>'Resultater - Vestdanmark'!I70+'Resultater - Østdanmark'!I70</f>
        <v>0</v>
      </c>
      <c r="J70" s="278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>'Resultater - Vestdanmark'!H71+'Resultater - Østdanmark'!H71</f>
        <v>0</v>
      </c>
      <c r="I71" s="277">
        <f>'Resultater - Vestdanmark'!I71+'Resultater - Østdanmark'!I71</f>
        <v>0</v>
      </c>
      <c r="J71" s="278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>'Resultater - Vestdanmark'!H72+'Resultater - Østdanmark'!H72</f>
        <v>0</v>
      </c>
      <c r="I72" s="277">
        <f>'Resultater - Vestdanmark'!I72+'Resultater - Østdanmark'!I72</f>
        <v>0</v>
      </c>
      <c r="J72" s="278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>'Resultater - Vestdanmark'!H73+'Resultater - Østdanmark'!H73</f>
        <v>0</v>
      </c>
      <c r="I73" s="277">
        <f>'Resultater - Vestdanmark'!I73+'Resultater - Østdanmark'!I73</f>
        <v>0</v>
      </c>
      <c r="J73" s="278">
        <f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>'Resultater - Vestdanmark'!H74+'Resultater - Østdanmark'!H74</f>
        <v>0</v>
      </c>
      <c r="I74" s="277">
        <f>'Resultater - Vestdanmark'!I74+'Resultater - Østdanmark'!I74</f>
        <v>0</v>
      </c>
      <c r="J74" s="278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>'Resultater - Vestdanmark'!H75+'Resultater - Østdanmark'!H75</f>
        <v>0</v>
      </c>
      <c r="I75" s="277">
        <f>'Resultater - Vestdanmark'!I75+'Resultater - Østdanmark'!I75</f>
        <v>0</v>
      </c>
      <c r="J75" s="278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>'Resultater - Vestdanmark'!H76+'Resultater - Østdanmark'!H76</f>
        <v>0</v>
      </c>
      <c r="I76" s="277">
        <f>'Resultater - Vestdanmark'!I76+'Resultater - Østdanmark'!I76</f>
        <v>0</v>
      </c>
      <c r="J76" s="278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>'Resultater - Vestdanmark'!H77+'Resultater - Østdanmark'!H77</f>
        <v>0</v>
      </c>
      <c r="I77" s="277">
        <f>'Resultater - Vestdanmark'!I77+'Resultater - Østdanmark'!I77</f>
        <v>0</v>
      </c>
      <c r="J77" s="278">
        <f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>'Resultater - Vestdanmark'!H78+'Resultater - Østdanmark'!H78</f>
        <v>0</v>
      </c>
      <c r="I78" s="277">
        <f>'Resultater - Vestdanmark'!I78+'Resultater - Østdanmark'!I78</f>
        <v>0</v>
      </c>
      <c r="J78" s="278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>'Resultater - Vestdanmark'!H79+'Resultater - Østdanmark'!H79</f>
        <v>0</v>
      </c>
      <c r="I79" s="277">
        <f>'Resultater - Vestdanmark'!I79+'Resultater - Østdanmark'!I79</f>
        <v>0</v>
      </c>
      <c r="J79" s="278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>'Resultater - Vestdanmark'!H80+'Resultater - Østdanmark'!H80</f>
        <v>0</v>
      </c>
      <c r="I80" s="277">
        <f>'Resultater - Vestdanmark'!I80+'Resultater - Østdanmark'!I80</f>
        <v>0</v>
      </c>
      <c r="J80" s="278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>'Resultater - Vestdanmark'!H81+'Resultater - Østdanmark'!H81</f>
        <v>0</v>
      </c>
      <c r="I81" s="277">
        <f>'Resultater - Vestdanmark'!I81+'Resultater - Østdanmark'!I81</f>
        <v>0</v>
      </c>
      <c r="J81" s="278">
        <f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>'Resultater - Vestdanmark'!H82+'Resultater - Østdanmark'!H82</f>
        <v>0</v>
      </c>
      <c r="I82" s="277">
        <f>'Resultater - Vestdanmark'!I82+'Resultater - Østdanmark'!I82</f>
        <v>0</v>
      </c>
      <c r="J82" s="278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>'Resultater - Vestdanmark'!H83+'Resultater - Østdanmark'!H83</f>
        <v>0</v>
      </c>
      <c r="I83" s="277">
        <f>'Resultater - Vestdanmark'!I83+'Resultater - Østdanmark'!I83</f>
        <v>0</v>
      </c>
      <c r="J83" s="278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>'Resultater - Vestdanmark'!H84+'Resultater - Østdanmark'!H84</f>
        <v>0</v>
      </c>
      <c r="I84" s="277">
        <f>'Resultater - Vestdanmark'!I84+'Resultater - Østdanmark'!I84</f>
        <v>0</v>
      </c>
      <c r="J84" s="278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>'Resultater - Vestdanmark'!H85+'Resultater - Østdanmark'!H85</f>
        <v>0</v>
      </c>
      <c r="I85" s="277">
        <f>'Resultater - Vestdanmark'!I85+'Resultater - Østdanmark'!I85</f>
        <v>0</v>
      </c>
      <c r="J85" s="278">
        <f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>'Resultater - Vestdanmark'!H86+'Resultater - Østdanmark'!H86</f>
        <v>0</v>
      </c>
      <c r="I86" s="277">
        <f>'Resultater - Vestdanmark'!I86+'Resultater - Østdanmark'!I86</f>
        <v>0</v>
      </c>
      <c r="J86" s="278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>'Resultater - Vestdanmark'!H87+'Resultater - Østdanmark'!H87</f>
        <v>0</v>
      </c>
      <c r="I87" s="277">
        <f>'Resultater - Vestdanmark'!I87+'Resultater - Østdanmark'!I87</f>
        <v>0</v>
      </c>
      <c r="J87" s="278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>'Resultater - Vestdanmark'!H88+'Resultater - Østdanmark'!H88</f>
        <v>0</v>
      </c>
      <c r="I88" s="277">
        <f>'Resultater - Vestdanmark'!I88+'Resultater - Østdanmark'!I88</f>
        <v>0</v>
      </c>
      <c r="J88" s="278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>'Resultater - Vestdanmark'!H89+'Resultater - Østdanmark'!H89</f>
        <v>0</v>
      </c>
      <c r="I89" s="277">
        <f>'Resultater - Vestdanmark'!I89+'Resultater - Østdanmark'!I89</f>
        <v>0</v>
      </c>
      <c r="J89" s="278">
        <f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>'Resultater - Vestdanmark'!H90+'Resultater - Østdanmark'!H90</f>
        <v>0</v>
      </c>
      <c r="I90" s="277">
        <f>'Resultater - Vestdanmark'!I90+'Resultater - Østdanmark'!I90</f>
        <v>0</v>
      </c>
      <c r="J90" s="278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>'Resultater - Vestdanmark'!H91+'Resultater - Østdanmark'!H91</f>
        <v>0</v>
      </c>
      <c r="I91" s="277">
        <f>'Resultater - Vestdanmark'!I91+'Resultater - Østdanmark'!I91</f>
        <v>0</v>
      </c>
      <c r="J91" s="278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>'Resultater - Vestdanmark'!H92+'Resultater - Østdanmark'!H92</f>
        <v>0</v>
      </c>
      <c r="I92" s="277">
        <f>'Resultater - Vestdanmark'!I92+'Resultater - Østdanmark'!I92</f>
        <v>0</v>
      </c>
      <c r="J92" s="278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>'Resultater - Vestdanmark'!H93+'Resultater - Østdanmark'!H93</f>
        <v>0</v>
      </c>
      <c r="I93" s="277">
        <f>'Resultater - Vestdanmark'!I93+'Resultater - Østdanmark'!I93</f>
        <v>0</v>
      </c>
      <c r="J93" s="278">
        <f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>'Resultater - Vestdanmark'!H94+'Resultater - Østdanmark'!H94</f>
        <v>0</v>
      </c>
      <c r="I94" s="277">
        <f>'Resultater - Vestdanmark'!I94+'Resultater - Østdanmark'!I94</f>
        <v>0</v>
      </c>
      <c r="J94" s="278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15999150.813625321</v>
      </c>
      <c r="J95" s="278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17259133.013923913</v>
      </c>
      <c r="J96" s="278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2212496.3231022703</v>
      </c>
      <c r="J97" s="278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180842.33064159585</v>
      </c>
      <c r="J98" s="278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-9873830973.0375652</v>
      </c>
      <c r="J99" s="278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-758309.11069770774</v>
      </c>
      <c r="J100" s="278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1292986.1856153444</v>
      </c>
      <c r="J101" s="278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357783.20368173748</v>
      </c>
      <c r="J102" s="278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387808.6943211896</v>
      </c>
      <c r="J104" s="278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11860.773358404118</v>
      </c>
      <c r="J105" s="278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-647587713.20243311</v>
      </c>
      <c r="J106" s="278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-43716.542295393781</v>
      </c>
      <c r="J107" s="278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93282.350728364167</v>
      </c>
      <c r="J108" s="278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429380.51670086844</v>
      </c>
      <c r="J109" s="278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12459928.725099757</v>
      </c>
      <c r="J110" s="278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244179.71462680344</v>
      </c>
      <c r="J111" s="278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4664128.8082849663</v>
      </c>
      <c r="J112" s="278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53133.792066791335</v>
      </c>
      <c r="J113" s="278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-3232755733.3365173</v>
      </c>
      <c r="J114" s="278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-13521.266340731423</v>
      </c>
      <c r="J115" s="278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3496658.6661670199</v>
      </c>
      <c r="J116" s="278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26765.328207443497</v>
      </c>
      <c r="J117" s="278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1446357.1589022353</v>
      </c>
      <c r="J118" s="278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11941.454123320946</v>
      </c>
      <c r="J119" s="278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552463.82582030806</v>
      </c>
      <c r="J120" s="278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11041.967933208674</v>
      </c>
      <c r="J121" s="278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-671813242.66348267</v>
      </c>
      <c r="J122" s="278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-3387.2936604881475</v>
      </c>
      <c r="J123" s="278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607665.13693930302</v>
      </c>
      <c r="J124" s="278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102904851.25711353</v>
      </c>
      <c r="J125" s="278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6549.7809552261278</v>
      </c>
      <c r="J126" s="278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145167.04279665722</v>
      </c>
      <c r="J127" s="278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214452.12307411386</v>
      </c>
      <c r="J128" s="278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9057.1740528266855</v>
      </c>
      <c r="J129" s="278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-356363219.78991097</v>
      </c>
      <c r="J130" s="278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-8446.2711183972406</v>
      </c>
      <c r="J131" s="278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13760.490912690218</v>
      </c>
      <c r="J132" s="278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1411132.4071133996</v>
      </c>
      <c r="J133" s="278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2493.1471054722101</v>
      </c>
      <c r="J134" s="278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9387.6990807862003</v>
      </c>
      <c r="J135" s="278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17283.306216671408</v>
      </c>
      <c r="J136" s="278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1773.5843471733165</v>
      </c>
      <c r="J137" s="278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-69783381.090089008</v>
      </c>
      <c r="J138" s="278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-3115.3295129504022</v>
      </c>
      <c r="J139" s="278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2964.0515093122676</v>
      </c>
      <c r="J140" s="278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6117612.5009897444</v>
      </c>
      <c r="J141" s="278">
        <f>'Resultater - Vestdanmark'!J141+'Resultater - Østdanmark'!J141</f>
        <v>5959418.0270653358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2683486.8715176973</v>
      </c>
      <c r="J142" s="278">
        <f>'Resultater - Vestdanmark'!J142+'Resultater - Østdanmark'!J142</f>
        <v>2436791.1327219484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-130253422.63695242</v>
      </c>
      <c r="J143" s="278">
        <f>'Resultater - Vestdanmark'!J143+'Resultater - Østdanmark'!J143</f>
        <v>-118279090.03664999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1850977.9587208868</v>
      </c>
      <c r="J144" s="278">
        <f>'Resultater - Vestdanmark'!J144+'Resultater - Østdanmark'!J144</f>
        <v>1680815.6300477297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127603.5504552457</v>
      </c>
      <c r="J145" s="278">
        <f>'Resultater - Vestdanmark'!J145+'Resultater - Østdanmark'!J145</f>
        <v>130558.04988182031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55973.217059808674</v>
      </c>
      <c r="J146" s="278">
        <f>'Resultater - Vestdanmark'!J146+'Resultater - Østdanmark'!J146</f>
        <v>53384.860201551623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-1839551.9681352002</v>
      </c>
      <c r="J147" s="278">
        <f>'Resultater - Vestdanmark'!J147+'Resultater - Østdanmark'!J147</f>
        <v>-1754485.9811694103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226288.86805788055</v>
      </c>
      <c r="J148" s="278">
        <f>'Resultater - Vestdanmark'!J148+'Resultater - Østdanmark'!J148</f>
        <v>215824.64294537739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82931.152170524088</v>
      </c>
      <c r="J149" s="278">
        <f>'Resultater - Vestdanmark'!J149+'Resultater - Østdanmark'!J149</f>
        <v>84851.318503348171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36377.697680824538</v>
      </c>
      <c r="J150" s="278">
        <f>'Resultater - Vestdanmark'!J150+'Resultater - Østdanmark'!J150</f>
        <v>34695.492007722816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-788273.37897699536</v>
      </c>
      <c r="J151" s="278">
        <f>'Resultater - Vestdanmark'!J151+'Resultater - Østdanmark'!J151</f>
        <v>-751821.43081620929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322811.30493890942</v>
      </c>
      <c r="J152" s="278">
        <f>'Resultater - Vestdanmark'!J152+'Resultater - Østdanmark'!J152</f>
        <v>307883.61453711009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639697.16845609527</v>
      </c>
      <c r="J153" s="278">
        <f>'Resultater - Vestdanmark'!J153+'Resultater - Østdanmark'!J153</f>
        <v>846959.71354352799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280602.76014887379</v>
      </c>
      <c r="J154" s="278">
        <f>'Resultater - Vestdanmark'!J154+'Resultater - Østdanmark'!J154</f>
        <v>346319.70946866483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-13620141.130072078</v>
      </c>
      <c r="J155" s="278">
        <f>'Resultater - Vestdanmark'!J155+'Resultater - Østdanmark'!J155</f>
        <v>-16809967.644602679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288880.95309516735</v>
      </c>
      <c r="J156" s="278">
        <f>'Resultater - Vestdanmark'!J156+'Resultater - Østdanmark'!J156</f>
        <v>356536.64879800321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13343.053339510952</v>
      </c>
      <c r="J157" s="278">
        <f>'Resultater - Vestdanmark'!J157+'Resultater - Østdanmark'!J157</f>
        <v>18555.068301385974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5852.9219457337513</v>
      </c>
      <c r="J158" s="278">
        <f>'Resultater - Vestdanmark'!J158+'Resultater - Østdanmark'!J158</f>
        <v>7587.1210407659737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-192355.46302639175</v>
      </c>
      <c r="J159" s="278">
        <f>'Resultater - Vestdanmark'!J159+'Resultater - Østdanmark'!J159</f>
        <v>-249349.67429347077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35316.75975469812</v>
      </c>
      <c r="J160" s="278">
        <f>'Resultater - Vestdanmark'!J160+'Resultater - Østdanmark'!J160</f>
        <v>45780.984867201259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8671.8181662704101</v>
      </c>
      <c r="J161" s="278">
        <f>'Resultater - Vestdanmark'!J161+'Resultater - Østdanmark'!J161</f>
        <v>12059.172235778879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3803.8875783012481</v>
      </c>
      <c r="J162" s="278">
        <f>'Resultater - Vestdanmark'!J162+'Resultater - Østdanmark'!J162</f>
        <v>4930.9653792793943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-82426.967778577149</v>
      </c>
      <c r="J163" s="278">
        <f>'Resultater - Vestdanmark'!J163+'Resultater - Østdanmark'!J163</f>
        <v>-106849.77304630369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50380.955106072579</v>
      </c>
      <c r="J164" s="278">
        <f>'Resultater - Vestdanmark'!J164+'Resultater - Østdanmark'!J164</f>
        <v>65308.645507871843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232685.95138726168</v>
      </c>
      <c r="J165" s="278">
        <f>'Resultater - Vestdanmark'!J165+'Resultater - Østdanmark'!J165</f>
        <v>226668.95837514248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-2105759.0783390985</v>
      </c>
      <c r="J166" s="278">
        <f>'Resultater - Vestdanmark'!J166+'Resultater - Østdanmark'!J166</f>
        <v>-1912174.4563793433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23939.262778504915</v>
      </c>
      <c r="J167" s="278">
        <f>'Resultater - Vestdanmark'!J167+'Resultater - Østdanmark'!J167</f>
        <v>21738.501455596426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1585.3494883221538</v>
      </c>
      <c r="J168" s="278">
        <f>'Resultater - Vestdanmark'!J168+'Resultater - Østdanmark'!J168</f>
        <v>1622.0562581373943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-11657.002911845626</v>
      </c>
      <c r="J169" s="278">
        <f>'Resultater - Vestdanmark'!J169+'Resultater - Østdanmark'!J169</f>
        <v>-11117.950754072415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955.97552721601687</v>
      </c>
      <c r="J170" s="278">
        <f>'Resultater - Vestdanmark'!J170+'Resultater - Østdanmark'!J170</f>
        <v>911.76856641990037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522.34073106488052</v>
      </c>
      <c r="J171" s="278">
        <f>'Resultater - Vestdanmark'!J171+'Resultater - Østdanmark'!J171</f>
        <v>534.43487252804482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-3207.6574313853434</v>
      </c>
      <c r="J172" s="278">
        <f>'Resultater - Vestdanmark'!J172+'Resultater - Østdanmark'!J172</f>
        <v>-3059.3264518993165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691.36319350361066</v>
      </c>
      <c r="J173" s="278">
        <f>'Resultater - Vestdanmark'!J173+'Resultater - Østdanmark'!J173</f>
        <v>659.39264120286578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20699.634634970847</v>
      </c>
      <c r="J174" s="278">
        <f>'Resultater - Vestdanmark'!J174+'Resultater - Østdanmark'!J174</f>
        <v>27406.337694449037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-187327.35384762267</v>
      </c>
      <c r="J175" s="278">
        <f>'Resultater - Vestdanmark'!J175+'Resultater - Østdanmark'!J175</f>
        <v>-231199.27518041147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3736.1855203446976</v>
      </c>
      <c r="J176" s="278">
        <f>'Resultater - Vestdanmark'!J176+'Resultater - Østdanmark'!J176</f>
        <v>4611.1972784598474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141.03195737154883</v>
      </c>
      <c r="J177" s="278">
        <f>'Resultater - Vestdanmark'!J177+'Resultater - Østdanmark'!J177</f>
        <v>196.12134757479404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-1037.0015885162093</v>
      </c>
      <c r="J178" s="278">
        <f>'Resultater - Vestdanmark'!J178+'Resultater - Østdanmark'!J178</f>
        <v>-1344.2613184469374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149.19849268689282</v>
      </c>
      <c r="J179" s="278">
        <f>'Resultater - Vestdanmark'!J179+'Resultater - Østdanmark'!J179</f>
        <v>193.40545348300918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46.467189890685042</v>
      </c>
      <c r="J180" s="278">
        <f>'Resultater - Vestdanmark'!J180+'Resultater - Østdanmark'!J180</f>
        <v>64.618034587481787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-285.35172178624532</v>
      </c>
      <c r="J181" s="278">
        <f>'Resultater - Vestdanmark'!J181+'Resultater - Østdanmark'!J181</f>
        <v>-369.90038009328094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107.9006140150144</v>
      </c>
      <c r="J182" s="278">
        <f>'Resultater - Vestdanmark'!J182+'Resultater - Østdanmark'!J182</f>
        <v>139.87116631575941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26029.289420792691</v>
      </c>
      <c r="J183" s="278">
        <f>'Resultater - Vestdanmark'!J183+'Resultater - Østdanmark'!J183</f>
        <v>23644.986187012277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-22271460.33281637</v>
      </c>
      <c r="J184" s="278">
        <f>'Resultater - Vestdanmark'!J184+'Resultater - Østdanmark'!J184</f>
        <v>-20231377.177487224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4822.713706133376</v>
      </c>
      <c r="J185" s="278">
        <f>'Resultater - Vestdanmark'!J185+'Resultater - Østdanmark'!J185</f>
        <v>4380.9493652311048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2315.5535502080893</v>
      </c>
      <c r="J186" s="278">
        <f>'Resultater - Vestdanmark'!J186+'Resultater - Østdanmark'!J186</f>
        <v>2858.8937844296652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-1981258.81226615</v>
      </c>
      <c r="J187" s="278">
        <f>'Resultater - Vestdanmark'!J187+'Resultater - Østdanmark'!J187</f>
        <v>-2446157.4223689092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752.67786165087364</v>
      </c>
      <c r="J188" s="278">
        <f>'Resultater - Vestdanmark'!J188+'Resultater - Østdanmark'!J188</f>
        <v>929.29228959447664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2016247.2669476147</v>
      </c>
      <c r="J189" s="278">
        <f>'Resultater - Vestdanmark'!J189+'Resultater - Østdanmark'!J189</f>
        <v>1964109.4148615762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-6642763.743490356</v>
      </c>
      <c r="J190" s="278">
        <f>'Resultater - Vestdanmark'!J190+'Resultater - Østdanmark'!J190</f>
        <v>-6032087.5643968666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100690.76338740437</v>
      </c>
      <c r="J191" s="278">
        <f>'Resultater - Vestdanmark'!J191+'Resultater - Østdanmark'!J191</f>
        <v>91434.15679565497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43355.708806344126</v>
      </c>
      <c r="J192" s="278">
        <f>'Resultater - Vestdanmark'!J192+'Resultater - Østdanmark'!J192</f>
        <v>44359.555614290162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-95226.987699153411</v>
      </c>
      <c r="J193" s="278">
        <f>'Resultater - Vestdanmark'!J193+'Resultater - Østdanmark'!J193</f>
        <v>-90823.427574337082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12690.340690176325</v>
      </c>
      <c r="J194" s="278">
        <f>'Resultater - Vestdanmark'!J194+'Resultater - Østdanmark'!J194</f>
        <v>12103.50412646875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47229.45648169679</v>
      </c>
      <c r="J195" s="278">
        <f>'Resultater - Vestdanmark'!J195+'Resultater - Østdanmark'!J195</f>
        <v>48322.995036029904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-66686.999503147963</v>
      </c>
      <c r="J196" s="278">
        <f>'Resultater - Vestdanmark'!J196+'Resultater - Østdanmark'!J196</f>
        <v>-63603.207618609318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30343.840243750776</v>
      </c>
      <c r="J197" s="278">
        <f>'Resultater - Vestdanmark'!J197+'Resultater - Østdanmark'!J197</f>
        <v>28940.656879877901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179364.42449898148</v>
      </c>
      <c r="J198" s="278">
        <f>'Resultater - Vestdanmark'!J198+'Resultater - Østdanmark'!J198</f>
        <v>237478.68379689963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-590937.19082263927</v>
      </c>
      <c r="J199" s="278">
        <f>'Resultater - Vestdanmark'!J199+'Resultater - Østdanmark'!J199</f>
        <v>-729334.22369525745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15714.74341884346</v>
      </c>
      <c r="J200" s="278">
        <f>'Resultater - Vestdanmark'!J200+'Resultater - Østdanmark'!J200</f>
        <v>19395.124168775299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3856.9038065296895</v>
      </c>
      <c r="J201" s="278">
        <f>'Resultater - Vestdanmark'!J201+'Resultater - Østdanmark'!J201</f>
        <v>5363.4735424550836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-8471.3487901154422</v>
      </c>
      <c r="J202" s="278">
        <f>'Resultater - Vestdanmark'!J202+'Resultater - Østdanmark'!J202</f>
        <v>-10981.378061260753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1980.5734025130682</v>
      </c>
      <c r="J203" s="278">
        <f>'Resultater - Vestdanmark'!J203+'Resultater - Østdanmark'!J203</f>
        <v>2567.4099662206436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4201.5106084006566</v>
      </c>
      <c r="J204" s="278">
        <f>'Resultater - Vestdanmark'!J204+'Resultater - Østdanmark'!J204</f>
        <v>5842.6893998108899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-5932.4446378811972</v>
      </c>
      <c r="J205" s="278">
        <f>'Resultater - Vestdanmark'!J205+'Resultater - Østdanmark'!J205</f>
        <v>-7690.206012068219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4735.7438530709296</v>
      </c>
      <c r="J206" s="278">
        <f>'Resultater - Vestdanmark'!J206+'Resultater - Østdanmark'!J206</f>
        <v>6138.9272169437982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27001790.799678013</v>
      </c>
      <c r="J207" s="278">
        <f>'Resultater - Vestdanmark'!J207+'Resultater - Østdanmark'!J207</f>
        <v>26303555.321396094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-78681516.351699993</v>
      </c>
      <c r="J208" s="278">
        <f>'Resultater - Vestdanmark'!J208+'Resultater - Østdanmark'!J208</f>
        <v>-71448242.728499994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1154178.8422843576</v>
      </c>
      <c r="J209" s="278">
        <f>'Resultater - Vestdanmark'!J209+'Resultater - Østdanmark'!J209</f>
        <v>1048073.9810227383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706275.10349806701</v>
      </c>
      <c r="J210" s="278">
        <f>'Resultater - Vestdanmark'!J210+'Resultater - Østdanmark'!J210</f>
        <v>722628.01359221688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-1438415.8449795046</v>
      </c>
      <c r="J211" s="278">
        <f>'Resultater - Vestdanmark'!J211+'Resultater - Østdanmark'!J211</f>
        <v>-1371899.5053272732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176943.89666354295</v>
      </c>
      <c r="J212" s="278">
        <f>'Resultater - Vestdanmark'!J212+'Resultater - Østdanmark'!J212</f>
        <v>168761.51993921725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925748.63193456724</v>
      </c>
      <c r="J213" s="278">
        <f>'Resultater - Vestdanmark'!J213+'Resultater - Østdanmark'!J213</f>
        <v>947183.17503658065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-1305277.3352684232</v>
      </c>
      <c r="J214" s="278">
        <f>'Resultater - Vestdanmark'!J214+'Resultater - Østdanmark'!J214</f>
        <v>-1244917.6897068778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509079.2237973173</v>
      </c>
      <c r="J215" s="278">
        <f>'Resultater - Vestdanmark'!J215+'Resultater - Østdanmark'!J215</f>
        <v>485537.98801478231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3287038.8106428846</v>
      </c>
      <c r="J216" s="278">
        <f>'Resultater - Vestdanmark'!J216+'Resultater - Østdanmark'!J216</f>
        <v>4352042.7895400813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-9578223.8980740011</v>
      </c>
      <c r="J217" s="278">
        <f>'Resultater - Vestdanmark'!J217+'Resultater - Østdanmark'!J217</f>
        <v>-11821436.524170002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180131.95804437954</v>
      </c>
      <c r="J218" s="278">
        <f>'Resultater - Vestdanmark'!J218+'Resultater - Østdanmark'!J218</f>
        <v>222318.72324724757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85977.766934504587</v>
      </c>
      <c r="J219" s="278">
        <f>'Resultater - Vestdanmark'!J219+'Resultater - Østdanmark'!J219</f>
        <v>119562.08952162138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-175104.26413449924</v>
      </c>
      <c r="J220" s="278">
        <f>'Resultater - Vestdanmark'!J220+'Resultater - Østdanmark'!J220</f>
        <v>-226987.00906323979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27615.521444599188</v>
      </c>
      <c r="J221" s="278">
        <f>'Resultater - Vestdanmark'!J221+'Resultater - Østdanmark'!J221</f>
        <v>35797.898168924876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112695.18028058953</v>
      </c>
      <c r="J222" s="278">
        <f>'Resultater - Vestdanmark'!J222+'Resultater - Østdanmark'!J222</f>
        <v>156715.7616878706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-158896.76694076881</v>
      </c>
      <c r="J223" s="278">
        <f>'Resultater - Vestdanmark'!J223+'Resultater - Østdanmark'!J223</f>
        <v>-205977.29047877432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79451.670766055307</v>
      </c>
      <c r="J224" s="278">
        <f>'Resultater - Vestdanmark'!J224+'Resultater - Østdanmark'!J224</f>
        <v>102992.9065485902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259226.00461819075</v>
      </c>
      <c r="J225" s="278">
        <f>'Resultater - Vestdanmark'!J225+'Resultater - Østdanmark'!J225</f>
        <v>252522.71613408579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103425.67313497387</v>
      </c>
      <c r="J226" s="278">
        <f>'Resultater - Vestdanmark'!J226+'Resultater - Østdanmark'!J226</f>
        <v>93917.643445955939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142438.88393350772</v>
      </c>
      <c r="J228" s="278">
        <f>'Resultater - Vestdanmark'!J228+'Resultater - Østdanmark'!J228</f>
        <v>129344.32920391996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5512.5244914058194</v>
      </c>
      <c r="J229" s="278">
        <f>'Resultater - Vestdanmark'!J229+'Resultater - Østdanmark'!J229</f>
        <v>5640.1600500617624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2199.3802552194566</v>
      </c>
      <c r="J230" s="278">
        <f>'Resultater - Vestdanmark'!J230+'Resultater - Østdanmark'!J230</f>
        <v>2097.674809891389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17753.405668355132</v>
      </c>
      <c r="J232" s="278">
        <f>'Resultater - Vestdanmark'!J232+'Resultater - Østdanmark'!J232</f>
        <v>16932.438932246223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2388.921498273121</v>
      </c>
      <c r="J233" s="278">
        <f>'Resultater - Vestdanmark'!J233+'Resultater - Østdanmark'!J233</f>
        <v>2444.2339654544721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953.12896709348797</v>
      </c>
      <c r="J234" s="278">
        <f>'Resultater - Vestdanmark'!J234+'Resultater - Østdanmark'!J234</f>
        <v>909.05363913540759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16887.432586074348</v>
      </c>
      <c r="J236" s="278">
        <f>'Resultater - Vestdanmark'!J236+'Resultater - Østdanmark'!J236</f>
        <v>16106.510847989985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23060.625497537319</v>
      </c>
      <c r="J237" s="278">
        <f>'Resultater - Vestdanmark'!J237+'Resultater - Østdanmark'!J237</f>
        <v>30532.292041666737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9200.7000551864039</v>
      </c>
      <c r="J238" s="278">
        <f>'Resultater - Vestdanmark'!J238+'Resultater - Østdanmark'!J238</f>
        <v>11355.496889374674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22230.346047426061</v>
      </c>
      <c r="J240" s="278">
        <f>'Resultater - Vestdanmark'!J240+'Resultater - Østdanmark'!J240</f>
        <v>27436.675891740597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490.39162961118819</v>
      </c>
      <c r="J241" s="278">
        <f>'Resultater - Vestdanmark'!J241+'Resultater - Østdanmark'!J241</f>
        <v>681.94662423474017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195.65585044986958</v>
      </c>
      <c r="J242" s="278">
        <f>'Resultater - Vestdanmark'!J242+'Resultater - Østdanmark'!J242</f>
        <v>253.62795428686786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2770.762734367564</v>
      </c>
      <c r="J244" s="278">
        <f>'Resultater - Vestdanmark'!J244+'Resultater - Østdanmark'!J244</f>
        <v>3591.7294704764709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212.51735178279381</v>
      </c>
      <c r="J245" s="278">
        <f>'Resultater - Vestdanmark'!J245+'Resultater - Østdanmark'!J245</f>
        <v>295.53010673222258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84.789912159357115</v>
      </c>
      <c r="J246" s="278">
        <f>'Resultater - Vestdanmark'!J246+'Resultater - Østdanmark'!J246</f>
        <v>109.9128490954629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2635.6108660347249</v>
      </c>
      <c r="J248" s="278">
        <f>'Resultater - Vestdanmark'!J248+'Resultater - Østdanmark'!J248</f>
        <v>3416.5326041190874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5895505.4827213306</v>
      </c>
      <c r="J249" s="278">
        <f>'Resultater - Vestdanmark'!J249+'Resultater - Østdanmark'!J249</f>
        <v>5743054.442678066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-9137275.4427739233</v>
      </c>
      <c r="J250" s="278">
        <f>'Resultater - Vestdanmark'!J250+'Resultater - Østdanmark'!J250</f>
        <v>-8297276.2089932458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153891.64228443176</v>
      </c>
      <c r="J251" s="278">
        <f>'Resultater - Vestdanmark'!J251+'Resultater - Østdanmark'!J251</f>
        <v>139744.22356932636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7419.9074191128602</v>
      </c>
      <c r="J252" s="278">
        <f>'Resultater - Vestdanmark'!J252+'Resultater - Østdanmark'!J252</f>
        <v>7591.7060261014194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-7453.6404662515524</v>
      </c>
      <c r="J253" s="278">
        <f>'Resultater - Vestdanmark'!J253+'Resultater - Østdanmark'!J253</f>
        <v>-7108.9634504711339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1135.2032405849204</v>
      </c>
      <c r="J254" s="278">
        <f>'Resultater - Vestdanmark'!J254+'Resultater - Østdanmark'!J254</f>
        <v>1082.7082930434212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3539.4450210289142</v>
      </c>
      <c r="J255" s="278">
        <f>'Resultater - Vestdanmark'!J255+'Resultater - Østdanmark'!J255</f>
        <v>3621.3964106862882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-2176.8589975953914</v>
      </c>
      <c r="J256" s="278">
        <f>'Resultater - Vestdanmark'!J256+'Resultater - Østdanmark'!J256</f>
        <v>-2076.1949977065869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1188.6141913418296</v>
      </c>
      <c r="J257" s="278">
        <f>'Resultater - Vestdanmark'!J257+'Resultater - Østdanmark'!J257</f>
        <v>1133.6493732450974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524461.44149757968</v>
      </c>
      <c r="J258" s="278">
        <f>'Resultater - Vestdanmark'!J258+'Resultater - Østdanmark'!J258</f>
        <v>694387.49170562066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-812847.79805948352</v>
      </c>
      <c r="J259" s="278">
        <f>'Resultater - Vestdanmark'!J259+'Resultater - Østdanmark'!J259</f>
        <v>-1003216.1234510014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24017.77076115409</v>
      </c>
      <c r="J260" s="278">
        <f>'Resultater - Vestdanmark'!J260+'Resultater - Østdanmark'!J260</f>
        <v>29642.714090463167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660.07153283321907</v>
      </c>
      <c r="J261" s="278">
        <f>'Resultater - Vestdanmark'!J261+'Resultater - Østdanmark'!J261</f>
        <v>917.9062740649897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-663.07240910758037</v>
      </c>
      <c r="J262" s="278">
        <f>'Resultater - Vestdanmark'!J262+'Resultater - Østdanmark'!J262</f>
        <v>-859.5383081024188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177.17044795255987</v>
      </c>
      <c r="J263" s="278">
        <f>'Resultater - Vestdanmark'!J263+'Resultater - Østdanmark'!J263</f>
        <v>229.66539549405906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314.86739233315024</v>
      </c>
      <c r="J264" s="278">
        <f>'Resultater - Vestdanmark'!J264+'Resultater - Østdanmark'!J264</f>
        <v>437.85974783752397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-193.65236978608712</v>
      </c>
      <c r="J265" s="278">
        <f>'Resultater - Vestdanmark'!J265+'Resultater - Østdanmark'!J265</f>
        <v>-251.03084972270551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185.50626107647051</v>
      </c>
      <c r="J266" s="278">
        <f>'Resultater - Vestdanmark'!J266+'Resultater - Østdanmark'!J266</f>
        <v>240.47107917320253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37368.593812366278</v>
      </c>
      <c r="J267" s="278">
        <f>'Resultater - Vestdanmark'!J267+'Resultater - Østdanmark'!J267</f>
        <v>36402.284645434615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-574820.58938207361</v>
      </c>
      <c r="J268" s="278">
        <f>'Resultater - Vestdanmark'!J268+'Resultater - Østdanmark'!J268</f>
        <v>-521976.73481444624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8070.8685347358205</v>
      </c>
      <c r="J269" s="278">
        <f>'Resultater - Vestdanmark'!J269+'Resultater - Østdanmark'!J269</f>
        <v>7328.9051970229211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615.8085437161526</v>
      </c>
      <c r="J270" s="278">
        <f>'Resultater - Vestdanmark'!J270+'Resultater - Østdanmark'!J270</f>
        <v>630.06681460907134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-7893.8709830065436</v>
      </c>
      <c r="J271" s="278">
        <f>'Resultater - Vestdanmark'!J271+'Resultater - Østdanmark'!J271</f>
        <v>-7528.8364866825405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601.15742712269844</v>
      </c>
      <c r="J272" s="278">
        <f>'Resultater - Vestdanmark'!J272+'Resultater - Østdanmark'!J272</f>
        <v>573.35823974130199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455.5440653732993</v>
      </c>
      <c r="J273" s="278">
        <f>'Resultater - Vestdanmark'!J273+'Resultater - Østdanmark'!J273</f>
        <v>466.09161420813308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-5005.2747017265629</v>
      </c>
      <c r="J274" s="278">
        <f>'Resultater - Vestdanmark'!J274+'Resultater - Østdanmark'!J274</f>
        <v>-4773.8169120513467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1018.9914983851248</v>
      </c>
      <c r="J275" s="278">
        <f>'Resultater - Vestdanmark'!J275+'Resultater - Østdanmark'!J275</f>
        <v>971.87050424014797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3324.2928252735092</v>
      </c>
      <c r="J276" s="278">
        <f>'Resultater - Vestdanmark'!J276+'Resultater - Østdanmark'!J276</f>
        <v>4401.3671434934568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-51135.773818439964</v>
      </c>
      <c r="J277" s="278">
        <f>'Resultater - Vestdanmark'!J277+'Resultater - Østdanmark'!J277</f>
        <v>-63111.732482110318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1259.6153204500993</v>
      </c>
      <c r="J278" s="278">
        <f>'Resultater - Vestdanmark'!J278+'Resultater - Østdanmark'!J278</f>
        <v>1554.6162539139527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54.782043282032305</v>
      </c>
      <c r="J279" s="278">
        <f>'Resultater - Vestdanmark'!J279+'Resultater - Østdanmark'!J279</f>
        <v>76.180805766369517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-702.23511230329893</v>
      </c>
      <c r="J280" s="278">
        <f>'Resultater - Vestdanmark'!J280+'Resultater - Østdanmark'!J280</f>
        <v>-910.30477520797979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93.822257412213062</v>
      </c>
      <c r="J281" s="278">
        <f>'Resultater - Vestdanmark'!J281+'Resultater - Østdanmark'!J281</f>
        <v>121.6214447936095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40.524989399393505</v>
      </c>
      <c r="J282" s="278">
        <f>'Resultater - Vestdanmark'!J282+'Resultater - Østdanmark'!J282</f>
        <v>56.354713354256091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-445.26692288769829</v>
      </c>
      <c r="J283" s="278">
        <f>'Resultater - Vestdanmark'!J283+'Resultater - Østdanmark'!J283</f>
        <v>-577.19786300257181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159.03335523929695</v>
      </c>
      <c r="J284" s="278">
        <f>'Resultater - Vestdanmark'!J284+'Resultater - Østdanmark'!J284</f>
        <v>206.15434938427381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1160740.5779352796</v>
      </c>
      <c r="J285" s="278">
        <f>'Resultater - Vestdanmark'!J285+'Resultater - Østdanmark'!J285</f>
        <v>1130725.1519730305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-5163288.3186839549</v>
      </c>
      <c r="J286" s="278">
        <f>'Resultater - Vestdanmark'!J286+'Resultater - Østdanmark'!J286</f>
        <v>-4688621.8539761165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82625.733029174298</v>
      </c>
      <c r="J287" s="278">
        <f>'Resultater - Vestdanmark'!J287+'Resultater - Østdanmark'!J287</f>
        <v>75029.863465018658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33514.846017662872</v>
      </c>
      <c r="J288" s="278">
        <f>'Resultater - Vestdanmark'!J288+'Resultater - Østdanmark'!J288</f>
        <v>34290.840047512778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-109298.46627893313</v>
      </c>
      <c r="J289" s="278">
        <f>'Resultater - Vestdanmark'!J289+'Resultater - Østdanmark'!J289</f>
        <v>-104244.20194233507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13982.941340540916</v>
      </c>
      <c r="J290" s="278">
        <f>'Resultater - Vestdanmark'!J290+'Resultater - Østdanmark'!J290</f>
        <v>13336.331336354053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24547.175218188691</v>
      </c>
      <c r="J291" s="278">
        <f>'Resultater - Vestdanmark'!J291+'Resultater - Østdanmark'!J291</f>
        <v>25115.534130205029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-59239.322330365954</v>
      </c>
      <c r="J292" s="278">
        <f>'Resultater - Vestdanmark'!J292+'Resultater - Østdanmark'!J292</f>
        <v>-56499.931702372152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22479.85132920558</v>
      </c>
      <c r="J293" s="278">
        <f>'Resultater - Vestdanmark'!J293+'Resultater - Østdanmark'!J293</f>
        <v>21440.320631901275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103258.9450544737</v>
      </c>
      <c r="J294" s="278">
        <f>'Resultater - Vestdanmark'!J294+'Resultater - Østdanmark'!J294</f>
        <v>136714.95019310279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-459323.74118234706</v>
      </c>
      <c r="J295" s="278">
        <f>'Resultater - Vestdanmark'!J295+'Resultater - Østdanmark'!J295</f>
        <v>-566897.00598074868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12895.345617269975</v>
      </c>
      <c r="J296" s="278">
        <f>'Resultater - Vestdanmark'!J296+'Resultater - Østdanmark'!J296</f>
        <v>15915.425583488808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2981.4652035365989</v>
      </c>
      <c r="J297" s="278">
        <f>'Resultater - Vestdanmark'!J297+'Resultater - Østdanmark'!J297</f>
        <v>4146.0742966538164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-9723.1410175305264</v>
      </c>
      <c r="J298" s="278">
        <f>'Resultater - Vestdanmark'!J298+'Resultater - Østdanmark'!J298</f>
        <v>-12604.071689391423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2182.3087641306633</v>
      </c>
      <c r="J299" s="278">
        <f>'Resultater - Vestdanmark'!J299+'Resultater - Østdanmark'!J299</f>
        <v>2828.9187683175264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2183.7053561151674</v>
      </c>
      <c r="J300" s="278">
        <f>'Resultater - Vestdanmark'!J300+'Resultater - Østdanmark'!J300</f>
        <v>3036.6963993793343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-5269.9027206030751</v>
      </c>
      <c r="J301" s="278">
        <f>'Resultater - Vestdanmark'!J301+'Resultater - Østdanmark'!J301</f>
        <v>-6831.3553785595395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3508.4161034020271</v>
      </c>
      <c r="J302" s="278">
        <f>'Resultater - Vestdanmark'!J302+'Resultater - Østdanmark'!J302</f>
        <v>4547.9468007063306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6538656.3127026604</v>
      </c>
      <c r="J303" s="278">
        <f>'Resultater - Vestdanmark'!J303+'Resultater - Østdanmark'!J303</f>
        <v>6369574.1265731603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-21925833.579918846</v>
      </c>
      <c r="J304" s="278">
        <f>'Resultater - Vestdanmark'!J304+'Resultater - Østdanmark'!J304</f>
        <v>-19910168.897105791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311579.02695678157</v>
      </c>
      <c r="J305" s="278">
        <f>'Resultater - Vestdanmark'!J305+'Resultater - Østdanmark'!J305</f>
        <v>282935.24298146024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153453.82496259263</v>
      </c>
      <c r="J306" s="278">
        <f>'Resultater - Vestdanmark'!J306+'Resultater - Østdanmark'!J306</f>
        <v>157006.85492328065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-348407.45939507824</v>
      </c>
      <c r="J307" s="278">
        <f>'Resultater - Vestdanmark'!J307+'Resultater - Østdanmark'!J307</f>
        <v>-332296.13179299369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42858.658507678403</v>
      </c>
      <c r="J308" s="278">
        <f>'Resultater - Vestdanmark'!J308+'Resultater - Østdanmark'!J308</f>
        <v>40876.75522408633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66365.970991770519</v>
      </c>
      <c r="J309" s="278">
        <f>'Resultater - Vestdanmark'!J309+'Resultater - Østdanmark'!J309</f>
        <v>67902.591427014777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-99349.351718131846</v>
      </c>
      <c r="J310" s="278">
        <f>'Resultater - Vestdanmark'!J310+'Resultater - Østdanmark'!J310</f>
        <v>-94755.162043304925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40685.242871687507</v>
      </c>
      <c r="J311" s="278">
        <f>'Resultater - Vestdanmark'!J311+'Resultater - Østdanmark'!J311</f>
        <v>38803.844357389826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847001.66455298616</v>
      </c>
      <c r="J312" s="278">
        <f>'Resultater - Vestdanmark'!J312+'Resultater - Østdanmark'!J312</f>
        <v>1121431.0810724259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-2840219.251595268</v>
      </c>
      <c r="J313" s="278">
        <f>'Resultater - Vestdanmark'!J313+'Resultater - Østdanmark'!J313</f>
        <v>-3505396.4027934736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48627.940623312745</v>
      </c>
      <c r="J314" s="278">
        <f>'Resultater - Vestdanmark'!J314+'Resultater - Østdanmark'!J314</f>
        <v>60016.566693037021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19878.035938795954</v>
      </c>
      <c r="J315" s="278">
        <f>'Resultater - Vestdanmark'!J315+'Resultater - Østdanmark'!J315</f>
        <v>27642.722033462447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-45131.856445339326</v>
      </c>
      <c r="J316" s="278">
        <f>'Resultater - Vestdanmark'!J316+'Resultater - Østdanmark'!J316</f>
        <v>-58504.258355069491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6688.9235821232187</v>
      </c>
      <c r="J317" s="278">
        <f>'Resultater - Vestdanmark'!J317+'Resultater - Østdanmark'!J317</f>
        <v>8670.8268657152839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8596.8867625755938</v>
      </c>
      <c r="J318" s="278">
        <f>'Resultater - Vestdanmark'!J318+'Resultater - Østdanmark'!J318</f>
        <v>11954.971399725935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-12869.473826608873</v>
      </c>
      <c r="J319" s="278">
        <f>'Resultater - Vestdanmark'!J319+'Resultater - Østdanmark'!J319</f>
        <v>-16682.651256715202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6349.7199857546993</v>
      </c>
      <c r="J320" s="278">
        <f>'Resultater - Vestdanmark'!J320+'Resultater - Østdanmark'!J320</f>
        <v>8231.1185000523856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432411.76206732308</v>
      </c>
      <c r="J321" s="278">
        <f>'Resultater - Vestdanmark'!J321+'Resultater - Østdanmark'!J321</f>
        <v>421230.08764647687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310380.78625631024</v>
      </c>
      <c r="J322" s="278">
        <f>'Resultater - Vestdanmark'!J322+'Resultater - Østdanmark'!J322</f>
        <v>281847.15779469587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-16043092.427446898</v>
      </c>
      <c r="J323" s="278">
        <f>'Resultater - Vestdanmark'!J323+'Resultater - Østdanmark'!J323</f>
        <v>-14568234.25654811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208440.50793905521</v>
      </c>
      <c r="J324" s="278">
        <f>'Resultater - Vestdanmark'!J324+'Resultater - Østdanmark'!J324</f>
        <v>189278.35527612673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7524.9184400166405</v>
      </c>
      <c r="J325" s="278">
        <f>'Resultater - Vestdanmark'!J325+'Resultater - Østdanmark'!J325</f>
        <v>7699.1484448772626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5401.3102945227929</v>
      </c>
      <c r="J326" s="278">
        <f>'Resultater - Vestdanmark'!J326+'Resultater - Østdanmark'!J326</f>
        <v>5151.5387202095999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-192770.72976778267</v>
      </c>
      <c r="J327" s="278">
        <f>'Resultater - Vestdanmark'!J327+'Resultater - Østdanmark'!J327</f>
        <v>-183856.47636811645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21260.210989265601</v>
      </c>
      <c r="J328" s="278">
        <f>'Resultater - Vestdanmark'!J328+'Resultater - Østdanmark'!J328</f>
        <v>20277.079845253316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3979.7337616855807</v>
      </c>
      <c r="J329" s="278">
        <f>'Resultater - Vestdanmark'!J329+'Resultater - Østdanmark'!J329</f>
        <v>4071.879482356132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2856.6126141833251</v>
      </c>
      <c r="J330" s="278">
        <f>'Resultater - Vestdanmark'!J330+'Resultater - Østdanmark'!J330</f>
        <v>2724.5149210418995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-69306.882177057356</v>
      </c>
      <c r="J331" s="278">
        <f>'Resultater - Vestdanmark'!J331+'Resultater - Østdanmark'!J331</f>
        <v>-66101.939648638509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24680.297882418934</v>
      </c>
      <c r="J332" s="278">
        <f>'Resultater - Vestdanmark'!J332+'Resultater - Østdanmark'!J332</f>
        <v>23539.012431208808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37117.425819073687</v>
      </c>
      <c r="J333" s="278">
        <f>'Resultater - Vestdanmark'!J333+'Resultater - Østdanmark'!J333</f>
        <v>49143.510225422295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26642.512577492525</v>
      </c>
      <c r="J334" s="278">
        <f>'Resultater - Vestdanmark'!J334+'Resultater - Østdanmark'!J334</f>
        <v>32882.168409381178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-1377109.3788877833</v>
      </c>
      <c r="J335" s="278">
        <f>'Resultater - Vestdanmark'!J335+'Resultater - Østdanmark'!J335</f>
        <v>-1699627.3299306131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32531.177539621334</v>
      </c>
      <c r="J336" s="278">
        <f>'Resultater - Vestdanmark'!J336+'Resultater - Østdanmark'!J336</f>
        <v>40149.954149481418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645.92507996674658</v>
      </c>
      <c r="J337" s="278">
        <f>'Resultater - Vestdanmark'!J337+'Resultater - Østdanmark'!J337</f>
        <v>898.23398523568062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463.63848481886413</v>
      </c>
      <c r="J338" s="278">
        <f>'Resultater - Vestdanmark'!J338+'Resultater - Østdanmark'!J338</f>
        <v>601.01285069111998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-16547.082873130483</v>
      </c>
      <c r="J339" s="278">
        <f>'Resultater - Vestdanmark'!J339+'Resultater - Østdanmark'!J339</f>
        <v>-21449.922242946916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3318.0676110414529</v>
      </c>
      <c r="J340" s="278">
        <f>'Resultater - Vestdanmark'!J340+'Resultater - Østdanmark'!J340</f>
        <v>4301.1987550537342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341.61298474584328</v>
      </c>
      <c r="J341" s="278">
        <f>'Resultater - Vestdanmark'!J341+'Resultater - Østdanmark'!J341</f>
        <v>475.05260627488212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245.20634289377099</v>
      </c>
      <c r="J342" s="278">
        <f>'Resultater - Vestdanmark'!J342+'Resultater - Østdanmark'!J342</f>
        <v>317.86007412155504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-5949.174568377467</v>
      </c>
      <c r="J343" s="278">
        <f>'Resultater - Vestdanmark'!J343+'Resultater - Østdanmark'!J343</f>
        <v>-7711.8929590078278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3851.838397834169</v>
      </c>
      <c r="J344" s="278">
        <f>'Resultater - Vestdanmark'!J344+'Resultater - Østdanmark'!J344</f>
        <v>4993.1238490442929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1251384.0274078758</v>
      </c>
      <c r="J345" s="278">
        <f>'Resultater - Vestdanmark'!J345+'Resultater - Østdanmark'!J345</f>
        <v>1219024.6653428269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279388.04278637352</v>
      </c>
      <c r="J346" s="278">
        <f>'Resultater - Vestdanmark'!J346+'Resultater - Østdanmark'!J346</f>
        <v>253703.6094629112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-12254327.333482277</v>
      </c>
      <c r="J347" s="278">
        <f>'Resultater - Vestdanmark'!J347+'Resultater - Østdanmark'!J347</f>
        <v>-11127774.277804911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185750.63356974517</v>
      </c>
      <c r="J348" s="278">
        <f>'Resultater - Vestdanmark'!J348+'Resultater - Østdanmark'!J348</f>
        <v>168674.38465396411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46996.376065825483</v>
      </c>
      <c r="J349" s="278">
        <f>'Resultater - Vestdanmark'!J349+'Resultater - Østdanmark'!J349</f>
        <v>48084.517936817268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10492.5628260426</v>
      </c>
      <c r="J350" s="278">
        <f>'Resultater - Vestdanmark'!J350+'Resultater - Østdanmark'!J350</f>
        <v>10007.357608653347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-345163.21320102591</v>
      </c>
      <c r="J351" s="278">
        <f>'Resultater - Vestdanmark'!J351+'Resultater - Østdanmark'!J351</f>
        <v>-329201.90854433109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40886.997128963179</v>
      </c>
      <c r="J352" s="278">
        <f>'Resultater - Vestdanmark'!J352+'Resultater - Østdanmark'!J352</f>
        <v>38996.268938028465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44931.017565096816</v>
      </c>
      <c r="J353" s="278">
        <f>'Resultater - Vestdanmark'!J353+'Resultater - Østdanmark'!J353</f>
        <v>45971.338662416529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10031.444211346794</v>
      </c>
      <c r="J354" s="278">
        <f>'Resultater - Vestdanmark'!J354+'Resultater - Østdanmark'!J354</f>
        <v>9567.5623981053213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-251424.19894858479</v>
      </c>
      <c r="J355" s="278">
        <f>'Resultater - Vestdanmark'!J355+'Resultater - Østdanmark'!J355</f>
        <v>-239797.64639604904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85802.057932769181</v>
      </c>
      <c r="J356" s="278">
        <f>'Resultater - Vestdanmark'!J356+'Resultater - Østdanmark'!J356</f>
        <v>81834.332710444578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111322.54440350988</v>
      </c>
      <c r="J357" s="278">
        <f>'Resultater - Vestdanmark'!J357+'Resultater - Østdanmark'!J357</f>
        <v>147391.16408235996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24854.231089492998</v>
      </c>
      <c r="J358" s="278">
        <f>'Resultater - Vestdanmark'!J358+'Resultater - Østdanmark'!J358</f>
        <v>30675.072780515624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-1090139.2928456198</v>
      </c>
      <c r="J359" s="278">
        <f>'Resultater - Vestdanmark'!J359+'Resultater - Østdanmark'!J359</f>
        <v>-1345449.0717709572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28989.983273890866</v>
      </c>
      <c r="J360" s="278">
        <f>'Resultater - Vestdanmark'!J360+'Resultater - Østdanmark'!J360</f>
        <v>35779.414926598445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4180.7758823875965</v>
      </c>
      <c r="J361" s="278">
        <f>'Resultater - Vestdanmark'!J361+'Resultater - Østdanmark'!J361</f>
        <v>5813.8553505424516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933.4135369525759</v>
      </c>
      <c r="J362" s="278">
        <f>'Resultater - Vestdanmark'!J362+'Resultater - Østdanmark'!J362</f>
        <v>1209.98051086445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-30705.5598333167</v>
      </c>
      <c r="J363" s="278">
        <f>'Resultater - Vestdanmark'!J363+'Resultater - Østdanmark'!J363</f>
        <v>-39803.503487632755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6381.2076444046597</v>
      </c>
      <c r="J364" s="278">
        <f>'Resultater - Vestdanmark'!J364+'Resultater - Østdanmark'!J364</f>
        <v>8271.9358353393727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3997.0425452418499</v>
      </c>
      <c r="J365" s="278">
        <f>'Resultater - Vestdanmark'!J365+'Resultater - Østdanmark'!J365</f>
        <v>5558.352765546726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892.39263822327825</v>
      </c>
      <c r="J366" s="278">
        <f>'Resultater - Vestdanmark'!J366+'Resultater - Østdanmark'!J366</f>
        <v>1156.8052717709163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-22366.580472940572</v>
      </c>
      <c r="J367" s="278">
        <f>'Resultater - Vestdanmark'!J367+'Resultater - Østdanmark'!J367</f>
        <v>-28993.715427885927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13391.072625345478</v>
      </c>
      <c r="J368" s="278">
        <f>'Resultater - Vestdanmark'!J368+'Resultater - Østdanmark'!J368</f>
        <v>17358.797847670063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822429.07045355951</v>
      </c>
      <c r="J369" s="278">
        <f>'Resultater - Vestdanmark'!J369+'Resultater - Østdanmark'!J369</f>
        <v>801161.99377626216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-1687820.8535427526</v>
      </c>
      <c r="J370" s="278">
        <f>'Resultater - Vestdanmark'!J370+'Resultater - Østdanmark'!J370</f>
        <v>-1532657.7272241539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30161.272228486283</v>
      </c>
      <c r="J371" s="278">
        <f>'Resultater - Vestdanmark'!J371+'Resultater - Østdanmark'!J371</f>
        <v>27388.51510625079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15606.173335078131</v>
      </c>
      <c r="J372" s="278">
        <f>'Resultater - Vestdanmark'!J372+'Resultater - Østdanmark'!J372</f>
        <v>15967.514614415682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-24263.329190109031</v>
      </c>
      <c r="J373" s="278">
        <f>'Resultater - Vestdanmark'!J373+'Resultater - Østdanmark'!J373</f>
        <v>-23141.325528138674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2586.8820016263107</v>
      </c>
      <c r="J374" s="278">
        <f>'Resultater - Vestdanmark'!J374+'Resultater - Østdanmark'!J374</f>
        <v>2467.2574003950358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11409.983786663341</v>
      </c>
      <c r="J375" s="278">
        <f>'Resultater - Vestdanmark'!J375+'Resultater - Østdanmark'!J375</f>
        <v>11674.167584329265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-13684.682046904327</v>
      </c>
      <c r="J376" s="278">
        <f>'Resultater - Vestdanmark'!J376+'Resultater - Østdanmark'!J376</f>
        <v>-13051.864379995453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4333.7402801898061</v>
      </c>
      <c r="J377" s="278">
        <f>'Resultater - Vestdanmark'!J377+'Resultater - Østdanmark'!J377</f>
        <v>4133.3361053833396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73162.909793527637</v>
      </c>
      <c r="J378" s="278">
        <f>'Resultater - Vestdanmark'!J378+'Resultater - Østdanmark'!J378</f>
        <v>96867.768338402588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-150147.7626359709</v>
      </c>
      <c r="J379" s="278">
        <f>'Resultater - Vestdanmark'!J379+'Resultater - Østdanmark'!J379</f>
        <v>-185312.25247346587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4707.2505790123105</v>
      </c>
      <c r="J380" s="278">
        <f>'Resultater - Vestdanmark'!J380+'Resultater - Østdanmark'!J380</f>
        <v>5809.6850225380458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1388.3179631609967</v>
      </c>
      <c r="J381" s="278">
        <f>'Resultater - Vestdanmark'!J381+'Resultater - Østdanmark'!J381</f>
        <v>1930.6176761066235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-2158.4545447154796</v>
      </c>
      <c r="J382" s="278">
        <f>'Resultater - Vestdanmark'!J382+'Resultater - Østdanmark'!J382</f>
        <v>-2797.9966320385847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403.73302915555138</v>
      </c>
      <c r="J383" s="278">
        <f>'Resultater - Vestdanmark'!J383+'Resultater - Østdanmark'!J383</f>
        <v>523.3576303868258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1015.0268813684903</v>
      </c>
      <c r="J384" s="278">
        <f>'Resultater - Vestdanmark'!J384+'Resultater - Østdanmark'!J384</f>
        <v>1411.5129897416293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-1217.3829867159398</v>
      </c>
      <c r="J385" s="278">
        <f>'Resultater - Vestdanmark'!J385+'Resultater - Østdanmark'!J385</f>
        <v>-1578.0890568539955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676.36408997181934</v>
      </c>
      <c r="J386" s="278">
        <f>'Resultater - Vestdanmark'!J386+'Resultater - Østdanmark'!J386</f>
        <v>876.76826477828422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154273.20639446744</v>
      </c>
      <c r="J387" s="278">
        <f>'Resultater - Vestdanmark'!J387+'Resultater - Østdanmark'!J387</f>
        <v>150283.87743284131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-708044.93979550339</v>
      </c>
      <c r="J388" s="278">
        <f>'Resultater - Vestdanmark'!J388+'Resultater - Østdanmark'!J388</f>
        <v>-642953.63214746024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11598.332917355026</v>
      </c>
      <c r="J389" s="278">
        <f>'Resultater - Vestdanmark'!J389+'Resultater - Østdanmark'!J389</f>
        <v>10532.086110554845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12777.848929313532</v>
      </c>
      <c r="J390" s="278">
        <f>'Resultater - Vestdanmark'!J390+'Resultater - Østdanmark'!J390</f>
        <v>13073.703920807318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-48870.504300546156</v>
      </c>
      <c r="J391" s="278">
        <f>'Resultater - Vestdanmark'!J391+'Resultater - Østdanmark'!J391</f>
        <v>-46610.596587226108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4342.019836977558</v>
      </c>
      <c r="J392" s="278">
        <f>'Resultater - Vestdanmark'!J392+'Resultater - Østdanmark'!J392</f>
        <v>4141.2327924930469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13451.160805450048</v>
      </c>
      <c r="J393" s="278">
        <f>'Resultater - Vestdanmark'!J393+'Resultater - Østdanmark'!J393</f>
        <v>13762.605485043063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-44096.289420851703</v>
      </c>
      <c r="J394" s="278">
        <f>'Resultater - Vestdanmark'!J394+'Resultater - Østdanmark'!J394</f>
        <v>-42057.154649945267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10473.491365110818</v>
      </c>
      <c r="J395" s="278">
        <f>'Resultater - Vestdanmark'!J395+'Resultater - Østdanmark'!J395</f>
        <v>9989.1680649900845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13724.073100640773</v>
      </c>
      <c r="J396" s="278">
        <f>'Resultater - Vestdanmark'!J396+'Resultater - Østdanmark'!J396</f>
        <v>18170.686998698082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-62987.350424582641</v>
      </c>
      <c r="J397" s="278">
        <f>'Resultater - Vestdanmark'!J397+'Resultater - Østdanmark'!J397</f>
        <v>-77738.93915964746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1810.1444437490504</v>
      </c>
      <c r="J398" s="278">
        <f>'Resultater - Vestdanmark'!J398+'Resultater - Østdanmark'!J398</f>
        <v>2234.0788719358761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1136.711531919857</v>
      </c>
      <c r="J399" s="278">
        <f>'Resultater - Vestdanmark'!J399+'Resultater - Østdanmark'!J399</f>
        <v>1580.7296558794301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-4347.4974634994524</v>
      </c>
      <c r="J400" s="278">
        <f>'Resultater - Vestdanmark'!J400+'Resultater - Østdanmark'!J400</f>
        <v>-5635.644860091882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677.65627513522588</v>
      </c>
      <c r="J401" s="278">
        <f>'Resultater - Vestdanmark'!J401+'Resultater - Østdanmark'!J401</f>
        <v>878.44331961973717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1196.6090450628683</v>
      </c>
      <c r="J402" s="278">
        <f>'Resultater - Vestdanmark'!J402+'Resultater - Østdanmark'!J402</f>
        <v>1664.0241177370244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-3922.7855155312582</v>
      </c>
      <c r="J403" s="278">
        <f>'Resultater - Vestdanmark'!J403+'Resultater - Østdanmark'!J403</f>
        <v>-5085.0923349479272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1634.5911379074687</v>
      </c>
      <c r="J404" s="278">
        <f>'Resultater - Vestdanmark'!J404+'Resultater - Østdanmark'!J404</f>
        <v>2118.9144380282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2115889.3802333996</v>
      </c>
      <c r="J405" s="278">
        <f>'Resultater - Vestdanmark'!J405+'Resultater - Østdanmark'!J405</f>
        <v>2061174.8968734099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-7156553.3246343043</v>
      </c>
      <c r="J406" s="278">
        <f>'Resultater - Vestdanmark'!J406+'Resultater - Østdanmark'!J406</f>
        <v>-6498643.9350298261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281351.93121685996</v>
      </c>
      <c r="J407" s="278">
        <f>'Resultater - Vestdanmark'!J407+'Resultater - Østdanmark'!J407</f>
        <v>255486.95558763357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799165.48722017289</v>
      </c>
      <c r="J408" s="278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-2252508.44</v>
      </c>
      <c r="J409" s="278">
        <f>'Resultater - Vestdanmark'!J409+'Resultater - Østdanmark'!J409</f>
        <v>-2148346.1999999997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480311.13094922929</v>
      </c>
      <c r="J410" s="278">
        <f>'Resultater - Vestdanmark'!J410+'Resultater - Østdanmark'!J410</f>
        <v>458100.21159897582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721761.95915080293</v>
      </c>
      <c r="J411" s="278">
        <f>'Resultater - Vestdanmark'!J411+'Resultater - Østdanmark'!J411</f>
        <v>738473.44787369971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-1743720.6299999992</v>
      </c>
      <c r="J412" s="278">
        <f>'Resultater - Vestdanmark'!J412+'Resultater - Østdanmark'!J412</f>
        <v>-1663086.1499999994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993979.84917078388</v>
      </c>
      <c r="J413" s="278">
        <f>'Resultater - Vestdanmark'!J413+'Resultater - Østdanmark'!J413</f>
        <v>948015.4630819615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330225.51020983694</v>
      </c>
      <c r="J414" s="278">
        <f>'Resultater - Vestdanmark'!J414+'Resultater - Østdanmark'!J414</f>
        <v>437218.9175186021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-1116918.7269660474</v>
      </c>
      <c r="J415" s="278">
        <f>'Resultater - Vestdanmark'!J415+'Resultater - Østdanmark'!J415</f>
        <v>-1378500.2286426905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43910.41701072381</v>
      </c>
      <c r="J416" s="278">
        <f>'Resultater - Vestdanmark'!J416+'Resultater - Østdanmark'!J416</f>
        <v>54194.202700407128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124725.24945054723</v>
      </c>
      <c r="J417" s="278">
        <f>'Resultater - Vestdanmark'!J417+'Resultater - Østdanmark'!J417</f>
        <v>173444.97271919998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-351547.56</v>
      </c>
      <c r="J418" s="278">
        <f>'Resultater - Vestdanmark'!J418+'Resultater - Østdanmark'!J418</f>
        <v>-455709.79999999993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74961.852807105141</v>
      </c>
      <c r="J419" s="278">
        <f>'Resultater - Vestdanmark'!J419+'Resultater - Østdanmark'!J419</f>
        <v>97172.7721573585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112644.93004087679</v>
      </c>
      <c r="J420" s="278">
        <f>'Resultater - Vestdanmark'!J420+'Resultater - Østdanmark'!J420</f>
        <v>156645.88288229995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-272141.36999999994</v>
      </c>
      <c r="J421" s="278">
        <f>'Resultater - Vestdanmark'!J421+'Resultater - Østdanmark'!J421</f>
        <v>-352775.84999999986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155129.80304977554</v>
      </c>
      <c r="J422" s="278">
        <f>'Resultater - Vestdanmark'!J422+'Resultater - Østdanmark'!J422</f>
        <v>201094.1891385979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>'Resultater - Vestdanmark'!H423+'Resultater - Østdanmark'!H423</f>
        <v>827693.20492220437</v>
      </c>
      <c r="I423" s="277">
        <f>'Resultater - Vestdanmark'!I423+'Resultater - Østdanmark'!I423</f>
        <v>792502.62774827308</v>
      </c>
      <c r="J423" s="278">
        <f>'Resultater - Vestdanmark'!J423+'Resultater - Østdanmark'!J423</f>
        <v>897333.94736170489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>'Resultater - Vestdanmark'!H424+'Resultater - Østdanmark'!H424</f>
        <v>896667.6386657214</v>
      </c>
      <c r="I424" s="277">
        <f>'Resultater - Vestdanmark'!I424+'Resultater - Østdanmark'!I424</f>
        <v>858544.51339396252</v>
      </c>
      <c r="J424" s="278">
        <f>'Resultater - Vestdanmark'!J424+'Resultater - Østdanmark'!J424</f>
        <v>972111.7763085136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>'Resultater - Vestdanmark'!H425+'Resultater - Østdanmark'!H425</f>
        <v>-605900.32409827493</v>
      </c>
      <c r="I425" s="277">
        <f>'Resultater - Vestdanmark'!I425+'Resultater - Østdanmark'!I425</f>
        <v>-631434.34313339414</v>
      </c>
      <c r="J425" s="278">
        <f>'Resultater - Vestdanmark'!J425+'Resultater - Østdanmark'!J425</f>
        <v>-1708017.489143146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3349973.4189923876</v>
      </c>
      <c r="J426" s="278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130414.81585263187</v>
      </c>
      <c r="J427" s="278">
        <f>'Resultater - Vestdanmark'!J427+'Resultater - Østdanmark'!J427</f>
        <v>127992.32571203879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17136.506803035827</v>
      </c>
      <c r="J428" s="278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1736204.3992602557</v>
      </c>
      <c r="J429" s="278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1577683.1378100975</v>
      </c>
      <c r="J430" s="278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30225.931677220276</v>
      </c>
      <c r="J431" s="278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140703.85058470169</v>
      </c>
      <c r="J432" s="278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138832.55174855303</v>
      </c>
      <c r="J433" s="278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113713.9338619913</v>
      </c>
      <c r="J434" s="278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55152.179429823183</v>
      </c>
      <c r="J435" s="278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7279.9033833851809</v>
      </c>
      <c r="J436" s="278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74826.348700110961</v>
      </c>
      <c r="J437" s="278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196872.93522310784</v>
      </c>
      <c r="J438" s="278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726.16257554479</v>
      </c>
      <c r="J439" s="281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5940049093.1121225</v>
      </c>
      <c r="J440" s="275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164945487.85478973</v>
      </c>
      <c r="J441" s="278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78449683.248009741</v>
      </c>
      <c r="J443" s="278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143824419.28801787</v>
      </c>
      <c r="J444" s="278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1682645129.1528244</v>
      </c>
      <c r="J445" s="278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242389405.93295318</v>
      </c>
      <c r="J446" s="278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2285098465.8907452</v>
      </c>
      <c r="J449" s="278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163939722.68494344</v>
      </c>
      <c r="J450" s="278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121697585.55139977</v>
      </c>
      <c r="J453" s="278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4029095270.4041934</v>
      </c>
      <c r="J454" s="278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12195000.400000002</v>
      </c>
      <c r="J455" s="278">
        <f>'Resultater - Vestdanmark'!J455+'Resultater - Østdanmark'!J455</f>
        <v>12195000.400000004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361184.39999999991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</v>
      </c>
      <c r="J457" s="278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186398636.55037829</v>
      </c>
      <c r="J458" s="278">
        <f>'Resultater - Vestdanmark'!J458+'Resultater - Østdanmark'!J458</f>
        <v>178453683.45954177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-197700.60791435605</v>
      </c>
      <c r="J459" s="284">
        <f>'Resultater - Vestdanmark'!J459+'Resultater - Østdanmark'!J459</f>
        <v>-189273.92580456016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176470767.86798525</v>
      </c>
      <c r="J460" s="278">
        <f>'Resultater - Vestdanmark'!J460+'Resultater - Østdanmark'!J460</f>
        <v>173098743.31879258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-368290.17144560063</v>
      </c>
      <c r="J461" s="284">
        <f>'Resultater - Vestdanmark'!J461+'Resultater - Østdanmark'!J461</f>
        <v>-361252.83877943363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106616.1218356334</v>
      </c>
      <c r="J462" s="278">
        <f>'Resultater - Vestdanmark'!J462+'Resultater - Østdanmark'!J462</f>
        <v>110102.449113043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90329427.84153083</v>
      </c>
      <c r="J463" s="278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33002599.999999993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2165562</v>
      </c>
      <c r="J465" s="278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74480686.959999979</v>
      </c>
      <c r="J467" s="278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0</v>
      </c>
      <c r="J471" s="278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38577084.232939482</v>
      </c>
      <c r="J473" s="278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31343245.674840964</v>
      </c>
      <c r="J474" s="284">
        <f ca="1">'Resultater - Vestdanmark'!J474+'Resultater - Østdanmark'!J474</f>
        <v>30689860.224115577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9147340.4973796718</v>
      </c>
      <c r="J475" s="284">
        <f>'Resultater - Vestdanmark'!J475+'Resultater - Østdanmark'!J475</f>
        <v>8757449.2808849178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11125028.707201589</v>
      </c>
      <c r="J476" s="284">
        <f>'Resultater - Vestdanmark'!J476+'Resultater - Østdanmark'!J476</f>
        <v>10912450.327425849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6330.0496424888352</v>
      </c>
      <c r="J477" s="284">
        <f>'Resultater - Vestdanmark'!J477+'Resultater - Østdanmark'!J477</f>
        <v>6537.0410838956805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7979099.4593352228</v>
      </c>
      <c r="J478" s="284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199653495.40507355</v>
      </c>
      <c r="J479" s="284">
        <f ca="1">'Resultater - Vestdanmark'!J479+'Resultater - Østdanmark'!J479</f>
        <v>194161164.36692202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133196744.27235493</v>
      </c>
      <c r="J480" s="284">
        <f ca="1">'Resultater - Vestdanmark'!J480+'Resultater - Østdanmark'!J480</f>
        <v>117840752.11445554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21.501926063738726</v>
      </c>
      <c r="J481" s="288">
        <f>'Resultater - Vestdanmark'!J481+'Resultater - Østdanmark'!J481</f>
        <v>19.133769340961784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5.3986394353114884</v>
      </c>
      <c r="J482" s="288">
        <f>'Resultater - Vestdanmark'!J482+'Resultater - Østdanmark'!J482</f>
        <v>5.4154006187752017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3.6166968204461223</v>
      </c>
      <c r="J483" s="288">
        <f>'Resultater - Vestdanmark'!J483+'Resultater - Østdanmark'!J483</f>
        <v>3.6530555480425138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>'Resultater - Vestdanmark'!H484+'Resultater - Østdanmark'!H484</f>
        <v>43.629098996273854</v>
      </c>
      <c r="I484" s="287">
        <f>'Resultater - Vestdanmark'!I484+'Resultater - Østdanmark'!I484</f>
        <v>41.502762983133671</v>
      </c>
      <c r="J484" s="288">
        <f>'Resultater - Vestdanmark'!J484+'Resultater - Østdanmark'!J484</f>
        <v>42.045385896115839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25.592772176164615</v>
      </c>
      <c r="J489" s="291">
        <f ca="1">'Resultater - Vestdanmark'!J489+'Resultater - Østdanmark'!J489</f>
        <v>25.408765008948976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0</v>
      </c>
      <c r="J490" s="294">
        <f>'Resultater - Vestdanmark'!J490+'Resultater - Østdanmark'!J490</f>
        <v>0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0</v>
      </c>
      <c r="J491" s="294">
        <f>'Resultater - Vestdanmark'!J491+'Resultater - Østdanmark'!J491</f>
        <v>0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0</v>
      </c>
      <c r="J492" s="294">
        <f>'Resultater - Vestdanmark'!J492+'Resultater - Østdanmark'!J492</f>
        <v>0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241010.68907640575</v>
      </c>
      <c r="J493" s="294">
        <f>'Resultater - Vestdanmark'!J493+'Resultater - Østdanmark'!J493</f>
        <v>241758.95619532152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154246.84100889968</v>
      </c>
      <c r="J494" s="294">
        <f>'Resultater - Vestdanmark'!J494+'Resultater - Østdanmark'!J494</f>
        <v>154725.73196500578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si="9"/>
        <v>0</v>
      </c>
      <c r="O49" s="191">
        <f t="shared" si="1"/>
        <v>0</v>
      </c>
      <c r="P49" s="201">
        <f t="shared" si="10"/>
        <v>2328635.6388303456</v>
      </c>
      <c r="Q49" s="188">
        <f>IFERROR(VLOOKUP(A49,[1]Energiindhold!$A$2:$C$11,3,FALSE),IFERROR(VLOOKUP(A49,[1]Biogasudbytte!$A$2:$B$18,2,FALSE)*[1]Energiindhold!$C$10,0))*O49</f>
        <v>0</v>
      </c>
      <c r="R49" s="188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si="11"/>
        <v>33.750241076188566</v>
      </c>
      <c r="U49" s="187">
        <f>O49*IFERROR(VLOOKUP(A49,[1]Tørstofindhold!A$2:B$24,2,FALSE),0)</f>
        <v>0</v>
      </c>
      <c r="V49" s="188">
        <f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si="12"/>
        <v>1151704.3763715085</v>
      </c>
      <c r="Y49" s="169">
        <f t="shared" si="2"/>
        <v>0</v>
      </c>
      <c r="Z49" s="103">
        <f t="shared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si="2"/>
        <v>0</v>
      </c>
      <c r="Z50" s="103">
        <f t="shared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181212.16529988745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224570.40950584275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160071.93403065077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588648048.8630029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588648048.8630029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588648048.8630029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26962363.95458553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24535385.043044623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2426978.9115409069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0</v>
      </c>
      <c r="O56" s="191">
        <f t="shared" si="1"/>
        <v>0</v>
      </c>
      <c r="P56" s="201">
        <f t="shared" si="10"/>
        <v>0</v>
      </c>
      <c r="Q56" s="188">
        <f>IFERROR(VLOOKUP(A56,[1]Energiindhold!$A$2:$C$11,3,FALSE),IFERROR(VLOOKUP(A56,[1]Biogasudbytte!$A$2:$B$18,2,FALSE)*[1]Energiindhold!$C$10,0))*O56</f>
        <v>0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8">
        <f>IFERROR(VLOOKUP(A56,[1]Biogasudbytte!$A$2:$B$18,2,FALSE)*[1]Energiindhold!$C$10,0)*J56*IFERROR(VLOOKUP(A56,Biogasanlæg!$F$3:$G$8,2,FALSE),1)</f>
        <v>0</v>
      </c>
      <c r="T56" s="189">
        <f t="shared" si="11"/>
        <v>0</v>
      </c>
      <c r="U56" s="187">
        <f>O56*IFERROR(VLOOKUP(A56,[1]Tørstofindhold!A$2:B$24,2,FALSE),0)</f>
        <v>0</v>
      </c>
      <c r="V56" s="188">
        <f>IF(D56=År1,P56,SUM(O56,P56))*IFERROR(VLOOKUP(A56,[1]Tørstofindhold!A$2:B$24,2,FALSE),0)</f>
        <v>0</v>
      </c>
      <c r="W56" s="188">
        <f>J56*IFERROR(VLOOKUP(A56,[1]Tørstofindhold!A$2:B$24,2,FALSE),0)</f>
        <v>0</v>
      </c>
      <c r="X56" s="189">
        <f t="shared" si="12"/>
        <v>0</v>
      </c>
      <c r="Y56" s="169">
        <f t="shared" si="2"/>
        <v>0</v>
      </c>
      <c r="Z56" s="103">
        <f t="shared" si="3"/>
        <v>0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824301.95073542721</v>
      </c>
      <c r="O57" s="191">
        <f t="shared" si="1"/>
        <v>824301.95073542721</v>
      </c>
      <c r="P57" s="201">
        <f t="shared" si="10"/>
        <v>1326462.9092294232</v>
      </c>
      <c r="Q57" s="188">
        <f>IFERROR(VLOOKUP(A57,[1]Energiindhold!$A$2:$C$11,3,FALSE),IFERROR(VLOOKUP(A57,[1]Biogasudbytte!$A$2:$B$18,2,FALSE)*[1]Energiindhold!$C$10,0))*O57</f>
        <v>1.7755464018841103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8">
        <f>IFERROR(VLOOKUP(A57,[1]Biogasudbytte!$A$2:$B$18,2,FALSE)*[1]Energiindhold!$C$10,0)*J57*IFERROR(VLOOKUP(A57,Biogasanlæg!$F$3:$G$8,2,FALSE),1)</f>
        <v>2.8572011064801774</v>
      </c>
      <c r="T57" s="189">
        <f t="shared" si="11"/>
        <v>1.7755464018841103</v>
      </c>
      <c r="U57" s="187">
        <f>O57*IFERROR(VLOOKUP(A57,[1]Tørstofindhold!A$2:B$24,2,FALSE),0)</f>
        <v>247290.58522062816</v>
      </c>
      <c r="V57" s="188">
        <f>IF(D57=År1,P57,SUM(O57,P57))*IFERROR(VLOOKUP(A57,[1]Tørstofindhold!A$2:B$24,2,FALSE),0)</f>
        <v>645229.45798945508</v>
      </c>
      <c r="W57" s="188">
        <f>J57*IFERROR(VLOOKUP(A57,[1]Tørstofindhold!A$2:B$24,2,FALSE),0)</f>
        <v>397938.87276882696</v>
      </c>
      <c r="X57" s="189">
        <f t="shared" si="12"/>
        <v>247290.58522062813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0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0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7508.4535219909349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834.27261355454812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7508.4535219909349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3.5311506068571169E-3</v>
      </c>
      <c r="S59" s="188">
        <f>IFERROR(VLOOKUP(A59,[1]Biogasudbytte!$A$2:$B$18,2,FALSE)*[1]Energiindhold!$C$10,0)*J59*IFERROR(VLOOKUP(A59,Biogasanlæg!$F$3:$G$8,2,FALSE),1)</f>
        <v>3.5311506068571169E-3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473.03257188542892</v>
      </c>
      <c r="W59" s="188">
        <f>J59*IFERROR(VLOOKUP(A59,[1]Tørstofindhold!A$2:B$24,2,FALSE),0)</f>
        <v>473.03257188542892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146334.12296443019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1120053.9852881476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1120053.9852881476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32105.259581147304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-225818.0347967683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28408153.283469509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67006.096493213583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0">
        <f t="shared" si="9"/>
        <v>16103457.277717996</v>
      </c>
      <c r="O64" s="191">
        <f t="shared" si="1"/>
        <v>16103457.277717996</v>
      </c>
      <c r="P64" s="201">
        <f t="shared" si="10"/>
        <v>67006.096493213583</v>
      </c>
      <c r="Q64" s="188">
        <f>IFERROR(VLOOKUP(A64,[1]Energiindhold!$A$2:$C$11,3,FALSE),IFERROR(VLOOKUP(A64,[1]Biogasudbytte!$A$2:$B$18,2,FALSE)*[1]Energiindhold!$C$10,0))*O64</f>
        <v>29.628348458841401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29.751631300626851</v>
      </c>
      <c r="S64" s="188">
        <f>IFERROR(VLOOKUP(A64,[1]Biogasudbytte!$A$2:$B$18,2,FALSE)*[1]Energiindhold!$C$10,0)*J64*IFERROR(VLOOKUP(A64,Biogasanlæg!$F$3:$G$8,2,FALSE),1)</f>
        <v>0.12328284178545135</v>
      </c>
      <c r="T64" s="189">
        <f t="shared" si="11"/>
        <v>29.628348458841401</v>
      </c>
      <c r="U64" s="187">
        <f>O64*IFERROR(VLOOKUP(A64,[1]Tørstofindhold!A$2:B$24,2,FALSE),0)</f>
        <v>4508968.0377610391</v>
      </c>
      <c r="V64" s="188">
        <f>IF(D64=År1,P64,SUM(O64,P64))*IFERROR(VLOOKUP(A64,[1]Tørstofindhold!A$2:B$24,2,FALSE),0)</f>
        <v>4527729.7447791398</v>
      </c>
      <c r="W64" s="188">
        <f>J64*IFERROR(VLOOKUP(A64,[1]Tørstofindhold!A$2:B$24,2,FALSE),0)</f>
        <v>18761.707018099805</v>
      </c>
      <c r="X64" s="189">
        <f t="shared" si="12"/>
        <v>4508968.03776104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217805.88377635827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-52334.829808932322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2966243.8763621217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56224.531227026811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1409958.4975683726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1466183.0287953995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14.897222760854225</v>
      </c>
      <c r="S67" s="188">
        <f>IFERROR(VLOOKUP(A67,[1]Biogasudbytte!$A$2:$B$18,2,FALSE)*[1]Energiindhold!$C$10,0)*J67*IFERROR(VLOOKUP(A67,Biogasanlæg!$F$3:$G$8,2,FALSE),1)</f>
        <v>0.3241647837706722</v>
      </c>
      <c r="T67" s="189">
        <f t="shared" si="11"/>
        <v>14.573057977083552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1246255.5744760896</v>
      </c>
      <c r="W67" s="188">
        <f>J67*IFERROR(VLOOKUP(A67,[1]Tørstofindhold!A$2:B$24,2,FALSE),0)</f>
        <v>47790.851542972785</v>
      </c>
      <c r="X67" s="189">
        <f t="shared" si="12"/>
        <v>1198464.7229331168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-4828427.5390456226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0.29027753113768995</v>
      </c>
      <c r="O70" s="191">
        <f t="shared" si="20"/>
        <v>0.29027753113768995</v>
      </c>
      <c r="P70" s="201">
        <f t="shared" si="10"/>
        <v>523057.13098607323</v>
      </c>
      <c r="Q70" s="188">
        <f>IFERROR(VLOOKUP(A70,[1]Energiindhold!$A$2:$C$11,3,FALSE),IFERROR(VLOOKUP(A70,[1]Biogasudbytte!$A$2:$B$18,2,FALSE)*[1]Energiindhold!$C$10,0))*O70</f>
        <v>1.2578102784986585E-6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8">
        <f>IFERROR(VLOOKUP(A70,[1]Biogasudbytte!$A$2:$B$18,2,FALSE)*[1]Energiindhold!$C$10,0)*J70*IFERROR(VLOOKUP(A70,Biogasanlæg!$F$3:$G$8,2,FALSE),1)</f>
        <v>1.9265033640912312</v>
      </c>
      <c r="T70" s="189">
        <f t="shared" si="11"/>
        <v>1.2578102785987255E-6</v>
      </c>
      <c r="U70" s="187">
        <f>O70*IFERROR(VLOOKUP(A70,[1]Tørstofindhold!A$2:B$24,2,FALSE),0)</f>
        <v>0.12191656307782978</v>
      </c>
      <c r="V70" s="188">
        <f>IF(D70=År1,P70,SUM(O70,P70))*IFERROR(VLOOKUP(A70,[1]Tørstofindhold!A$2:B$24,2,FALSE),0)</f>
        <v>219684.11693071382</v>
      </c>
      <c r="W70" s="188">
        <f>J70*IFERROR(VLOOKUP(A70,[1]Tørstofindhold!A$2:B$24,2,FALSE),0)</f>
        <v>219683.99501415074</v>
      </c>
      <c r="X70" s="189">
        <f t="shared" si="12"/>
        <v>0.12191656307550147</v>
      </c>
      <c r="Y70" s="169">
        <f t="shared" si="21"/>
        <v>0</v>
      </c>
      <c r="Z70" s="103">
        <f t="shared" si="22"/>
        <v>1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713505.92728443746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713505.92728443746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1778992.2257450195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1655460.5426482284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5381619.5037339376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2914.9101192356643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-796443.65140400361</v>
      </c>
      <c r="O73" s="191">
        <f t="shared" si="20"/>
        <v>0</v>
      </c>
      <c r="P73" s="201">
        <f t="shared" si="10"/>
        <v>2914.9101192356643</v>
      </c>
      <c r="Q73" s="188">
        <f>IFERROR(VLOOKUP(A73,[1]Energiindhold!$A$2:$C$11,3,FALSE),IFERROR(VLOOKUP(A73,[1]Biogasudbytte!$A$2:$B$18,2,FALSE)*[1]Energiindhold!$C$10,0))*O73</f>
        <v>0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9.9831590709654593E-3</v>
      </c>
      <c r="S73" s="188">
        <f>IFERROR(VLOOKUP(A73,[1]Biogasudbytte!$A$2:$B$18,2,FALSE)*[1]Energiindhold!$C$10,0)*J73*IFERROR(VLOOKUP(A73,Biogasanlæg!$F$3:$G$8,2,FALSE),1)</f>
        <v>9.9831590709654593E-3</v>
      </c>
      <c r="T73" s="189">
        <f t="shared" si="11"/>
        <v>0</v>
      </c>
      <c r="U73" s="187">
        <f>O73*IFERROR(VLOOKUP(A73,[1]Tørstofindhold!A$2:B$24,2,FALSE),0)</f>
        <v>0</v>
      </c>
      <c r="V73" s="188">
        <f>IF(D73=År1,P73,SUM(O73,P73))*IFERROR(VLOOKUP(A73,[1]Tørstofindhold!A$2:B$24,2,FALSE),0)</f>
        <v>903.62213696305594</v>
      </c>
      <c r="W73" s="188">
        <f>J73*IFERROR(VLOOKUP(A73,[1]Tørstofindhold!A$2:B$24,2,FALSE),0)</f>
        <v>903.62213696305594</v>
      </c>
      <c r="X73" s="189">
        <f t="shared" si="12"/>
        <v>0</v>
      </c>
      <c r="Y73" s="169">
        <f t="shared" si="21"/>
        <v>1</v>
      </c>
      <c r="Z73" s="103">
        <f t="shared" si="22"/>
        <v>0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508128.5927608643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-508128.5927608643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11685147.040202204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1298349.6711335778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11685147.040202204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5.9149045802799547</v>
      </c>
      <c r="S75" s="188">
        <f>IFERROR(VLOOKUP(A75,[1]Biogasudbytte!$A$2:$B$18,2,FALSE)*[1]Energiindhold!$C$10,0)*J75*IFERROR(VLOOKUP(A75,Biogasanlæg!$F$3:$G$8,2,FALSE),1)</f>
        <v>5.9149045802799547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888071.17505536752</v>
      </c>
      <c r="W75" s="188">
        <f>J75*IFERROR(VLOOKUP(A75,[1]Tørstofindhold!A$2:B$24,2,FALSE),0)</f>
        <v>888071.17505536752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105279.69169965154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5903489.3992296383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255215.75389295255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-8780.1411332767457</v>
      </c>
      <c r="O77" s="191">
        <f t="shared" si="20"/>
        <v>0</v>
      </c>
      <c r="P77" s="201">
        <f t="shared" si="10"/>
        <v>255215.75389295255</v>
      </c>
      <c r="Q77" s="188">
        <f>IFERROR(VLOOKUP(A77,[1]Energiindhold!$A$2:$C$11,3,FALSE),IFERROR(VLOOKUP(A77,[1]Biogasudbytte!$A$2:$B$18,2,FALSE)*[1]Energiindhold!$C$10,0))*O77</f>
        <v>0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0.91622455647569978</v>
      </c>
      <c r="S77" s="188">
        <f>IFERROR(VLOOKUP(A77,[1]Biogasudbytte!$A$2:$B$18,2,FALSE)*[1]Energiindhold!$C$10,0)*J77*IFERROR(VLOOKUP(A77,Biogasanlæg!$F$3:$G$8,2,FALSE),1)</f>
        <v>0.91622455647569978</v>
      </c>
      <c r="T77" s="189">
        <f t="shared" si="11"/>
        <v>0</v>
      </c>
      <c r="U77" s="187">
        <f>O77*IFERROR(VLOOKUP(A77,[1]Tørstofindhold!A$2:B$24,2,FALSE),0)</f>
        <v>0</v>
      </c>
      <c r="V77" s="188">
        <f>IF(D77=År1,P77,SUM(O77,P77))*IFERROR(VLOOKUP(A77,[1]Tørstofindhold!A$2:B$24,2,FALSE),0)</f>
        <v>76564.726167885761</v>
      </c>
      <c r="W77" s="188">
        <f>J77*IFERROR(VLOOKUP(A77,[1]Tørstofindhold!A$2:B$24,2,FALSE),0)</f>
        <v>76564.726167885761</v>
      </c>
      <c r="X77" s="189">
        <f t="shared" si="12"/>
        <v>0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2655270.0055985088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46139.885502582598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0</v>
      </c>
      <c r="Z80" s="103">
        <f t="shared" si="22"/>
        <v>1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1025729.6203575714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1025729.6203575714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154484.73733408173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154484.73733408173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154484.73733408173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2.8425191669471035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2.8425191669471035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64111.165993643925</v>
      </c>
      <c r="W82" s="188">
        <f>J82*IFERROR(VLOOKUP(A82,[1]Tørstofindhold!A$2:B$24,2,FALSE),0)</f>
        <v>0</v>
      </c>
      <c r="X82" s="189">
        <f t="shared" ref="X82:X149" si="26">V82-W82</f>
        <v>64111.165993643925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4870431.535367866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370490.27594297461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370490.27594297461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185245.1379714873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-28853.968119774945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118556.88830175188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118556.88830175188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118556.88830175188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4.1494910905613152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4.1494910905613152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4923583.0761439931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21927.581361856195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4060487.8771265079</v>
      </c>
      <c r="O89" s="191">
        <f t="shared" si="20"/>
        <v>4060487.8771265079</v>
      </c>
      <c r="P89" s="201">
        <f t="shared" si="24"/>
        <v>21927.581361856195</v>
      </c>
      <c r="Q89" s="188">
        <f>IFERROR(VLOOKUP(A89,[1]Energiindhold!$A$2:$C$11,3,FALSE),IFERROR(VLOOKUP(A89,[1]Biogasudbytte!$A$2:$B$18,2,FALSE)*[1]Energiindhold!$C$10,0))*O89</f>
        <v>11.020326518036427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11.07983885095576</v>
      </c>
      <c r="S89" s="188">
        <f>IFERROR(VLOOKUP(A89,[1]Biogasudbytte!$A$2:$B$18,2,FALSE)*[1]Energiindhold!$C$10,0)*J89*IFERROR(VLOOKUP(A89,Biogasanlæg!$F$3:$G$8,2,FALSE),1)</f>
        <v>5.9512332919332188E-2</v>
      </c>
      <c r="T89" s="189">
        <f t="shared" si="25"/>
        <v>11.020326518036427</v>
      </c>
      <c r="U89" s="187">
        <f>O89*IFERROR(VLOOKUP(A89,[1]Tørstofindhold!A$2:B$24,2,FALSE),0)</f>
        <v>812097.57542530168</v>
      </c>
      <c r="V89" s="188">
        <f>IF(D89=År1,P89,SUM(O89,P89))*IFERROR(VLOOKUP(A89,[1]Tørstofindhold!A$2:B$24,2,FALSE),0)</f>
        <v>816483.09169767285</v>
      </c>
      <c r="W89" s="188">
        <f>J89*IFERROR(VLOOKUP(A89,[1]Tørstofindhold!A$2:B$24,2,FALSE),0)</f>
        <v>4385.5162723712392</v>
      </c>
      <c r="X89" s="189">
        <f t="shared" si="26"/>
        <v>812097.57542530156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191123.07715634341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90277.592701158952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2466809.8451226354</v>
      </c>
      <c r="O92" s="191">
        <f t="shared" si="20"/>
        <v>2466809.8451226354</v>
      </c>
      <c r="P92" s="201">
        <f t="shared" si="24"/>
        <v>1507101.1523820646</v>
      </c>
      <c r="Q92" s="188">
        <f>IFERROR(VLOOKUP(A92,[1]Energiindhold!$A$2:$C$11,3,FALSE),IFERROR(VLOOKUP(A92,[1]Biogasudbytte!$A$2:$B$18,2,FALSE)*[1]Energiindhold!$C$10,0))*O92</f>
        <v>1.2309627808146464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8">
        <f>IFERROR(VLOOKUP(A92,[1]Biogasudbytte!$A$2:$B$18,2,FALSE)*[1]Energiindhold!$C$10,0)*J92*IFERROR(VLOOKUP(A92,Biogasanlæg!$F$3:$G$8,2,FALSE),1)</f>
        <v>0.75205854605017419</v>
      </c>
      <c r="T92" s="189">
        <f t="shared" si="25"/>
        <v>1.2309627808146462</v>
      </c>
      <c r="U92" s="187">
        <f>O92*IFERROR(VLOOKUP(A92,[1]Tørstofindhold!A$2:B$24,2,FALSE),0)</f>
        <v>148008.59070735812</v>
      </c>
      <c r="V92" s="188">
        <f>IF(D92=År1,P92,SUM(O92,P92))*IFERROR(VLOOKUP(A92,[1]Tørstofindhold!A$2:B$24,2,FALSE),0)</f>
        <v>238434.65985028198</v>
      </c>
      <c r="W92" s="188">
        <f>J92*IFERROR(VLOOKUP(A92,[1]Tørstofindhold!A$2:B$24,2,FALSE),0)</f>
        <v>90426.06914292388</v>
      </c>
      <c r="X92" s="189">
        <f t="shared" si="26"/>
        <v>148008.59070735809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13567349.858292963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1507483.3175881065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13567349.858292963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5.8448143189526096</v>
      </c>
      <c r="S93" s="188">
        <f>IFERROR(VLOOKUP(A93,[1]Biogasudbytte!$A$2:$B$18,2,FALSE)*[1]Energiindhold!$C$10,0)*J93*IFERROR(VLOOKUP(A93,Biogasanlæg!$F$3:$G$8,2,FALSE),1)</f>
        <v>5.8448143189526096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678367.49291464826</v>
      </c>
      <c r="W93" s="188">
        <f>J93*IFERROR(VLOOKUP(A93,[1]Tørstofindhold!A$2:B$24,2,FALSE),0)</f>
        <v>678367.49291464826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1256137.4817331168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2216416.4234337742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2216416.4234337742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si="23"/>
        <v>0</v>
      </c>
      <c r="O97" s="191">
        <f t="shared" si="20"/>
        <v>0</v>
      </c>
      <c r="P97" s="201">
        <f t="shared" si="24"/>
        <v>2216416.4234337742</v>
      </c>
      <c r="Q97" s="188">
        <f>IFERROR(VLOOKUP(A97,[1]Energiindhold!$A$2:$C$11,3,FALSE),IFERROR(VLOOKUP(A97,[1]Biogasudbytte!$A$2:$B$18,2,FALSE)*[1]Energiindhold!$C$10,0))*O97</f>
        <v>0</v>
      </c>
      <c r="R97" s="188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32.123784145847409</v>
      </c>
      <c r="S97" s="188">
        <f>IFERROR(VLOOKUP(A97,[1]Biogasudbytte!$A$2:$B$18,2,FALSE)*[1]Energiindhold!$C$10,0)*J97*IFERROR(VLOOKUP(A97,Biogasanlæg!$F$3:$G$8,2,FALSE),1)</f>
        <v>0</v>
      </c>
      <c r="T97" s="189">
        <f t="shared" si="25"/>
        <v>32.123784145847409</v>
      </c>
      <c r="U97" s="187">
        <f>O97*IFERROR(VLOOKUP(A97,[1]Tørstofindhold!A$2:B$24,2,FALSE),0)</f>
        <v>0</v>
      </c>
      <c r="V97" s="188">
        <f>IF(D97=År1,P97,SUM(O97,P97))*IFERROR(VLOOKUP(A97,[1]Tørstofindhold!A$2:B$24,2,FALSE),0)</f>
        <v>1096202.6227566209</v>
      </c>
      <c r="W97" s="188">
        <f>J97*IFERROR(VLOOKUP(A97,[1]Tørstofindhold!A$2:B$24,2,FALSE),0)</f>
        <v>0</v>
      </c>
      <c r="X97" s="189">
        <f t="shared" si="26"/>
        <v>1096202.6227566209</v>
      </c>
      <c r="Y97" s="169">
        <f t="shared" si="21"/>
        <v>0</v>
      </c>
      <c r="Z97" s="103">
        <f t="shared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613849.80345809902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>SUMIFS('Forbrug af biomasse'!E:E,'Forbrug af biomasse'!C:C,'Resultat-Produktion &amp; forbrug'!$A98,'Forbrug af biomasse'!D:D,'Resultat-Produktion &amp; forbrug'!$D98,'Forbrug af biomasse'!G:G,1,'Forbrug af biomasse'!B:B,$E98)</f>
        <v>613849.80345809902</v>
      </c>
      <c r="N98" s="200">
        <f t="shared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si="21"/>
        <v>0</v>
      </c>
      <c r="Z98" s="103">
        <f t="shared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174373.27010647443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223655.47079475562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159156.99531956363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582600093.48589635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582600093.48589635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582600093.48589635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26330600.843144517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23797437.054137114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2533163.789007403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0</v>
      </c>
      <c r="O104" s="191">
        <f t="shared" si="20"/>
        <v>0</v>
      </c>
      <c r="P104" s="201">
        <f t="shared" si="24"/>
        <v>0</v>
      </c>
      <c r="Q104" s="188">
        <f>IFERROR(VLOOKUP(A104,[1]Energiindhold!$A$2:$C$11,3,FALSE),IFERROR(VLOOKUP(A104,[1]Biogasudbytte!$A$2:$B$18,2,FALSE)*[1]Energiindhold!$C$10,0))*O104</f>
        <v>0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8">
        <f>IFERROR(VLOOKUP(A104,[1]Biogasudbytte!$A$2:$B$18,2,FALSE)*[1]Energiindhold!$C$10,0)*J104*IFERROR(VLOOKUP(A104,Biogasanlæg!$F$3:$G$8,2,FALSE),1)</f>
        <v>0</v>
      </c>
      <c r="T104" s="189">
        <f t="shared" si="25"/>
        <v>0</v>
      </c>
      <c r="U104" s="187">
        <f>O104*IFERROR(VLOOKUP(A104,[1]Tørstofindhold!A$2:B$24,2,FALSE),0)</f>
        <v>0</v>
      </c>
      <c r="V104" s="188">
        <f>IF(D104=År1,P104,SUM(O104,P104))*IFERROR(VLOOKUP(A104,[1]Tørstofindhold!A$2:B$24,2,FALSE),0)</f>
        <v>0</v>
      </c>
      <c r="W104" s="188">
        <f>J104*IFERROR(VLOOKUP(A104,[1]Tørstofindhold!A$2:B$24,2,FALSE),0)</f>
        <v>0</v>
      </c>
      <c r="X104" s="189">
        <f t="shared" si="26"/>
        <v>0</v>
      </c>
      <c r="Y104" s="169">
        <f t="shared" si="21"/>
        <v>0</v>
      </c>
      <c r="Z104" s="103">
        <f t="shared" si="22"/>
        <v>0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863157.36538895033</v>
      </c>
      <c r="O105" s="191">
        <f t="shared" si="20"/>
        <v>863157.36538895033</v>
      </c>
      <c r="P105" s="201">
        <f t="shared" si="24"/>
        <v>1388988.8638442878</v>
      </c>
      <c r="Q105" s="188">
        <f>IFERROR(VLOOKUP(A105,[1]Energiindhold!$A$2:$C$11,3,FALSE),IFERROR(VLOOKUP(A105,[1]Biogasudbytte!$A$2:$B$18,2,FALSE)*[1]Energiindhold!$C$10,0))*O105</f>
        <v>1.859240965047799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8">
        <f>IFERROR(VLOOKUP(A105,[1]Biogasudbytte!$A$2:$B$18,2,FALSE)*[1]Energiindhold!$C$10,0)*J105*IFERROR(VLOOKUP(A105,Biogasanlæg!$F$3:$G$8,2,FALSE),1)</f>
        <v>2.9918820127205961</v>
      </c>
      <c r="T105" s="189">
        <f t="shared" si="25"/>
        <v>1.8592409650477992</v>
      </c>
      <c r="U105" s="187">
        <f>O105*IFERROR(VLOOKUP(A105,[1]Tørstofindhold!A$2:B$24,2,FALSE),0)</f>
        <v>258947.20961668508</v>
      </c>
      <c r="V105" s="188">
        <f>IF(D105=År1,P105,SUM(O105,P105))*IFERROR(VLOOKUP(A105,[1]Tørstofindhold!A$2:B$24,2,FALSE),0)</f>
        <v>675643.8687699713</v>
      </c>
      <c r="W105" s="188">
        <f>J105*IFERROR(VLOOKUP(A105,[1]Tørstofindhold!A$2:B$24,2,FALSE),0)</f>
        <v>416696.65915328631</v>
      </c>
      <c r="X105" s="189">
        <f t="shared" si="26"/>
        <v>258947.209616685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0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7753.9785502341792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861.55317224824194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7753.9785502341792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3.6466185723896321E-3</v>
      </c>
      <c r="S107" s="188">
        <f>IFERROR(VLOOKUP(A107,[1]Biogasudbytte!$A$2:$B$18,2,FALSE)*[1]Energiindhold!$C$10,0)*J107*IFERROR(VLOOKUP(A107,Biogasanlæg!$F$3:$G$8,2,FALSE),1)</f>
        <v>3.6466185723896321E-3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488.50064866475327</v>
      </c>
      <c r="W107" s="188">
        <f>J107*IFERROR(VLOOKUP(A107,[1]Tørstofindhold!A$2:B$24,2,FALSE),0)</f>
        <v>488.50064866475327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136987.951622947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1117549.622505489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1117549.622505489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31959.139430497853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-236019.7809205236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28726652.266058438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66543.89398922697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0">
        <f t="shared" si="23"/>
        <v>16422418.462810911</v>
      </c>
      <c r="O112" s="191">
        <f t="shared" si="20"/>
        <v>16422418.462810911</v>
      </c>
      <c r="P112" s="201">
        <f t="shared" si="24"/>
        <v>66543.89398922697</v>
      </c>
      <c r="Q112" s="188">
        <f>IFERROR(VLOOKUP(A112,[1]Energiindhold!$A$2:$C$11,3,FALSE),IFERROR(VLOOKUP(A112,[1]Biogasudbytte!$A$2:$B$18,2,FALSE)*[1]Energiindhold!$C$10,0))*O112</f>
        <v>30.215197169264226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30.337629616217654</v>
      </c>
      <c r="S112" s="188">
        <f>IFERROR(VLOOKUP(A112,[1]Biogasudbytte!$A$2:$B$18,2,FALSE)*[1]Energiindhold!$C$10,0)*J112*IFERROR(VLOOKUP(A112,Biogasanlæg!$F$3:$G$8,2,FALSE),1)</f>
        <v>0.12243244695342897</v>
      </c>
      <c r="T112" s="189">
        <f t="shared" si="25"/>
        <v>30.215197169264226</v>
      </c>
      <c r="U112" s="187">
        <f>O112*IFERROR(VLOOKUP(A112,[1]Tørstofindhold!A$2:B$24,2,FALSE),0)</f>
        <v>4598277.1695870552</v>
      </c>
      <c r="V112" s="188">
        <f>IF(D112=År1,P112,SUM(O112,P112))*IFERROR(VLOOKUP(A112,[1]Tørstofindhold!A$2:B$24,2,FALSE),0)</f>
        <v>4616909.4599040393</v>
      </c>
      <c r="W112" s="188">
        <f>J112*IFERROR(VLOOKUP(A112,[1]Tørstofindhold!A$2:B$24,2,FALSE),0)</f>
        <v>18632.290316983552</v>
      </c>
      <c r="X112" s="189">
        <f t="shared" si="26"/>
        <v>4598277.1695870562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215100.32143170634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-65572.337251731922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2763935.1567625329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55417.775626022732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1211417.9819934666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1266835.7576194895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12.840495059712291</v>
      </c>
      <c r="S115" s="188">
        <f>IFERROR(VLOOKUP(A115,[1]Biogasudbytte!$A$2:$B$18,2,FALSE)*[1]Energiindhold!$C$10,0)*J115*IFERROR(VLOOKUP(A115,Biogasanlæg!$F$3:$G$8,2,FALSE),1)</f>
        <v>0.31951340208285911</v>
      </c>
      <c r="T115" s="189">
        <f t="shared" si="25"/>
        <v>12.520981657629433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1076810.3939765659</v>
      </c>
      <c r="W115" s="188">
        <f>J115*IFERROR(VLOOKUP(A115,[1]Tørstofindhold!A$2:B$24,2,FALSE),0)</f>
        <v>47105.109282119323</v>
      </c>
      <c r="X115" s="189">
        <f t="shared" si="26"/>
        <v>1029705.2846944466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-4828427.5390456226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-8.2607434829697013E-2</v>
      </c>
      <c r="O118" s="191">
        <f t="shared" si="20"/>
        <v>0</v>
      </c>
      <c r="P118" s="201">
        <f t="shared" si="24"/>
        <v>519697.15308066551</v>
      </c>
      <c r="Q118" s="188">
        <f>IFERROR(VLOOKUP(A118,[1]Energiindhold!$A$2:$C$11,3,FALSE),IFERROR(VLOOKUP(A118,[1]Biogasudbytte!$A$2:$B$18,2,FALSE)*[1]Energiindhold!$C$10,0))*O118</f>
        <v>0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8">
        <f>IFERROR(VLOOKUP(A118,[1]Biogasudbytte!$A$2:$B$18,2,FALSE)*[1]Energiindhold!$C$10,0)*J118*IFERROR(VLOOKUP(A118,Biogasanlæg!$F$3:$G$8,2,FALSE),1)</f>
        <v>1.9141280261891607</v>
      </c>
      <c r="T118" s="189">
        <f t="shared" si="25"/>
        <v>0</v>
      </c>
      <c r="U118" s="187">
        <f>O118*IFERROR(VLOOKUP(A118,[1]Tørstofindhold!A$2:B$24,2,FALSE),0)</f>
        <v>0</v>
      </c>
      <c r="V118" s="188">
        <f>IF(D118=År1,P118,SUM(O118,P118))*IFERROR(VLOOKUP(A118,[1]Tørstofindhold!A$2:B$24,2,FALSE),0)</f>
        <v>218272.80429387951</v>
      </c>
      <c r="W118" s="188">
        <f>J118*IFERROR(VLOOKUP(A118,[1]Tørstofindhold!A$2:B$24,2,FALSE),0)</f>
        <v>218272.80429387951</v>
      </c>
      <c r="X118" s="189">
        <f t="shared" si="26"/>
        <v>0</v>
      </c>
      <c r="Y118" s="169">
        <f t="shared" si="21"/>
        <v>1</v>
      </c>
      <c r="Z118" s="103">
        <f t="shared" si="22"/>
        <v>0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710657.73610137182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710657.73610137182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1773593.0585347696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1645245.2598403329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5384297.8300240729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2890.4979416445458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-805278.42063173559</v>
      </c>
      <c r="O121" s="191">
        <f t="shared" si="20"/>
        <v>0</v>
      </c>
      <c r="P121" s="201">
        <f t="shared" si="24"/>
        <v>2890.4979416445458</v>
      </c>
      <c r="Q121" s="188">
        <f>IFERROR(VLOOKUP(A121,[1]Energiindhold!$A$2:$C$11,3,FALSE),IFERROR(VLOOKUP(A121,[1]Biogasudbytte!$A$2:$B$18,2,FALSE)*[1]Energiindhold!$C$10,0))*O121</f>
        <v>0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9.8995507804207402E-3</v>
      </c>
      <c r="S121" s="188">
        <f>IFERROR(VLOOKUP(A121,[1]Biogasudbytte!$A$2:$B$18,2,FALSE)*[1]Energiindhold!$C$10,0)*J121*IFERROR(VLOOKUP(A121,Biogasanlæg!$F$3:$G$8,2,FALSE),1)</f>
        <v>9.8995507804207402E-3</v>
      </c>
      <c r="T121" s="189">
        <f t="shared" si="25"/>
        <v>0</v>
      </c>
      <c r="U121" s="187">
        <f>O121*IFERROR(VLOOKUP(A121,[1]Tørstofindhold!A$2:B$24,2,FALSE),0)</f>
        <v>0</v>
      </c>
      <c r="V121" s="188">
        <f>IF(D121=År1,P121,SUM(O121,P121))*IFERROR(VLOOKUP(A121,[1]Tørstofindhold!A$2:B$24,2,FALSE),0)</f>
        <v>896.05436190980924</v>
      </c>
      <c r="W121" s="188">
        <f>J121*IFERROR(VLOOKUP(A121,[1]Tørstofindhold!A$2:B$24,2,FALSE),0)</f>
        <v>896.05436190980924</v>
      </c>
      <c r="X121" s="189">
        <f t="shared" si="26"/>
        <v>0</v>
      </c>
      <c r="Y121" s="169">
        <f t="shared" si="21"/>
        <v>1</v>
      </c>
      <c r="Z121" s="103">
        <f t="shared" si="22"/>
        <v>0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426682.89514426363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-426682.89514426363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11461865.852294842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1273540.6502549821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11461865.852294842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5.8018818757731268</v>
      </c>
      <c r="S123" s="188">
        <f>IFERROR(VLOOKUP(A123,[1]Biogasudbytte!$A$2:$B$18,2,FALSE)*[1]Energiindhold!$C$10,0)*J123*IFERROR(VLOOKUP(A123,Biogasanlæg!$F$3:$G$8,2,FALSE),1)</f>
        <v>5.8018818757731268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871101.804774408</v>
      </c>
      <c r="W123" s="188">
        <f>J123*IFERROR(VLOOKUP(A123,[1]Tørstofindhold!A$2:B$24,2,FALSE),0)</f>
        <v>871101.804774408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75169.296411052346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5948728.1077614166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253140.58627511252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38533.735016341321</v>
      </c>
      <c r="O125" s="191">
        <f t="shared" si="20"/>
        <v>38533.735016341321</v>
      </c>
      <c r="P125" s="201">
        <f t="shared" si="24"/>
        <v>253140.58627511252</v>
      </c>
      <c r="Q125" s="188">
        <f>IFERROR(VLOOKUP(A125,[1]Energiindhold!$A$2:$C$11,3,FALSE),IFERROR(VLOOKUP(A125,[1]Biogasudbytte!$A$2:$B$18,2,FALSE)*[1]Energiindhold!$C$10,0))*O125</f>
        <v>0.13833610870866536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1.0471108134363194</v>
      </c>
      <c r="S125" s="188">
        <f>IFERROR(VLOOKUP(A125,[1]Biogasudbytte!$A$2:$B$18,2,FALSE)*[1]Energiindhold!$C$10,0)*J125*IFERROR(VLOOKUP(A125,Biogasanlæg!$F$3:$G$8,2,FALSE),1)</f>
        <v>0.90877470472765409</v>
      </c>
      <c r="T125" s="189">
        <f t="shared" si="25"/>
        <v>0.13833610870866531</v>
      </c>
      <c r="U125" s="187">
        <f>O125*IFERROR(VLOOKUP(A125,[1]Tørstofindhold!A$2:B$24,2,FALSE),0)</f>
        <v>11560.120504902396</v>
      </c>
      <c r="V125" s="188">
        <f>IF(D125=År1,P125,SUM(O125,P125))*IFERROR(VLOOKUP(A125,[1]Tørstofindhold!A$2:B$24,2,FALSE),0)</f>
        <v>87502.296387436145</v>
      </c>
      <c r="W125" s="188">
        <f>J125*IFERROR(VLOOKUP(A125,[1]Tørstofindhold!A$2:B$24,2,FALSE),0)</f>
        <v>75942.17588253376</v>
      </c>
      <c r="X125" s="189">
        <f t="shared" si="26"/>
        <v>11560.120504902385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2578754.8968308186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40419.548064407238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1022705.1142750654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1022705.1142750654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155048.14004123484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155048.14004123484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155048.14004123484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2.8528857767587206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2.8528857767587206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64344.978117112463</v>
      </c>
      <c r="W130" s="188">
        <f>J130*IFERROR(VLOOKUP(A130,[1]Tørstofindhold!A$2:B$24,2,FALSE),0)</f>
        <v>0</v>
      </c>
      <c r="X130" s="189">
        <f t="shared" si="26"/>
        <v>64344.978117112463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4779961.9648844432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368467.16262994817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368467.16262994817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184233.58131497409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-29865.524776288163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117909.49204158342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117909.49204158342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117909.49204158342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4.1268322214554196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4.1268322214554196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4893003.8959338032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21730.211139686518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4030106.0671384879</v>
      </c>
      <c r="O137" s="191">
        <f t="shared" si="39"/>
        <v>4030106.0671384879</v>
      </c>
      <c r="P137" s="201">
        <f t="shared" si="24"/>
        <v>21730.211139686518</v>
      </c>
      <c r="Q137" s="188">
        <f>IFERROR(VLOOKUP(A137,[1]Energiindhold!$A$2:$C$11,3,FALSE),IFERROR(VLOOKUP(A137,[1]Biogasudbytte!$A$2:$B$18,2,FALSE)*[1]Energiindhold!$C$10,0))*O137</f>
        <v>10.937869070456541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10.996845732698096</v>
      </c>
      <c r="S137" s="188">
        <f>IFERROR(VLOOKUP(A137,[1]Biogasudbytte!$A$2:$B$18,2,FALSE)*[1]Energiindhold!$C$10,0)*J137*IFERROR(VLOOKUP(A137,Biogasanlæg!$F$3:$G$8,2,FALSE),1)</f>
        <v>5.8976662241554796E-2</v>
      </c>
      <c r="T137" s="189">
        <f t="shared" si="25"/>
        <v>10.937869070456541</v>
      </c>
      <c r="U137" s="187">
        <f>O137*IFERROR(VLOOKUP(A137,[1]Tørstofindhold!A$2:B$24,2,FALSE),0)</f>
        <v>806021.21342769766</v>
      </c>
      <c r="V137" s="188">
        <f>IF(D137=År1,P137,SUM(O137,P137))*IFERROR(VLOOKUP(A137,[1]Tørstofindhold!A$2:B$24,2,FALSE),0)</f>
        <v>810367.25565563492</v>
      </c>
      <c r="W137" s="188">
        <f>J137*IFERROR(VLOOKUP(A137,[1]Tørstofindhold!A$2:B$24,2,FALSE),0)</f>
        <v>4346.0422279373042</v>
      </c>
      <c r="X137" s="189">
        <f t="shared" si="26"/>
        <v>806021.21342769766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185567.16171821824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86684.513254845398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2558632.3494776348</v>
      </c>
      <c r="O140" s="191">
        <f t="shared" si="39"/>
        <v>2558632.3494776348</v>
      </c>
      <c r="P140" s="201">
        <f t="shared" si="24"/>
        <v>1563200.2483061554</v>
      </c>
      <c r="Q140" s="188">
        <f>IFERROR(VLOOKUP(A140,[1]Energiindhold!$A$2:$C$11,3,FALSE),IFERROR(VLOOKUP(A140,[1]Biogasudbytte!$A$2:$B$18,2,FALSE)*[1]Energiindhold!$C$10,0))*O140</f>
        <v>1.2767831287128346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8">
        <f>IFERROR(VLOOKUP(A140,[1]Biogasudbytte!$A$2:$B$18,2,FALSE)*[1]Energiindhold!$C$10,0)*J140*IFERROR(VLOOKUP(A140,Biogasanlæg!$F$3:$G$8,2,FALSE),1)</f>
        <v>0.78005255590725475</v>
      </c>
      <c r="T140" s="189">
        <f t="shared" si="25"/>
        <v>1.2767831287128346</v>
      </c>
      <c r="U140" s="187">
        <f>O140*IFERROR(VLOOKUP(A140,[1]Tørstofindhold!A$2:B$24,2,FALSE),0)</f>
        <v>153517.94096865808</v>
      </c>
      <c r="V140" s="188">
        <f>IF(D140=År1,P140,SUM(O140,P140))*IFERROR(VLOOKUP(A140,[1]Tørstofindhold!A$2:B$24,2,FALSE),0)</f>
        <v>247309.9558670274</v>
      </c>
      <c r="W140" s="188">
        <f>J140*IFERROR(VLOOKUP(A140,[1]Tørstofindhold!A$2:B$24,2,FALSE),0)</f>
        <v>93792.014898369322</v>
      </c>
      <c r="X140" s="189">
        <f t="shared" si="26"/>
        <v>153517.94096865808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12989062.590821605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1443229.1767579557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12989062.590821605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5.5956881641259484</v>
      </c>
      <c r="S141" s="188">
        <f>IFERROR(VLOOKUP(A141,[1]Biogasudbytte!$A$2:$B$18,2,FALSE)*[1]Energiindhold!$C$10,0)*J141*IFERROR(VLOOKUP(A141,Biogasanlæg!$F$3:$G$8,2,FALSE),1)</f>
        <v>5.5956881641259484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649453.12954108033</v>
      </c>
      <c r="W141" s="188">
        <f>J141*IFERROR(VLOOKUP(A141,[1]Tørstofindhold!A$2:B$24,2,FALSE),0)</f>
        <v>649453.12954108033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1213523.7829408473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2272415.0469047958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2272415.0469047958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si="23"/>
        <v>0</v>
      </c>
      <c r="O145" s="191">
        <f t="shared" si="39"/>
        <v>0</v>
      </c>
      <c r="P145" s="201">
        <f t="shared" si="24"/>
        <v>2272415.0469047958</v>
      </c>
      <c r="Q145" s="188">
        <f>IFERROR(VLOOKUP(A145,[1]Energiindhold!$A$2:$C$11,3,FALSE),IFERROR(VLOOKUP(A145,[1]Biogasudbytte!$A$2:$B$18,2,FALSE)*[1]Energiindhold!$C$10,0))*O145</f>
        <v>0</v>
      </c>
      <c r="R145" s="188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32.935404053473235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si="25"/>
        <v>32.935404053473235</v>
      </c>
      <c r="U145" s="187">
        <f>O145*IFERROR(VLOOKUP(A145,[1]Tørstofindhold!A$2:B$24,2,FALSE),0)</f>
        <v>0</v>
      </c>
      <c r="V145" s="188">
        <f>IF(D145=År1,P145,SUM(O145,P145))*IFERROR(VLOOKUP(A145,[1]Tørstofindhold!A$2:B$24,2,FALSE),0)</f>
        <v>1123898.608614997</v>
      </c>
      <c r="W145" s="188">
        <f>J145*IFERROR(VLOOKUP(A145,[1]Tørstofindhold!A$2:B$24,2,FALSE),0)</f>
        <v>0</v>
      </c>
      <c r="X145" s="189">
        <f t="shared" si="26"/>
        <v>1123898.608614997</v>
      </c>
      <c r="Y145" s="169">
        <f t="shared" si="43"/>
        <v>0</v>
      </c>
      <c r="Z145" s="103">
        <f t="shared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710655.3500452661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>SUMIFS('Forbrug af biomasse'!E:E,'Forbrug af biomasse'!C:C,'Resultat-Produktion &amp; forbrug'!$A146,'Forbrug af biomasse'!D:D,'Resultat-Produktion &amp; forbrug'!$D146,'Forbrug af biomasse'!G:G,1,'Forbrug af biomasse'!B:B,$E146)</f>
        <v>710655.3500452661</v>
      </c>
      <c r="N146" s="200">
        <f t="shared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si="43"/>
        <v>0</v>
      </c>
      <c r="Z146" s="103">
        <f t="shared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si="48"/>
        <v>0</v>
      </c>
      <c r="O193" s="191">
        <f t="shared" si="39"/>
        <v>0</v>
      </c>
      <c r="P193" s="201">
        <f t="shared" si="49"/>
        <v>681602.85349434032</v>
      </c>
      <c r="Q193" s="188">
        <f>IFERROR(VLOOKUP(A193,[1]Energiindhold!$A$2:$C$11,3,FALSE),IFERROR(VLOOKUP(A193,[1]Biogasudbytte!$A$2:$B$18,2,FALSE)*[1]Energiindhold!$C$10,0))*O193</f>
        <v>0</v>
      </c>
      <c r="R193" s="188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si="50"/>
        <v>9.878857920085288</v>
      </c>
      <c r="U193" s="187">
        <f>O193*IFERROR(VLOOKUP(A193,[1]Tørstofindhold!A$2:B$24,2,FALSE),0)</f>
        <v>0</v>
      </c>
      <c r="V193" s="188">
        <f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si="51"/>
        <v>337109.41129074246</v>
      </c>
      <c r="Y193" s="169">
        <f t="shared" si="43"/>
        <v>0</v>
      </c>
      <c r="Z193" s="103">
        <f t="shared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si="43"/>
        <v>0</v>
      </c>
      <c r="Z194" s="103">
        <f t="shared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-10265.860686730583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66320.575580958233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58403.958827218135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124808531.78166662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124808531.78166662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124808531.78166662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4380881.7202554364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3986542.8719658842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394338.84828955214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0</v>
      </c>
      <c r="O200" s="191">
        <f t="shared" si="59"/>
        <v>0</v>
      </c>
      <c r="P200" s="201">
        <f t="shared" si="49"/>
        <v>0</v>
      </c>
      <c r="Q200" s="188">
        <f>IFERROR(VLOOKUP(A200,[1]Energiindhold!$A$2:$C$11,3,FALSE),IFERROR(VLOOKUP(A200,[1]Biogasudbytte!$A$2:$B$18,2,FALSE)*[1]Energiindhold!$C$10,0))*O200</f>
        <v>0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8">
        <f>IFERROR(VLOOKUP(A200,[1]Biogasudbytte!$A$2:$B$18,2,FALSE)*[1]Energiindhold!$C$10,0)*J200*IFERROR(VLOOKUP(A200,Biogasanlæg!$F$3:$G$8,2,FALSE),1)</f>
        <v>0</v>
      </c>
      <c r="T200" s="189">
        <f t="shared" si="50"/>
        <v>0</v>
      </c>
      <c r="U200" s="187">
        <f>O200*IFERROR(VLOOKUP(A200,[1]Tørstofindhold!A$2:B$24,2,FALSE),0)</f>
        <v>0</v>
      </c>
      <c r="V200" s="188">
        <f>IF(D200=År1,P200,SUM(O200,P200))*IFERROR(VLOOKUP(A200,[1]Tørstofindhold!A$2:B$24,2,FALSE),0)</f>
        <v>0</v>
      </c>
      <c r="W200" s="188">
        <f>J200*IFERROR(VLOOKUP(A200,[1]Tørstofindhold!A$2:B$24,2,FALSE),0)</f>
        <v>0</v>
      </c>
      <c r="X200" s="189">
        <f t="shared" si="51"/>
        <v>0</v>
      </c>
      <c r="Y200" s="169">
        <f t="shared" si="60"/>
        <v>0</v>
      </c>
      <c r="Z200" s="103">
        <f t="shared" si="61"/>
        <v>0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111252.83762328496</v>
      </c>
      <c r="O201" s="191">
        <f t="shared" si="59"/>
        <v>111252.83762328496</v>
      </c>
      <c r="P201" s="201">
        <f t="shared" si="49"/>
        <v>179027.55479609076</v>
      </c>
      <c r="Q201" s="188">
        <f>IFERROR(VLOOKUP(A201,[1]Energiindhold!$A$2:$C$11,3,FALSE),IFERROR(VLOOKUP(A201,[1]Biogasudbytte!$A$2:$B$18,2,FALSE)*[1]Energiindhold!$C$10,0))*O201</f>
        <v>0.2396386122405558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8">
        <f>IFERROR(VLOOKUP(A201,[1]Biogasudbytte!$A$2:$B$18,2,FALSE)*[1]Energiindhold!$C$10,0)*J201*IFERROR(VLOOKUP(A201,Biogasanlæg!$F$3:$G$8,2,FALSE),1)</f>
        <v>0.38562535303077949</v>
      </c>
      <c r="T201" s="189">
        <f t="shared" si="50"/>
        <v>0.23963861224055583</v>
      </c>
      <c r="U201" s="187">
        <f>O201*IFERROR(VLOOKUP(A201,[1]Tørstofindhold!A$2:B$24,2,FALSE),0)</f>
        <v>33375.851286985482</v>
      </c>
      <c r="V201" s="188">
        <f>IF(D201=År1,P201,SUM(O201,P201))*IFERROR(VLOOKUP(A201,[1]Tørstofindhold!A$2:B$24,2,FALSE),0)</f>
        <v>87084.117725812714</v>
      </c>
      <c r="W201" s="188">
        <f>J201*IFERROR(VLOOKUP(A201,[1]Tørstofindhold!A$2:B$24,2,FALSE),0)</f>
        <v>53708.266438827224</v>
      </c>
      <c r="X201" s="189">
        <f t="shared" si="51"/>
        <v>33375.851286985489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0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0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630.18173263756921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70.020192515285444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630.18173263756921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2.9636816704212241E-4</v>
      </c>
      <c r="S203" s="188">
        <f>IFERROR(VLOOKUP(A203,[1]Biogasudbytte!$A$2:$B$18,2,FALSE)*[1]Energiindhold!$C$10,0)*J203*IFERROR(VLOOKUP(A203,Biogasanlæg!$F$3:$G$8,2,FALSE),1)</f>
        <v>2.9636816704212241E-4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39.701449156166859</v>
      </c>
      <c r="W203" s="188">
        <f>J203*IFERROR(VLOOKUP(A203,[1]Tørstofindhold!A$2:B$24,2,FALSE),0)</f>
        <v>39.701449156166859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-15316.072808753132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342757.79858178977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342757.79858178977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9754.2866982633659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-213569.65595504592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7915785.5258047525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18670.90350678641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0">
        <f t="shared" si="48"/>
        <v>6395046.5462862514</v>
      </c>
      <c r="O208" s="191">
        <f t="shared" si="59"/>
        <v>6395046.5462862514</v>
      </c>
      <c r="P208" s="201">
        <f t="shared" si="49"/>
        <v>18670.90350678641</v>
      </c>
      <c r="Q208" s="188">
        <f>IFERROR(VLOOKUP(A208,[1]Energiindhold!$A$2:$C$11,3,FALSE),IFERROR(VLOOKUP(A208,[1]Biogasudbytte!$A$2:$B$18,2,FALSE)*[1]Energiindhold!$C$10,0))*O208</f>
        <v>11.766086264348418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11.800438392937966</v>
      </c>
      <c r="S208" s="188">
        <f>IFERROR(VLOOKUP(A208,[1]Biogasudbytte!$A$2:$B$18,2,FALSE)*[1]Energiindhold!$C$10,0)*J208*IFERROR(VLOOKUP(A208,Biogasanlæg!$F$3:$G$8,2,FALSE),1)</f>
        <v>3.4352128589548649E-2</v>
      </c>
      <c r="T208" s="189">
        <f t="shared" si="50"/>
        <v>11.766086264348418</v>
      </c>
      <c r="U208" s="187">
        <f>O208*IFERROR(VLOOKUP(A208,[1]Tørstofindhold!A$2:B$24,2,FALSE),0)</f>
        <v>1790613.0329601506</v>
      </c>
      <c r="V208" s="188">
        <f>IF(D208=År1,P208,SUM(O208,P208))*IFERROR(VLOOKUP(A208,[1]Tørstofindhold!A$2:B$24,2,FALSE),0)</f>
        <v>1795840.8859420507</v>
      </c>
      <c r="W208" s="188">
        <f>J208*IFERROR(VLOOKUP(A208,[1]Tørstofindhold!A$2:B$24,2,FALSE),0)</f>
        <v>5227.8529819001951</v>
      </c>
      <c r="X208" s="189">
        <f t="shared" si="51"/>
        <v>1790613.0329601506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66219.734583524318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-167682.71061652066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888494.96140285372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19709.468772973203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670375.18499359523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690084.6537665684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7.0425038172445023</v>
      </c>
      <c r="S211" s="188">
        <f>IFERROR(VLOOKUP(A211,[1]Biogasudbytte!$A$2:$B$18,2,FALSE)*[1]Energiindhold!$C$10,0)*J211*IFERROR(VLOOKUP(A211,Biogasanlæg!$F$3:$G$8,2,FALSE),1)</f>
        <v>0.11363573058932792</v>
      </c>
      <c r="T211" s="189">
        <f t="shared" si="50"/>
        <v>6.9288680866551742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586571.95570158318</v>
      </c>
      <c r="W211" s="188">
        <f>J211*IFERROR(VLOOKUP(A211,[1]Tørstofindhold!A$2:B$24,2,FALSE),0)</f>
        <v>16753.048457027224</v>
      </c>
      <c r="X211" s="189">
        <f t="shared" si="51"/>
        <v>569818.907244556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-592646.72642582119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0.11260809309897013</v>
      </c>
      <c r="O214" s="191">
        <f t="shared" si="59"/>
        <v>0.11260809309897013</v>
      </c>
      <c r="P214" s="201">
        <f t="shared" si="49"/>
        <v>202910.8690139266</v>
      </c>
      <c r="Q214" s="188">
        <f>IFERROR(VLOOKUP(A214,[1]Energiindhold!$A$2:$C$11,3,FALSE),IFERROR(VLOOKUP(A214,[1]Biogasudbytte!$A$2:$B$18,2,FALSE)*[1]Energiindhold!$C$10,0))*O214</f>
        <v>4.8794550644994054E-7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8">
        <f>IFERROR(VLOOKUP(A214,[1]Biogasudbytte!$A$2:$B$18,2,FALSE)*[1]Energiindhold!$C$10,0)*J214*IFERROR(VLOOKUP(A214,Biogasanlæg!$F$3:$G$8,2,FALSE),1)</f>
        <v>0.74735329777276838</v>
      </c>
      <c r="T214" s="189">
        <f t="shared" si="50"/>
        <v>4.8794550644437606E-7</v>
      </c>
      <c r="U214" s="187">
        <f>O214*IFERROR(VLOOKUP(A214,[1]Tørstofindhold!A$2:B$24,2,FALSE),0)</f>
        <v>4.7295399101567451E-2</v>
      </c>
      <c r="V214" s="188">
        <f>IF(D214=År1,P214,SUM(O214,P214))*IFERROR(VLOOKUP(A214,[1]Tørstofindhold!A$2:B$24,2,FALSE),0)</f>
        <v>85222.612281248264</v>
      </c>
      <c r="W214" s="188">
        <f>J214*IFERROR(VLOOKUP(A214,[1]Tørstofindhold!A$2:B$24,2,FALSE),0)</f>
        <v>85222.564985849167</v>
      </c>
      <c r="X214" s="189">
        <f t="shared" si="51"/>
        <v>4.7295399097492918E-2</v>
      </c>
      <c r="Y214" s="169">
        <f t="shared" si="60"/>
        <v>0</v>
      </c>
      <c r="Z214" s="103">
        <f t="shared" si="61"/>
        <v>1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211505.55492892067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211505.55492892067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515263.04540454788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408302.63076533133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1608239.7398434528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871.08988076433457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629512.20279180899</v>
      </c>
      <c r="O217" s="191">
        <f t="shared" si="59"/>
        <v>0</v>
      </c>
      <c r="P217" s="201">
        <f t="shared" si="63"/>
        <v>871.08988076433457</v>
      </c>
      <c r="Q217" s="188">
        <f>IFERROR(VLOOKUP(A217,[1]Energiindhold!$A$2:$C$11,3,FALSE),IFERROR(VLOOKUP(A217,[1]Biogasudbytte!$A$2:$B$18,2,FALSE)*[1]Energiindhold!$C$10,0))*O217</f>
        <v>0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2.9833608890345396E-3</v>
      </c>
      <c r="S217" s="188">
        <f>IFERROR(VLOOKUP(A217,[1]Biogasudbytte!$A$2:$B$18,2,FALSE)*[1]Energiindhold!$C$10,0)*J217*IFERROR(VLOOKUP(A217,Biogasanlæg!$F$3:$G$8,2,FALSE),1)</f>
        <v>2.9833608890345396E-3</v>
      </c>
      <c r="T217" s="189">
        <f t="shared" si="64"/>
        <v>0</v>
      </c>
      <c r="U217" s="187">
        <f>O217*IFERROR(VLOOKUP(A217,[1]Tørstofindhold!A$2:B$24,2,FALSE),0)</f>
        <v>0</v>
      </c>
      <c r="V217" s="188">
        <f>IF(D217=År1,P217,SUM(O217,P217))*IFERROR(VLOOKUP(A217,[1]Tørstofindhold!A$2:B$24,2,FALSE),0)</f>
        <v>270.03786303694369</v>
      </c>
      <c r="W217" s="188">
        <f>J217*IFERROR(VLOOKUP(A217,[1]Tørstofindhold!A$2:B$24,2,FALSE),0)</f>
        <v>270.03786303694369</v>
      </c>
      <c r="X217" s="189">
        <f t="shared" si="65"/>
        <v>0</v>
      </c>
      <c r="Y217" s="169">
        <f t="shared" si="60"/>
        <v>1</v>
      </c>
      <c r="Z217" s="103">
        <f t="shared" si="61"/>
        <v>0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324351.05894135404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-324351.05894135404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830510.25539958803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92278.917266620876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830510.25539958803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0.4203959861807175</v>
      </c>
      <c r="S219" s="188">
        <f>IFERROR(VLOOKUP(A219,[1]Biogasudbytte!$A$2:$B$18,2,FALSE)*[1]Energiindhold!$C$10,0)*J219*IFERROR(VLOOKUP(A219,Biogasanlæg!$F$3:$G$8,2,FALSE),1)</f>
        <v>0.4203959861807175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63118.77941036869</v>
      </c>
      <c r="W219" s="188">
        <f>J219*IFERROR(VLOOKUP(A219,[1]Tørstofindhold!A$2:B$24,2,FALSE),0)</f>
        <v>63118.77941036869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-70829.959819299416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1730463.2966817433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74810.246107047482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961299.78946540831</v>
      </c>
      <c r="O221" s="191">
        <f t="shared" si="59"/>
        <v>952519.64833213156</v>
      </c>
      <c r="P221" s="201">
        <f t="shared" si="63"/>
        <v>74810.246107047482</v>
      </c>
      <c r="Q221" s="188">
        <f>IFERROR(VLOOKUP(A221,[1]Energiindhold!$A$2:$C$11,3,FALSE),IFERROR(VLOOKUP(A221,[1]Biogasudbytte!$A$2:$B$18,2,FALSE)*[1]Energiindhold!$C$10,0))*O221</f>
        <v>3.4195455375123527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3.6881143210366529</v>
      </c>
      <c r="S221" s="188">
        <f>IFERROR(VLOOKUP(A221,[1]Biogasudbytte!$A$2:$B$18,2,FALSE)*[1]Energiindhold!$C$10,0)*J221*IFERROR(VLOOKUP(A221,Biogasanlæg!$F$3:$G$8,2,FALSE),1)</f>
        <v>0.26856878352430047</v>
      </c>
      <c r="T221" s="189">
        <f t="shared" si="64"/>
        <v>3.4195455375123522</v>
      </c>
      <c r="U221" s="187">
        <f>O221*IFERROR(VLOOKUP(A221,[1]Tørstofindhold!A$2:B$24,2,FALSE),0)</f>
        <v>285755.89449963946</v>
      </c>
      <c r="V221" s="188">
        <f>IF(D221=År1,P221,SUM(O221,P221))*IFERROR(VLOOKUP(A221,[1]Tørstofindhold!A$2:B$24,2,FALSE),0)</f>
        <v>308198.96833175368</v>
      </c>
      <c r="W221" s="188">
        <f>J221*IFERROR(VLOOKUP(A221,[1]Tørstofindhold!A$2:B$24,2,FALSE),0)</f>
        <v>22443.073832114245</v>
      </c>
      <c r="X221" s="189">
        <f t="shared" si="65"/>
        <v>285755.89449963946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-186738.89443173329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-44429.913859121647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0</v>
      </c>
      <c r="Z224" s="103">
        <f t="shared" si="61"/>
        <v>1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301497.09442768525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301497.09442768525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42074.872472772768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42074.872472772768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42074.872472772768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0.77417765349901879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0.77417765349901879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17461.0720762007</v>
      </c>
      <c r="W226" s="188">
        <f>J226*IFERROR(VLOOKUP(A226,[1]Tørstofindhold!A$2:B$24,2,FALSE),0)</f>
        <v>0</v>
      </c>
      <c r="X226" s="189">
        <f t="shared" si="65"/>
        <v>17461.0720762007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346161.09873740864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111531.10220983687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111531.10220983687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55765.551104918435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29486.781602920059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35689.952707147801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35689.952707147801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35689.952707147801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1.249148344750173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1.249148344750173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1508318.1394402247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6717.4186381438076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1398354.8439720538</v>
      </c>
      <c r="O233" s="191">
        <f t="shared" si="59"/>
        <v>1398354.8439720538</v>
      </c>
      <c r="P233" s="201">
        <f t="shared" si="63"/>
        <v>6717.4186381438076</v>
      </c>
      <c r="Q233" s="188">
        <f>IFERROR(VLOOKUP(A233,[1]Energiindhold!$A$2:$C$11,3,FALSE),IFERROR(VLOOKUP(A233,[1]Biogasudbytte!$A$2:$B$18,2,FALSE)*[1]Energiindhold!$C$10,0))*O233</f>
        <v>3.795190980733913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3.813422323614581</v>
      </c>
      <c r="S233" s="188">
        <f>IFERROR(VLOOKUP(A233,[1]Biogasudbytte!$A$2:$B$18,2,FALSE)*[1]Energiindhold!$C$10,0)*J233*IFERROR(VLOOKUP(A233,Biogasanlæg!$F$3:$G$8,2,FALSE),1)</f>
        <v>1.8231342880667821E-2</v>
      </c>
      <c r="T233" s="189">
        <f t="shared" si="64"/>
        <v>3.795190980733913</v>
      </c>
      <c r="U233" s="187">
        <f>O233*IFERROR(VLOOKUP(A233,[1]Tørstofindhold!A$2:B$24,2,FALSE),0)</f>
        <v>279670.96879441076</v>
      </c>
      <c r="V233" s="188">
        <f>IF(D233=År1,P233,SUM(O233,P233))*IFERROR(VLOOKUP(A233,[1]Tørstofindhold!A$2:B$24,2,FALSE),0)</f>
        <v>281014.45252203959</v>
      </c>
      <c r="W233" s="188">
        <f>J233*IFERROR(VLOOKUP(A233,[1]Tørstofindhold!A$2:B$24,2,FALSE),0)</f>
        <v>1343.4837276287617</v>
      </c>
      <c r="X233" s="189">
        <f t="shared" si="65"/>
        <v>279670.96879441082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22535.823292320583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13452.493793691661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2075825.4422153998</v>
      </c>
      <c r="O236" s="191">
        <f t="shared" si="59"/>
        <v>2075825.4422153998</v>
      </c>
      <c r="P236" s="201">
        <f t="shared" si="63"/>
        <v>1268228.6485488336</v>
      </c>
      <c r="Q236" s="188">
        <f>IFERROR(VLOOKUP(A236,[1]Energiindhold!$A$2:$C$11,3,FALSE),IFERROR(VLOOKUP(A236,[1]Biogasudbytte!$A$2:$B$18,2,FALSE)*[1]Energiindhold!$C$10,0))*O236</f>
        <v>1.0358576539199069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8">
        <f>IFERROR(VLOOKUP(A236,[1]Biogasudbytte!$A$2:$B$18,2,FALSE)*[1]Energiindhold!$C$10,0)*J236*IFERROR(VLOOKUP(A236,Biogasanlæg!$F$3:$G$8,2,FALSE),1)</f>
        <v>0.63285877791235357</v>
      </c>
      <c r="T236" s="189">
        <f t="shared" si="64"/>
        <v>1.0358576539199069</v>
      </c>
      <c r="U236" s="187">
        <f>O236*IFERROR(VLOOKUP(A236,[1]Tørstofindhold!A$2:B$24,2,FALSE),0)</f>
        <v>124549.52653292398</v>
      </c>
      <c r="V236" s="188">
        <f>IF(D236=År1,P236,SUM(O236,P236))*IFERROR(VLOOKUP(A236,[1]Tørstofindhold!A$2:B$24,2,FALSE),0)</f>
        <v>200643.245445854</v>
      </c>
      <c r="W236" s="188">
        <f>J236*IFERROR(VLOOKUP(A236,[1]Tørstofindhold!A$2:B$24,2,FALSE),0)</f>
        <v>76093.71891293001</v>
      </c>
      <c r="X236" s="189">
        <f t="shared" si="65"/>
        <v>124549.52653292399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1965869.8542385614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218429.98380428454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1965869.8542385614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0.84689673320597236</v>
      </c>
      <c r="S237" s="188">
        <f>IFERROR(VLOOKUP(A237,[1]Biogasudbytte!$A$2:$B$18,2,FALSE)*[1]Energiindhold!$C$10,0)*J237*IFERROR(VLOOKUP(A237,Biogasanlæg!$F$3:$G$8,2,FALSE),1)</f>
        <v>0.84689673320597236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98293.492711928076</v>
      </c>
      <c r="W237" s="188">
        <f>J237*IFERROR(VLOOKUP(A237,[1]Tørstofindhold!A$2:B$24,2,FALSE),0)</f>
        <v>98293.492711928076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94143.6721787524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647113.13697101502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647113.13697101502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si="62"/>
        <v>0</v>
      </c>
      <c r="O241" s="191">
        <f t="shared" si="59"/>
        <v>0</v>
      </c>
      <c r="P241" s="201">
        <f t="shared" si="63"/>
        <v>647113.13697101502</v>
      </c>
      <c r="Q241" s="188">
        <f>IFERROR(VLOOKUP(A241,[1]Energiindhold!$A$2:$C$11,3,FALSE),IFERROR(VLOOKUP(A241,[1]Biogasudbytte!$A$2:$B$18,2,FALSE)*[1]Energiindhold!$C$10,0))*O241</f>
        <v>0</v>
      </c>
      <c r="R241" s="188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9.3789788372862635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si="64"/>
        <v>9.3789788372862635</v>
      </c>
      <c r="U241" s="187">
        <f>O241*IFERROR(VLOOKUP(A241,[1]Tørstofindhold!A$2:B$24,2,FALSE),0)</f>
        <v>0</v>
      </c>
      <c r="V241" s="188">
        <f>IF(D241=År1,P241,SUM(O241,P241))*IFERROR(VLOOKUP(A241,[1]Tørstofindhold!A$2:B$24,2,FALSE),0)</f>
        <v>320051.37232691451</v>
      </c>
      <c r="W241" s="188">
        <f>J241*IFERROR(VLOOKUP(A241,[1]Tørstofindhold!A$2:B$24,2,FALSE),0)</f>
        <v>0</v>
      </c>
      <c r="X241" s="189">
        <f t="shared" si="65"/>
        <v>320051.37232691451</v>
      </c>
      <c r="Y241" s="169">
        <f t="shared" si="60"/>
        <v>0</v>
      </c>
      <c r="Z241" s="103">
        <f t="shared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178652.82429017409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>SUMIFS('Forbrug af biomasse'!E:E,'Forbrug af biomasse'!C:C,'Resultat-Produktion &amp; forbrug'!$A242,'Forbrug af biomasse'!D:D,'Resultat-Produktion &amp; forbrug'!$D242,'Forbrug af biomasse'!G:G,1,'Forbrug af biomasse'!B:B,$E242)</f>
        <v>178652.82429017409</v>
      </c>
      <c r="N242" s="200">
        <f t="shared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si="60"/>
        <v>0</v>
      </c>
      <c r="Z242" s="103">
        <f t="shared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-12055.902429201011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68461.408127480128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60544.79137374003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125715475.31069237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125715475.31069237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125715475.31069237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4359259.3809710601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3939872.1411374575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419387.23983360268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0</v>
      </c>
      <c r="O248" s="191">
        <f t="shared" si="59"/>
        <v>0</v>
      </c>
      <c r="P248" s="201">
        <f t="shared" si="63"/>
        <v>0</v>
      </c>
      <c r="Q248" s="188">
        <f>IFERROR(VLOOKUP(A248,[1]Energiindhold!$A$2:$C$11,3,FALSE),IFERROR(VLOOKUP(A248,[1]Biogasudbytte!$A$2:$B$18,2,FALSE)*[1]Energiindhold!$C$10,0))*O248</f>
        <v>0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8">
        <f>IFERROR(VLOOKUP(A248,[1]Biogasudbytte!$A$2:$B$18,2,FALSE)*[1]Energiindhold!$C$10,0)*J248*IFERROR(VLOOKUP(A248,Biogasanlæg!$F$3:$G$8,2,FALSE),1)</f>
        <v>0</v>
      </c>
      <c r="T248" s="189">
        <f t="shared" si="64"/>
        <v>0</v>
      </c>
      <c r="U248" s="187">
        <f>O248*IFERROR(VLOOKUP(A248,[1]Tørstofindhold!A$2:B$24,2,FALSE),0)</f>
        <v>0</v>
      </c>
      <c r="V248" s="188">
        <f>IF(D248=År1,P248,SUM(O248,P248))*IFERROR(VLOOKUP(A248,[1]Tørstofindhold!A$2:B$24,2,FALSE),0)</f>
        <v>0</v>
      </c>
      <c r="W248" s="188">
        <f>J248*IFERROR(VLOOKUP(A248,[1]Tørstofindhold!A$2:B$24,2,FALSE),0)</f>
        <v>0</v>
      </c>
      <c r="X248" s="189">
        <f t="shared" si="65"/>
        <v>0</v>
      </c>
      <c r="Y248" s="169">
        <f t="shared" si="60"/>
        <v>0</v>
      </c>
      <c r="Z248" s="103">
        <f t="shared" si="61"/>
        <v>0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117157.3403942571</v>
      </c>
      <c r="O249" s="191">
        <f t="shared" si="59"/>
        <v>117157.3403942571</v>
      </c>
      <c r="P249" s="201">
        <f t="shared" si="63"/>
        <v>188529.05350799995</v>
      </c>
      <c r="Q249" s="188">
        <f>IFERROR(VLOOKUP(A249,[1]Energiindhold!$A$2:$C$11,3,FALSE),IFERROR(VLOOKUP(A249,[1]Biogasudbytte!$A$2:$B$18,2,FALSE)*[1]Energiindhold!$C$10,0))*O249</f>
        <v>0.25235691120922982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8">
        <f>IFERROR(VLOOKUP(A249,[1]Biogasudbytte!$A$2:$B$18,2,FALSE)*[1]Energiindhold!$C$10,0)*J249*IFERROR(VLOOKUP(A249,Biogasanlæg!$F$3:$G$8,2,FALSE),1)</f>
        <v>0.4060915812562319</v>
      </c>
      <c r="T249" s="189">
        <f t="shared" si="64"/>
        <v>0.25235691120922976</v>
      </c>
      <c r="U249" s="187">
        <f>O249*IFERROR(VLOOKUP(A249,[1]Tørstofindhold!A$2:B$24,2,FALSE),0)</f>
        <v>35147.202118277128</v>
      </c>
      <c r="V249" s="188">
        <f>IF(D249=År1,P249,SUM(O249,P249))*IFERROR(VLOOKUP(A249,[1]Tørstofindhold!A$2:B$24,2,FALSE),0)</f>
        <v>91705.91817067712</v>
      </c>
      <c r="W249" s="188">
        <f>J249*IFERROR(VLOOKUP(A249,[1]Tørstofindhold!A$2:B$24,2,FALSE),0)</f>
        <v>56558.716052399985</v>
      </c>
      <c r="X249" s="189">
        <f t="shared" si="65"/>
        <v>35147.202118277135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0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650.78855763169781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72.309839736855295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650.78855763169781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3.0605935076861117E-4</v>
      </c>
      <c r="S251" s="188">
        <f>IFERROR(VLOOKUP(A251,[1]Biogasudbytte!$A$2:$B$18,2,FALSE)*[1]Energiindhold!$C$10,0)*J251*IFERROR(VLOOKUP(A251,Biogasanlæg!$F$3:$G$8,2,FALSE),1)</f>
        <v>3.0605935076861117E-4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40.999679130796963</v>
      </c>
      <c r="W251" s="188">
        <f>J251*IFERROR(VLOOKUP(A251,[1]Tørstofindhold!A$2:B$24,2,FALSE),0)</f>
        <v>40.999679130796963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-17417.887295631779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354294.27163502085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354294.27163502085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10073.206306368047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-223721.80968610576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8259662.159688036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19133.106010773055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0">
        <f t="shared" si="62"/>
        <v>6738460.9776655491</v>
      </c>
      <c r="O256" s="191">
        <f t="shared" si="59"/>
        <v>6738460.9776655491</v>
      </c>
      <c r="P256" s="201">
        <f t="shared" si="63"/>
        <v>19133.106010773055</v>
      </c>
      <c r="Q256" s="188">
        <f>IFERROR(VLOOKUP(A256,[1]Energiindhold!$A$2:$C$11,3,FALSE),IFERROR(VLOOKUP(A256,[1]Biogasudbytte!$A$2:$B$18,2,FALSE)*[1]Energiindhold!$C$10,0))*O256</f>
        <v>12.397925891282403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12.433128414703974</v>
      </c>
      <c r="S256" s="188">
        <f>IFERROR(VLOOKUP(A256,[1]Biogasudbytte!$A$2:$B$18,2,FALSE)*[1]Energiindhold!$C$10,0)*J256*IFERROR(VLOOKUP(A256,Biogasanlæg!$F$3:$G$8,2,FALSE),1)</f>
        <v>3.5202523421571076E-2</v>
      </c>
      <c r="T256" s="189">
        <f t="shared" si="64"/>
        <v>12.397925891282403</v>
      </c>
      <c r="U256" s="187">
        <f>O256*IFERROR(VLOOKUP(A256,[1]Tørstofindhold!A$2:B$24,2,FALSE),0)</f>
        <v>1886769.0737463539</v>
      </c>
      <c r="V256" s="188">
        <f>IF(D256=År1,P256,SUM(O256,P256))*IFERROR(VLOOKUP(A256,[1]Tørstofindhold!A$2:B$24,2,FALSE),0)</f>
        <v>1892126.3434293706</v>
      </c>
      <c r="W256" s="188">
        <f>J256*IFERROR(VLOOKUP(A256,[1]Tørstofindhold!A$2:B$24,2,FALSE),0)</f>
        <v>5357.2696830164559</v>
      </c>
      <c r="X256" s="189">
        <f t="shared" si="65"/>
        <v>1886769.0737463541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67896.085122154822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-176973.43162785721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858262.17444810341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20516.224373977289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639794.07763228088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660310.30200625816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6.7310747956094943</v>
      </c>
      <c r="S259" s="188">
        <f>IFERROR(VLOOKUP(A259,[1]Biogasudbytte!$A$2:$B$18,2,FALSE)*[1]Energiindhold!$C$10,0)*J259*IFERROR(VLOOKUP(A259,Biogasanlæg!$F$3:$G$8,2,FALSE),1)</f>
        <v>0.11828711227714103</v>
      </c>
      <c r="T259" s="189">
        <f t="shared" si="64"/>
        <v>6.6127876833323533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561263.75670531939</v>
      </c>
      <c r="W259" s="188">
        <f>J259*IFERROR(VLOOKUP(A259,[1]Tørstofindhold!A$2:B$24,2,FALSE),0)</f>
        <v>17438.790717880696</v>
      </c>
      <c r="X259" s="189">
        <f t="shared" si="65"/>
        <v>543824.96598743869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-592646.72642582108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-3.2320689118932933E-2</v>
      </c>
      <c r="O262" s="191">
        <f t="shared" si="75"/>
        <v>0</v>
      </c>
      <c r="P262" s="201">
        <f t="shared" si="63"/>
        <v>203334.8469193347</v>
      </c>
      <c r="Q262" s="188">
        <f>IFERROR(VLOOKUP(A262,[1]Energiindhold!$A$2:$C$11,3,FALSE),IFERROR(VLOOKUP(A262,[1]Biogasudbytte!$A$2:$B$18,2,FALSE)*[1]Energiindhold!$C$10,0))*O262</f>
        <v>0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8">
        <f>IFERROR(VLOOKUP(A262,[1]Biogasudbytte!$A$2:$B$18,2,FALSE)*[1]Energiindhold!$C$10,0)*J262*IFERROR(VLOOKUP(A262,Biogasanlæg!$F$3:$G$8,2,FALSE),1)</f>
        <v>0.74891487644684029</v>
      </c>
      <c r="T262" s="189">
        <f t="shared" si="64"/>
        <v>0</v>
      </c>
      <c r="U262" s="187">
        <f>O262*IFERROR(VLOOKUP(A262,[1]Tørstofindhold!A$2:B$24,2,FALSE),0)</f>
        <v>0</v>
      </c>
      <c r="V262" s="188">
        <f>IF(D262=År1,P262,SUM(O262,P262))*IFERROR(VLOOKUP(A262,[1]Tørstofindhold!A$2:B$24,2,FALSE),0)</f>
        <v>85400.635706120564</v>
      </c>
      <c r="W262" s="188">
        <f>J262*IFERROR(VLOOKUP(A262,[1]Tørstofindhold!A$2:B$24,2,FALSE),0)</f>
        <v>85400.635706120564</v>
      </c>
      <c r="X262" s="189">
        <f t="shared" si="65"/>
        <v>0</v>
      </c>
      <c r="Y262" s="169">
        <f t="shared" si="76"/>
        <v>1</v>
      </c>
      <c r="Z262" s="103">
        <f t="shared" si="77"/>
        <v>0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218355.83887788613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218355.83887788613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531883.75371629221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419908.24605673895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1668103.5195071232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895.50205835545398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677337.39139400492</v>
      </c>
      <c r="O265" s="191">
        <f t="shared" si="75"/>
        <v>0</v>
      </c>
      <c r="P265" s="201">
        <f t="shared" si="63"/>
        <v>895.50205835545398</v>
      </c>
      <c r="Q265" s="188">
        <f>IFERROR(VLOOKUP(A265,[1]Energiindhold!$A$2:$C$11,3,FALSE),IFERROR(VLOOKUP(A265,[1]Biogasudbytte!$A$2:$B$18,2,FALSE)*[1]Energiindhold!$C$10,0))*O265</f>
        <v>0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3.0669691795792609E-3</v>
      </c>
      <c r="S265" s="188">
        <f>IFERROR(VLOOKUP(A265,[1]Biogasudbytte!$A$2:$B$18,2,FALSE)*[1]Energiindhold!$C$10,0)*J265*IFERROR(VLOOKUP(A265,Biogasanlæg!$F$3:$G$8,2,FALSE),1)</f>
        <v>3.0669691795792609E-3</v>
      </c>
      <c r="T265" s="189">
        <f t="shared" si="64"/>
        <v>0</v>
      </c>
      <c r="U265" s="187">
        <f>O265*IFERROR(VLOOKUP(A265,[1]Tørstofindhold!A$2:B$24,2,FALSE),0)</f>
        <v>0</v>
      </c>
      <c r="V265" s="188">
        <f>IF(D265=År1,P265,SUM(O265,P265))*IFERROR(VLOOKUP(A265,[1]Tørstofindhold!A$2:B$24,2,FALSE),0)</f>
        <v>277.60563809019072</v>
      </c>
      <c r="W265" s="188">
        <f>J265*IFERROR(VLOOKUP(A265,[1]Tørstofindhold!A$2:B$24,2,FALSE),0)</f>
        <v>277.60563809019072</v>
      </c>
      <c r="X265" s="189">
        <f t="shared" si="65"/>
        <v>0</v>
      </c>
      <c r="Y265" s="169">
        <f t="shared" si="76"/>
        <v>1</v>
      </c>
      <c r="Z265" s="103">
        <f t="shared" si="77"/>
        <v>0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309821.80557108345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-309821.80557108345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814640.76605924184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90515.640673249072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814640.76605924184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0.4123630093715277</v>
      </c>
      <c r="S267" s="188">
        <f>IFERROR(VLOOKUP(A267,[1]Biogasudbytte!$A$2:$B$18,2,FALSE)*[1]Energiindhold!$C$10,0)*J267*IFERROR(VLOOKUP(A267,Biogasanlæg!$F$3:$G$8,2,FALSE),1)</f>
        <v>0.4123630093715277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61912.698220502381</v>
      </c>
      <c r="W267" s="188">
        <f>J267*IFERROR(VLOOKUP(A267,[1]Tørstofindhold!A$2:B$24,2,FALSE),0)</f>
        <v>61912.698220502381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-72970.026349509179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1806784.2396676533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76885.413724887418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1035545.5648334784</v>
      </c>
      <c r="O269" s="191">
        <f t="shared" si="75"/>
        <v>1035545.5648334784</v>
      </c>
      <c r="P269" s="201">
        <f t="shared" si="63"/>
        <v>76885.413724887418</v>
      </c>
      <c r="Q269" s="188">
        <f>IFERROR(VLOOKUP(A269,[1]Energiindhold!$A$2:$C$11,3,FALSE),IFERROR(VLOOKUP(A269,[1]Biogasudbytte!$A$2:$B$18,2,FALSE)*[1]Energiindhold!$C$10,0))*O269</f>
        <v>3.7176085777521881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3.9936272130245341</v>
      </c>
      <c r="S269" s="188">
        <f>IFERROR(VLOOKUP(A269,[1]Biogasudbytte!$A$2:$B$18,2,FALSE)*[1]Energiindhold!$C$10,0)*J269*IFERROR(VLOOKUP(A269,Biogasanlæg!$F$3:$G$8,2,FALSE),1)</f>
        <v>0.27601863527234588</v>
      </c>
      <c r="T269" s="189">
        <f t="shared" si="64"/>
        <v>3.7176085777521881</v>
      </c>
      <c r="U269" s="187">
        <f>O269*IFERROR(VLOOKUP(A269,[1]Tørstofindhold!A$2:B$24,2,FALSE),0)</f>
        <v>310663.66945004353</v>
      </c>
      <c r="V269" s="188">
        <f>IF(D269=År1,P269,SUM(O269,P269))*IFERROR(VLOOKUP(A269,[1]Tørstofindhold!A$2:B$24,2,FALSE),0)</f>
        <v>333729.29356750968</v>
      </c>
      <c r="W269" s="188">
        <f>J269*IFERROR(VLOOKUP(A269,[1]Tørstofindhold!A$2:B$24,2,FALSE),0)</f>
        <v>23065.624117466225</v>
      </c>
      <c r="X269" s="189">
        <f t="shared" si="65"/>
        <v>310663.66945004347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-210046.70964768095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-47107.150175456467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311324.13276481908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311324.13276481908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43487.487569771387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43487.487569771387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43487.487569771387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0.80016977128379341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0.80016977128379341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18047.307341455125</v>
      </c>
      <c r="W274" s="188">
        <f>J274*IFERROR(VLOOKUP(A274,[1]Tørstofindhold!A$2:B$24,2,FALSE),0)</f>
        <v>0</v>
      </c>
      <c r="X274" s="189">
        <f t="shared" si="65"/>
        <v>18047.307341455125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339731.06359710812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115050.74976069485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115050.74976069485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57525.374880347423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31246.60537834905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36816.239923422349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36816.239923422349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36816.239923422349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1.2885683973197821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1.2885683973197821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1557006.906908574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6914.7888603134843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1446846.2412182335</v>
      </c>
      <c r="O281" s="191">
        <f t="shared" si="89"/>
        <v>1446846.2412182335</v>
      </c>
      <c r="P281" s="201">
        <f t="shared" si="63"/>
        <v>6914.7888603134843</v>
      </c>
      <c r="Q281" s="188">
        <f>IFERROR(VLOOKUP(A281,[1]Energiindhold!$A$2:$C$11,3,FALSE),IFERROR(VLOOKUP(A281,[1]Biogasudbytte!$A$2:$B$18,2,FALSE)*[1]Energiindhold!$C$10,0))*O281</f>
        <v>3.9267985725159344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3.9455655860743795</v>
      </c>
      <c r="S281" s="188">
        <f>IFERROR(VLOOKUP(A281,[1]Biogasudbytte!$A$2:$B$18,2,FALSE)*[1]Energiindhold!$C$10,0)*J281*IFERROR(VLOOKUP(A281,Biogasanlæg!$F$3:$G$8,2,FALSE),1)</f>
        <v>1.8767013558445209E-2</v>
      </c>
      <c r="T281" s="189">
        <f t="shared" si="64"/>
        <v>3.9267985725159344</v>
      </c>
      <c r="U281" s="187">
        <f>O281*IFERROR(VLOOKUP(A281,[1]Tørstofindhold!A$2:B$24,2,FALSE),0)</f>
        <v>289369.2482436467</v>
      </c>
      <c r="V281" s="188">
        <f>IF(D281=År1,P281,SUM(O281,P281))*IFERROR(VLOOKUP(A281,[1]Tørstofindhold!A$2:B$24,2,FALSE),0)</f>
        <v>290752.20601570944</v>
      </c>
      <c r="W281" s="188">
        <f>J281*IFERROR(VLOOKUP(A281,[1]Tørstofindhold!A$2:B$24,2,FALSE),0)</f>
        <v>1382.9577720626969</v>
      </c>
      <c r="X281" s="189">
        <f t="shared" si="65"/>
        <v>289369.24824364675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21894.979482137918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12947.841322392087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2172803.782014261</v>
      </c>
      <c r="O284" s="191">
        <f t="shared" si="89"/>
        <v>2172803.782014261</v>
      </c>
      <c r="P284" s="201">
        <f t="shared" si="94"/>
        <v>1327477.7098236387</v>
      </c>
      <c r="Q284" s="188">
        <f>IFERROR(VLOOKUP(A284,[1]Energiindhold!$A$2:$C$11,3,FALSE),IFERROR(VLOOKUP(A284,[1]Biogasudbytte!$A$2:$B$18,2,FALSE)*[1]Energiindhold!$C$10,0))*O284</f>
        <v>1.0842508152629364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8">
        <f>IFERROR(VLOOKUP(A284,[1]Biogasudbytte!$A$2:$B$18,2,FALSE)*[1]Energiindhold!$C$10,0)*J284*IFERROR(VLOOKUP(A284,Biogasanlæg!$F$3:$G$8,2,FALSE),1)</f>
        <v>0.66242465197909406</v>
      </c>
      <c r="T284" s="189">
        <f t="shared" si="95"/>
        <v>1.0842508152629367</v>
      </c>
      <c r="U284" s="187">
        <f>O284*IFERROR(VLOOKUP(A284,[1]Tørstofindhold!A$2:B$24,2,FALSE),0)</f>
        <v>130368.22692085565</v>
      </c>
      <c r="V284" s="188">
        <f>IF(D284=År1,P284,SUM(O284,P284))*IFERROR(VLOOKUP(A284,[1]Tørstofindhold!A$2:B$24,2,FALSE),0)</f>
        <v>210016.88951027396</v>
      </c>
      <c r="W284" s="188">
        <f>J284*IFERROR(VLOOKUP(A284,[1]Tørstofindhold!A$2:B$24,2,FALSE),0)</f>
        <v>79648.662589418323</v>
      </c>
      <c r="X284" s="189">
        <f t="shared" si="96"/>
        <v>130368.22692085564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1882077.6974735428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209119.74416372692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1882077.6974735428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0.8107990720716024</v>
      </c>
      <c r="S285" s="188">
        <f>IFERROR(VLOOKUP(A285,[1]Biogasudbytte!$A$2:$B$18,2,FALSE)*[1]Energiindhold!$C$10,0)*J285*IFERROR(VLOOKUP(A285,Biogasanlæg!$F$3:$G$8,2,FALSE),1)</f>
        <v>0.8107990720716024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94103.884873677147</v>
      </c>
      <c r="W285" s="188">
        <f>J285*IFERROR(VLOOKUP(A285,[1]Tørstofindhold!A$2:B$24,2,FALSE),0)</f>
        <v>94103.884873677147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83709.698034187008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628553.38840354723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628553.38840354723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si="93"/>
        <v>0</v>
      </c>
      <c r="O289" s="191">
        <f t="shared" si="89"/>
        <v>0</v>
      </c>
      <c r="P289" s="201">
        <f t="shared" si="94"/>
        <v>628553.38840354723</v>
      </c>
      <c r="Q289" s="188">
        <f>IFERROR(VLOOKUP(A289,[1]Energiindhold!$A$2:$C$11,3,FALSE),IFERROR(VLOOKUP(A289,[1]Biogasudbytte!$A$2:$B$18,2,FALSE)*[1]Energiindhold!$C$10,0))*O289</f>
        <v>0</v>
      </c>
      <c r="R289" s="188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9.1099818426426022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si="95"/>
        <v>9.1099818426426022</v>
      </c>
      <c r="U289" s="187">
        <f>O289*IFERROR(VLOOKUP(A289,[1]Tørstofindhold!A$2:B$24,2,FALSE),0)</f>
        <v>0</v>
      </c>
      <c r="V289" s="188">
        <f>IF(D289=År1,P289,SUM(O289,P289))*IFERROR(VLOOKUP(A289,[1]Tørstofindhold!A$2:B$24,2,FALSE),0)</f>
        <v>310872.03001458774</v>
      </c>
      <c r="W289" s="188">
        <f>J289*IFERROR(VLOOKUP(A289,[1]Tørstofindhold!A$2:B$24,2,FALSE),0)</f>
        <v>0</v>
      </c>
      <c r="X289" s="189">
        <f t="shared" si="96"/>
        <v>310872.03001458774</v>
      </c>
      <c r="Y289" s="169">
        <f t="shared" si="90"/>
        <v>0</v>
      </c>
      <c r="Z289" s="103">
        <f t="shared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186678.59731643874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>SUMIFS('Forbrug af biomasse'!E:E,'Forbrug af biomasse'!C:C,'Resultat-Produktion &amp; forbrug'!$A290,'Forbrug af biomasse'!D:D,'Resultat-Produktion &amp; forbrug'!$D290,'Forbrug af biomasse'!G:G,1,'Forbrug af biomasse'!B:B,$E290)</f>
        <v>186678.59731643874</v>
      </c>
      <c r="N290" s="202">
        <f t="shared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0" t="s">
        <v>23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6" t="s">
        <v>7</v>
      </c>
      <c r="D3" s="447"/>
      <c r="E3" s="447"/>
      <c r="F3" s="447"/>
      <c r="G3" s="447"/>
      <c r="H3" s="447"/>
      <c r="I3" s="447"/>
      <c r="J3" s="447"/>
      <c r="K3" s="448"/>
      <c r="L3" s="446" t="s">
        <v>8</v>
      </c>
      <c r="M3" s="447"/>
      <c r="N3" s="447"/>
      <c r="O3" s="447"/>
      <c r="P3" s="447"/>
      <c r="Q3" s="447"/>
      <c r="R3" s="447"/>
      <c r="S3" s="447"/>
      <c r="T3" s="448"/>
      <c r="U3" s="71"/>
      <c r="W3" s="31" t="s">
        <v>277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623909.73940601887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>
        <f>IF(Landbrug!$E$47&gt;0,SUMIF(Landbrug!$B$32:$B$45,$B6,IF($I$4=År2,Landbrug!$D$32:$D$45,Landbrug!$E$32:$E$45)),'[1]Afgrødefordeling - jordtype'!$G4)*(1-Landbrug!$E$5)*Arealanvendelse!P$26</f>
        <v>561483.07121072372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97373.196323482727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>
        <f>IF(Landbrug!$E$47&gt;0,SUMIF(Landbrug!$B$32:$B$45,$B6,IF($R$4=År2,Landbrug!$D$32:$D$45,Landbrug!$E$32:$E$45)),'[1]Afgrødefordeling - jordtype'!$G4)*(Landbrug!$E$5)*Arealanvendelse!P$26</f>
        <v>119102.46965075957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280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48011.920691725383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>
        <f>IF(Landbrug!$E$47&gt;0,SUMIF(Landbrug!$B$32:$B$45,$B7,IF($I$4=År2,Landbrug!$D$32:$D$45,Landbrug!$E$32:$E$45)),'[1]Afgrødefordeling - jordtype'!$G5)*(1-Landbrug!$E$5)*Arealanvendelse!P$26</f>
        <v>43207.981831443096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7493.1899345467373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>
        <f>IF(Landbrug!$E$47&gt;0,SUMIF(Landbrug!$B$32:$B$45,$B7,IF($R$4=År2,Landbrug!$D$32:$D$45,Landbrug!$E$32:$E$45)),'[1]Afgrødefordeling - jordtype'!$G5)*(Landbrug!$E$5)*Arealanvendelse!P$26</f>
        <v>9165.3294793970217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281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70259.109449246753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>
        <f>IF(Landbrug!$E$47&gt;0,SUMIF(Landbrug!$B$32:$B$45,$B8,IF($I$4=År2,Landbrug!$D$32:$D$45,Landbrug!$E$32:$E$45)),'[1]Afgrødefordeling - jordtype'!$G6)*(1-Landbrug!$E$5)*Arealanvendelse!P$26</f>
        <v>63229.178938047015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10965.294538321748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>
        <f>IF(Landbrug!$E$47&gt;0,SUMIF(Landbrug!$B$32:$B$45,$B8,IF($R$4=År2,Landbrug!$D$32:$D$45,Landbrug!$E$32:$E$45)),'[1]Afgrødefordeling - jordtype'!$G6)*(Landbrug!$E$5)*Arealanvendelse!P$26</f>
        <v>13412.250077767547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282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389039.43578841945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>
        <f>IF(Landbrug!$E$47&gt;0,SUMIF(Landbrug!$B$32:$B$45,$B9,IF($I$4=År2,Landbrug!$D$32:$D$45,Landbrug!$E$32:$E$45)),'[1]Afgrødefordeling - jordtype'!$G7)*(1-Landbrug!$E$5)*Arealanvendelse!P$26</f>
        <v>350113.23502744088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60717.137377383391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>
        <f>IF(Landbrug!$E$47&gt;0,SUMIF(Landbrug!$B$32:$B$45,$B9,IF($R$4=År2,Landbrug!$D$32:$D$45,Landbrug!$E$32:$E$45)),'[1]Afgrødefordeling - jordtype'!$G7)*(Landbrug!$E$5)*Arealanvendelse!P$26</f>
        <v>74266.443793699596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8069.2150499893842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>
        <f>IF(Landbrug!$E$47&gt;0,SUMIF(Landbrug!$B$32:$B$45,$B10,IF($I$4=År2,Landbrug!$D$32:$D$45,Landbrug!$E$32:$E$45)),'[1]Afgrødefordeling - jordtype'!$G8)*(1-Landbrug!$E$5)*Arealanvendelse!P$26</f>
        <v>7261.8319003021561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1259.3572621370715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>
        <f>IF(Landbrug!$E$47&gt;0,SUMIF(Landbrug!$B$32:$B$45,$B10,IF($R$4=År2,Landbrug!$D$32:$D$45,Landbrug!$E$32:$E$45)),'[1]Afgrødefordeling - jordtype'!$G8)*(Landbrug!$E$5)*Arealanvendelse!P$26</f>
        <v>1540.3885849125784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33939.868192186092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>
        <f>IF(Landbrug!$E$47&gt;0,SUMIF(Landbrug!$B$32:$B$45,$B11,IF($I$4=År2,Landbrug!$D$32:$D$45,Landbrug!$E$32:$E$45)),'[1]Afgrødefordeling - jordtype'!$G9)*(1-Landbrug!$E$5)*Arealanvendelse!P$26</f>
        <v>30543.939652518206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5296.973648491472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>
        <f>IF(Landbrug!$E$47&gt;0,SUMIF(Landbrug!$B$32:$B$45,$B11,IF($R$4=År2,Landbrug!$D$32:$D$45,Landbrug!$E$32:$E$45)),'[1]Afgrødefordeling - jordtype'!$G9)*(Landbrug!$E$5)*Arealanvendelse!P$26</f>
        <v>6479.017502049317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51872.305654463133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>
        <f>IF(Landbrug!$E$47&gt;0,SUMIF(Landbrug!$B$32:$B$45,$B12,IF($I$4=År2,Landbrug!$D$32:$D$45,Landbrug!$E$32:$E$45)),'[1]Afgrødefordeling - jordtype'!$G10)*(1-Landbrug!$E$5)*Arealanvendelse!P$26</f>
        <v>46682.107442941407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8095.677761101183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>
        <f>IF(Landbrug!$E$47&gt;0,SUMIF(Landbrug!$B$32:$B$45,$B12,IF($R$4=År2,Landbrug!$D$32:$D$45,Landbrug!$E$32:$E$45)),'[1]Afgrødefordeling - jordtype'!$G10)*(Landbrug!$E$5)*Arealanvendelse!P$26</f>
        <v>9902.2652151693892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105024.04342368516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>
        <f>IF(Landbrug!$E$47&gt;0,SUMIF(Landbrug!$B$32:$B$45,$B13,IF($I$4=År2,Landbrug!$D$32:$D$45,Landbrug!$E$32:$E$45)),'[1]Afgrødefordeling - jordtype'!$G11)*(1-Landbrug!$E$5)*Arealanvendelse!P$26</f>
        <v>94515.630592078363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16391.035678841039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>
        <f>IF(Landbrug!$E$47&gt;0,SUMIF(Landbrug!$B$32:$B$45,$B13,IF($R$4=År2,Landbrug!$D$32:$D$45,Landbrug!$E$32:$E$45)),'[1]Afgrødefordeling - jordtype'!$G11)*(Landbrug!$E$5)*Arealanvendelse!P$26</f>
        <v>20048.770125592382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3146.7111847138076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>
        <f>IF(Landbrug!$E$47&gt;0,SUMIF(Landbrug!$B$32:$B$45,$B14,IF($I$4=År2,Landbrug!$D$32:$D$45,Landbrug!$E$32:$E$45)),'[1]Afgrødefordeling - jordtype'!$G12)*(1-Landbrug!$E$5)*Arealanvendelse!P$26</f>
        <v>2831.8600409865621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491.10521379926485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>
        <f>IF(Landbrug!$E$47&gt;0,SUMIF(Landbrug!$B$32:$B$45,$B14,IF($R$4=År2,Landbrug!$D$32:$D$45,Landbrug!$E$32:$E$45)),'[1]Afgrødefordeling - jordtype'!$G12)*(Landbrug!$E$5)*Arealanvendelse!P$26</f>
        <v>600.69758445169498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27850.682564630642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>
        <f>IF(Landbrug!$E$47&gt;0,SUMIF(Landbrug!$B$32:$B$45,$B15,IF($I$4=År2,Landbrug!$D$32:$D$45,Landbrug!$E$32:$E$45)),'[1]Afgrødefordeling - jordtype'!$G13)*(1-Landbrug!$E$5)*Arealanvendelse!P$26</f>
        <v>25064.020953722124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4346.6383193354177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>
        <f>IF(Landbrug!$E$47&gt;0,SUMIF(Landbrug!$B$32:$B$45,$B15,IF($R$4=År2,Landbrug!$D$32:$D$45,Landbrug!$E$32:$E$45)),'[1]Afgrødefordeling - jordtype'!$G13)*(Landbrug!$E$5)*Arealanvendelse!P$26</f>
        <v>5316.6105053349966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62611.02615456815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>
        <f>IF(Landbrug!$E$47&gt;0,SUMIF(Landbrug!$B$32:$B$45,$B16,IF($I$4=År2,Landbrug!$D$32:$D$45,Landbrug!$E$32:$E$45)),'[1]Afgrødefordeling - jordtype'!$G14)*(1-Landbrug!$E$5)*Arealanvendelse!P$26</f>
        <v>56346.341524321346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9771.6630414643932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>
        <f>IF(Landbrug!$E$47&gt;0,SUMIF(Landbrug!$B$32:$B$45,$B16,IF($R$4=År2,Landbrug!$D$32:$D$45,Landbrug!$E$32:$E$45)),'[1]Afgrødefordeling - jordtype'!$G14)*(Landbrug!$E$5)*Arealanvendelse!P$26</f>
        <v>11952.25426273483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11759.429887638771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>
        <f>IF(Landbrug!$E$47&gt;0,SUMIF(Landbrug!$B$32:$B$45,$B17,IF($I$4=År2,Landbrug!$D$32:$D$45,Landbrug!$E$32:$E$45)),'[1]Afgrødefordeling - jordtype'!$G15)*(1-Landbrug!$E$5)*Arealanvendelse!P$26</f>
        <v>10582.814134757033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1835.286745469635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>
        <f>IF(Landbrug!$E$47&gt;0,SUMIF(Landbrug!$B$32:$B$45,$B17,IF($R$4=År2,Landbrug!$D$32:$D$45,Landbrug!$E$32:$E$45)),'[1]Afgrødefordeling - jordtype'!$G15)*(Landbrug!$E$5)*Arealanvendelse!P$26</f>
        <v>2244.8393619181579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4522.0169004115751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>
        <f>IF(Landbrug!$E$47&gt;0,SUMIF(Landbrug!$B$32:$B$45,$B18,IF($I$4=År2,Landbrug!$D$32:$D$45,Landbrug!$E$32:$E$45)),'[1]Afgrødefordeling - jordtype'!$G16)*(1-Landbrug!$E$5)*Arealanvendelse!P$26</f>
        <v>4069.5565030402136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705.74830237637309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>
        <f>IF(Landbrug!$E$47&gt;0,SUMIF(Landbrug!$B$32:$B$45,$B18,IF($R$4=År2,Landbrug!$D$32:$D$45,Landbrug!$E$32:$E$45)),'[1]Afgrødefordeling - jordtype'!$G16)*(Landbrug!$E$5)*Arealanvendelse!P$26</f>
        <v>863.23925822065132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109694.9188294395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>
        <f>IF(Landbrug!$E$47&gt;0,SUMIF(Landbrug!$B$32:$B$45,$B19,IF($I$4=År2,Landbrug!$D$32:$D$45,Landbrug!$E$32:$E$45)),'[1]Afgrødefordeling - jordtype'!$G17)*(1-Landbrug!$E$5)*Arealanvendelse!P$26</f>
        <v>98719.151233641649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17120.016233496339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>
        <f>IF(Landbrug!$E$47&gt;0,SUMIF(Landbrug!$B$32:$B$45,$B19,IF($R$4=År2,Landbrug!$D$32:$D$45,Landbrug!$E$32:$E$45)),'[1]Afgrødefordeling - jordtype'!$G17)*(Landbrug!$E$5)*Arealanvendelse!P$26</f>
        <v>20940.42601925732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1549710.4231771363</v>
      </c>
      <c r="G20" s="38">
        <f t="shared" si="2"/>
        <v>72619.812449615012</v>
      </c>
      <c r="H20" s="38">
        <f t="shared" si="2"/>
        <v>55230.474335887062</v>
      </c>
      <c r="I20" s="38">
        <f t="shared" si="2"/>
        <v>1394650.7209859642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241862.32038024676</v>
      </c>
      <c r="P20" s="38">
        <f t="shared" si="2"/>
        <v>11333.727954564194</v>
      </c>
      <c r="Q20" s="38">
        <f t="shared" si="2"/>
        <v>8619.7850119592531</v>
      </c>
      <c r="R20" s="38">
        <f t="shared" si="2"/>
        <v>295835.00142126507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6" t="s">
        <v>7</v>
      </c>
      <c r="D22" s="447"/>
      <c r="E22" s="448"/>
      <c r="F22" s="449" t="s">
        <v>8</v>
      </c>
      <c r="G22" s="447"/>
      <c r="H22" s="44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3" t="s">
        <v>24</v>
      </c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5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190174.15207493372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>
        <f>IF(Landbrug!$E$47&gt;0,SUMIF(Landbrug!$B$32:$B$45,$B33,IF($I$31=År2,Landbrug!$D$32:$D$45,Landbrug!$E$32:$E$45)),'[1]Afgrødefordeling - jordtype'!$P4)*(1-Landbrug!$E$5)*Arealanvendelse!P$36</f>
        <v>177761.24151833868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29680.358994353821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>
        <f>IF(Landbrug!$E$47&gt;0,SUMIF(Landbrug!$B$32:$B$45,$B33,IF($R$31=År2,Landbrug!$D$32:$D$45,Landbrug!$E$32:$E$45)),'[1]Afgrødefordeling - jordtype'!$P4)*(Landbrug!$E$5)*Arealanvendelse!P$36</f>
        <v>37706.930019041538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14634.530814874721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>
        <f>IF(Landbrug!$E$47&gt;0,SUMIF(Landbrug!$B$32:$B$45,$B34,IF($I$31=År2,Landbrug!$D$32:$D$45,Landbrug!$E$32:$E$45)),'[1]Afgrødefordeling - jordtype'!$P5)*(1-Landbrug!$E$5)*Arealanvendelse!P$36</f>
        <v>13679.31623886233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2284.0019190844941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>
        <f>IF(Landbrug!$E$47&gt;0,SUMIF(Landbrug!$B$32:$B$45,$B34,IF($R$31=År2,Landbrug!$D$32:$D$45,Landbrug!$E$32:$E$45)),'[1]Afgrødefordeling - jordtype'!$P5)*(Landbrug!$E$5)*Arealanvendelse!P$36</f>
        <v>2901.6731415768577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21415.704421878378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>
        <f>IF(Landbrug!$E$47&gt;0,SUMIF(Landbrug!$B$32:$B$45,$B35,IF($I$31=År2,Landbrug!$D$32:$D$45,Landbrug!$E$32:$E$45)),'[1]Afgrødefordeling - jordtype'!$P6)*(1-Landbrug!$E$5)*Arealanvendelse!P$36</f>
        <v>20017.87395651362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3342.3353722006718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>
        <f>IF(Landbrug!$E$47&gt;0,SUMIF(Landbrug!$B$32:$B$45,$B35,IF($R$31=År2,Landbrug!$D$32:$D$45,Landbrug!$E$32:$E$45)),'[1]Afgrødefordeling - jordtype'!$P6)*(Landbrug!$E$5)*Arealanvendelse!P$36</f>
        <v>4246.2156877453126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118583.25035158051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>
        <f>IF(Landbrug!$E$47&gt;0,SUMIF(Landbrug!$B$32:$B$45,$B36,IF($I$31=År2,Landbrug!$D$32:$D$45,Landbrug!$E$32:$E$45)),'[1]Afgrødefordeling - jordtype'!$P7)*(1-Landbrug!$E$5)*Arealanvendelse!P$36</f>
        <v>110843.16967255903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18507.212482616615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>
        <f>IF(Landbrug!$E$47&gt;0,SUMIF(Landbrug!$B$32:$B$45,$B36,IF($R$31=År2,Landbrug!$D$32:$D$45,Landbrug!$E$32:$E$45)),'[1]Afgrødefordeling - jordtype'!$P7)*(Landbrug!$E$5)*Arealanvendelse!P$36</f>
        <v>23512.187506300404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2459.5803417061084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>
        <f>IF(Landbrug!$E$47&gt;0,SUMIF(Landbrug!$B$32:$B$45,$B37,IF($I$31=År2,Landbrug!$D$32:$D$45,Landbrug!$E$32:$E$45)),'[1]Afgrødefordeling - jordtype'!$P8)*(1-Landbrug!$E$5)*Arealanvendelse!P$36</f>
        <v>2299.0403815945601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383.86514003505738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>
        <f>IF(Landbrug!$E$47&gt;0,SUMIF(Landbrug!$B$32:$B$45,$B37,IF($R$31=År2,Landbrug!$D$32:$D$45,Landbrug!$E$32:$E$45)),'[1]Afgrødefordeling - jordtype'!$P8)*(Landbrug!$E$5)*Arealanvendelse!P$36</f>
        <v>487.67523245945216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10345.22343108295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>
        <f>IF(Landbrug!$E$47&gt;0,SUMIF(Landbrug!$B$32:$B$45,$B38,IF($I$31=År2,Landbrug!$D$32:$D$45,Landbrug!$E$32:$E$45)),'[1]Afgrødefordeling - jordtype'!$P9)*(1-Landbrug!$E$5)*Arealanvendelse!P$36</f>
        <v>9669.9774434609044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1614.5724430013856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>
        <f>IF(Landbrug!$E$47&gt;0,SUMIF(Landbrug!$B$32:$B$45,$B38,IF($R$31=År2,Landbrug!$D$32:$D$45,Landbrug!$E$32:$E$45)),'[1]Afgrødefordeling - jordtype'!$P9)*(Landbrug!$E$5)*Arealanvendelse!P$36</f>
        <v>2051.2073364917069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15811.216143862219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>
        <f>IF(Landbrug!$E$47&gt;0,SUMIF(Landbrug!$B$32:$B$45,$B39,IF($I$31=År2,Landbrug!$D$32:$D$45,Landbrug!$E$32:$E$45)),'[1]Afgrødefordeling - jordtype'!$P10)*(1-Landbrug!$E$5)*Arealanvendelse!P$36</f>
        <v>14779.197808860414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2467.64645019815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>
        <f>IF(Landbrug!$E$47&gt;0,SUMIF(Landbrug!$B$32:$B$45,$B39,IF($R$31=År2,Landbrug!$D$32:$D$45,Landbrug!$E$32:$E$45)),'[1]Afgrødefordeling - jordtype'!$P10)*(Landbrug!$E$5)*Arealanvendelse!P$36</f>
        <v>3134.9813533946331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32012.416450807639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>
        <f>IF(Landbrug!$E$47&gt;0,SUMIF(Landbrug!$B$32:$B$45,$B40,IF($I$31=År2,Landbrug!$D$32:$D$45,Landbrug!$E$32:$E$45)),'[1]Afgrødefordeling - jordtype'!$P11)*(1-Landbrug!$E$5)*Arealanvendelse!P$36</f>
        <v>29922.925014832817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4996.1574807618863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>
        <f>IF(Landbrug!$E$47&gt;0,SUMIF(Landbrug!$B$32:$B$45,$B40,IF($R$31=År2,Landbrug!$D$32:$D$45,Landbrug!$E$32:$E$45)),'[1]Afgrødefordeling - jordtype'!$P11)*(Landbrug!$E$5)*Arealanvendelse!P$36</f>
        <v>6347.2871243584768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959.15016801528964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>
        <f>IF(Landbrug!$E$47&gt;0,SUMIF(Landbrug!$B$32:$B$45,$B41,IF($I$31=År2,Landbrug!$D$32:$D$45,Landbrug!$E$32:$E$45)),'[1]Afgrødefordeling - jordtype'!$P12)*(1-Landbrug!$E$5)*Arealanvendelse!P$36</f>
        <v>896.54520768805401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149.69395685787757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>
        <f>IF(Landbrug!$E$47&gt;0,SUMIF(Landbrug!$B$32:$B$45,$B41,IF($R$31=År2,Landbrug!$D$32:$D$45,Landbrug!$E$32:$E$45)),'[1]Afgrødefordeling - jordtype'!$P12)*(Landbrug!$E$5)*Arealanvendelse!P$36</f>
        <v>190.17625617625387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8489.1765698018808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>
        <f>IF(Landbrug!$E$47&gt;0,SUMIF(Landbrug!$B$32:$B$45,$B42,IF($I$31=År2,Landbrug!$D$32:$D$45,Landbrug!$E$32:$E$45)),'[1]Afgrødefordeling - jordtype'!$P13)*(1-Landbrug!$E$5)*Arealanvendelse!P$36</f>
        <v>7935.0771387784034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1324.9003895066519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>
        <f>IF(Landbrug!$E$47&gt;0,SUMIF(Landbrug!$B$32:$B$45,$B42,IF($R$31=År2,Landbrug!$D$32:$D$45,Landbrug!$E$32:$E$45)),'[1]Afgrødefordeling - jordtype'!$P13)*(Landbrug!$E$5)*Arealanvendelse!P$36</f>
        <v>1683.1981809529948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19084.489401980361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>
        <f>IF(Landbrug!$E$47&gt;0,SUMIF(Landbrug!$B$32:$B$45,$B43,IF($I$31=År2,Landbrug!$D$32:$D$45,Landbrug!$E$32:$E$45)),'[1]Afgrødefordeling - jordtype'!$P14)*(1-Landbrug!$E$5)*Arealanvendelse!P$36</f>
        <v>17838.820327711393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2978.5041263206344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>
        <f>IF(Landbrug!$E$47&gt;0,SUMIF(Landbrug!$B$32:$B$45,$B43,IF($R$31=År2,Landbrug!$D$32:$D$45,Landbrug!$E$32:$E$45)),'[1]Afgrødefordeling - jordtype'!$P14)*(Landbrug!$E$5)*Arealanvendelse!P$36</f>
        <v>3783.9921907266594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3584.3960536589798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>
        <f>IF(Landbrug!$E$47&gt;0,SUMIF(Landbrug!$B$32:$B$45,$B44,IF($I$31=År2,Landbrug!$D$32:$D$45,Landbrug!$E$32:$E$45)),'[1]Afgrødefordeling - jordtype'!$P15)*(1-Landbrug!$E$5)*Arealanvendelse!P$36</f>
        <v>3350.4379309170949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559.41441299880034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>
        <f>IF(Landbrug!$E$47&gt;0,SUMIF(Landbrug!$B$32:$B$45,$B44,IF($R$31=År2,Landbrug!$D$32:$D$45,Landbrug!$E$32:$E$45)),'[1]Afgrødefordeling - jordtype'!$P15)*(Landbrug!$E$5)*Arealanvendelse!P$36</f>
        <v>710.69895504302008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1378.3575978842866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>
        <f>IF(Landbrug!$E$47&gt;0,SUMIF(Landbrug!$B$32:$B$45,$B45,IF($I$31=År2,Landbrug!$D$32:$D$45,Landbrug!$E$32:$E$45)),'[1]Afgrødefordeling - jordtype'!$P16)*(1-Landbrug!$E$5)*Arealanvendelse!P$36</f>
        <v>1288.3904315219554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215.11939388945515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>
        <f>IF(Landbrug!$E$47&gt;0,SUMIF(Landbrug!$B$32:$B$45,$B45,IF($R$31=År2,Landbrug!$D$32:$D$45,Landbrug!$E$32:$E$45)),'[1]Afgrødefordeling - jordtype'!$P16)*(Landbrug!$E$5)*Arealanvendelse!P$36</f>
        <v>273.29494001980873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33436.147663246578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>
        <f>IF(Landbrug!$E$47&gt;0,SUMIF(Landbrug!$B$32:$B$45,$B46,IF($I$31=År2,Landbrug!$D$32:$D$45,Landbrug!$E$32:$E$45)),'[1]Afgrødefordeling - jordtype'!$P17)*(1-Landbrug!$E$5)*Arealanvendelse!P$36</f>
        <v>31253.727466954875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5218.3583058246104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>
        <f>IF(Landbrug!$E$47&gt;0,SUMIF(Landbrug!$B$32:$B$45,$B46,IF($R$31=År2,Landbrug!$D$32:$D$45,Landbrug!$E$32:$E$45)),'[1]Afgrødefordeling - jordtype'!$P17)*(Landbrug!$E$5)*Arealanvendelse!P$36</f>
        <v>6629.5785535964887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472367.79148531368</v>
      </c>
      <c r="G47" s="38">
        <f t="shared" si="3"/>
        <v>7826.9175503849747</v>
      </c>
      <c r="H47" s="38">
        <f t="shared" si="3"/>
        <v>5952.705664112922</v>
      </c>
      <c r="I47" s="38">
        <f t="shared" si="3"/>
        <v>441535.74053859408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73722.140867650116</v>
      </c>
      <c r="P47" s="38">
        <f t="shared" si="3"/>
        <v>1221.5420454358054</v>
      </c>
      <c r="Q47" s="38">
        <f t="shared" si="3"/>
        <v>929.03498804074502</v>
      </c>
      <c r="R47" s="38">
        <f t="shared" si="3"/>
        <v>93659.096477883591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6" t="s">
        <v>7</v>
      </c>
      <c r="D49" s="447"/>
      <c r="E49" s="448"/>
      <c r="F49" s="449" t="s">
        <v>8</v>
      </c>
      <c r="G49" s="447"/>
      <c r="H49" s="44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3840095.3813778022</v>
      </c>
      <c r="F5" s="238"/>
      <c r="G5" s="238">
        <v>20984.90236249438</v>
      </c>
      <c r="H5" s="238"/>
      <c r="I5" s="238"/>
      <c r="J5" s="238">
        <v>428226</v>
      </c>
      <c r="K5" s="238">
        <v>257031.00000000003</v>
      </c>
      <c r="L5" s="238"/>
      <c r="M5" s="238">
        <v>227802.00000000003</v>
      </c>
      <c r="N5" s="238">
        <v>234</v>
      </c>
      <c r="O5" s="238"/>
      <c r="P5" s="238">
        <v>2444654</v>
      </c>
      <c r="Q5" s="238"/>
      <c r="R5" s="238">
        <v>11357.999999999998</v>
      </c>
      <c r="S5" s="238">
        <v>29145673.580622546</v>
      </c>
      <c r="T5" s="238"/>
      <c r="U5" s="238">
        <v>990078</v>
      </c>
      <c r="V5" s="238"/>
      <c r="W5" s="238"/>
      <c r="X5" s="238"/>
      <c r="Y5" s="238">
        <v>85935.000000000015</v>
      </c>
      <c r="Z5" s="238"/>
      <c r="AA5" s="238">
        <v>8334841.759060693</v>
      </c>
      <c r="AB5" s="238">
        <v>33319229.334160008</v>
      </c>
      <c r="AC5" s="238"/>
      <c r="AD5" s="238"/>
      <c r="AE5" s="238"/>
      <c r="AF5" s="238"/>
      <c r="AG5" s="238"/>
      <c r="AH5" s="238"/>
      <c r="AI5" s="238"/>
      <c r="AJ5" s="238"/>
      <c r="AK5" s="238">
        <v>80569048.957583547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1505490.464025514</v>
      </c>
      <c r="F7" s="238"/>
      <c r="G7" s="238">
        <v>8138.6352546285043</v>
      </c>
      <c r="H7" s="238"/>
      <c r="I7" s="238"/>
      <c r="J7" s="238">
        <v>142742</v>
      </c>
      <c r="K7" s="238">
        <v>85677</v>
      </c>
      <c r="L7" s="238"/>
      <c r="M7" s="238">
        <v>75934.000000000015</v>
      </c>
      <c r="N7" s="238">
        <v>78</v>
      </c>
      <c r="O7" s="238"/>
      <c r="P7" s="238">
        <v>725967.99999999977</v>
      </c>
      <c r="Q7" s="238"/>
      <c r="R7" s="238">
        <v>3785.9999999999991</v>
      </c>
      <c r="S7" s="238">
        <v>12515657.295601793</v>
      </c>
      <c r="T7" s="238"/>
      <c r="U7" s="238">
        <v>330026</v>
      </c>
      <c r="V7" s="238"/>
      <c r="W7" s="238"/>
      <c r="X7" s="238"/>
      <c r="Y7" s="238">
        <v>28645.000000000004</v>
      </c>
      <c r="Z7" s="238"/>
      <c r="AA7" s="238">
        <v>2775329.8009308982</v>
      </c>
      <c r="AB7" s="238">
        <v>15533219.712531526</v>
      </c>
      <c r="AC7" s="238"/>
      <c r="AD7" s="238"/>
      <c r="AE7" s="238"/>
      <c r="AF7" s="238"/>
      <c r="AG7" s="238"/>
      <c r="AH7" s="238"/>
      <c r="AI7" s="238"/>
      <c r="AJ7" s="238"/>
      <c r="AK7" s="238">
        <v>34094686.908344358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1577517.9173522878</v>
      </c>
      <c r="F8" s="238"/>
      <c r="G8" s="238">
        <v>8404.7671078658768</v>
      </c>
      <c r="H8" s="238"/>
      <c r="I8" s="238"/>
      <c r="J8" s="238">
        <v>142742</v>
      </c>
      <c r="K8" s="238">
        <v>85677.000000000029</v>
      </c>
      <c r="L8" s="238"/>
      <c r="M8" s="238">
        <v>75934.000000000029</v>
      </c>
      <c r="N8" s="238">
        <v>78</v>
      </c>
      <c r="O8" s="238"/>
      <c r="P8" s="238">
        <v>723032.00000000023</v>
      </c>
      <c r="Q8" s="238"/>
      <c r="R8" s="238">
        <v>3786</v>
      </c>
      <c r="S8" s="238">
        <v>12276506.618354084</v>
      </c>
      <c r="T8" s="238"/>
      <c r="U8" s="238">
        <v>330025.99999999994</v>
      </c>
      <c r="V8" s="238"/>
      <c r="W8" s="238"/>
      <c r="X8" s="238"/>
      <c r="Y8" s="238">
        <v>28645.000000000004</v>
      </c>
      <c r="Z8" s="238"/>
      <c r="AA8" s="238">
        <v>2890677.9581297943</v>
      </c>
      <c r="AB8" s="238">
        <v>14871140.288295148</v>
      </c>
      <c r="AC8" s="238"/>
      <c r="AD8" s="238"/>
      <c r="AE8" s="238"/>
      <c r="AF8" s="238"/>
      <c r="AG8" s="238"/>
      <c r="AH8" s="238"/>
      <c r="AI8" s="238"/>
      <c r="AJ8" s="238"/>
      <c r="AK8" s="238">
        <v>33383944.549239181</v>
      </c>
    </row>
    <row r="9" spans="1:37" x14ac:dyDescent="0.25">
      <c r="A9" s="78" t="s">
        <v>112</v>
      </c>
      <c r="B9" s="238"/>
      <c r="C9" s="238">
        <v>217245.27668679622</v>
      </c>
      <c r="D9" s="238"/>
      <c r="E9" s="238"/>
      <c r="F9" s="238"/>
      <c r="G9" s="238"/>
      <c r="H9" s="238"/>
      <c r="I9" s="238"/>
      <c r="J9" s="238"/>
      <c r="K9" s="238">
        <v>41219273.95581004</v>
      </c>
      <c r="L9" s="238"/>
      <c r="M9" s="238">
        <v>2603926.024732016</v>
      </c>
      <c r="N9" s="238"/>
      <c r="O9" s="238">
        <v>16263222.796414331</v>
      </c>
      <c r="P9" s="238"/>
      <c r="Q9" s="238">
        <v>0</v>
      </c>
      <c r="R9" s="238">
        <v>19802510.429103382</v>
      </c>
      <c r="S9" s="238"/>
      <c r="T9" s="238">
        <v>5105264.0021397118</v>
      </c>
      <c r="U9" s="238">
        <v>19054221.142737754</v>
      </c>
      <c r="V9" s="238"/>
      <c r="W9" s="238"/>
      <c r="X9" s="238"/>
      <c r="Y9" s="238">
        <v>2833240.4834569679</v>
      </c>
      <c r="Z9" s="238">
        <v>132761.00241970882</v>
      </c>
      <c r="AA9" s="238"/>
      <c r="AB9" s="238"/>
      <c r="AC9" s="238"/>
      <c r="AD9" s="238"/>
      <c r="AE9" s="238"/>
      <c r="AF9" s="238">
        <v>721133.62677978189</v>
      </c>
      <c r="AG9" s="238"/>
      <c r="AH9" s="238"/>
      <c r="AI9" s="238"/>
      <c r="AJ9" s="238"/>
      <c r="AK9" s="238">
        <v>107952798.74028048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72415.092228932073</v>
      </c>
      <c r="D11" s="238"/>
      <c r="E11" s="238"/>
      <c r="F11" s="238"/>
      <c r="G11" s="238"/>
      <c r="H11" s="238"/>
      <c r="I11" s="238"/>
      <c r="J11" s="238"/>
      <c r="K11" s="238">
        <v>13739757.985270012</v>
      </c>
      <c r="L11" s="238"/>
      <c r="M11" s="238">
        <v>867975.34157733864</v>
      </c>
      <c r="N11" s="238"/>
      <c r="O11" s="238">
        <v>5421074.2654714435</v>
      </c>
      <c r="P11" s="238"/>
      <c r="Q11" s="238">
        <v>0</v>
      </c>
      <c r="R11" s="238">
        <v>6600836.809701127</v>
      </c>
      <c r="S11" s="238"/>
      <c r="T11" s="238">
        <v>1701754.6673799036</v>
      </c>
      <c r="U11" s="238">
        <v>6351407.0475792503</v>
      </c>
      <c r="V11" s="238"/>
      <c r="W11" s="238"/>
      <c r="X11" s="238"/>
      <c r="Y11" s="238">
        <v>944413.49448565592</v>
      </c>
      <c r="Z11" s="238">
        <v>44253.667473236274</v>
      </c>
      <c r="AA11" s="238"/>
      <c r="AB11" s="238"/>
      <c r="AC11" s="238"/>
      <c r="AD11" s="238"/>
      <c r="AE11" s="238"/>
      <c r="AF11" s="238">
        <v>240377.87559326063</v>
      </c>
      <c r="AG11" s="238"/>
      <c r="AH11" s="238"/>
      <c r="AI11" s="238"/>
      <c r="AJ11" s="238"/>
      <c r="AK11" s="238">
        <v>35984266.246760152</v>
      </c>
    </row>
    <row r="12" spans="1:37" x14ac:dyDescent="0.25">
      <c r="A12" s="79">
        <v>2050</v>
      </c>
      <c r="B12" s="238"/>
      <c r="C12" s="238">
        <v>72415.092228932073</v>
      </c>
      <c r="D12" s="238"/>
      <c r="E12" s="238"/>
      <c r="F12" s="238"/>
      <c r="G12" s="238"/>
      <c r="H12" s="238"/>
      <c r="I12" s="238"/>
      <c r="J12" s="238"/>
      <c r="K12" s="238">
        <v>13739757.985270012</v>
      </c>
      <c r="L12" s="238"/>
      <c r="M12" s="238">
        <v>867975.34157733864</v>
      </c>
      <c r="N12" s="238"/>
      <c r="O12" s="238">
        <v>5421074.2654714435</v>
      </c>
      <c r="P12" s="238"/>
      <c r="Q12" s="238">
        <v>0</v>
      </c>
      <c r="R12" s="238">
        <v>6600836.809701127</v>
      </c>
      <c r="S12" s="238"/>
      <c r="T12" s="238">
        <v>1701754.6673799036</v>
      </c>
      <c r="U12" s="238">
        <v>6351407.0475792503</v>
      </c>
      <c r="V12" s="238"/>
      <c r="W12" s="238"/>
      <c r="X12" s="238"/>
      <c r="Y12" s="238">
        <v>944413.49448565592</v>
      </c>
      <c r="Z12" s="238">
        <v>44253.667473236274</v>
      </c>
      <c r="AA12" s="238"/>
      <c r="AB12" s="238"/>
      <c r="AC12" s="238"/>
      <c r="AD12" s="238"/>
      <c r="AE12" s="238"/>
      <c r="AF12" s="238">
        <v>240377.87559326063</v>
      </c>
      <c r="AG12" s="238"/>
      <c r="AH12" s="238"/>
      <c r="AI12" s="238"/>
      <c r="AJ12" s="238"/>
      <c r="AK12" s="238">
        <v>35984266.246760152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5825310.9547232771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604877.62481286074</v>
      </c>
      <c r="AE17" s="238">
        <v>8774736.4880378172</v>
      </c>
      <c r="AF17" s="238"/>
      <c r="AG17" s="238">
        <v>421859.63376903627</v>
      </c>
      <c r="AH17" s="238"/>
      <c r="AI17" s="238"/>
      <c r="AJ17" s="238"/>
      <c r="AK17" s="238">
        <v>18574977.701342992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2080333.682561968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196559.60980685451</v>
      </c>
      <c r="AE19" s="238">
        <v>2863529.5604047892</v>
      </c>
      <c r="AF19" s="238"/>
      <c r="AG19" s="238">
        <v>154246.84100889968</v>
      </c>
      <c r="AH19" s="238"/>
      <c r="AI19" s="238"/>
      <c r="AJ19" s="238"/>
      <c r="AK19" s="238">
        <v>6277400.6937825121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1851212.0596257476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198535.62761100623</v>
      </c>
      <c r="AE20" s="238">
        <v>2900968.4353083428</v>
      </c>
      <c r="AF20" s="238"/>
      <c r="AG20" s="238">
        <v>154725.73196500578</v>
      </c>
      <c r="AH20" s="238"/>
      <c r="AI20" s="238"/>
      <c r="AJ20" s="238"/>
      <c r="AK20" s="238">
        <v>6088172.8545101024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2517529.7800321821</v>
      </c>
      <c r="AK21" s="238">
        <v>2621733.2207661495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792502.62774827308</v>
      </c>
      <c r="AK23" s="238">
        <v>792502.62774827308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897333.94736170489</v>
      </c>
      <c r="AK24" s="238">
        <v>897333.94736170489</v>
      </c>
    </row>
    <row r="25" spans="1:37" x14ac:dyDescent="0.25">
      <c r="A25" s="78" t="s">
        <v>114</v>
      </c>
      <c r="B25" s="238"/>
      <c r="C25" s="238"/>
      <c r="D25" s="238"/>
      <c r="E25" s="238">
        <v>1990903.880093025</v>
      </c>
      <c r="F25" s="238"/>
      <c r="G25" s="238">
        <v>6279.6558180549309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12451175.212661764</v>
      </c>
      <c r="T25" s="238"/>
      <c r="U25" s="238"/>
      <c r="V25" s="238"/>
      <c r="W25" s="238"/>
      <c r="X25" s="238"/>
      <c r="Y25" s="238"/>
      <c r="Z25" s="238"/>
      <c r="AA25" s="238"/>
      <c r="AB25" s="238">
        <v>18120392.888980739</v>
      </c>
      <c r="AC25" s="238"/>
      <c r="AD25" s="238"/>
      <c r="AE25" s="238"/>
      <c r="AF25" s="238"/>
      <c r="AG25" s="238"/>
      <c r="AH25" s="238">
        <v>65062728.84579356</v>
      </c>
      <c r="AI25" s="238">
        <v>2513799.4410976479</v>
      </c>
      <c r="AJ25" s="238"/>
      <c r="AK25" s="238">
        <v>100145279.92444479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569935.67566680163</v>
      </c>
      <c r="F27" s="238"/>
      <c r="G27" s="238">
        <v>904.29280606983355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1390628.5884001986</v>
      </c>
      <c r="T27" s="238"/>
      <c r="U27" s="238"/>
      <c r="V27" s="238"/>
      <c r="W27" s="238"/>
      <c r="X27" s="238"/>
      <c r="Y27" s="238"/>
      <c r="Z27" s="238"/>
      <c r="AA27" s="238"/>
      <c r="AB27" s="238">
        <v>1725913.3013923911</v>
      </c>
      <c r="AC27" s="238"/>
      <c r="AD27" s="238"/>
      <c r="AE27" s="238"/>
      <c r="AF27" s="238"/>
      <c r="AG27" s="238"/>
      <c r="AH27" s="238">
        <v>28521927.915010508</v>
      </c>
      <c r="AI27" s="238">
        <v>832479.65170221834</v>
      </c>
      <c r="AJ27" s="238"/>
      <c r="AK27" s="238">
        <v>33041789.424978189</v>
      </c>
    </row>
    <row r="28" spans="1:37" x14ac:dyDescent="0.25">
      <c r="A28" s="79">
        <v>2050</v>
      </c>
      <c r="B28" s="238"/>
      <c r="C28" s="238"/>
      <c r="D28" s="238"/>
      <c r="E28" s="238">
        <v>597203.21156908036</v>
      </c>
      <c r="F28" s="238"/>
      <c r="G28" s="238">
        <v>933.86301198509727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1364056.2909282311</v>
      </c>
      <c r="T28" s="238"/>
      <c r="U28" s="238"/>
      <c r="V28" s="238"/>
      <c r="W28" s="238"/>
      <c r="X28" s="238"/>
      <c r="Y28" s="238"/>
      <c r="Z28" s="238"/>
      <c r="AA28" s="238"/>
      <c r="AB28" s="238">
        <v>1652348.9209216826</v>
      </c>
      <c r="AC28" s="238"/>
      <c r="AD28" s="238"/>
      <c r="AE28" s="238"/>
      <c r="AF28" s="238"/>
      <c r="AG28" s="238"/>
      <c r="AH28" s="238">
        <v>27737309.195274573</v>
      </c>
      <c r="AI28" s="238">
        <v>736504.70071534708</v>
      </c>
      <c r="AJ28" s="238"/>
      <c r="AK28" s="238">
        <v>32088356.182420902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1643947.1078218848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1643947.1078218848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482021.37815281149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482021.37815281149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483517.91239064303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483517.91239064303</v>
      </c>
    </row>
    <row r="33" spans="1:37" x14ac:dyDescent="0.25">
      <c r="A33" s="78" t="s">
        <v>61</v>
      </c>
      <c r="B33" s="238">
        <v>182574.19618217932</v>
      </c>
      <c r="C33" s="238">
        <v>217245.27668679622</v>
      </c>
      <c r="D33" s="238">
        <v>1462906</v>
      </c>
      <c r="E33" s="238">
        <v>5830999.2614708273</v>
      </c>
      <c r="F33" s="238">
        <v>281468.55244752642</v>
      </c>
      <c r="G33" s="238">
        <v>27264.558180549309</v>
      </c>
      <c r="H33" s="238">
        <v>197788.71253069426</v>
      </c>
      <c r="I33" s="238">
        <v>1445379.0531089196</v>
      </c>
      <c r="J33" s="238">
        <v>428226</v>
      </c>
      <c r="K33" s="238">
        <v>41476304.95581004</v>
      </c>
      <c r="L33" s="238">
        <v>1513844.376677237</v>
      </c>
      <c r="M33" s="238">
        <v>8657038.9794552922</v>
      </c>
      <c r="N33" s="238">
        <v>2948427</v>
      </c>
      <c r="O33" s="238">
        <v>16263222.796414331</v>
      </c>
      <c r="P33" s="238">
        <v>2444654</v>
      </c>
      <c r="Q33" s="238">
        <v>692260.49385742994</v>
      </c>
      <c r="R33" s="238">
        <v>21472250.711091511</v>
      </c>
      <c r="S33" s="238">
        <v>41596848.793284312</v>
      </c>
      <c r="T33" s="238">
        <v>5105264.0021397118</v>
      </c>
      <c r="U33" s="238">
        <v>20044299.142737754</v>
      </c>
      <c r="V33" s="238">
        <v>2647325.8446415998</v>
      </c>
      <c r="W33" s="238">
        <v>336392.95646566537</v>
      </c>
      <c r="X33" s="238">
        <v>1643947.1078218848</v>
      </c>
      <c r="Y33" s="238">
        <v>2919175.4834569679</v>
      </c>
      <c r="Z33" s="238">
        <v>132761.00241970882</v>
      </c>
      <c r="AA33" s="238">
        <v>8334841.759060693</v>
      </c>
      <c r="AB33" s="238">
        <v>51439622.223140746</v>
      </c>
      <c r="AC33" s="238">
        <v>682979.63888483576</v>
      </c>
      <c r="AD33" s="238">
        <v>604877.62481286074</v>
      </c>
      <c r="AE33" s="238">
        <v>8774736.4880378172</v>
      </c>
      <c r="AF33" s="238">
        <v>721133.62677978189</v>
      </c>
      <c r="AG33" s="238">
        <v>526063.07450300315</v>
      </c>
      <c r="AH33" s="238">
        <v>65062728.84579356</v>
      </c>
      <c r="AI33" s="238">
        <v>2513799.4410976479</v>
      </c>
      <c r="AJ33" s="238">
        <v>2517529.7800321821</v>
      </c>
      <c r="AK33" s="238">
        <v>321146181.75902408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7.7109375" bestFit="1" customWidth="1"/>
    <col min="6" max="6" width="13.28515625" bestFit="1" customWidth="1"/>
    <col min="7" max="7" width="8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283</v>
      </c>
      <c r="B2" s="78">
        <v>1</v>
      </c>
    </row>
    <row r="4" spans="1:11" x14ac:dyDescent="0.25">
      <c r="A4" s="77" t="s">
        <v>310</v>
      </c>
      <c r="B4" s="77" t="s">
        <v>62</v>
      </c>
    </row>
    <row r="5" spans="1:11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48</v>
      </c>
      <c r="F5" s="169" t="s">
        <v>115</v>
      </c>
      <c r="G5" s="169" t="s">
        <v>14</v>
      </c>
      <c r="H5" s="169" t="s">
        <v>158</v>
      </c>
      <c r="I5" s="169" t="s">
        <v>54</v>
      </c>
      <c r="J5" s="169" t="s">
        <v>159</v>
      </c>
      <c r="K5" s="169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944815.08868008247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166931.44861219462</v>
      </c>
      <c r="F7" s="76">
        <v>832479.65170221834</v>
      </c>
      <c r="G7" s="76">
        <v>0</v>
      </c>
      <c r="H7" s="76">
        <v>142742</v>
      </c>
      <c r="I7" s="76">
        <v>439387.69075181423</v>
      </c>
      <c r="J7" s="76">
        <v>5421074.2654714435</v>
      </c>
      <c r="K7" s="76">
        <v>7222632.6252203798</v>
      </c>
    </row>
    <row r="8" spans="1:11" x14ac:dyDescent="0.25">
      <c r="A8" s="78">
        <v>2050</v>
      </c>
      <c r="B8" s="76">
        <v>0.18489040050189942</v>
      </c>
      <c r="C8" s="76">
        <v>242545.76887958913</v>
      </c>
      <c r="D8" s="76">
        <v>0.11492812394862995</v>
      </c>
      <c r="E8" s="76">
        <v>127941.02923773066</v>
      </c>
      <c r="F8" s="76">
        <v>736504.70071534708</v>
      </c>
      <c r="G8" s="76">
        <v>6687.6021110492293</v>
      </c>
      <c r="H8" s="76">
        <v>142742</v>
      </c>
      <c r="I8" s="76">
        <v>459741.59060662938</v>
      </c>
      <c r="J8" s="76">
        <v>5421074.2654714435</v>
      </c>
      <c r="K8" s="76">
        <v>7137237.2568403138</v>
      </c>
    </row>
    <row r="9" spans="1:11" x14ac:dyDescent="0.25">
      <c r="A9" s="78" t="s">
        <v>61</v>
      </c>
      <c r="B9" s="76">
        <v>370459.88762915425</v>
      </c>
      <c r="C9" s="76">
        <v>666212.93031054817</v>
      </c>
      <c r="D9" s="76">
        <v>282332.14526922622</v>
      </c>
      <c r="E9" s="76">
        <v>294872.47784992529</v>
      </c>
      <c r="F9" s="76">
        <v>2513799.4410976479</v>
      </c>
      <c r="G9" s="76">
        <v>6687.6021110492293</v>
      </c>
      <c r="H9" s="76">
        <v>428226</v>
      </c>
      <c r="I9" s="76">
        <v>1319759.2711998716</v>
      </c>
      <c r="J9" s="76">
        <v>16263222.796414331</v>
      </c>
      <c r="K9" s="76">
        <v>22145572.551881757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8" width="11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5" width="9.85546875" style="169" bestFit="1" customWidth="1"/>
    <col min="26" max="26" width="9.28515625" style="169" bestFit="1" customWidth="1"/>
    <col min="27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56</v>
      </c>
      <c r="Y5" s="169" t="s">
        <v>55</v>
      </c>
      <c r="Z5" s="169" t="s">
        <v>238</v>
      </c>
      <c r="AA5" s="169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218475.89285786889</v>
      </c>
      <c r="D7" s="98">
        <v>2821317.759830459</v>
      </c>
      <c r="E7" s="98">
        <v>935554.7883587121</v>
      </c>
      <c r="F7" s="98">
        <v>131018.05015567706</v>
      </c>
      <c r="G7" s="98">
        <v>1462811.7838699373</v>
      </c>
      <c r="H7" s="98">
        <v>22498503.824004248</v>
      </c>
      <c r="I7" s="98">
        <v>0.40288562423666008</v>
      </c>
      <c r="J7" s="98">
        <v>2063763.1734135598</v>
      </c>
      <c r="K7" s="98"/>
      <c r="L7" s="98">
        <v>34449.731880352119</v>
      </c>
      <c r="M7" s="98">
        <v>952519.64833213156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5458842.7210985618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925011.48221335816</v>
      </c>
      <c r="Y7" s="98">
        <v>1327226.7147852567</v>
      </c>
      <c r="Z7" s="98">
        <v>632.81348314511342</v>
      </c>
      <c r="AA7" s="98">
        <v>53060846.910853319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219701.78669330367</v>
      </c>
      <c r="D8" s="98">
        <v>2952551.0288410056</v>
      </c>
      <c r="E8" s="98">
        <v>980314.70578320744</v>
      </c>
      <c r="F8" s="98">
        <v>119570.06432731522</v>
      </c>
      <c r="G8" s="98">
        <v>1471843.8941405099</v>
      </c>
      <c r="H8" s="98">
        <v>23160879.440476462</v>
      </c>
      <c r="I8" s="98"/>
      <c r="J8" s="98">
        <v>2065153.5058970719</v>
      </c>
      <c r="K8" s="98"/>
      <c r="L8" s="98">
        <v>2199.2700615431677</v>
      </c>
      <c r="M8" s="98">
        <v>1074079.2998498199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5476952.308356721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929013.574979258</v>
      </c>
      <c r="Y8" s="98">
        <v>1334029.2470398843</v>
      </c>
      <c r="Z8" s="98">
        <v>1381.080602060887</v>
      </c>
      <c r="AA8" s="98">
        <v>54035563.724672295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650888.68930691946</v>
      </c>
      <c r="D9" s="98">
        <v>9004397.8609129768</v>
      </c>
      <c r="E9" s="98">
        <v>3268087.5012847767</v>
      </c>
      <c r="F9" s="98">
        <v>388863.39451189141</v>
      </c>
      <c r="G9" s="98">
        <v>4437213.7136186622</v>
      </c>
      <c r="H9" s="98">
        <v>49777386.974780872</v>
      </c>
      <c r="I9" s="98">
        <v>0.40288562423666008</v>
      </c>
      <c r="J9" s="98">
        <v>6169790.4301767666</v>
      </c>
      <c r="K9" s="98">
        <v>1974670.329311419</v>
      </c>
      <c r="L9" s="98">
        <v>88541.13456199161</v>
      </c>
      <c r="M9" s="98">
        <v>3292861.1944494438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12592159.670956198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2765599.6996776825</v>
      </c>
      <c r="Y9" s="98">
        <v>4666358.1332259178</v>
      </c>
      <c r="Z9" s="98">
        <v>100839.92713116054</v>
      </c>
      <c r="AA9" s="98">
        <v>141721604.65703693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19.810752704992638</v>
      </c>
      <c r="C7" s="236">
        <v>0</v>
      </c>
      <c r="D7" s="236">
        <v>59.629497759472514</v>
      </c>
      <c r="E7" s="236">
        <v>21.501926063738726</v>
      </c>
      <c r="F7" s="236">
        <v>0.14596282488120896</v>
      </c>
      <c r="G7" s="236">
        <v>2.0151850141246661</v>
      </c>
      <c r="H7" s="236">
        <v>0</v>
      </c>
      <c r="I7" s="236">
        <v>5.3986394353114884</v>
      </c>
      <c r="J7" s="236">
        <v>45.119459803579794</v>
      </c>
      <c r="K7" s="236">
        <v>153.62142360610105</v>
      </c>
    </row>
    <row r="8" spans="1:11" x14ac:dyDescent="0.25">
      <c r="A8" s="79">
        <v>2050</v>
      </c>
      <c r="B8" s="236">
        <v>19.90496446847807</v>
      </c>
      <c r="C8" s="236">
        <v>0</v>
      </c>
      <c r="D8" s="236">
        <v>61.333735389979957</v>
      </c>
      <c r="E8" s="236">
        <v>19.133769340961784</v>
      </c>
      <c r="F8" s="236">
        <v>0.23461711386879117</v>
      </c>
      <c r="G8" s="236">
        <v>2.1115978762570289</v>
      </c>
      <c r="H8" s="236">
        <v>0</v>
      </c>
      <c r="I8" s="236">
        <v>5.4154006187752017</v>
      </c>
      <c r="J8" s="236">
        <v>45.698441444158348</v>
      </c>
      <c r="K8" s="236">
        <v>153.83252625247917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5.299004640736527</v>
      </c>
      <c r="C11" s="236">
        <v>2.1694819870080004</v>
      </c>
      <c r="D11" s="236">
        <v>1.4201719861750002</v>
      </c>
      <c r="E11" s="236">
        <v>0.45076703432000015</v>
      </c>
      <c r="F11" s="236">
        <v>0</v>
      </c>
      <c r="G11" s="236">
        <v>16.27366559690411</v>
      </c>
      <c r="H11" s="236">
        <v>0</v>
      </c>
      <c r="I11" s="236">
        <v>0</v>
      </c>
      <c r="J11" s="236">
        <v>0</v>
      </c>
      <c r="K11" s="236">
        <v>25.613091245143636</v>
      </c>
    </row>
    <row r="12" spans="1:11" x14ac:dyDescent="0.25">
      <c r="A12" s="79">
        <v>2050</v>
      </c>
      <c r="B12" s="236">
        <v>5.3654495190523503</v>
      </c>
      <c r="C12" s="236">
        <v>2.1694819870080004</v>
      </c>
      <c r="D12" s="236">
        <v>1.4201719861750002</v>
      </c>
      <c r="E12" s="236">
        <v>0.45076703432000015</v>
      </c>
      <c r="F12" s="236">
        <v>0</v>
      </c>
      <c r="G12" s="236">
        <v>16.022658393242192</v>
      </c>
      <c r="H12" s="236">
        <v>0</v>
      </c>
      <c r="I12" s="236">
        <v>0</v>
      </c>
      <c r="J12" s="236">
        <v>0</v>
      </c>
      <c r="K12" s="236">
        <v>25.428528919797543</v>
      </c>
    </row>
    <row r="13" spans="1:11" x14ac:dyDescent="0.25">
      <c r="A13" s="78" t="s">
        <v>291</v>
      </c>
      <c r="B13" s="236">
        <v>57.259647697973008</v>
      </c>
      <c r="C13" s="236">
        <v>0</v>
      </c>
      <c r="D13" s="236">
        <v>120.96323314945246</v>
      </c>
      <c r="E13" s="236">
        <v>60.209285893257707</v>
      </c>
      <c r="F13" s="236">
        <v>0.38057993875000012</v>
      </c>
      <c r="G13" s="236">
        <v>4.126782890381695</v>
      </c>
      <c r="H13" s="236">
        <v>0</v>
      </c>
      <c r="I13" s="236">
        <v>14.765087181916268</v>
      </c>
      <c r="J13" s="236">
        <v>138.30699617208001</v>
      </c>
      <c r="K13" s="236">
        <v>396.01161292381113</v>
      </c>
    </row>
    <row r="14" spans="1:11" x14ac:dyDescent="0.25">
      <c r="A14" s="78" t="s">
        <v>246</v>
      </c>
      <c r="B14" s="236">
        <v>18.147608863995877</v>
      </c>
      <c r="C14" s="236">
        <v>6.5084459610240017</v>
      </c>
      <c r="D14" s="236">
        <v>4.2605159585250005</v>
      </c>
      <c r="E14" s="236">
        <v>1.3523011029600003</v>
      </c>
      <c r="F14" s="236">
        <v>0</v>
      </c>
      <c r="G14" s="236">
        <v>37.388606948151306</v>
      </c>
      <c r="H14" s="236">
        <v>0</v>
      </c>
      <c r="I14" s="236">
        <v>0</v>
      </c>
      <c r="J14" s="236">
        <v>0</v>
      </c>
      <c r="K14" s="236">
        <v>67.657478834656189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1140745.9345080981</v>
      </c>
      <c r="C4" s="237">
        <v>128467.8</v>
      </c>
      <c r="D4" s="237">
        <v>7805831.8694405425</v>
      </c>
      <c r="E4" s="237">
        <v>1834001.1901776728</v>
      </c>
      <c r="F4" s="237">
        <v>24394.90109435247</v>
      </c>
      <c r="G4" s="237">
        <v>2460677.2498286217</v>
      </c>
      <c r="H4" s="237">
        <v>1497826.23315338</v>
      </c>
      <c r="I4" s="237">
        <v>14891945.17820267</v>
      </c>
    </row>
    <row r="5" spans="1:9" x14ac:dyDescent="0.25">
      <c r="A5" s="78">
        <v>2050</v>
      </c>
      <c r="B5" s="237">
        <v>1159380.5453773015</v>
      </c>
      <c r="C5" s="237">
        <v>128467.8</v>
      </c>
      <c r="D5" s="237">
        <v>8031386.8549597003</v>
      </c>
      <c r="E5" s="237">
        <v>1639247.8106818853</v>
      </c>
      <c r="F5" s="237">
        <v>39211.773905647548</v>
      </c>
      <c r="G5" s="237">
        <v>2444450.8046781118</v>
      </c>
      <c r="H5" s="237">
        <v>1517162.9240881524</v>
      </c>
      <c r="I5" s="237">
        <v>14959308.513690799</v>
      </c>
    </row>
    <row r="6" spans="1:9" x14ac:dyDescent="0.25">
      <c r="A6" s="78" t="s">
        <v>61</v>
      </c>
      <c r="B6" s="237">
        <v>3377431.4198853993</v>
      </c>
      <c r="C6" s="237">
        <v>385403.4</v>
      </c>
      <c r="D6" s="237">
        <v>15965945.084400244</v>
      </c>
      <c r="E6" s="237">
        <v>5148666.9915147852</v>
      </c>
      <c r="F6" s="237">
        <v>63606.675000000017</v>
      </c>
      <c r="G6" s="237">
        <v>5609144.1703400668</v>
      </c>
      <c r="H6" s="237">
        <v>4590862.635672708</v>
      </c>
      <c r="I6" s="237">
        <v>35141060.376813203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11430027.592356149</v>
      </c>
      <c r="C4" s="98">
        <v>-24610.813181900667</v>
      </c>
      <c r="D4" s="98">
        <v>5507316.8818720337</v>
      </c>
      <c r="E4" s="98">
        <v>8852683.6564139053</v>
      </c>
      <c r="F4" s="98">
        <v>-1707937.0102545363</v>
      </c>
      <c r="G4" s="98">
        <v>-565990.77935995674</v>
      </c>
      <c r="H4" s="98">
        <v>0</v>
      </c>
      <c r="I4" s="98">
        <v>-631434.34313339414</v>
      </c>
      <c r="J4" s="98">
        <v>22860055.184712302</v>
      </c>
    </row>
    <row r="5" spans="1:10" x14ac:dyDescent="0.25">
      <c r="A5" s="78">
        <v>2050</v>
      </c>
      <c r="B5" s="98">
        <v>8813471.5833682045</v>
      </c>
      <c r="C5" s="98">
        <v>-40179.115818099352</v>
      </c>
      <c r="D5" s="98">
        <v>5485230.909845111</v>
      </c>
      <c r="E5" s="98">
        <v>8600679.1735734027</v>
      </c>
      <c r="F5" s="98">
        <v>-2973715.1305050733</v>
      </c>
      <c r="G5" s="98">
        <v>-550526.76458399382</v>
      </c>
      <c r="H5" s="98">
        <v>0</v>
      </c>
      <c r="I5" s="98">
        <v>-1708017.489143146</v>
      </c>
      <c r="J5" s="98">
        <v>17626943.166736405</v>
      </c>
    </row>
    <row r="6" spans="1:10" x14ac:dyDescent="0.25">
      <c r="A6" s="78" t="s">
        <v>61</v>
      </c>
      <c r="B6" s="98">
        <v>34155061.294001922</v>
      </c>
      <c r="C6" s="98">
        <v>-64948.366200000019</v>
      </c>
      <c r="D6" s="98">
        <v>16511809.692453861</v>
      </c>
      <c r="E6" s="98">
        <v>27178829.019721493</v>
      </c>
      <c r="F6" s="98">
        <v>-5243552.1407596096</v>
      </c>
      <c r="G6" s="98">
        <v>-1281724.7548390103</v>
      </c>
      <c r="H6" s="98">
        <v>0</v>
      </c>
      <c r="I6" s="98">
        <v>-2945352.1563748149</v>
      </c>
      <c r="J6" s="98">
        <v>68310122.588003844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9875472.4453032184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4031787.1463158978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1088045.8124689222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2154506.8629341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-1423173.0735050682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-493450.63787402952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-516531.08471977338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7602869.608861045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3804300.9790056865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1088045.8124689227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2154506.8629340995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-2521288.1827652766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-1425254.7542948411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-502600.52422498411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>SUMIF('Resultater - Østdanmark'!$F$3:$F$509,'CO2-udledning'!$D$2,'Resultater - Østdanmark'!I$3:I$509)</f>
        <v>1554555.1470529297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1228927.7363285178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117269.43380756295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232146.66455890334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-284763.93674946815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-137983.70525936465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-49459.694640183312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>SUMIF('Resultater - Østdanmark'!$F$3:$F$509,'CO2-udledning'!$D$2,'Resultater - Østdanmark'!J$3:J$509)</f>
        <v>1210601.9745071586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1204409.4207982279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117269.43380756291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232146.66455890334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-452426.94773979689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-282762.73484830488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-47926.24035900968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5381619.5037339376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224570.40950584275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370490.27594297461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28408153.283469509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217805.88377635827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1778992.2257450195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4923583.0761439931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5903489.3992296383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32105.259581147304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1025729.6203575714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1120053.9852881476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713505.92728443746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154484.73733408173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5384297.8300240729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223655.47079475562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368467.16262994817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28726652.266058438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215100.32143170634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1773593.0585347696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4893003.8959338032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5948728.1077614166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31959.139430497853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1022705.1142750654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1117549.622505489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710657.73610137182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155048.14004123484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1608239.7398434528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66320.575580958233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111531.10220983687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7915785.5258047525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66219.734583524318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515263.04540454788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1508318.1394402247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1730463.2966817433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9754.2866982633659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301497.09442768525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342757.79858178977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211505.55492892067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42074.872472772768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1668103.5195071232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68461.408127480128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115050.74976069485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8259662.159688036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67896.085122154822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531883.75371629221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1557006.906908574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1806784.2396676533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10073.206306368047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311324.13276481908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354294.27163502085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218355.83887788613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43487.487569771387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2863529.5604047892</v>
      </c>
      <c r="C7" s="237">
        <v>792502.62774827308</v>
      </c>
      <c r="D7" s="237">
        <v>3656032.188153062</v>
      </c>
    </row>
    <row r="8" spans="1:4" x14ac:dyDescent="0.25">
      <c r="A8" s="78">
        <v>2050</v>
      </c>
      <c r="B8" s="237">
        <v>2900968.4353083428</v>
      </c>
      <c r="C8" s="237">
        <v>897333.94736170489</v>
      </c>
      <c r="D8" s="237">
        <v>3798302.3826700477</v>
      </c>
    </row>
    <row r="9" spans="1:4" x14ac:dyDescent="0.25">
      <c r="A9" s="78" t="s">
        <v>61</v>
      </c>
      <c r="B9" s="237">
        <v>8774736.4880378172</v>
      </c>
      <c r="C9" s="237">
        <v>2517529.7800321821</v>
      </c>
      <c r="D9" s="237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2501770</v>
      </c>
      <c r="E6" s="237">
        <v>487920</v>
      </c>
      <c r="F6" s="237">
        <v>623500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2389770</v>
      </c>
      <c r="E7" s="237">
        <v>487920</v>
      </c>
      <c r="F7" s="237">
        <v>735500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7469910</v>
      </c>
      <c r="E8" s="237">
        <v>1448760</v>
      </c>
      <c r="F8" s="237">
        <v>1920900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74183.803587131348</v>
      </c>
      <c r="C7" s="237">
        <v>4853.1770030289581</v>
      </c>
      <c r="D7" s="237">
        <v>614009.9839605958</v>
      </c>
      <c r="E7" s="237">
        <v>12260.644279007083</v>
      </c>
      <c r="F7" s="237">
        <v>18194.810700511243</v>
      </c>
      <c r="G7" s="237">
        <v>52970.654930914927</v>
      </c>
      <c r="H7" s="237">
        <v>966609.27748625283</v>
      </c>
      <c r="I7" s="237">
        <v>162670.5326839725</v>
      </c>
      <c r="J7" s="237">
        <v>43656.858578083113</v>
      </c>
      <c r="K7" s="237">
        <v>108216.1106595821</v>
      </c>
      <c r="L7" s="237">
        <v>78362.46663239249</v>
      </c>
      <c r="M7" s="237">
        <v>257867.80103200703</v>
      </c>
      <c r="N7" s="237">
        <v>7716.8760454422081</v>
      </c>
      <c r="O7" s="237">
        <v>99823.678331425646</v>
      </c>
      <c r="P7" s="237">
        <v>2501396.6759103471</v>
      </c>
    </row>
    <row r="8" spans="1:16" x14ac:dyDescent="0.25">
      <c r="A8" s="78">
        <v>2050</v>
      </c>
      <c r="B8" s="237">
        <v>70714.46091817932</v>
      </c>
      <c r="C8" s="237">
        <v>4625.795568945282</v>
      </c>
      <c r="D8" s="237">
        <v>585897.98396059568</v>
      </c>
      <c r="E8" s="237">
        <v>11677.56258440821</v>
      </c>
      <c r="F8" s="237">
        <v>17345.073983380356</v>
      </c>
      <c r="G8" s="237">
        <v>50518.159150673164</v>
      </c>
      <c r="H8" s="237">
        <v>921525.54308632715</v>
      </c>
      <c r="I8" s="237">
        <v>155081.49250673887</v>
      </c>
      <c r="J8" s="237">
        <v>41644.367513597048</v>
      </c>
      <c r="K8" s="237">
        <v>103139.18553800805</v>
      </c>
      <c r="L8" s="237">
        <v>74614.172443133619</v>
      </c>
      <c r="M8" s="237">
        <v>249941.24327345032</v>
      </c>
      <c r="N8" s="237">
        <v>7390.1149836831491</v>
      </c>
      <c r="O8" s="237">
        <v>95299.403912586349</v>
      </c>
      <c r="P8" s="237">
        <v>2389414.5594237065</v>
      </c>
    </row>
    <row r="9" spans="1:16" x14ac:dyDescent="0.25">
      <c r="A9" s="78" t="s">
        <v>61</v>
      </c>
      <c r="B9" s="237">
        <v>221751.477371733</v>
      </c>
      <c r="C9" s="237">
        <v>14593.753465080146</v>
      </c>
      <c r="D9" s="237">
        <v>1488839.3835768392</v>
      </c>
      <c r="E9" s="237">
        <v>36690.28543224329</v>
      </c>
      <c r="F9" s="237">
        <v>54482.581150637823</v>
      </c>
      <c r="G9" s="237">
        <v>158564.33488356959</v>
      </c>
      <c r="H9" s="237">
        <v>3225956.1532555814</v>
      </c>
      <c r="I9" s="237">
        <v>497892.70107381581</v>
      </c>
      <c r="J9" s="237">
        <v>155239.86216082054</v>
      </c>
      <c r="K9" s="237">
        <v>372786.91853028344</v>
      </c>
      <c r="L9" s="237">
        <v>186942.99593924516</v>
      </c>
      <c r="M9" s="237">
        <v>728814.05938176333</v>
      </c>
      <c r="N9" s="237">
        <v>23686.618415699766</v>
      </c>
      <c r="O9" s="237">
        <v>302940.11069674086</v>
      </c>
      <c r="P9" s="237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1791858.8572342743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1690755.6925145041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546177.14276572561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535280.30748549581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623909.73940601887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4373607.2732361918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2056610.6420093102</v>
      </c>
      <c r="J16" s="76">
        <f t="shared" si="2"/>
        <v>2056610.6420093102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48011.920691725383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185326.01387005998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79264.908013529261</v>
      </c>
      <c r="J17" s="76">
        <f t="shared" si="2"/>
        <v>79264.908013529261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70259.109449246753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309140.08157668571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237874.25042587356</v>
      </c>
      <c r="J18" s="76">
        <f t="shared" si="2"/>
        <v>237874.25042587356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389039.43578841945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19304136.803821374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19304136.803821374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8069.2150499893842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167436.21228727975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167436.21228727975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33939.868192186092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1441456.730045914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1441456.730045914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51872.305654463133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4214818.3878044365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4214818.3878044365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105024.04342368516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4674620.172788227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4674620.172788227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3146.7111847138076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26715.577958220227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26715.577958220227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27850.682564630642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829837.36436016392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829837.36436016392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62611.02615456815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894640.23473164067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214121.570015223</v>
      </c>
      <c r="J26" s="76">
        <f t="shared" si="2"/>
        <v>214121.570015223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11759.429887638771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587971.4943819386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587971.4943819386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4522.0169004115751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110293.09513198964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110293.09513198964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109694.9188294395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1512692.9306579707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1512692.9306579707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561483.07121072372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3935996.3291871729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1850831.917865884</v>
      </c>
      <c r="J30" s="76">
        <f t="shared" si="2"/>
        <v>1850831.917865884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43207.981831443096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166782.80986937037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71333.882418701935</v>
      </c>
      <c r="J31" s="76">
        <f t="shared" si="2"/>
        <v>71333.882418701935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63229.178938047015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278208.3873274069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214073.21645311025</v>
      </c>
      <c r="J32" s="76">
        <f t="shared" si="2"/>
        <v>214073.21645311025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350113.23502744088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17372618.722061615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17372618.722061615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7261.8319003021561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150683.01193126975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150683.01193126975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30543.939652518206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1297228.5904273209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1297228.5904273209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46682.107442941407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3793095.4167070598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3793095.4167070598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94515.630592078363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4206890.7176534077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4206890.7176534077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2831.8600409865621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24042.491747975917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24042.491747975917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25064.020953722124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746806.15242510219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746806.15242510219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56346.341524321346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805125.0283479041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192697.16298878082</v>
      </c>
      <c r="J40" s="76">
        <f t="shared" si="2"/>
        <v>192697.16298878082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10582.814134757033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529140.70673785161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529140.70673785161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4069.5565030402136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99257.475683907658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99257.475683907658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98719.151233641649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1361337.0955119184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1361337.0955119184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97373.196323482727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457332.69117250136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215052.52320201404</v>
      </c>
      <c r="J58" s="76">
        <f t="shared" si="2"/>
        <v>215052.52320201404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7493.1899345467373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16486.516493989733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7051.3695625908404</v>
      </c>
      <c r="J59" s="76">
        <f t="shared" si="2"/>
        <v>7051.3695625908404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10965.294538321748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26536.012782738631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20418.685657943486</v>
      </c>
      <c r="J60" s="76">
        <f t="shared" si="2"/>
        <v>20418.685657943486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60717.137377383391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2349971.7981992955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2349971.7981992955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1259.3572621370715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14895.048017926212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14895.048017926212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5296.973648491472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128231.32413529836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128231.32413529836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8095.677761101183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374948.29473011725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374948.29473011725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16391.035678841039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605538.94839412824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605538.94839412824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491.10521379926485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2376.6054611387822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2376.6054611387822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4346.6383193354177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73821.948193658493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73821.948193658493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9771.6630414643932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79586.781575259811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19048.155852799315</v>
      </c>
      <c r="J68" s="76">
        <f t="shared" si="2"/>
        <v>19048.155852799315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1835.286745469635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52305.672245884591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52305.672245884591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705.74830237637309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9811.6227403544544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9811.6227403544544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17120.016233496339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236085.02385991454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236085.02385991454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119102.46965075957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559388.56920872245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263042.47559972713</v>
      </c>
      <c r="J72" s="76">
        <f t="shared" ref="J72:J139" si="15">IF(I72&lt;&gt;0,I72,H72)</f>
        <v>263042.47559972713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9165.3294793970217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20165.557920569328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8624.9148742612324</v>
      </c>
      <c r="J73" s="76">
        <f t="shared" si="15"/>
        <v>8624.9148742612324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13412.250077767547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32457.645188197464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24975.208586196197</v>
      </c>
      <c r="J74" s="76">
        <f t="shared" si="15"/>
        <v>24975.208586196197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74266.443793699596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2874378.7340138317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2874378.7340138317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1540.3885849125784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18218.945988053521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18218.945988053521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6479.017502049317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156846.7295698488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156846.7295698488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9902.2652151693892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458619.71856548992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458619.71856548992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20048.770125592382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740667.72938079713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740667.72938079713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600.69758445169498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2906.9558204370878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2906.9558204370878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5316.6105053349966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90295.652975035089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90295.652975035089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11952.25426273483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97346.935245701112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23298.83879773441</v>
      </c>
      <c r="J82" s="76">
        <f t="shared" si="15"/>
        <v>23298.83879773441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2244.8393619181579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63977.921814667498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63977.921814667498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863.23925822065132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12001.13115087247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12001.13115087247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20940.42601925732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288768.47480555851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288768.47480555851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190174.15207493372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1333120.8060452854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626876.22950838727</v>
      </c>
      <c r="J268" s="76">
        <f t="shared" si="42"/>
        <v>626876.22950838727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14634.530814874721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56489.288945416425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24160.765121444623</v>
      </c>
      <c r="J269" s="76">
        <f t="shared" si="42"/>
        <v>24160.765121444623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21415.704421878378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94229.09945626487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72506.535830436726</v>
      </c>
      <c r="J270" s="76">
        <f t="shared" si="42"/>
        <v>72506.535830436726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118583.25035158051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5884100.8824454248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5884100.8824454248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2459.5803417061084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51036.292090401752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51036.292090401752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10345.22343108295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439370.94434551767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439370.94434551767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15811.216143862219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1284720.3087639688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1284720.3087639688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32012.416450807639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1424872.6562254482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1424872.6562254482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959.15016801528964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8143.1849264498105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8143.1849264498105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8489.1765698018808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252943.02550483562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252943.02550483562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19084.489401980361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272695.61173093005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65266.472771150577</v>
      </c>
      <c r="J278" s="76">
        <f t="shared" si="55"/>
        <v>65266.472771150577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3584.3960536589798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179219.802682949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179219.802682949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1378.3575978842866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33618.477997177724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33618.477997177724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33436.147663246578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461084.4762761704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461084.4762761704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177761.24151833868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1246106.3030435541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585959.21485606441</v>
      </c>
      <c r="J282" s="76">
        <f t="shared" si="55"/>
        <v>585959.21485606441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13679.31623886233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52802.160682008594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22583.761027254041</v>
      </c>
      <c r="J283" s="76">
        <f t="shared" si="55"/>
        <v>22583.761027254041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20017.87395651362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88078.645408659941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67773.941341585611</v>
      </c>
      <c r="J284" s="76">
        <f t="shared" si="55"/>
        <v>67773.941341585611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110843.16967255903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5500038.0791523792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5500038.0791523792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2299.0403815945601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47705.087918087127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47705.087918087127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9669.9774434609044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410692.63988709357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410692.63988709357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14779.197808860414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1200864.9682303893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1200864.9682303893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29922.925014832817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1331869.3924102089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1331869.3924102089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896.54520768805401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7611.668813271579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7611.668813271579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7935.0771387784034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236433.11016014192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236433.11016014192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17838.820327711393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254896.41977629336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61006.446474130375</v>
      </c>
      <c r="J292" s="76">
        <f t="shared" si="55"/>
        <v>61006.446474130375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3350.4379309170949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167521.89654585475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167521.89654585475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1288.3904315219554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31424.156866389159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31424.156866389159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31253.727466954875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430988.90176930773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430988.90176930773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29680.358994353821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139399.74208878161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65550.236946859717</v>
      </c>
      <c r="J310" s="76">
        <f t="shared" si="55"/>
        <v>65550.236946859717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2284.0019190844941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5025.2610223697038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2149.3304925955649</v>
      </c>
      <c r="J311" s="76">
        <f t="shared" si="55"/>
        <v>2149.3304925955649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3342.3353722006718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8088.4516007256261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6223.8269195490493</v>
      </c>
      <c r="J312" s="76">
        <f t="shared" si="55"/>
        <v>6223.8269195490493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18507.212482616615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716295.74904220039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716295.74904220039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383.86514003505738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4540.1649437646402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4540.1649437646402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1614.5724430013856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39086.236031661952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39086.236031661952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2467.64645019815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114288.12457732647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114288.12457732647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4996.1574807618863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184574.54465903059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184574.54465903059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149.69395685787757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724.4139654223269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724.4139654223269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1324.9003895066519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22501.694581037111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22501.694581037111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2978.5041263206344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24258.87551756655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5806.0752366936849</v>
      </c>
      <c r="J320" s="76">
        <f t="shared" si="55"/>
        <v>5806.0752366936849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559.41441299880034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15943.31077046581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15943.31077046581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215.11939388945515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2990.6842565119373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2990.6842565119373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5218.3583058246104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71961.161037321377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71961.161037321377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37706.930019041538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177098.13822043242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83277.233868937648</v>
      </c>
      <c r="J324" s="76">
        <f t="shared" si="55"/>
        <v>83277.233868937648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2901.6731415768577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6384.2612460974024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2730.5820151134426</v>
      </c>
      <c r="J325" s="76">
        <f t="shared" si="55"/>
        <v>2730.5820151134426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4246.2156877453126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10275.841964343659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7906.9598231849877</v>
      </c>
      <c r="J326" s="76">
        <f t="shared" si="55"/>
        <v>7906.9598231849877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23512.187506300404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910006.30036884826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910006.30036884826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487.67523245945216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5767.9788119141704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5767.9788119141704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2051.2073364917069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49656.473731803118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49656.473731803118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3134.9813533946331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145195.4916133107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145195.4916133107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6347.2871243584768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234489.73242131254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234489.73242131254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190.17625617625387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920.31995651374552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920.31995651374552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1683.1981809529948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28586.912410271703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28586.912410271703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3783.9921907266594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30819.294391133648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7376.2339827812166</v>
      </c>
      <c r="J334" s="76">
        <f t="shared" si="55"/>
        <v>7376.2339827812166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710.69895504302008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20254.920218726071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20254.920218726071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273.29494001980873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3799.4662392997802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3799.4662392997802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6629.5785535964887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91421.888254095582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91421.888254095582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2021-09-24T12:36:51Z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897987008094787</vt:r8>
  </property>
</Properties>
</file>