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D5BBF1A0-0FB8-4CAE-A16A-56ED5AFE754A}" xr6:coauthVersionLast="47" xr6:coauthVersionMax="47" xr10:uidLastSave="{00000000-0000-0000-0000-000000000000}"/>
  <bookViews>
    <workbookView xWindow="-120" yWindow="-120" windowWidth="29040" windowHeight="15840" tabRatio="945" firstSheet="1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80" r:id="rId38"/>
    <pivotCache cacheId="81" r:id="rId39"/>
    <pivotCache cacheId="82" r:id="rId40"/>
    <pivotCache cacheId="83" r:id="rId41"/>
    <pivotCache cacheId="84" r:id="rId42"/>
    <pivotCache cacheId="85" r:id="rId43"/>
    <pivotCache cacheId="86" r:id="rId44"/>
    <pivotCache cacheId="8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6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F14" i="63" l="1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1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C27" i="63" s="1"/>
  <c r="I8" i="37"/>
  <c r="C17" i="63" s="1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E20" i="38"/>
  <c r="D53" i="39"/>
  <c r="E117" i="38" s="1"/>
  <c r="L53" i="39"/>
  <c r="E168" i="38" s="1"/>
  <c r="E16" i="38"/>
  <c r="E33" i="38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A12" i="53"/>
  <c r="C274" i="38"/>
  <c r="U51" i="66"/>
  <c r="C271" i="38"/>
  <c r="C254" i="38"/>
  <c r="A8" i="53"/>
  <c r="C7" i="63" l="1"/>
  <c r="D24" i="20"/>
  <c r="H17" i="37"/>
  <c r="H61" i="37"/>
  <c r="H93" i="37"/>
  <c r="H53" i="37"/>
  <c r="H37" i="37"/>
  <c r="H73" i="37"/>
  <c r="H89" i="37"/>
  <c r="H45" i="37"/>
  <c r="H65" i="37"/>
  <c r="H25" i="37"/>
  <c r="H85" i="37"/>
  <c r="H57" i="37"/>
  <c r="H77" i="37"/>
  <c r="H81" i="37"/>
  <c r="H33" i="37"/>
  <c r="H69" i="37"/>
  <c r="H29" i="37"/>
  <c r="H49" i="37"/>
  <c r="H21" i="37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E18" i="38"/>
  <c r="E81" i="38"/>
  <c r="E21" i="38"/>
  <c r="E60" i="38"/>
  <c r="E70" i="38"/>
  <c r="E24" i="38"/>
  <c r="E30" i="38"/>
  <c r="E42" i="38"/>
  <c r="E23" i="38"/>
  <c r="E4" i="38"/>
  <c r="E17" i="38"/>
  <c r="E19" i="38"/>
  <c r="H10" i="41"/>
  <c r="D53" i="20"/>
  <c r="P34" i="18"/>
  <c r="G26" i="20"/>
  <c r="D26" i="20"/>
  <c r="P7" i="18" s="1"/>
  <c r="C269" i="38"/>
  <c r="D52" i="20"/>
  <c r="P24" i="18" s="1"/>
  <c r="P33" i="18"/>
  <c r="A14" i="53"/>
  <c r="A21" i="53"/>
  <c r="P23" i="18"/>
  <c r="P32" i="18"/>
  <c r="A18" i="53"/>
  <c r="G24" i="20"/>
  <c r="A29" i="53"/>
  <c r="D25" i="20"/>
  <c r="G25" i="20"/>
  <c r="C220" i="38"/>
  <c r="A22" i="53"/>
  <c r="C230" i="38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L16" i="66" s="1"/>
  <c r="D10" i="53" l="1"/>
  <c r="D11" i="53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C3" i="63" s="1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22" i="58" l="1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C23" i="63" l="1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C53" i="63" s="1"/>
  <c r="H98" i="58"/>
  <c r="I98" i="58"/>
  <c r="I128" i="58"/>
  <c r="F195" i="66" s="1"/>
  <c r="N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H98" i="41"/>
  <c r="J124" i="41"/>
  <c r="O5" i="41" s="1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F285" i="66"/>
  <c r="M39" i="39"/>
  <c r="E171" i="38" s="1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C50" i="63" s="1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C40" i="63" s="1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C10" i="63" s="1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41" l="1"/>
  <c r="B6" i="39" s="1"/>
  <c r="C15" i="39" s="1"/>
  <c r="AA3" i="39" s="1"/>
  <c r="F44" i="66"/>
  <c r="F188" i="66"/>
  <c r="K42" i="39" l="1"/>
  <c r="E140" i="38" s="1"/>
  <c r="C42" i="39"/>
  <c r="E89" i="38" s="1"/>
  <c r="P15" i="39"/>
  <c r="O15" i="39"/>
  <c r="Q15" i="39" l="1"/>
  <c r="J44" i="66"/>
  <c r="J188" i="66"/>
  <c r="S188" i="66" l="1"/>
  <c r="P188" i="66"/>
  <c r="R188" i="66"/>
  <c r="N188" i="66"/>
  <c r="S44" i="66"/>
  <c r="P44" i="66"/>
  <c r="R44" i="66"/>
  <c r="N44" i="66"/>
  <c r="T188" i="66" l="1"/>
  <c r="O188" i="66"/>
  <c r="Q188" i="66" s="1"/>
  <c r="T44" i="66"/>
  <c r="O44" i="66"/>
  <c r="Y44" i="66"/>
  <c r="Z188" i="66"/>
  <c r="Y188" i="66"/>
  <c r="Z44" i="66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E459" i="37" l="1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E6" i="58" l="1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H439" i="41" l="1"/>
  <c r="H431" i="41"/>
  <c r="H435" i="41"/>
  <c r="I451" i="41" l="1"/>
  <c r="G183" i="58" l="1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G190" i="58"/>
  <c r="G190" i="37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C47" i="63" s="1"/>
  <c r="G406" i="37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G323" i="58"/>
  <c r="G314" i="37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G174" i="58"/>
  <c r="G166" i="58"/>
  <c r="G166" i="37"/>
  <c r="G156" i="37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G189" i="58"/>
  <c r="G189" i="37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G405" i="58"/>
  <c r="G397" i="37"/>
  <c r="G397" i="58"/>
  <c r="G389" i="37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G305" i="58"/>
  <c r="G305" i="37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G239" i="58"/>
  <c r="G239" i="37"/>
  <c r="G228" i="37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G388" i="58"/>
  <c r="G380" i="58"/>
  <c r="G380" i="37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G227" i="58"/>
  <c r="G227" i="37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G217" i="37"/>
  <c r="G217" i="58"/>
  <c r="G209" i="58"/>
  <c r="G209" i="37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C37" i="63" s="1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G225" i="41"/>
  <c r="G329" i="41"/>
  <c r="G387" i="41"/>
  <c r="G324" i="41"/>
  <c r="G194" i="41"/>
  <c r="G248" i="41"/>
  <c r="G352" i="41"/>
  <c r="G404" i="41"/>
  <c r="G265" i="41"/>
  <c r="G421" i="41"/>
  <c r="G182" i="41"/>
  <c r="G290" i="41"/>
  <c r="G175" i="41"/>
  <c r="G252" i="41"/>
  <c r="G300" i="41"/>
  <c r="G357" i="41"/>
  <c r="G302" i="41"/>
  <c r="G221" i="41"/>
  <c r="G244" i="41"/>
  <c r="G401" i="41"/>
  <c r="G151" i="41"/>
  <c r="G370" i="41"/>
  <c r="G192" i="41"/>
  <c r="G339" i="41"/>
  <c r="G416" i="41"/>
  <c r="G170" i="41"/>
  <c r="G283" i="41"/>
  <c r="G179" i="41"/>
  <c r="G236" i="41"/>
  <c r="G340" i="41"/>
  <c r="G367" i="41"/>
  <c r="G143" i="41"/>
  <c r="G202" i="41"/>
  <c r="G256" i="41"/>
  <c r="G414" i="41"/>
  <c r="G196" i="41"/>
  <c r="G250" i="41"/>
  <c r="G298" i="41"/>
  <c r="G355" i="41"/>
  <c r="G251" i="41"/>
  <c r="G206" i="41"/>
  <c r="G368" i="41"/>
  <c r="G310" i="41"/>
  <c r="G253" i="41"/>
  <c r="G301" i="41"/>
  <c r="G359" i="41"/>
  <c r="G409" i="41"/>
  <c r="G383" i="41"/>
  <c r="G199" i="41"/>
  <c r="G178" i="41"/>
  <c r="G304" i="41"/>
  <c r="G363" i="41"/>
  <c r="G412" i="41"/>
  <c r="G399" i="41"/>
  <c r="G281" i="41"/>
  <c r="G335" i="41"/>
  <c r="G145" i="41"/>
  <c r="G204" i="41"/>
  <c r="G306" i="41"/>
  <c r="G365" i="41"/>
  <c r="G214" i="41"/>
  <c r="G268" i="41"/>
  <c r="G376" i="41"/>
  <c r="G200" i="41"/>
  <c r="G328" i="41"/>
  <c r="G345" i="41"/>
  <c r="G149" i="41"/>
  <c r="G309" i="41"/>
  <c r="G208" i="41"/>
  <c r="G224" i="41"/>
  <c r="G360" i="41"/>
  <c r="G193" i="41"/>
  <c r="G295" i="41"/>
  <c r="G351" i="41"/>
  <c r="G415" i="41"/>
  <c r="G153" i="41"/>
  <c r="G210" i="41"/>
  <c r="G312" i="41"/>
  <c r="G173" i="41"/>
  <c r="G228" i="41"/>
  <c r="G332" i="41"/>
  <c r="G389" i="41"/>
  <c r="G258" i="41"/>
  <c r="G307" i="41"/>
  <c r="G159" i="41"/>
  <c r="G316" i="41"/>
  <c r="G207" i="41"/>
  <c r="G261" i="41"/>
  <c r="G369" i="41"/>
  <c r="G417" i="41"/>
  <c r="G418" i="41"/>
  <c r="G254" i="41"/>
  <c r="G165" i="41"/>
  <c r="G321" i="41"/>
  <c r="G260" i="41"/>
  <c r="G247" i="41"/>
  <c r="G403" i="41"/>
  <c r="G390" i="41"/>
  <c r="G264" i="41"/>
  <c r="G372" i="41"/>
  <c r="G420" i="41"/>
  <c r="G239" i="41"/>
  <c r="G289" i="41"/>
  <c r="G343" i="41"/>
  <c r="G391" i="41"/>
  <c r="G266" i="41"/>
  <c r="G374" i="41"/>
  <c r="G222" i="41"/>
  <c r="G276" i="41"/>
  <c r="G384" i="41"/>
  <c r="G216" i="41"/>
  <c r="G349" i="41"/>
  <c r="G407" i="41"/>
  <c r="G215" i="41"/>
  <c r="G269" i="41"/>
  <c r="G377" i="41"/>
  <c r="G235" i="41"/>
  <c r="G386" i="41"/>
  <c r="G287" i="41"/>
  <c r="G395" i="41"/>
  <c r="G141" i="41"/>
  <c r="G255" i="41"/>
  <c r="G303" i="41"/>
  <c r="G411" i="41"/>
  <c r="G422" i="41"/>
  <c r="G147" i="41"/>
  <c r="G218" i="41"/>
  <c r="G380" i="41"/>
  <c r="G181" i="41"/>
  <c r="G397" i="41"/>
  <c r="G156" i="41"/>
  <c r="G212" i="41"/>
  <c r="G314" i="41"/>
  <c r="G375" i="41"/>
  <c r="G168" i="41"/>
  <c r="G325" i="41"/>
  <c r="G160" i="41"/>
  <c r="G317" i="41"/>
  <c r="G410" i="41"/>
  <c r="G197" i="41"/>
  <c r="G273" i="41"/>
  <c r="G381" i="41"/>
  <c r="G164" i="41"/>
  <c r="G272" i="41"/>
  <c r="G320" i="41"/>
  <c r="G157" i="41"/>
  <c r="G195" i="41"/>
  <c r="G249" i="41"/>
  <c r="G297" i="41"/>
  <c r="G353" i="41"/>
  <c r="G166" i="41"/>
  <c r="G220" i="41"/>
  <c r="G274" i="41"/>
  <c r="G382" i="41"/>
  <c r="G176" i="41"/>
  <c r="G232" i="41"/>
  <c r="G336" i="41"/>
  <c r="G392" i="41"/>
  <c r="G245" i="41"/>
  <c r="G169" i="41"/>
  <c r="G223" i="41"/>
  <c r="G327" i="41"/>
  <c r="G385" i="41"/>
  <c r="G205" i="41"/>
  <c r="G278" i="41"/>
  <c r="G394" i="41"/>
  <c r="G213" i="41"/>
  <c r="G227" i="41"/>
  <c r="G331" i="41"/>
  <c r="G405" i="41"/>
  <c r="G323" i="41"/>
  <c r="G284" i="41"/>
  <c r="G378" i="41"/>
  <c r="G277" i="41"/>
  <c r="G270" i="41"/>
  <c r="G286" i="41"/>
  <c r="G241" i="41"/>
  <c r="G279" i="41"/>
  <c r="G296" i="41"/>
  <c r="G356" i="41"/>
  <c r="G219" i="41"/>
  <c r="G267" i="41"/>
  <c r="G201" i="41"/>
  <c r="G361" i="41"/>
  <c r="G209" i="41"/>
  <c r="G311" i="41"/>
  <c r="G371" i="41"/>
  <c r="G419" i="41"/>
  <c r="G172" i="41"/>
  <c r="G280" i="41"/>
  <c r="G388" i="41"/>
  <c r="G231" i="41"/>
  <c r="G144" i="41"/>
  <c r="G257" i="41"/>
  <c r="G305" i="41"/>
  <c r="G413" i="41"/>
  <c r="G398" i="41"/>
  <c r="G229" i="41"/>
  <c r="G282" i="41"/>
  <c r="G190" i="41"/>
  <c r="G292" i="41"/>
  <c r="G262" i="41"/>
  <c r="G402" i="41"/>
  <c r="G177" i="41"/>
  <c r="G285" i="41"/>
  <c r="G337" i="41"/>
  <c r="G294" i="41"/>
  <c r="G259" i="41"/>
  <c r="G152" i="41"/>
  <c r="G263" i="41"/>
  <c r="G180" i="41"/>
  <c r="G237" i="41"/>
  <c r="G288" i="41"/>
  <c r="G396" i="41"/>
  <c r="G203" i="41"/>
  <c r="G364" i="41"/>
  <c r="G174" i="41"/>
  <c r="G333" i="41"/>
  <c r="G406" i="41"/>
  <c r="G243" i="41"/>
  <c r="G347" i="41"/>
  <c r="G400" i="41"/>
  <c r="G167" i="41"/>
  <c r="G233" i="41"/>
  <c r="G393" i="41"/>
  <c r="G291" i="41"/>
  <c r="G148" i="41"/>
  <c r="G308" i="41"/>
  <c r="G163" i="41"/>
  <c r="G319" i="41"/>
  <c r="G217" i="41"/>
  <c r="G271" i="41"/>
  <c r="G379" i="41"/>
  <c r="G275" i="41"/>
  <c r="G341" i="41"/>
  <c r="G299" i="41"/>
  <c r="G155" i="41"/>
  <c r="G211" i="41"/>
  <c r="G313" i="41"/>
  <c r="G373" i="41"/>
  <c r="G189" i="41"/>
  <c r="G240" i="41"/>
  <c r="G344" i="41"/>
  <c r="G198" i="41"/>
  <c r="G408" i="41"/>
  <c r="G191" i="41"/>
  <c r="G293" i="41"/>
  <c r="G348" i="41"/>
  <c r="G315" i="41"/>
  <c r="G161" i="41"/>
  <c r="G318" i="41"/>
  <c r="G14" i="39"/>
  <c r="G12" i="39"/>
  <c r="G13" i="39"/>
  <c r="G16" i="39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I447" i="58"/>
  <c r="G239" i="66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H426" i="58"/>
  <c r="F174" i="66" s="1"/>
  <c r="N174" i="66" s="1"/>
  <c r="G175" i="66"/>
  <c r="N175" i="66" s="1"/>
  <c r="H448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G160" i="66"/>
  <c r="H449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8" i="58"/>
  <c r="C57" i="63" s="1"/>
  <c r="G143" i="66"/>
  <c r="J447" i="37"/>
  <c r="G12" i="41"/>
  <c r="G216" i="66"/>
  <c r="I442" i="58"/>
  <c r="G148" i="66"/>
  <c r="H443" i="58"/>
  <c r="G127" i="66"/>
  <c r="J448" i="37"/>
  <c r="G41" i="66"/>
  <c r="H444" i="37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J447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N57" i="66" l="1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J490" i="58"/>
  <c r="F257" i="66" s="1"/>
  <c r="N257" i="66" s="1"/>
  <c r="O175" i="66"/>
  <c r="J449" i="41"/>
  <c r="Z43" i="66"/>
  <c r="Y43" i="66"/>
  <c r="Y187" i="66"/>
  <c r="Z187" i="66"/>
  <c r="M208" i="66"/>
  <c r="I490" i="58"/>
  <c r="F209" i="66" s="1"/>
  <c r="I491" i="58"/>
  <c r="F202" i="6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29" i="38"/>
  <c r="E274" i="38"/>
  <c r="N143" i="66"/>
  <c r="I441" i="41"/>
  <c r="E363" i="38"/>
  <c r="K123" i="66" s="1"/>
  <c r="N123" i="66" s="1"/>
  <c r="O267" i="6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N127" i="66"/>
  <c r="J8" i="41"/>
  <c r="O93" i="66"/>
  <c r="E364" i="38"/>
  <c r="K107" i="66" s="1"/>
  <c r="N107" i="66" s="1"/>
  <c r="J477" i="41"/>
  <c r="J452" i="41"/>
  <c r="H426" i="41"/>
  <c r="F30" i="66"/>
  <c r="N30" i="66" s="1"/>
  <c r="G202" i="66"/>
  <c r="I451" i="58"/>
  <c r="I453" i="41"/>
  <c r="M112" i="66"/>
  <c r="J490" i="37"/>
  <c r="J491" i="37"/>
  <c r="J492" i="37"/>
  <c r="J445" i="41"/>
  <c r="I426" i="58"/>
  <c r="F222" i="66" s="1"/>
  <c r="N222" i="66" s="1"/>
  <c r="H442" i="41"/>
  <c r="H443" i="41"/>
  <c r="M64" i="66"/>
  <c r="I490" i="37"/>
  <c r="I491" i="37"/>
  <c r="I492" i="37"/>
  <c r="E362" i="38"/>
  <c r="K141" i="66" s="1"/>
  <c r="N141" i="66" s="1"/>
  <c r="J475" i="41"/>
  <c r="Y139" i="66"/>
  <c r="Y283" i="66"/>
  <c r="Z139" i="66"/>
  <c r="Z283" i="66"/>
  <c r="Y268" i="66"/>
  <c r="Y124" i="66"/>
  <c r="Z268" i="66"/>
  <c r="Z124" i="66"/>
  <c r="O75" i="66" l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Z30" i="66"/>
  <c r="Z174" i="66"/>
  <c r="Y174" i="66"/>
  <c r="Y30" i="66"/>
  <c r="G106" i="66"/>
  <c r="J451" i="37"/>
  <c r="H491" i="41"/>
  <c r="F10" i="66"/>
  <c r="N10" i="66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Z267" i="66"/>
  <c r="Y267" i="66"/>
  <c r="Y123" i="66"/>
  <c r="O123" i="66"/>
  <c r="Z123" i="66"/>
  <c r="Y143" i="66"/>
  <c r="Z287" i="66"/>
  <c r="Y287" i="66"/>
  <c r="Z143" i="66"/>
  <c r="O143" i="66"/>
  <c r="F56" i="66"/>
  <c r="D44" i="39"/>
  <c r="E110" i="38" s="1"/>
  <c r="I492" i="41"/>
  <c r="D17" i="39" s="1"/>
  <c r="F248" i="66"/>
  <c r="M44" i="39"/>
  <c r="E178" i="38" s="1"/>
  <c r="Q267" i="66"/>
  <c r="R267" i="66" s="1"/>
  <c r="T267" i="66" s="1"/>
  <c r="Q75" i="66"/>
  <c r="R75" i="66" s="1"/>
  <c r="T75" i="66" s="1"/>
  <c r="F65" i="66"/>
  <c r="N65" i="66" s="1"/>
  <c r="I490" i="41"/>
  <c r="J426" i="58"/>
  <c r="F270" i="66" s="1"/>
  <c r="N270" i="66" s="1"/>
  <c r="F106" i="66"/>
  <c r="J491" i="41"/>
  <c r="F152" i="66"/>
  <c r="K44" i="39"/>
  <c r="E144" i="38" s="1"/>
  <c r="J490" i="41"/>
  <c r="F113" i="66"/>
  <c r="N113" i="66" s="1"/>
  <c r="Q249" i="66"/>
  <c r="R249" i="66" s="1"/>
  <c r="T249" i="66" s="1"/>
  <c r="I491" i="41"/>
  <c r="F58" i="66"/>
  <c r="I426" i="41"/>
  <c r="F78" i="66"/>
  <c r="N78" i="66" s="1"/>
  <c r="Q47" i="66"/>
  <c r="Z285" i="66"/>
  <c r="Z141" i="66"/>
  <c r="Y285" i="66"/>
  <c r="Y141" i="66"/>
  <c r="O141" i="66"/>
  <c r="O251" i="66"/>
  <c r="F17" i="66"/>
  <c r="N17" i="66" s="1"/>
  <c r="H490" i="41"/>
  <c r="Q175" i="66"/>
  <c r="Z249" i="66"/>
  <c r="O105" i="66"/>
  <c r="Z105" i="66"/>
  <c r="Y249" i="66"/>
  <c r="Y105" i="66"/>
  <c r="F104" i="66"/>
  <c r="E44" i="39"/>
  <c r="E127" i="38" s="1"/>
  <c r="J492" i="41"/>
  <c r="E17" i="39" s="1"/>
  <c r="O285" i="66"/>
  <c r="G250" i="66"/>
  <c r="N250" i="66" s="1"/>
  <c r="J451" i="58"/>
  <c r="C44" i="39"/>
  <c r="E93" i="38" s="1"/>
  <c r="F8" i="66"/>
  <c r="H492" i="41"/>
  <c r="C17" i="39" s="1"/>
  <c r="Q31" i="66"/>
  <c r="F200" i="66"/>
  <c r="L44" i="39"/>
  <c r="E161" i="38" s="1"/>
  <c r="N58" i="66" l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Y250" i="66" s="1"/>
  <c r="Y161" i="66"/>
  <c r="Z161" i="66"/>
  <c r="Z17" i="66"/>
  <c r="Y17" i="66"/>
  <c r="Q143" i="66"/>
  <c r="R143" i="66" s="1"/>
  <c r="T143" i="66" s="1"/>
  <c r="J152" i="66"/>
  <c r="H471" i="58"/>
  <c r="Q127" i="66"/>
  <c r="R127" i="66" s="1"/>
  <c r="T127" i="66" s="1"/>
  <c r="Y10" i="66"/>
  <c r="Y154" i="66"/>
  <c r="Z154" i="66"/>
  <c r="Z10" i="66"/>
  <c r="J200" i="66"/>
  <c r="I471" i="58"/>
  <c r="Z202" i="66"/>
  <c r="Z58" i="66"/>
  <c r="Y202" i="66"/>
  <c r="Y58" i="66"/>
  <c r="Z257" i="66"/>
  <c r="Z113" i="66"/>
  <c r="Y113" i="66"/>
  <c r="Y257" i="66"/>
  <c r="Y209" i="66"/>
  <c r="Z65" i="66"/>
  <c r="Y65" i="66"/>
  <c r="Z209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N126" i="66" s="1"/>
  <c r="J426" i="41"/>
  <c r="J56" i="66"/>
  <c r="F17" i="39" s="1"/>
  <c r="I471" i="37"/>
  <c r="J104" i="66"/>
  <c r="J471" i="37"/>
  <c r="J451" i="41"/>
  <c r="H471" i="37"/>
  <c r="J8" i="66"/>
  <c r="Q285" i="66"/>
  <c r="R285" i="66" s="1"/>
  <c r="T285" i="66" s="1"/>
  <c r="Q251" i="66"/>
  <c r="R251" i="66" s="1"/>
  <c r="T251" i="66" s="1"/>
  <c r="Y222" i="66"/>
  <c r="Y78" i="66"/>
  <c r="Z78" i="66"/>
  <c r="Z222" i="66"/>
  <c r="J471" i="58"/>
  <c r="J248" i="66"/>
  <c r="N248" i="66" s="1"/>
  <c r="Q123" i="66"/>
  <c r="R123" i="66" s="1"/>
  <c r="T123" i="66" s="1"/>
  <c r="Q105" i="66"/>
  <c r="R105" i="66" s="1"/>
  <c r="T105" i="66" s="1"/>
  <c r="Q141" i="66"/>
  <c r="R141" i="66" s="1"/>
  <c r="T141" i="66" s="1"/>
  <c r="I7" i="6" l="1"/>
  <c r="Z239" i="66"/>
  <c r="O223" i="66"/>
  <c r="Q223" i="66" s="1"/>
  <c r="R223" i="66" s="1"/>
  <c r="T223" i="66" s="1"/>
  <c r="Y239" i="66"/>
  <c r="O239" i="66"/>
  <c r="Z95" i="66"/>
  <c r="O95" i="66"/>
  <c r="G17" i="39"/>
  <c r="Y79" i="66"/>
  <c r="O79" i="66"/>
  <c r="Y223" i="66"/>
  <c r="I6" i="6"/>
  <c r="Z79" i="66"/>
  <c r="Y106" i="66"/>
  <c r="Z106" i="66"/>
  <c r="Z250" i="66"/>
  <c r="H471" i="41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152" i="66"/>
  <c r="R152" i="66"/>
  <c r="S152" i="66"/>
  <c r="P152" i="66"/>
  <c r="N56" i="66"/>
  <c r="P56" i="66"/>
  <c r="S56" i="66"/>
  <c r="K17" i="39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N200" i="66"/>
  <c r="S200" i="66"/>
  <c r="P200" i="66"/>
  <c r="J471" i="41"/>
  <c r="Q17" i="39"/>
  <c r="P29" i="39"/>
  <c r="Q29" i="39" s="1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P248" i="66"/>
  <c r="S248" i="66"/>
  <c r="M289" i="66" l="1"/>
  <c r="Q239" i="66"/>
  <c r="R239" i="66" s="1"/>
  <c r="T239" i="66" s="1"/>
  <c r="Q95" i="66"/>
  <c r="R95" i="66" s="1"/>
  <c r="T95" i="66" s="1"/>
  <c r="Q79" i="66"/>
  <c r="R79" i="66" s="1"/>
  <c r="T79" i="66" s="1"/>
  <c r="O200" i="66"/>
  <c r="T152" i="66"/>
  <c r="T8" i="66"/>
  <c r="Z248" i="66"/>
  <c r="O104" i="66"/>
  <c r="Z104" i="66"/>
  <c r="Y248" i="66"/>
  <c r="Y104" i="66"/>
  <c r="Z8" i="66"/>
  <c r="Z152" i="66"/>
  <c r="Y8" i="66"/>
  <c r="O8" i="66"/>
  <c r="Y152" i="66"/>
  <c r="M145" i="66"/>
  <c r="O248" i="66"/>
  <c r="O152" i="66"/>
  <c r="K29" i="39"/>
  <c r="J29" i="39"/>
  <c r="L29" i="39"/>
  <c r="Z56" i="66"/>
  <c r="Z200" i="66"/>
  <c r="O56" i="66"/>
  <c r="Y56" i="66"/>
  <c r="Y200" i="66"/>
  <c r="Q200" i="66" l="1"/>
  <c r="R200" i="66" s="1"/>
  <c r="T200" i="66" s="1"/>
  <c r="Q152" i="66"/>
  <c r="Q104" i="66"/>
  <c r="R104" i="66" s="1"/>
  <c r="T104" i="66" s="1"/>
  <c r="Q8" i="66"/>
  <c r="Q56" i="66"/>
  <c r="R56" i="66" s="1"/>
  <c r="T56" i="66" s="1"/>
  <c r="Q248" i="66"/>
  <c r="R248" i="66" s="1"/>
  <c r="T248" i="66" s="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P214" i="66"/>
  <c r="S214" i="66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T166" i="66"/>
  <c r="Q214" i="66"/>
  <c r="R214" i="66" s="1"/>
  <c r="T214" i="66" s="1"/>
  <c r="J5" i="41"/>
  <c r="M52" i="39" s="1"/>
  <c r="E184" i="38" s="1"/>
  <c r="F116" i="66"/>
  <c r="E30" i="53"/>
  <c r="E36" i="53"/>
  <c r="F260" i="66"/>
  <c r="Q22" i="66"/>
  <c r="T22" i="66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C52" i="39"/>
  <c r="E99" i="38" s="1"/>
  <c r="D12" i="53"/>
  <c r="F12" i="53" s="1"/>
  <c r="H6" i="53" s="1"/>
  <c r="J164" i="66"/>
  <c r="H470" i="58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250" i="72" a="1"/>
  <c r="D250" i="72" s="1"/>
  <c r="D188" i="72" a="1"/>
  <c r="D188" i="72" s="1"/>
  <c r="D189" i="72" s="1" a="1"/>
  <c r="D189" i="72" s="1"/>
  <c r="D190" i="72" s="1" a="1"/>
  <c r="D190" i="72" s="1"/>
  <c r="D127" i="72" a="1"/>
  <c r="D127" i="72" s="1"/>
  <c r="D128" i="72" s="1" a="1"/>
  <c r="D128" i="72" s="1"/>
  <c r="D22" i="26"/>
  <c r="G185" i="35"/>
  <c r="H13" i="37" s="1"/>
  <c r="D65" i="72" a="1"/>
  <c r="D65" i="72" s="1"/>
  <c r="D66" i="72" s="1" a="1"/>
  <c r="D66" i="72" s="1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D220" i="72" a="1"/>
  <c r="D220" i="72" s="1"/>
  <c r="D221" i="72" s="1" a="1"/>
  <c r="D221" i="72" s="1"/>
  <c r="D222" i="72" s="1" a="1"/>
  <c r="D222" i="72" s="1"/>
  <c r="E49" i="26"/>
  <c r="G22" i="26"/>
  <c r="D96" i="72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G206" i="35"/>
  <c r="H13" i="58" s="1"/>
  <c r="D95" i="72" a="1"/>
  <c r="D95" i="72" s="1"/>
  <c r="D219" i="72" a="1"/>
  <c r="D219" i="72" s="1"/>
  <c r="D282" i="72" a="1"/>
  <c r="D282" i="72" s="1"/>
  <c r="D283" i="72" s="1" a="1"/>
  <c r="D283" i="72" s="1"/>
  <c r="D284" i="72" s="1" a="1"/>
  <c r="D284" i="72" s="1"/>
  <c r="H12" i="37"/>
  <c r="H11" i="37"/>
  <c r="H11" i="58"/>
  <c r="C8" i="63" l="1"/>
  <c r="H13" i="41"/>
  <c r="H49" i="26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H12" i="58"/>
  <c r="H12" i="41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I14" i="58" s="1"/>
  <c r="F49" i="26"/>
  <c r="I49" i="26" s="1"/>
  <c r="D161" i="72" a="1"/>
  <c r="D161" i="72" s="1"/>
  <c r="H40" i="37"/>
  <c r="H72" i="37"/>
  <c r="H48" i="37"/>
  <c r="I14" i="37"/>
  <c r="H24" i="37"/>
  <c r="H92" i="37"/>
  <c r="H43" i="37"/>
  <c r="H64" i="37"/>
  <c r="H51" i="37"/>
  <c r="H60" i="37"/>
  <c r="H32" i="37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H11" i="41"/>
  <c r="H88" i="37"/>
  <c r="H68" i="37"/>
  <c r="H20" i="37"/>
  <c r="K28" i="9"/>
  <c r="L28" i="9"/>
  <c r="H16" i="37"/>
  <c r="H80" i="37"/>
  <c r="H56" i="37"/>
  <c r="H36" i="37"/>
  <c r="H14" i="37"/>
  <c r="H14" i="58"/>
  <c r="H84" i="37"/>
  <c r="H76" i="37"/>
  <c r="H27" i="37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Q37" i="9" a="1"/>
  <c r="Q37" i="9" s="1"/>
  <c r="E84" i="22" s="1"/>
  <c r="I13" i="37"/>
  <c r="I12" i="37"/>
  <c r="I11" i="37"/>
  <c r="D254" i="72" a="1"/>
  <c r="D254" i="72" s="1"/>
  <c r="R39" i="9" a="1"/>
  <c r="R39" i="9" s="1"/>
  <c r="E91" i="22" s="1"/>
  <c r="P35" i="9" a="1"/>
  <c r="P35" i="9" s="1"/>
  <c r="O39" i="9" a="1"/>
  <c r="O39" i="9" s="1"/>
  <c r="E76" i="22" s="1"/>
  <c r="D49" i="26"/>
  <c r="I185" i="35"/>
  <c r="D255" i="72" a="1"/>
  <c r="D255" i="72" s="1"/>
  <c r="D256" i="72" s="1" a="1"/>
  <c r="D256" i="72" s="1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I14" i="41"/>
  <c r="I13" i="58"/>
  <c r="I12" i="58"/>
  <c r="I11" i="58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H59" i="37"/>
  <c r="H35" i="37"/>
  <c r="H28" i="37"/>
  <c r="F33" i="72"/>
  <c r="F281" i="72"/>
  <c r="F219" i="72"/>
  <c r="E64" i="22"/>
  <c r="F157" i="72"/>
  <c r="F95" i="72"/>
  <c r="H87" i="37"/>
  <c r="H19" i="37"/>
  <c r="J38" i="9"/>
  <c r="Q38" i="9" a="1"/>
  <c r="Q38" i="9" s="1"/>
  <c r="E85" i="22" s="1"/>
  <c r="E72" i="22"/>
  <c r="H39" i="37"/>
  <c r="H44" i="37"/>
  <c r="H63" i="37"/>
  <c r="H55" i="37"/>
  <c r="H83" i="37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H71" i="37"/>
  <c r="H91" i="37"/>
  <c r="E60" i="22"/>
  <c r="O38" i="9" a="1"/>
  <c r="O38" i="9" s="1"/>
  <c r="E75" i="22" s="1"/>
  <c r="R38" i="9" a="1"/>
  <c r="R38" i="9" s="1"/>
  <c r="E90" i="22" s="1"/>
  <c r="H47" i="37"/>
  <c r="H52" i="37"/>
  <c r="H14" i="41"/>
  <c r="H15" i="37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H31" i="37"/>
  <c r="H79" i="37"/>
  <c r="D42" i="20"/>
  <c r="D41" i="20"/>
  <c r="M46" i="20"/>
  <c r="D46" i="20"/>
  <c r="D45" i="20"/>
  <c r="M33" i="20"/>
  <c r="D44" i="20"/>
  <c r="D43" i="20"/>
  <c r="M35" i="20"/>
  <c r="N36" i="9" a="1"/>
  <c r="N36" i="9" s="1"/>
  <c r="D35" i="20"/>
  <c r="M41" i="20"/>
  <c r="M40" i="20"/>
  <c r="M42" i="20"/>
  <c r="D34" i="20"/>
  <c r="K40" i="9"/>
  <c r="D37" i="20"/>
  <c r="D38" i="20"/>
  <c r="M45" i="20"/>
  <c r="D33" i="20"/>
  <c r="D40" i="20"/>
  <c r="E53" i="22"/>
  <c r="M34" i="20"/>
  <c r="M37" i="20"/>
  <c r="M43" i="20"/>
  <c r="M39" i="20"/>
  <c r="M38" i="20"/>
  <c r="M36" i="20"/>
  <c r="M44" i="20"/>
  <c r="Q36" i="9" a="1"/>
  <c r="Q36" i="9" s="1"/>
  <c r="D36" i="20"/>
  <c r="D39" i="20"/>
  <c r="J36" i="9"/>
  <c r="H23" i="37"/>
  <c r="H75" i="37"/>
  <c r="H67" i="37"/>
  <c r="E77" i="22"/>
  <c r="E82" i="22"/>
  <c r="Q40" i="9" l="1"/>
  <c r="J49" i="26"/>
  <c r="E55" i="22"/>
  <c r="I11" i="41"/>
  <c r="I12" i="41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I13" i="4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J13" i="37"/>
  <c r="J12" i="37"/>
  <c r="J11" i="37"/>
  <c r="J14" i="37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J13" i="58"/>
  <c r="J11" i="58"/>
  <c r="J12" i="58"/>
  <c r="J14" i="58"/>
  <c r="N40" i="9"/>
  <c r="H78" i="37"/>
  <c r="H82" i="37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H424" i="37"/>
  <c r="F49" i="66" s="1"/>
  <c r="H423" i="37"/>
  <c r="H74" i="37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H34" i="37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H86" i="37"/>
  <c r="E29" i="22"/>
  <c r="O7" i="9"/>
  <c r="H58" i="37"/>
  <c r="M38" i="9" a="1"/>
  <c r="M38" i="9" s="1"/>
  <c r="E65" i="22" s="1"/>
  <c r="P38" i="9" a="1"/>
  <c r="P38" i="9" s="1"/>
  <c r="E80" i="22" s="1"/>
  <c r="E50" i="22"/>
  <c r="H26" i="37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H54" i="37"/>
  <c r="E46" i="22"/>
  <c r="R9" i="9"/>
  <c r="H30" i="37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H66" i="37"/>
  <c r="H22" i="37"/>
  <c r="H38" i="37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H50" i="37"/>
  <c r="E36" i="22"/>
  <c r="P9" i="9"/>
  <c r="E37" i="22"/>
  <c r="Q5" i="9"/>
  <c r="E45" i="22"/>
  <c r="R8" i="9"/>
  <c r="E39" i="22"/>
  <c r="Q7" i="9"/>
  <c r="E34" i="22"/>
  <c r="P7" i="9"/>
  <c r="H62" i="37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3" i="18" a="1"/>
  <c r="G393" i="18" s="1"/>
  <c r="G383" i="18" a="1"/>
  <c r="G383" i="18" s="1"/>
  <c r="G382" i="18" a="1"/>
  <c r="G382" i="18" s="1"/>
  <c r="G380" i="18" a="1"/>
  <c r="G380" i="18" s="1"/>
  <c r="G392" i="18" a="1"/>
  <c r="G392" i="18" s="1"/>
  <c r="G390" i="18" a="1"/>
  <c r="G390" i="18" s="1"/>
  <c r="G389" i="18" a="1"/>
  <c r="G389" i="18" s="1"/>
  <c r="G155" i="35" a="1"/>
  <c r="G155" i="35" s="1"/>
  <c r="G143" i="35" a="1"/>
  <c r="G143" i="35" s="1"/>
  <c r="G386" i="18" a="1"/>
  <c r="G386" i="18" s="1"/>
  <c r="G391" i="18" a="1"/>
  <c r="G391" i="18" s="1"/>
  <c r="G388" i="18" a="1"/>
  <c r="G388" i="18" s="1"/>
  <c r="G145" i="35" a="1"/>
  <c r="G145" i="35" s="1"/>
  <c r="M47" i="20"/>
  <c r="G150" i="35" a="1"/>
  <c r="G150" i="35" s="1"/>
  <c r="G154" i="35" a="1"/>
  <c r="G154" i="35" s="1"/>
  <c r="G151" i="35" a="1"/>
  <c r="G151" i="35" s="1"/>
  <c r="G387" i="18" a="1"/>
  <c r="G387" i="18" s="1"/>
  <c r="G146" i="35" a="1"/>
  <c r="G146" i="35" s="1"/>
  <c r="G153" i="35" a="1"/>
  <c r="G153" i="35" s="1"/>
  <c r="G144" i="35" a="1"/>
  <c r="G144" i="35" s="1"/>
  <c r="G149" i="35" a="1"/>
  <c r="G149" i="35" s="1"/>
  <c r="G156" i="35" a="1"/>
  <c r="G156" i="35" s="1"/>
  <c r="G381" i="18" a="1"/>
  <c r="G381" i="18" s="1"/>
  <c r="G385" i="18" a="1"/>
  <c r="G385" i="18" s="1"/>
  <c r="G384" i="18" a="1"/>
  <c r="G384" i="18" s="1"/>
  <c r="G148" i="35" a="1"/>
  <c r="G148" i="35" s="1"/>
  <c r="G152" i="35" a="1"/>
  <c r="G152" i="35" s="1"/>
  <c r="G147" i="35" a="1"/>
  <c r="G147" i="35" s="1"/>
  <c r="E40" i="22"/>
  <c r="Q8" i="9"/>
  <c r="P5" i="9"/>
  <c r="E32" i="22"/>
  <c r="E24" i="22"/>
  <c r="N7" i="9"/>
  <c r="H46" i="37"/>
  <c r="H90" i="37"/>
  <c r="H70" i="37"/>
  <c r="E30" i="22"/>
  <c r="O8" i="9"/>
  <c r="O9" i="9"/>
  <c r="E31" i="22"/>
  <c r="N9" i="9"/>
  <c r="E26" i="22"/>
  <c r="H42" i="37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H18" i="37"/>
  <c r="H94" i="37"/>
  <c r="F2" i="72"/>
  <c r="F64" i="72"/>
  <c r="F188" i="72"/>
  <c r="F250" i="72"/>
  <c r="F126" i="72"/>
  <c r="E19" i="22"/>
  <c r="M7" i="9"/>
  <c r="M9" i="9"/>
  <c r="E21" i="22"/>
  <c r="O40" i="9"/>
  <c r="J12" i="41" l="1"/>
  <c r="J14" i="41"/>
  <c r="J11" i="41"/>
  <c r="J13" i="4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242" i="58"/>
  <c r="H244" i="58"/>
  <c r="H241" i="58"/>
  <c r="H243" i="58"/>
  <c r="H338" i="18"/>
  <c r="I338" i="18"/>
  <c r="H178" i="58"/>
  <c r="H179" i="58"/>
  <c r="H177" i="58"/>
  <c r="H280" i="58"/>
  <c r="H281" i="58"/>
  <c r="H279" i="58"/>
  <c r="I392" i="18"/>
  <c r="H392" i="18"/>
  <c r="H352" i="58"/>
  <c r="H349" i="58"/>
  <c r="H351" i="58"/>
  <c r="H350" i="58"/>
  <c r="H272" i="58"/>
  <c r="H271" i="58"/>
  <c r="H270" i="58"/>
  <c r="H232" i="58"/>
  <c r="H231" i="58"/>
  <c r="H229" i="58"/>
  <c r="H230" i="58"/>
  <c r="H301" i="58"/>
  <c r="H302" i="58"/>
  <c r="H300" i="58"/>
  <c r="H476" i="18"/>
  <c r="I476" i="18"/>
  <c r="H196" i="58"/>
  <c r="H197" i="58"/>
  <c r="H195" i="58"/>
  <c r="H393" i="58"/>
  <c r="H395" i="58"/>
  <c r="H394" i="58"/>
  <c r="H299" i="58"/>
  <c r="H298" i="58"/>
  <c r="H297" i="58"/>
  <c r="H383" i="58"/>
  <c r="H381" i="58"/>
  <c r="H382" i="58"/>
  <c r="I380" i="18"/>
  <c r="H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308" i="58"/>
  <c r="H306" i="58"/>
  <c r="H307" i="58"/>
  <c r="H465" i="18"/>
  <c r="I465" i="18"/>
  <c r="H222" i="58"/>
  <c r="H224" i="58"/>
  <c r="H223" i="58"/>
  <c r="H257" i="58"/>
  <c r="H255" i="58"/>
  <c r="H256" i="58"/>
  <c r="H234" i="58"/>
  <c r="H236" i="58"/>
  <c r="H235" i="58"/>
  <c r="H233" i="58"/>
  <c r="H424" i="18"/>
  <c r="I424" i="18"/>
  <c r="E35" i="22"/>
  <c r="P8" i="9"/>
  <c r="H315" i="58"/>
  <c r="H316" i="58"/>
  <c r="H317" i="58"/>
  <c r="H145" i="58"/>
  <c r="H147" i="58"/>
  <c r="H146" i="58"/>
  <c r="H148" i="58"/>
  <c r="H351" i="18"/>
  <c r="I351" i="18"/>
  <c r="H349" i="18"/>
  <c r="I349" i="18"/>
  <c r="H386" i="58"/>
  <c r="H385" i="58"/>
  <c r="H384" i="58"/>
  <c r="H180" i="58"/>
  <c r="H181" i="58"/>
  <c r="H182" i="5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375" i="58"/>
  <c r="H377" i="58"/>
  <c r="H376" i="58"/>
  <c r="H422" i="18"/>
  <c r="I422" i="18"/>
  <c r="I382" i="18"/>
  <c r="H382" i="18"/>
  <c r="H384" i="18"/>
  <c r="I384" i="18"/>
  <c r="H383" i="18"/>
  <c r="I383" i="18"/>
  <c r="E63" i="22"/>
  <c r="M40" i="9"/>
  <c r="H168" i="58"/>
  <c r="H170" i="58"/>
  <c r="H169" i="58"/>
  <c r="H212" i="58"/>
  <c r="H210" i="58"/>
  <c r="H211" i="58"/>
  <c r="H464" i="18"/>
  <c r="I464" i="18"/>
  <c r="H467" i="18"/>
  <c r="I467" i="18"/>
  <c r="H426" i="18"/>
  <c r="I426" i="18"/>
  <c r="H292" i="58"/>
  <c r="H293" i="58"/>
  <c r="H291" i="58"/>
  <c r="H435" i="18"/>
  <c r="I435" i="18"/>
  <c r="H203" i="58"/>
  <c r="H201" i="58"/>
  <c r="H202" i="58"/>
  <c r="H340" i="58"/>
  <c r="H339" i="58"/>
  <c r="H337" i="58"/>
  <c r="H338" i="5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H252" i="58"/>
  <c r="H253" i="58"/>
  <c r="H254" i="58"/>
  <c r="I477" i="18"/>
  <c r="H477" i="18"/>
  <c r="I431" i="18"/>
  <c r="H431" i="18"/>
  <c r="H428" i="18"/>
  <c r="I428" i="18"/>
  <c r="I433" i="18"/>
  <c r="H433" i="18"/>
  <c r="H385" i="18"/>
  <c r="I385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H266" i="58"/>
  <c r="H265" i="58"/>
  <c r="H264" i="5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H331" i="58"/>
  <c r="H332" i="58"/>
  <c r="H329" i="58"/>
  <c r="I429" i="18"/>
  <c r="H429" i="18"/>
  <c r="H417" i="58"/>
  <c r="H419" i="58"/>
  <c r="H418" i="58"/>
  <c r="I391" i="18"/>
  <c r="H391" i="18"/>
  <c r="H340" i="18"/>
  <c r="I340" i="18"/>
  <c r="H391" i="58"/>
  <c r="H392" i="58"/>
  <c r="H390" i="58"/>
  <c r="H471" i="18"/>
  <c r="I471" i="18"/>
  <c r="H283" i="58"/>
  <c r="H284" i="58"/>
  <c r="H282" i="58"/>
  <c r="H173" i="58"/>
  <c r="H171" i="58"/>
  <c r="H172" i="5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263" i="58"/>
  <c r="H261" i="58"/>
  <c r="H262" i="58"/>
  <c r="H386" i="18"/>
  <c r="I386" i="18"/>
  <c r="Q10" i="9"/>
  <c r="E20" i="22"/>
  <c r="M8" i="9"/>
  <c r="H290" i="58"/>
  <c r="H289" i="58"/>
  <c r="H288" i="58"/>
  <c r="H344" i="18"/>
  <c r="I344" i="18"/>
  <c r="H318" i="58"/>
  <c r="H319" i="58"/>
  <c r="H320" i="58"/>
  <c r="I474" i="18"/>
  <c r="H474" i="18"/>
  <c r="H206" i="58"/>
  <c r="H204" i="58"/>
  <c r="H205" i="5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H273" i="58"/>
  <c r="H275" i="58"/>
  <c r="H274" i="58"/>
  <c r="H158" i="58"/>
  <c r="H159" i="58"/>
  <c r="H157" i="58"/>
  <c r="H160" i="58"/>
  <c r="H373" i="58"/>
  <c r="H372" i="58"/>
  <c r="H374" i="58"/>
  <c r="I466" i="18"/>
  <c r="H466" i="18"/>
  <c r="H421" i="58"/>
  <c r="H420" i="58"/>
  <c r="H422" i="5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6" i="58"/>
  <c r="H355" i="58"/>
  <c r="H353" i="58"/>
  <c r="H354" i="58"/>
  <c r="I423" i="18"/>
  <c r="H423" i="18"/>
  <c r="H425" i="37"/>
  <c r="C9" i="63" s="1"/>
  <c r="H363" i="58"/>
  <c r="H364" i="58"/>
  <c r="H361" i="58"/>
  <c r="H362" i="58"/>
  <c r="H400" i="58"/>
  <c r="H399" i="58"/>
  <c r="H401" i="58"/>
  <c r="H348" i="18"/>
  <c r="I348" i="18"/>
  <c r="H350" i="18"/>
  <c r="I350" i="18"/>
  <c r="H475" i="18"/>
  <c r="I475" i="18"/>
  <c r="H246" i="58"/>
  <c r="H245" i="58"/>
  <c r="H247" i="58"/>
  <c r="H248" i="58"/>
  <c r="H342" i="58"/>
  <c r="H343" i="58"/>
  <c r="H341" i="58"/>
  <c r="H344" i="58"/>
  <c r="H213" i="58"/>
  <c r="H215" i="58"/>
  <c r="H214" i="58"/>
  <c r="H311" i="58"/>
  <c r="H310" i="58"/>
  <c r="H309" i="58"/>
  <c r="H221" i="58"/>
  <c r="H219" i="58"/>
  <c r="H220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193" i="58"/>
  <c r="H192" i="58"/>
  <c r="H194" i="5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413" i="58"/>
  <c r="H412" i="58"/>
  <c r="H411" i="58"/>
  <c r="H149" i="58"/>
  <c r="H150" i="58"/>
  <c r="H151" i="58"/>
  <c r="H152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8" i="58"/>
  <c r="H326" i="58"/>
  <c r="H327" i="58"/>
  <c r="H325" i="58"/>
  <c r="I342" i="18"/>
  <c r="H342" i="18"/>
  <c r="H410" i="58"/>
  <c r="H409" i="58"/>
  <c r="H408" i="58"/>
  <c r="H403" i="58"/>
  <c r="H404" i="58"/>
  <c r="H402" i="58"/>
  <c r="H367" i="58"/>
  <c r="H368" i="58"/>
  <c r="H365" i="58"/>
  <c r="H366" i="58"/>
  <c r="H161" i="58"/>
  <c r="H163" i="58"/>
  <c r="H162" i="58"/>
  <c r="H164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E287" i="38"/>
  <c r="M50" i="66" s="1"/>
  <c r="F50" i="66"/>
  <c r="H434" i="18"/>
  <c r="I434" i="18"/>
  <c r="C35" i="63" l="1"/>
  <c r="C36" i="63"/>
  <c r="N50" i="66"/>
  <c r="H134" i="18"/>
  <c r="I134" i="18"/>
  <c r="H399" i="37"/>
  <c r="H399" i="41" s="1"/>
  <c r="H400" i="37"/>
  <c r="H400" i="41" s="1"/>
  <c r="H401" i="37"/>
  <c r="H401" i="41" s="1"/>
  <c r="H137" i="18"/>
  <c r="I137" i="18"/>
  <c r="H158" i="37"/>
  <c r="H158" i="41" s="1"/>
  <c r="H157" i="37"/>
  <c r="H157" i="41" s="1"/>
  <c r="H160" i="37"/>
  <c r="H160" i="41" s="1"/>
  <c r="H159" i="37"/>
  <c r="H159" i="41" s="1"/>
  <c r="J147" i="58"/>
  <c r="J148" i="58"/>
  <c r="J145" i="58"/>
  <c r="J146" i="58"/>
  <c r="J288" i="58"/>
  <c r="J290" i="58"/>
  <c r="J289" i="58"/>
  <c r="I373" i="18"/>
  <c r="H373" i="18"/>
  <c r="H493" i="18"/>
  <c r="I493" i="18"/>
  <c r="I505" i="18"/>
  <c r="H505" i="18"/>
  <c r="H239" i="58"/>
  <c r="H240" i="58"/>
  <c r="H237" i="58"/>
  <c r="H238" i="58"/>
  <c r="H302" i="18"/>
  <c r="I302" i="18"/>
  <c r="I420" i="18"/>
  <c r="H420" i="18"/>
  <c r="H418" i="18"/>
  <c r="I418" i="18"/>
  <c r="J243" i="58"/>
  <c r="J244" i="58"/>
  <c r="J242" i="58"/>
  <c r="J241" i="58"/>
  <c r="H391" i="37"/>
  <c r="H391" i="41" s="1"/>
  <c r="H392" i="37"/>
  <c r="H392" i="41" s="1"/>
  <c r="H390" i="37"/>
  <c r="H390" i="41" s="1"/>
  <c r="I94" i="18"/>
  <c r="H94" i="18"/>
  <c r="H175" i="18"/>
  <c r="I175" i="18"/>
  <c r="H311" i="37"/>
  <c r="H311" i="41" s="1"/>
  <c r="H309" i="37"/>
  <c r="H309" i="41" s="1"/>
  <c r="H310" i="37"/>
  <c r="H310" i="41" s="1"/>
  <c r="J474" i="18"/>
  <c r="F474" i="18"/>
  <c r="F386" i="18"/>
  <c r="J386" i="18"/>
  <c r="J171" i="58"/>
  <c r="J173" i="58"/>
  <c r="J172" i="58"/>
  <c r="F427" i="18"/>
  <c r="J427" i="18"/>
  <c r="I403" i="18"/>
  <c r="H403" i="18"/>
  <c r="I364" i="58"/>
  <c r="I361" i="58"/>
  <c r="I362" i="58"/>
  <c r="I363" i="58"/>
  <c r="H400" i="18"/>
  <c r="I400" i="18"/>
  <c r="H491" i="18"/>
  <c r="I491" i="18"/>
  <c r="H488" i="18"/>
  <c r="I488" i="18"/>
  <c r="I479" i="18"/>
  <c r="H479" i="18"/>
  <c r="I196" i="58"/>
  <c r="I195" i="58"/>
  <c r="I197" i="58"/>
  <c r="J382" i="18"/>
  <c r="F382" i="18"/>
  <c r="H212" i="18"/>
  <c r="I212" i="18"/>
  <c r="H180" i="37"/>
  <c r="H180" i="41" s="1"/>
  <c r="H182" i="37"/>
  <c r="H182" i="41" s="1"/>
  <c r="H181" i="37"/>
  <c r="H181" i="41" s="1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1" i="58"/>
  <c r="H143" i="58"/>
  <c r="H142" i="58"/>
  <c r="H144" i="58"/>
  <c r="H138" i="18"/>
  <c r="I138" i="18"/>
  <c r="H371" i="18"/>
  <c r="I371" i="18"/>
  <c r="H359" i="58"/>
  <c r="H360" i="58"/>
  <c r="H358" i="58"/>
  <c r="H357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H337" i="37"/>
  <c r="H337" i="41" s="1"/>
  <c r="H339" i="37"/>
  <c r="H339" i="41" s="1"/>
  <c r="H340" i="37"/>
  <c r="H340" i="41" s="1"/>
  <c r="J307" i="58"/>
  <c r="J308" i="58"/>
  <c r="J306" i="58"/>
  <c r="J408" i="58"/>
  <c r="J410" i="58"/>
  <c r="J409" i="58"/>
  <c r="I369" i="18"/>
  <c r="H369" i="18"/>
  <c r="H492" i="18"/>
  <c r="I492" i="18"/>
  <c r="J162" i="58"/>
  <c r="J161" i="58"/>
  <c r="J163" i="58"/>
  <c r="J164" i="58"/>
  <c r="F345" i="18"/>
  <c r="J345" i="18"/>
  <c r="H303" i="18"/>
  <c r="I303" i="18"/>
  <c r="H258" i="58"/>
  <c r="H259" i="58"/>
  <c r="H260" i="58"/>
  <c r="J262" i="58"/>
  <c r="J263" i="58"/>
  <c r="J261" i="5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395" i="37"/>
  <c r="H395" i="41" s="1"/>
  <c r="H393" i="37"/>
  <c r="H393" i="41" s="1"/>
  <c r="H394" i="37"/>
  <c r="H394" i="41" s="1"/>
  <c r="H177" i="18"/>
  <c r="I177" i="18"/>
  <c r="I459" i="18"/>
  <c r="H459" i="18"/>
  <c r="I452" i="18"/>
  <c r="H452" i="18"/>
  <c r="E27" i="17"/>
  <c r="E25" i="17"/>
  <c r="H404" i="18"/>
  <c r="I404" i="18"/>
  <c r="I241" i="58"/>
  <c r="I242" i="58"/>
  <c r="I244" i="58"/>
  <c r="I243" i="58"/>
  <c r="I489" i="18"/>
  <c r="H489" i="18"/>
  <c r="H482" i="18"/>
  <c r="I482" i="18"/>
  <c r="I422" i="58"/>
  <c r="I421" i="58"/>
  <c r="I420" i="58"/>
  <c r="J433" i="18"/>
  <c r="F433" i="18"/>
  <c r="I441" i="18"/>
  <c r="H441" i="18"/>
  <c r="I329" i="58"/>
  <c r="I331" i="58"/>
  <c r="I332" i="58"/>
  <c r="I330" i="58"/>
  <c r="F422" i="18"/>
  <c r="J422" i="18"/>
  <c r="H366" i="37"/>
  <c r="H366" i="41" s="1"/>
  <c r="H367" i="37"/>
  <c r="H367" i="41" s="1"/>
  <c r="H365" i="37"/>
  <c r="H365" i="41" s="1"/>
  <c r="H368" i="37"/>
  <c r="H368" i="41" s="1"/>
  <c r="H265" i="37"/>
  <c r="H265" i="41" s="1"/>
  <c r="H264" i="37"/>
  <c r="H264" i="41" s="1"/>
  <c r="H266" i="37"/>
  <c r="H266" i="41" s="1"/>
  <c r="I410" i="58"/>
  <c r="I409" i="58"/>
  <c r="I408" i="58"/>
  <c r="I192" i="58"/>
  <c r="I194" i="58"/>
  <c r="I193" i="58"/>
  <c r="H260" i="18"/>
  <c r="I260" i="18"/>
  <c r="H264" i="18"/>
  <c r="I264" i="18"/>
  <c r="H407" i="58"/>
  <c r="H405" i="58"/>
  <c r="H406" i="58"/>
  <c r="D25" i="17"/>
  <c r="D27" i="17"/>
  <c r="H201" i="37"/>
  <c r="H201" i="41" s="1"/>
  <c r="H203" i="37"/>
  <c r="H203" i="41" s="1"/>
  <c r="H202" i="37"/>
  <c r="H202" i="41" s="1"/>
  <c r="I136" i="18"/>
  <c r="H136" i="18"/>
  <c r="H376" i="18"/>
  <c r="I376" i="18"/>
  <c r="H368" i="18"/>
  <c r="I368" i="18"/>
  <c r="J247" i="58"/>
  <c r="J245" i="58"/>
  <c r="J248" i="5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99" i="58"/>
  <c r="J400" i="58"/>
  <c r="J401" i="58"/>
  <c r="J362" i="58"/>
  <c r="J364" i="58"/>
  <c r="J361" i="58"/>
  <c r="J363" i="58"/>
  <c r="H170" i="37"/>
  <c r="H170" i="41" s="1"/>
  <c r="H168" i="37"/>
  <c r="H168" i="41" s="1"/>
  <c r="H169" i="37"/>
  <c r="H169" i="41" s="1"/>
  <c r="H253" i="37"/>
  <c r="H253" i="41" s="1"/>
  <c r="H252" i="37"/>
  <c r="H252" i="41" s="1"/>
  <c r="H254" i="37"/>
  <c r="H254" i="41" s="1"/>
  <c r="H372" i="37"/>
  <c r="H372" i="41" s="1"/>
  <c r="H374" i="37"/>
  <c r="H374" i="41" s="1"/>
  <c r="H373" i="37"/>
  <c r="H373" i="41" s="1"/>
  <c r="H376" i="37"/>
  <c r="H376" i="41" s="1"/>
  <c r="H375" i="37"/>
  <c r="H375" i="41" s="1"/>
  <c r="H377" i="37"/>
  <c r="H377" i="41" s="1"/>
  <c r="I179" i="18"/>
  <c r="H179" i="18"/>
  <c r="H234" i="37"/>
  <c r="H234" i="41" s="1"/>
  <c r="H233" i="37"/>
  <c r="H233" i="41" s="1"/>
  <c r="H236" i="37"/>
  <c r="H236" i="41" s="1"/>
  <c r="H235" i="37"/>
  <c r="H235" i="41" s="1"/>
  <c r="J273" i="58"/>
  <c r="J274" i="58"/>
  <c r="J275" i="58"/>
  <c r="J151" i="58"/>
  <c r="J149" i="58"/>
  <c r="J150" i="58"/>
  <c r="J152" i="58"/>
  <c r="F391" i="18"/>
  <c r="J391" i="18"/>
  <c r="I417" i="58"/>
  <c r="I419" i="58"/>
  <c r="I418" i="58"/>
  <c r="I300" i="58"/>
  <c r="I302" i="58"/>
  <c r="I301" i="58"/>
  <c r="I319" i="58"/>
  <c r="I318" i="58"/>
  <c r="I320" i="58"/>
  <c r="I367" i="58"/>
  <c r="I365" i="58"/>
  <c r="I366" i="58"/>
  <c r="I368" i="58"/>
  <c r="J428" i="18"/>
  <c r="F428" i="18"/>
  <c r="I234" i="58"/>
  <c r="I236" i="58"/>
  <c r="I235" i="58"/>
  <c r="I233" i="58"/>
  <c r="I412" i="58"/>
  <c r="I411" i="58"/>
  <c r="I413" i="58"/>
  <c r="R10" i="9"/>
  <c r="I216" i="18"/>
  <c r="H216" i="18"/>
  <c r="H302" i="37"/>
  <c r="H302" i="41" s="1"/>
  <c r="H301" i="37"/>
  <c r="H301" i="41" s="1"/>
  <c r="H300" i="37"/>
  <c r="H300" i="41" s="1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347" i="58"/>
  <c r="H345" i="58"/>
  <c r="H348" i="58"/>
  <c r="H267" i="18"/>
  <c r="I267" i="18"/>
  <c r="H178" i="37"/>
  <c r="H178" i="41" s="1"/>
  <c r="H179" i="37"/>
  <c r="H179" i="41" s="1"/>
  <c r="H177" i="37"/>
  <c r="H177" i="41" s="1"/>
  <c r="H262" i="37"/>
  <c r="H262" i="41" s="1"/>
  <c r="H261" i="37"/>
  <c r="H261" i="41" s="1"/>
  <c r="H263" i="37"/>
  <c r="H263" i="41" s="1"/>
  <c r="J252" i="58"/>
  <c r="J253" i="58"/>
  <c r="J254" i="58"/>
  <c r="J265" i="58"/>
  <c r="J264" i="58"/>
  <c r="J266" i="58"/>
  <c r="J318" i="58"/>
  <c r="J320" i="58"/>
  <c r="J319" i="58"/>
  <c r="H307" i="18"/>
  <c r="I307" i="18"/>
  <c r="I305" i="18"/>
  <c r="H305" i="18"/>
  <c r="I309" i="18"/>
  <c r="H309" i="18"/>
  <c r="I417" i="18"/>
  <c r="H417" i="18"/>
  <c r="J157" i="58"/>
  <c r="J159" i="58"/>
  <c r="J158" i="58"/>
  <c r="J160" i="58"/>
  <c r="D26" i="17"/>
  <c r="D24" i="17"/>
  <c r="D28" i="17" s="1"/>
  <c r="H410" i="37"/>
  <c r="H410" i="41" s="1"/>
  <c r="H409" i="37"/>
  <c r="H409" i="41" s="1"/>
  <c r="H408" i="37"/>
  <c r="H408" i="41" s="1"/>
  <c r="H211" i="37"/>
  <c r="H211" i="41" s="1"/>
  <c r="H210" i="37"/>
  <c r="H210" i="41" s="1"/>
  <c r="H212" i="37"/>
  <c r="H212" i="41" s="1"/>
  <c r="H192" i="37"/>
  <c r="H192" i="41" s="1"/>
  <c r="H194" i="37"/>
  <c r="H194" i="41" s="1"/>
  <c r="H193" i="37"/>
  <c r="H193" i="41" s="1"/>
  <c r="H256" i="37"/>
  <c r="H256" i="41" s="1"/>
  <c r="H255" i="37"/>
  <c r="H255" i="41" s="1"/>
  <c r="H257" i="37"/>
  <c r="H257" i="41" s="1"/>
  <c r="H411" i="37"/>
  <c r="H411" i="41" s="1"/>
  <c r="H413" i="37"/>
  <c r="H413" i="41" s="1"/>
  <c r="H412" i="37"/>
  <c r="H412" i="41" s="1"/>
  <c r="H213" i="37"/>
  <c r="H213" i="41" s="1"/>
  <c r="H214" i="37"/>
  <c r="H214" i="41" s="1"/>
  <c r="H215" i="37"/>
  <c r="H215" i="41" s="1"/>
  <c r="I450" i="18"/>
  <c r="H450" i="18"/>
  <c r="H451" i="18"/>
  <c r="I451" i="18"/>
  <c r="H401" i="18"/>
  <c r="I401" i="18"/>
  <c r="I317" i="58"/>
  <c r="I316" i="58"/>
  <c r="I315" i="58"/>
  <c r="I486" i="18"/>
  <c r="H486" i="18"/>
  <c r="I478" i="18"/>
  <c r="H478" i="18"/>
  <c r="H484" i="18"/>
  <c r="I484" i="18"/>
  <c r="I309" i="58"/>
  <c r="I311" i="58"/>
  <c r="I310" i="58"/>
  <c r="I214" i="58"/>
  <c r="I215" i="58"/>
  <c r="I213" i="58"/>
  <c r="I437" i="18"/>
  <c r="H437" i="18"/>
  <c r="F426" i="18"/>
  <c r="J426" i="18"/>
  <c r="I214" i="18"/>
  <c r="H214" i="18"/>
  <c r="H162" i="37"/>
  <c r="H162" i="41" s="1"/>
  <c r="H164" i="37"/>
  <c r="H164" i="41" s="1"/>
  <c r="H163" i="37"/>
  <c r="H163" i="41" s="1"/>
  <c r="H161" i="37"/>
  <c r="H161" i="41" s="1"/>
  <c r="I229" i="58"/>
  <c r="I230" i="58"/>
  <c r="I231" i="58"/>
  <c r="I232" i="58"/>
  <c r="H249" i="58"/>
  <c r="H251" i="58"/>
  <c r="H250" i="58"/>
  <c r="H189" i="58"/>
  <c r="H191" i="58"/>
  <c r="H190" i="58"/>
  <c r="I254" i="18"/>
  <c r="H254" i="18"/>
  <c r="H219" i="37"/>
  <c r="H219" i="41" s="1"/>
  <c r="H221" i="37"/>
  <c r="H221" i="41" s="1"/>
  <c r="H220" i="37"/>
  <c r="H220" i="41" s="1"/>
  <c r="J349" i="58"/>
  <c r="J352" i="58"/>
  <c r="J350" i="58"/>
  <c r="J351" i="58"/>
  <c r="J301" i="58"/>
  <c r="J302" i="58"/>
  <c r="J300" i="58"/>
  <c r="P6" i="9"/>
  <c r="E33" i="22"/>
  <c r="P30" i="9"/>
  <c r="H296" i="18"/>
  <c r="I296" i="18"/>
  <c r="I304" i="18"/>
  <c r="H304" i="18"/>
  <c r="J178" i="58"/>
  <c r="J177" i="58"/>
  <c r="J179" i="58"/>
  <c r="I87" i="18"/>
  <c r="H87" i="18"/>
  <c r="H97" i="18"/>
  <c r="I97" i="18"/>
  <c r="H326" i="37"/>
  <c r="H326" i="41" s="1"/>
  <c r="H327" i="37"/>
  <c r="H327" i="41" s="1"/>
  <c r="H328" i="37"/>
  <c r="H328" i="41" s="1"/>
  <c r="H325" i="37"/>
  <c r="H325" i="41" s="1"/>
  <c r="H180" i="18"/>
  <c r="I180" i="18"/>
  <c r="H170" i="18"/>
  <c r="I170" i="18"/>
  <c r="H354" i="37"/>
  <c r="H354" i="41" s="1"/>
  <c r="H353" i="37"/>
  <c r="H353" i="41" s="1"/>
  <c r="H356" i="37"/>
  <c r="H356" i="41" s="1"/>
  <c r="H355" i="37"/>
  <c r="H355" i="41" s="1"/>
  <c r="F344" i="18"/>
  <c r="J344" i="18"/>
  <c r="J236" i="58"/>
  <c r="J233" i="58"/>
  <c r="J234" i="58"/>
  <c r="J235" i="58"/>
  <c r="H457" i="18"/>
  <c r="I457" i="18"/>
  <c r="I399" i="18"/>
  <c r="H399" i="18"/>
  <c r="I382" i="58"/>
  <c r="I381" i="58"/>
  <c r="I383" i="58"/>
  <c r="J468" i="18"/>
  <c r="F468" i="18"/>
  <c r="I222" i="58"/>
  <c r="I224" i="58"/>
  <c r="I223" i="58"/>
  <c r="I204" i="58"/>
  <c r="I206" i="58"/>
  <c r="I205" i="58"/>
  <c r="H436" i="18"/>
  <c r="I436" i="18"/>
  <c r="I445" i="18"/>
  <c r="H445" i="18"/>
  <c r="I443" i="18"/>
  <c r="H443" i="18"/>
  <c r="H342" i="37"/>
  <c r="H342" i="41" s="1"/>
  <c r="H341" i="37"/>
  <c r="H341" i="41" s="1"/>
  <c r="H344" i="37"/>
  <c r="H344" i="41" s="1"/>
  <c r="H343" i="37"/>
  <c r="H343" i="41" s="1"/>
  <c r="I222" i="18"/>
  <c r="H222" i="18"/>
  <c r="H352" i="18"/>
  <c r="I352" i="18"/>
  <c r="I169" i="58"/>
  <c r="I168" i="58"/>
  <c r="I170" i="58"/>
  <c r="H304" i="58"/>
  <c r="H303" i="58"/>
  <c r="H305" i="58"/>
  <c r="H266" i="18"/>
  <c r="I266" i="18"/>
  <c r="J282" i="58"/>
  <c r="J283" i="58"/>
  <c r="J284" i="58"/>
  <c r="J297" i="58"/>
  <c r="J299" i="58"/>
  <c r="J298" i="58"/>
  <c r="F390" i="18"/>
  <c r="J390" i="18"/>
  <c r="I129" i="18"/>
  <c r="H129" i="18"/>
  <c r="J210" i="58"/>
  <c r="J212" i="58"/>
  <c r="J211" i="58"/>
  <c r="J404" i="58"/>
  <c r="J402" i="58"/>
  <c r="J403" i="5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H276" i="58"/>
  <c r="H277" i="58"/>
  <c r="H278" i="58"/>
  <c r="I306" i="18"/>
  <c r="H306" i="18"/>
  <c r="I416" i="18"/>
  <c r="H416" i="18"/>
  <c r="I412" i="18"/>
  <c r="H412" i="18"/>
  <c r="H230" i="37"/>
  <c r="H230" i="41" s="1"/>
  <c r="H231" i="37"/>
  <c r="H231" i="41" s="1"/>
  <c r="H232" i="37"/>
  <c r="H232" i="41" s="1"/>
  <c r="H229" i="37"/>
  <c r="H229" i="41" s="1"/>
  <c r="I89" i="18"/>
  <c r="H89" i="18"/>
  <c r="F469" i="18"/>
  <c r="J469" i="18"/>
  <c r="H330" i="37"/>
  <c r="H330" i="41" s="1"/>
  <c r="H332" i="37"/>
  <c r="H332" i="41" s="1"/>
  <c r="H331" i="37"/>
  <c r="H331" i="41" s="1"/>
  <c r="H329" i="37"/>
  <c r="H329" i="41" s="1"/>
  <c r="I173" i="18"/>
  <c r="H173" i="18"/>
  <c r="H292" i="37"/>
  <c r="H292" i="41" s="1"/>
  <c r="H291" i="37"/>
  <c r="H291" i="41" s="1"/>
  <c r="H293" i="37"/>
  <c r="H293" i="41" s="1"/>
  <c r="J330" i="58"/>
  <c r="J332" i="58"/>
  <c r="J331" i="58"/>
  <c r="J329" i="58"/>
  <c r="H453" i="18"/>
  <c r="I453" i="18"/>
  <c r="I454" i="18"/>
  <c r="H454" i="18"/>
  <c r="I178" i="58"/>
  <c r="I177" i="58"/>
  <c r="I179" i="58"/>
  <c r="I337" i="58"/>
  <c r="I340" i="58"/>
  <c r="I338" i="58"/>
  <c r="I339" i="58"/>
  <c r="I343" i="58"/>
  <c r="I342" i="58"/>
  <c r="I344" i="58"/>
  <c r="I341" i="58"/>
  <c r="I485" i="18"/>
  <c r="H485" i="18"/>
  <c r="F388" i="18"/>
  <c r="J388" i="18"/>
  <c r="F431" i="18"/>
  <c r="J431" i="18"/>
  <c r="I293" i="58"/>
  <c r="I292" i="58"/>
  <c r="I291" i="58"/>
  <c r="I171" i="58"/>
  <c r="I173" i="58"/>
  <c r="I172" i="58"/>
  <c r="I439" i="18"/>
  <c r="H439" i="18"/>
  <c r="J467" i="18"/>
  <c r="F467" i="18"/>
  <c r="J383" i="18"/>
  <c r="F383" i="18"/>
  <c r="H402" i="37"/>
  <c r="H402" i="41" s="1"/>
  <c r="H403" i="37"/>
  <c r="H403" i="41" s="1"/>
  <c r="H404" i="37"/>
  <c r="H404" i="41" s="1"/>
  <c r="I390" i="58"/>
  <c r="I392" i="58"/>
  <c r="I391" i="58"/>
  <c r="H354" i="18"/>
  <c r="I354" i="18"/>
  <c r="O10" i="9"/>
  <c r="H321" i="58"/>
  <c r="H324" i="58"/>
  <c r="H323" i="58"/>
  <c r="H322" i="58"/>
  <c r="H262" i="18"/>
  <c r="I262" i="18"/>
  <c r="J380" i="18"/>
  <c r="F380" i="18"/>
  <c r="H280" i="37"/>
  <c r="H280" i="41" s="1"/>
  <c r="H281" i="37"/>
  <c r="H281" i="41" s="1"/>
  <c r="H279" i="37"/>
  <c r="H279" i="41" s="1"/>
  <c r="I132" i="18"/>
  <c r="H132" i="18"/>
  <c r="I375" i="18"/>
  <c r="H375" i="18"/>
  <c r="J182" i="58"/>
  <c r="J180" i="58"/>
  <c r="J181" i="58"/>
  <c r="H362" i="37"/>
  <c r="H362" i="41" s="1"/>
  <c r="H363" i="37"/>
  <c r="H363" i="41" s="1"/>
  <c r="H361" i="37"/>
  <c r="H361" i="41" s="1"/>
  <c r="H364" i="37"/>
  <c r="H364" i="41" s="1"/>
  <c r="H139" i="18"/>
  <c r="I139" i="18"/>
  <c r="J168" i="58"/>
  <c r="J169" i="58"/>
  <c r="J170" i="58"/>
  <c r="I372" i="18"/>
  <c r="H372" i="18"/>
  <c r="F387" i="18"/>
  <c r="J387" i="18"/>
  <c r="I496" i="18"/>
  <c r="H496" i="18"/>
  <c r="I494" i="18"/>
  <c r="H494" i="18"/>
  <c r="H415" i="58"/>
  <c r="H414" i="58"/>
  <c r="H416" i="58"/>
  <c r="H175" i="58"/>
  <c r="H187" i="58"/>
  <c r="H186" i="58"/>
  <c r="H188" i="58"/>
  <c r="H174" i="58"/>
  <c r="H176" i="58"/>
  <c r="I308" i="18"/>
  <c r="H308" i="18"/>
  <c r="J418" i="58"/>
  <c r="J417" i="58"/>
  <c r="J419" i="58"/>
  <c r="H419" i="18"/>
  <c r="I419" i="18"/>
  <c r="H290" i="37"/>
  <c r="H290" i="41" s="1"/>
  <c r="H289" i="37"/>
  <c r="H289" i="41" s="1"/>
  <c r="H288" i="37"/>
  <c r="H288" i="41" s="1"/>
  <c r="H307" i="37"/>
  <c r="H307" i="41" s="1"/>
  <c r="H306" i="37"/>
  <c r="H306" i="41" s="1"/>
  <c r="H308" i="37"/>
  <c r="H308" i="41" s="1"/>
  <c r="H150" i="37"/>
  <c r="H150" i="41" s="1"/>
  <c r="H149" i="37"/>
  <c r="H149" i="41" s="1"/>
  <c r="H152" i="37"/>
  <c r="H151" i="37"/>
  <c r="H151" i="41" s="1"/>
  <c r="H455" i="18"/>
  <c r="I455" i="18"/>
  <c r="J215" i="58"/>
  <c r="J214" i="58"/>
  <c r="J213" i="58"/>
  <c r="J311" i="58"/>
  <c r="J309" i="58"/>
  <c r="J310" i="58"/>
  <c r="J471" i="18"/>
  <c r="F471" i="18"/>
  <c r="I395" i="18"/>
  <c r="H395" i="18"/>
  <c r="I298" i="58"/>
  <c r="I297" i="58"/>
  <c r="I299" i="58"/>
  <c r="F346" i="18"/>
  <c r="J346" i="18"/>
  <c r="I384" i="58"/>
  <c r="I386" i="58"/>
  <c r="I385" i="58"/>
  <c r="I275" i="58"/>
  <c r="I274" i="58"/>
  <c r="I273" i="58"/>
  <c r="H446" i="18"/>
  <c r="I446" i="18"/>
  <c r="I442" i="18"/>
  <c r="H442" i="18"/>
  <c r="H318" i="37"/>
  <c r="H318" i="41" s="1"/>
  <c r="H320" i="37"/>
  <c r="H320" i="41" s="1"/>
  <c r="H319" i="37"/>
  <c r="H319" i="41" s="1"/>
  <c r="H206" i="37"/>
  <c r="H206" i="41" s="1"/>
  <c r="H204" i="37"/>
  <c r="H204" i="41" s="1"/>
  <c r="H205" i="37"/>
  <c r="H205" i="41" s="1"/>
  <c r="E26" i="17"/>
  <c r="E24" i="17"/>
  <c r="I326" i="58"/>
  <c r="I328" i="58"/>
  <c r="I325" i="58"/>
  <c r="I327" i="58"/>
  <c r="I145" i="58"/>
  <c r="I146" i="58"/>
  <c r="I147" i="58"/>
  <c r="I148" i="58"/>
  <c r="F349" i="18"/>
  <c r="J349" i="18"/>
  <c r="H387" i="58"/>
  <c r="H389" i="58"/>
  <c r="H388" i="58"/>
  <c r="I261" i="18"/>
  <c r="H261" i="18"/>
  <c r="J476" i="18"/>
  <c r="F476" i="18"/>
  <c r="F338" i="18"/>
  <c r="J338" i="18"/>
  <c r="H411" i="18"/>
  <c r="I411" i="18"/>
  <c r="J229" i="58"/>
  <c r="J232" i="58"/>
  <c r="J230" i="58"/>
  <c r="J231" i="58"/>
  <c r="J473" i="18"/>
  <c r="F473" i="18"/>
  <c r="I413" i="18"/>
  <c r="H413" i="18"/>
  <c r="H242" i="37"/>
  <c r="H242" i="41" s="1"/>
  <c r="H244" i="37"/>
  <c r="H244" i="41" s="1"/>
  <c r="H243" i="37"/>
  <c r="H243" i="41" s="1"/>
  <c r="H241" i="37"/>
  <c r="H241" i="41" s="1"/>
  <c r="J192" i="58"/>
  <c r="J193" i="58"/>
  <c r="J194" i="58"/>
  <c r="J390" i="58"/>
  <c r="J391" i="58"/>
  <c r="J392" i="58"/>
  <c r="J206" i="58"/>
  <c r="J205" i="58"/>
  <c r="J204" i="58"/>
  <c r="H499" i="18"/>
  <c r="I499" i="18"/>
  <c r="H497" i="18"/>
  <c r="I497" i="18"/>
  <c r="J470" i="18"/>
  <c r="F470" i="18"/>
  <c r="I299" i="18"/>
  <c r="H299" i="18"/>
  <c r="H155" i="58"/>
  <c r="H153" i="58"/>
  <c r="H154" i="58"/>
  <c r="H156" i="58"/>
  <c r="H296" i="58"/>
  <c r="H295" i="58"/>
  <c r="H29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H145" i="37"/>
  <c r="H145" i="41" s="1"/>
  <c r="H148" i="37"/>
  <c r="H147" i="37"/>
  <c r="H147" i="41" s="1"/>
  <c r="H272" i="37"/>
  <c r="H272" i="41" s="1"/>
  <c r="H270" i="37"/>
  <c r="H270" i="41" s="1"/>
  <c r="H271" i="37"/>
  <c r="H271" i="41" s="1"/>
  <c r="H197" i="37"/>
  <c r="H197" i="41" s="1"/>
  <c r="H195" i="37"/>
  <c r="H195" i="41" s="1"/>
  <c r="H196" i="37"/>
  <c r="H196" i="41" s="1"/>
  <c r="I181" i="18"/>
  <c r="H181" i="18"/>
  <c r="H460" i="18"/>
  <c r="I460" i="18"/>
  <c r="H458" i="18"/>
  <c r="I458" i="18"/>
  <c r="J411" i="58"/>
  <c r="J412" i="58"/>
  <c r="J413" i="5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I157" i="58"/>
  <c r="I159" i="58"/>
  <c r="I160" i="58"/>
  <c r="I220" i="58"/>
  <c r="I221" i="58"/>
  <c r="I219" i="58"/>
  <c r="I282" i="58"/>
  <c r="I283" i="58"/>
  <c r="I284" i="58"/>
  <c r="I402" i="58"/>
  <c r="I404" i="58"/>
  <c r="I403" i="58"/>
  <c r="J381" i="18"/>
  <c r="F381" i="18"/>
  <c r="F477" i="18"/>
  <c r="J477" i="18"/>
  <c r="I393" i="58"/>
  <c r="I394" i="58"/>
  <c r="I395" i="58"/>
  <c r="I355" i="58"/>
  <c r="I356" i="58"/>
  <c r="I354" i="58"/>
  <c r="I353" i="58"/>
  <c r="I151" i="58"/>
  <c r="I150" i="58"/>
  <c r="I149" i="58"/>
  <c r="I152" i="58"/>
  <c r="F464" i="18"/>
  <c r="J464" i="18"/>
  <c r="J384" i="18"/>
  <c r="F384" i="18"/>
  <c r="F430" i="18"/>
  <c r="J430" i="18"/>
  <c r="H246" i="37"/>
  <c r="H246" i="41" s="1"/>
  <c r="H248" i="37"/>
  <c r="H248" i="41" s="1"/>
  <c r="H245" i="37"/>
  <c r="H245" i="41" s="1"/>
  <c r="H247" i="37"/>
  <c r="H247" i="41" s="1"/>
  <c r="I224" i="18"/>
  <c r="H224" i="18"/>
  <c r="I365" i="18"/>
  <c r="H365" i="18"/>
  <c r="I352" i="58"/>
  <c r="I349" i="58"/>
  <c r="I350" i="58"/>
  <c r="I351" i="58"/>
  <c r="I364" i="18"/>
  <c r="H364" i="18"/>
  <c r="J341" i="18"/>
  <c r="F341" i="18"/>
  <c r="H369" i="58"/>
  <c r="H371" i="58"/>
  <c r="H370" i="58"/>
  <c r="H207" i="58"/>
  <c r="H208" i="58"/>
  <c r="H209" i="58"/>
  <c r="H298" i="37"/>
  <c r="H298" i="41" s="1"/>
  <c r="H299" i="37"/>
  <c r="H299" i="41" s="1"/>
  <c r="H297" i="37"/>
  <c r="H297" i="41" s="1"/>
  <c r="H130" i="18"/>
  <c r="I130" i="18"/>
  <c r="H367" i="18"/>
  <c r="I367" i="18"/>
  <c r="J326" i="58"/>
  <c r="J328" i="58"/>
  <c r="J325" i="58"/>
  <c r="J327" i="58"/>
  <c r="H504" i="18"/>
  <c r="I504" i="18"/>
  <c r="H500" i="18"/>
  <c r="I500" i="18"/>
  <c r="J386" i="58"/>
  <c r="J384" i="58"/>
  <c r="J385" i="58"/>
  <c r="F472" i="18"/>
  <c r="J472" i="18"/>
  <c r="H312" i="58"/>
  <c r="H313" i="58"/>
  <c r="H314" i="58"/>
  <c r="H398" i="58"/>
  <c r="H396" i="58"/>
  <c r="H397" i="58"/>
  <c r="J279" i="58"/>
  <c r="J280" i="58"/>
  <c r="J281" i="58"/>
  <c r="H415" i="18"/>
  <c r="I415" i="18"/>
  <c r="J202" i="58"/>
  <c r="J203" i="58"/>
  <c r="J201" i="5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349" i="37"/>
  <c r="H349" i="41" s="1"/>
  <c r="H352" i="37"/>
  <c r="H352" i="41" s="1"/>
  <c r="H351" i="37"/>
  <c r="H351" i="41" s="1"/>
  <c r="H274" i="37"/>
  <c r="H274" i="41" s="1"/>
  <c r="H273" i="37"/>
  <c r="H273" i="41" s="1"/>
  <c r="H275" i="37"/>
  <c r="H275" i="41" s="1"/>
  <c r="H171" i="18"/>
  <c r="I171" i="18"/>
  <c r="J195" i="58"/>
  <c r="J196" i="58"/>
  <c r="J197" i="58"/>
  <c r="J356" i="58"/>
  <c r="J354" i="58"/>
  <c r="J355" i="58"/>
  <c r="J353" i="58"/>
  <c r="J256" i="58"/>
  <c r="J257" i="58"/>
  <c r="J255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I270" i="58"/>
  <c r="I271" i="58"/>
  <c r="I272" i="58"/>
  <c r="I308" i="58"/>
  <c r="I306" i="58"/>
  <c r="I307" i="58"/>
  <c r="F351" i="18"/>
  <c r="J351" i="18"/>
  <c r="H255" i="18"/>
  <c r="I255" i="18"/>
  <c r="H285" i="58"/>
  <c r="H287" i="58"/>
  <c r="H286" i="58"/>
  <c r="F475" i="18"/>
  <c r="J475" i="18"/>
  <c r="I90" i="18"/>
  <c r="H90" i="18"/>
  <c r="H98" i="18"/>
  <c r="I98" i="18"/>
  <c r="H182" i="18"/>
  <c r="I182" i="18"/>
  <c r="H172" i="37"/>
  <c r="H172" i="41" s="1"/>
  <c r="H171" i="37"/>
  <c r="H171" i="41" s="1"/>
  <c r="H173" i="37"/>
  <c r="H173" i="41" s="1"/>
  <c r="H462" i="18"/>
  <c r="I462" i="18"/>
  <c r="H463" i="18"/>
  <c r="I463" i="18"/>
  <c r="I456" i="18"/>
  <c r="H456" i="18"/>
  <c r="H398" i="18"/>
  <c r="I398" i="18"/>
  <c r="I400" i="58"/>
  <c r="I399" i="58"/>
  <c r="I401" i="58"/>
  <c r="H406" i="18"/>
  <c r="I406" i="18"/>
  <c r="I163" i="58"/>
  <c r="I162" i="58"/>
  <c r="I161" i="58"/>
  <c r="I164" i="58"/>
  <c r="H490" i="18"/>
  <c r="I490" i="18"/>
  <c r="I448" i="18"/>
  <c r="H448" i="18"/>
  <c r="I256" i="58"/>
  <c r="I257" i="58"/>
  <c r="I255" i="58"/>
  <c r="J393" i="18"/>
  <c r="F393" i="18"/>
  <c r="H221" i="18"/>
  <c r="I221" i="18"/>
  <c r="H282" i="37"/>
  <c r="H282" i="41" s="1"/>
  <c r="H284" i="37"/>
  <c r="H284" i="41" s="1"/>
  <c r="H283" i="37"/>
  <c r="H283" i="41" s="1"/>
  <c r="H386" i="37"/>
  <c r="H386" i="41" s="1"/>
  <c r="H385" i="37"/>
  <c r="H385" i="41" s="1"/>
  <c r="H384" i="37"/>
  <c r="H384" i="41" s="1"/>
  <c r="H355" i="18"/>
  <c r="I355" i="18"/>
  <c r="I253" i="58"/>
  <c r="I252" i="58"/>
  <c r="I254" i="58"/>
  <c r="H357" i="18"/>
  <c r="I357" i="18"/>
  <c r="J339" i="18"/>
  <c r="F339" i="18"/>
  <c r="I259" i="18"/>
  <c r="H259" i="18"/>
  <c r="I257" i="18"/>
  <c r="H257" i="18"/>
  <c r="H128" i="18"/>
  <c r="I128" i="18"/>
  <c r="J373" i="58"/>
  <c r="J372" i="58"/>
  <c r="J374" i="58"/>
  <c r="H301" i="18"/>
  <c r="I301" i="18"/>
  <c r="J219" i="58"/>
  <c r="J221" i="58"/>
  <c r="J220" i="58"/>
  <c r="I366" i="18"/>
  <c r="H366" i="18"/>
  <c r="H377" i="18"/>
  <c r="I377" i="18"/>
  <c r="I374" i="18"/>
  <c r="H374" i="18"/>
  <c r="J344" i="58"/>
  <c r="J343" i="58"/>
  <c r="J341" i="58"/>
  <c r="J342" i="58"/>
  <c r="J422" i="58"/>
  <c r="J420" i="58"/>
  <c r="J421" i="58"/>
  <c r="I495" i="18"/>
  <c r="H495" i="18"/>
  <c r="H199" i="58"/>
  <c r="H200" i="58"/>
  <c r="H198" i="58"/>
  <c r="H216" i="58"/>
  <c r="H217" i="58"/>
  <c r="H218" i="58"/>
  <c r="J381" i="58"/>
  <c r="J383" i="58"/>
  <c r="J382" i="58"/>
  <c r="J340" i="58"/>
  <c r="J337" i="58"/>
  <c r="J339" i="58"/>
  <c r="J338" i="58"/>
  <c r="I95" i="18"/>
  <c r="H95" i="18"/>
  <c r="I86" i="18"/>
  <c r="H86" i="18"/>
  <c r="H174" i="18"/>
  <c r="I174" i="18"/>
  <c r="H178" i="18"/>
  <c r="I178" i="18"/>
  <c r="J394" i="58"/>
  <c r="J395" i="58"/>
  <c r="J393" i="58"/>
  <c r="I461" i="18"/>
  <c r="H461" i="18"/>
  <c r="I262" i="58"/>
  <c r="I263" i="58"/>
  <c r="I261" i="58"/>
  <c r="I201" i="58"/>
  <c r="I202" i="58"/>
  <c r="I203" i="58"/>
  <c r="I280" i="58"/>
  <c r="I281" i="58"/>
  <c r="I279" i="58"/>
  <c r="N10" i="9"/>
  <c r="I481" i="18"/>
  <c r="H481" i="18"/>
  <c r="I480" i="18"/>
  <c r="H480" i="18"/>
  <c r="F385" i="18"/>
  <c r="J385" i="18"/>
  <c r="I375" i="58"/>
  <c r="I376" i="58"/>
  <c r="I377" i="58"/>
  <c r="I438" i="18"/>
  <c r="H438" i="18"/>
  <c r="F435" i="18"/>
  <c r="J435" i="18"/>
  <c r="I217" i="18"/>
  <c r="H217" i="18"/>
  <c r="H421" i="37"/>
  <c r="H421" i="41" s="1"/>
  <c r="H422" i="37"/>
  <c r="H422" i="41" s="1"/>
  <c r="H420" i="37"/>
  <c r="H420" i="41" s="1"/>
  <c r="I218" i="18"/>
  <c r="H218" i="18"/>
  <c r="H361" i="18"/>
  <c r="I361" i="18"/>
  <c r="I212" i="58"/>
  <c r="I210" i="58"/>
  <c r="I211" i="58"/>
  <c r="I374" i="58"/>
  <c r="I373" i="58"/>
  <c r="I372" i="58"/>
  <c r="I258" i="18"/>
  <c r="H258" i="18"/>
  <c r="H267" i="58"/>
  <c r="H269" i="58"/>
  <c r="H268" i="58"/>
  <c r="H131" i="18"/>
  <c r="I131" i="18"/>
  <c r="J366" i="58"/>
  <c r="J368" i="58"/>
  <c r="J367" i="58"/>
  <c r="J365" i="58"/>
  <c r="H315" i="37"/>
  <c r="H315" i="41" s="1"/>
  <c r="H317" i="37"/>
  <c r="H317" i="41" s="1"/>
  <c r="H316" i="37"/>
  <c r="H316" i="41" s="1"/>
  <c r="H417" i="37"/>
  <c r="H417" i="41" s="1"/>
  <c r="H418" i="37"/>
  <c r="H418" i="41" s="1"/>
  <c r="H419" i="37"/>
  <c r="H419" i="41" s="1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383" i="37"/>
  <c r="H383" i="41" s="1"/>
  <c r="H382" i="37"/>
  <c r="H382" i="41" s="1"/>
  <c r="H381" i="37"/>
  <c r="H381" i="41" s="1"/>
  <c r="H133" i="18"/>
  <c r="I133" i="18"/>
  <c r="H135" i="18"/>
  <c r="I135" i="18"/>
  <c r="J270" i="58"/>
  <c r="J271" i="58"/>
  <c r="J272" i="58"/>
  <c r="H378" i="18"/>
  <c r="I378" i="18"/>
  <c r="H379" i="18"/>
  <c r="I379" i="18"/>
  <c r="H498" i="18"/>
  <c r="I498" i="18"/>
  <c r="H503" i="18"/>
  <c r="I503" i="18"/>
  <c r="J222" i="58"/>
  <c r="J224" i="58"/>
  <c r="J223" i="58"/>
  <c r="H379" i="58"/>
  <c r="H380" i="58"/>
  <c r="H378" i="58"/>
  <c r="H333" i="58"/>
  <c r="H335" i="58"/>
  <c r="H334" i="58"/>
  <c r="H336" i="58"/>
  <c r="I410" i="18"/>
  <c r="H410" i="18"/>
  <c r="J317" i="58"/>
  <c r="J316" i="58"/>
  <c r="J315" i="5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375" i="58"/>
  <c r="J377" i="58"/>
  <c r="J376" i="58"/>
  <c r="J292" i="58"/>
  <c r="J293" i="58"/>
  <c r="J291" i="5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182" i="58"/>
  <c r="I181" i="58"/>
  <c r="I180" i="58"/>
  <c r="I246" i="58"/>
  <c r="I245" i="58"/>
  <c r="I247" i="58"/>
  <c r="I248" i="58"/>
  <c r="I265" i="58"/>
  <c r="I266" i="58"/>
  <c r="I264" i="58"/>
  <c r="J347" i="18"/>
  <c r="F347" i="18"/>
  <c r="H440" i="18"/>
  <c r="I440" i="18"/>
  <c r="H449" i="18"/>
  <c r="I449" i="18"/>
  <c r="I215" i="18"/>
  <c r="H215" i="18"/>
  <c r="H222" i="37"/>
  <c r="H222" i="41" s="1"/>
  <c r="H224" i="37"/>
  <c r="H224" i="41" s="1"/>
  <c r="H223" i="37"/>
  <c r="H223" i="41" s="1"/>
  <c r="I223" i="18"/>
  <c r="H223" i="18"/>
  <c r="I290" i="58"/>
  <c r="I289" i="58"/>
  <c r="I288" i="58"/>
  <c r="I353" i="18"/>
  <c r="H353" i="18"/>
  <c r="H359" i="18"/>
  <c r="I359" i="18"/>
  <c r="H184" i="58"/>
  <c r="H183" i="58"/>
  <c r="H167" i="58"/>
  <c r="H185" i="58"/>
  <c r="H165" i="58"/>
  <c r="H166" i="58"/>
  <c r="H265" i="18"/>
  <c r="I265" i="18"/>
  <c r="H228" i="58"/>
  <c r="H226" i="58"/>
  <c r="H227" i="58"/>
  <c r="H225" i="58"/>
  <c r="F392" i="18"/>
  <c r="J392" i="18"/>
  <c r="C46" i="63" l="1"/>
  <c r="C6" i="63"/>
  <c r="C56" i="63"/>
  <c r="C5" i="63"/>
  <c r="C45" i="63"/>
  <c r="C34" i="63"/>
  <c r="C55" i="63"/>
  <c r="E28" i="17"/>
  <c r="F148" i="66"/>
  <c r="N148" i="66" s="1"/>
  <c r="D42" i="57"/>
  <c r="H210" i="18"/>
  <c r="I210" i="18"/>
  <c r="H184" i="18"/>
  <c r="I184" i="18"/>
  <c r="F158" i="66"/>
  <c r="N158" i="66" s="1"/>
  <c r="D49" i="57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I145" i="37"/>
  <c r="I145" i="41" s="1"/>
  <c r="I148" i="37"/>
  <c r="I147" i="37"/>
  <c r="I147" i="41" s="1"/>
  <c r="J504" i="18"/>
  <c r="F504" i="18"/>
  <c r="J386" i="37"/>
  <c r="J386" i="41" s="1"/>
  <c r="J385" i="37"/>
  <c r="J385" i="41" s="1"/>
  <c r="J384" i="37"/>
  <c r="J384" i="41" s="1"/>
  <c r="J162" i="37"/>
  <c r="J162" i="41" s="1"/>
  <c r="J164" i="37"/>
  <c r="J164" i="41" s="1"/>
  <c r="J163" i="37"/>
  <c r="J163" i="41" s="1"/>
  <c r="J161" i="37"/>
  <c r="J161" i="41" s="1"/>
  <c r="J420" i="37"/>
  <c r="J420" i="41" s="1"/>
  <c r="J421" i="37"/>
  <c r="J421" i="41" s="1"/>
  <c r="J422" i="37"/>
  <c r="J422" i="41" s="1"/>
  <c r="I399" i="37"/>
  <c r="I399" i="41" s="1"/>
  <c r="I400" i="37"/>
  <c r="I400" i="41" s="1"/>
  <c r="I401" i="37"/>
  <c r="I401" i="41" s="1"/>
  <c r="I154" i="18"/>
  <c r="H154" i="18"/>
  <c r="H494" i="58"/>
  <c r="D43" i="57"/>
  <c r="H493" i="58"/>
  <c r="F183" i="66" s="1"/>
  <c r="N183" i="66" s="1"/>
  <c r="E395" i="38"/>
  <c r="M182" i="66" s="1"/>
  <c r="F182" i="66"/>
  <c r="H304" i="37"/>
  <c r="H304" i="41" s="1"/>
  <c r="H303" i="37"/>
  <c r="H305" i="37"/>
  <c r="H305" i="41" s="1"/>
  <c r="H322" i="37"/>
  <c r="H322" i="41" s="1"/>
  <c r="H323" i="37"/>
  <c r="H323" i="41" s="1"/>
  <c r="H324" i="37"/>
  <c r="H324" i="41" s="1"/>
  <c r="H321" i="37"/>
  <c r="F297" i="18"/>
  <c r="J297" i="18"/>
  <c r="F129" i="18"/>
  <c r="J129" i="18"/>
  <c r="D48" i="57"/>
  <c r="F173" i="66"/>
  <c r="J304" i="18"/>
  <c r="F304" i="18"/>
  <c r="J450" i="18"/>
  <c r="F450" i="18"/>
  <c r="J267" i="18"/>
  <c r="F267" i="18"/>
  <c r="F362" i="18"/>
  <c r="J362" i="18"/>
  <c r="H118" i="18"/>
  <c r="I118" i="18"/>
  <c r="J201" i="37"/>
  <c r="J201" i="41" s="1"/>
  <c r="J203" i="37"/>
  <c r="J203" i="41" s="1"/>
  <c r="J202" i="37"/>
  <c r="J202" i="41" s="1"/>
  <c r="H296" i="37"/>
  <c r="H296" i="41" s="1"/>
  <c r="H295" i="37"/>
  <c r="H295" i="41" s="1"/>
  <c r="H294" i="37"/>
  <c r="H294" i="41" s="1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I164" i="37"/>
  <c r="I164" i="41" s="1"/>
  <c r="I163" i="37"/>
  <c r="I163" i="41" s="1"/>
  <c r="I161" i="37"/>
  <c r="I161" i="41" s="1"/>
  <c r="F219" i="18"/>
  <c r="J219" i="18"/>
  <c r="J395" i="37"/>
  <c r="J395" i="41" s="1"/>
  <c r="J393" i="37"/>
  <c r="J393" i="41" s="1"/>
  <c r="J394" i="37"/>
  <c r="J394" i="41" s="1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409" i="37"/>
  <c r="I409" i="41" s="1"/>
  <c r="I410" i="37"/>
  <c r="I410" i="41" s="1"/>
  <c r="I408" i="37"/>
  <c r="I408" i="41" s="1"/>
  <c r="I192" i="37"/>
  <c r="I192" i="41" s="1"/>
  <c r="I194" i="37"/>
  <c r="I194" i="41" s="1"/>
  <c r="I193" i="37"/>
  <c r="I193" i="41" s="1"/>
  <c r="I109" i="18"/>
  <c r="H109" i="18"/>
  <c r="J222" i="37"/>
  <c r="J222" i="41" s="1"/>
  <c r="J224" i="37"/>
  <c r="J224" i="41" s="1"/>
  <c r="J223" i="37"/>
  <c r="J223" i="41" s="1"/>
  <c r="J246" i="37"/>
  <c r="J246" i="41" s="1"/>
  <c r="J248" i="37"/>
  <c r="J248" i="41" s="1"/>
  <c r="J245" i="37"/>
  <c r="J245" i="41" s="1"/>
  <c r="J247" i="37"/>
  <c r="J247" i="41" s="1"/>
  <c r="J366" i="37"/>
  <c r="J366" i="41" s="1"/>
  <c r="J365" i="37"/>
  <c r="J365" i="41" s="1"/>
  <c r="J367" i="37"/>
  <c r="J367" i="41" s="1"/>
  <c r="J368" i="37"/>
  <c r="J368" i="41" s="1"/>
  <c r="I280" i="37"/>
  <c r="I280" i="41" s="1"/>
  <c r="I281" i="37"/>
  <c r="I281" i="41" s="1"/>
  <c r="I279" i="37"/>
  <c r="I279" i="41" s="1"/>
  <c r="I417" i="37"/>
  <c r="I417" i="41" s="1"/>
  <c r="I418" i="37"/>
  <c r="I418" i="41" s="1"/>
  <c r="I419" i="37"/>
  <c r="I419" i="41" s="1"/>
  <c r="H155" i="18"/>
  <c r="I155" i="18"/>
  <c r="J139" i="18"/>
  <c r="F139" i="18"/>
  <c r="F132" i="18"/>
  <c r="J132" i="18"/>
  <c r="H226" i="37"/>
  <c r="H226" i="41" s="1"/>
  <c r="H228" i="37"/>
  <c r="H228" i="41" s="1"/>
  <c r="H227" i="37"/>
  <c r="H227" i="41" s="1"/>
  <c r="H225" i="37"/>
  <c r="I14" i="18"/>
  <c r="H14" i="18"/>
  <c r="H405" i="37"/>
  <c r="H405" i="41" s="1"/>
  <c r="H407" i="37"/>
  <c r="H407" i="41" s="1"/>
  <c r="H406" i="37"/>
  <c r="H406" i="41" s="1"/>
  <c r="J296" i="18"/>
  <c r="F296" i="18"/>
  <c r="J478" i="18"/>
  <c r="F478" i="18"/>
  <c r="I114" i="18"/>
  <c r="H114" i="18"/>
  <c r="J146" i="37"/>
  <c r="J146" i="41" s="1"/>
  <c r="J147" i="37"/>
  <c r="J147" i="41" s="1"/>
  <c r="J145" i="37"/>
  <c r="J145" i="41" s="1"/>
  <c r="J148" i="37"/>
  <c r="J211" i="37"/>
  <c r="J211" i="41" s="1"/>
  <c r="J210" i="37"/>
  <c r="J210" i="41" s="1"/>
  <c r="J212" i="37"/>
  <c r="J212" i="41" s="1"/>
  <c r="H158" i="18"/>
  <c r="I158" i="18"/>
  <c r="I163" i="18"/>
  <c r="H163" i="18"/>
  <c r="H397" i="37"/>
  <c r="H397" i="41" s="1"/>
  <c r="H396" i="37"/>
  <c r="H396" i="41" s="1"/>
  <c r="H398" i="37"/>
  <c r="H398" i="41" s="1"/>
  <c r="I44" i="18"/>
  <c r="H44" i="18"/>
  <c r="F452" i="18"/>
  <c r="J452" i="18"/>
  <c r="F99" i="18"/>
  <c r="J99" i="18"/>
  <c r="H236" i="18"/>
  <c r="I236" i="18"/>
  <c r="H234" i="18"/>
  <c r="I234" i="18"/>
  <c r="I402" i="37"/>
  <c r="I402" i="41" s="1"/>
  <c r="I403" i="37"/>
  <c r="I403" i="41" s="1"/>
  <c r="I404" i="37"/>
  <c r="I404" i="41" s="1"/>
  <c r="F169" i="66"/>
  <c r="D41" i="57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J412" i="37"/>
  <c r="J412" i="41" s="1"/>
  <c r="J411" i="37"/>
  <c r="J411" i="41" s="1"/>
  <c r="J413" i="37"/>
  <c r="J413" i="41" s="1"/>
  <c r="F93" i="18"/>
  <c r="J93" i="18"/>
  <c r="F498" i="18"/>
  <c r="J498" i="18"/>
  <c r="I256" i="37"/>
  <c r="I256" i="41" s="1"/>
  <c r="I255" i="37"/>
  <c r="I255" i="41" s="1"/>
  <c r="I257" i="37"/>
  <c r="I257" i="41" s="1"/>
  <c r="I197" i="37"/>
  <c r="I197" i="41" s="1"/>
  <c r="I195" i="37"/>
  <c r="I195" i="41" s="1"/>
  <c r="I196" i="37"/>
  <c r="I196" i="41" s="1"/>
  <c r="H198" i="18"/>
  <c r="I198" i="18"/>
  <c r="I206" i="18"/>
  <c r="H206" i="18"/>
  <c r="J353" i="18"/>
  <c r="F353" i="18"/>
  <c r="J197" i="37"/>
  <c r="J197" i="41" s="1"/>
  <c r="J195" i="37"/>
  <c r="J195" i="41" s="1"/>
  <c r="J196" i="37"/>
  <c r="J196" i="41" s="1"/>
  <c r="J292" i="37"/>
  <c r="J292" i="41" s="1"/>
  <c r="J291" i="37"/>
  <c r="J291" i="41" s="1"/>
  <c r="J293" i="37"/>
  <c r="J293" i="41" s="1"/>
  <c r="J150" i="37"/>
  <c r="J150" i="41" s="1"/>
  <c r="J149" i="37"/>
  <c r="J149" i="41" s="1"/>
  <c r="J152" i="37"/>
  <c r="J151" i="37"/>
  <c r="J151" i="41" s="1"/>
  <c r="H189" i="18"/>
  <c r="I189" i="18"/>
  <c r="I234" i="37"/>
  <c r="I234" i="41" s="1"/>
  <c r="I233" i="37"/>
  <c r="I233" i="41" s="1"/>
  <c r="I236" i="37"/>
  <c r="I236" i="41" s="1"/>
  <c r="I235" i="37"/>
  <c r="I235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I253" i="37"/>
  <c r="I253" i="41" s="1"/>
  <c r="I252" i="37"/>
  <c r="I252" i="41" s="1"/>
  <c r="I254" i="37"/>
  <c r="I254" i="41" s="1"/>
  <c r="H240" i="18"/>
  <c r="I240" i="18"/>
  <c r="J180" i="37"/>
  <c r="J180" i="41" s="1"/>
  <c r="J182" i="37"/>
  <c r="J182" i="41" s="1"/>
  <c r="J181" i="37"/>
  <c r="J181" i="41" s="1"/>
  <c r="J181" i="18"/>
  <c r="F181" i="18"/>
  <c r="I220" i="37"/>
  <c r="I220" i="41" s="1"/>
  <c r="I219" i="37"/>
  <c r="I219" i="41" s="1"/>
  <c r="I221" i="37"/>
  <c r="I221" i="41" s="1"/>
  <c r="I201" i="37"/>
  <c r="I201" i="41" s="1"/>
  <c r="I203" i="37"/>
  <c r="I203" i="41" s="1"/>
  <c r="I202" i="37"/>
  <c r="I202" i="41" s="1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27" i="37"/>
  <c r="J327" i="41" s="1"/>
  <c r="J328" i="37"/>
  <c r="J328" i="41" s="1"/>
  <c r="J325" i="37"/>
  <c r="J325" i="41" s="1"/>
  <c r="J410" i="37"/>
  <c r="J410" i="41" s="1"/>
  <c r="J409" i="37"/>
  <c r="J409" i="41" s="1"/>
  <c r="J408" i="37"/>
  <c r="J408" i="41" s="1"/>
  <c r="J338" i="37"/>
  <c r="J338" i="41" s="1"/>
  <c r="J337" i="37"/>
  <c r="J337" i="41" s="1"/>
  <c r="J339" i="37"/>
  <c r="J339" i="41" s="1"/>
  <c r="J340" i="37"/>
  <c r="J340" i="41" s="1"/>
  <c r="I160" i="18"/>
  <c r="H160" i="18"/>
  <c r="F298" i="18"/>
  <c r="J298" i="18"/>
  <c r="H49" i="18"/>
  <c r="I49" i="18"/>
  <c r="H358" i="37"/>
  <c r="H358" i="41" s="1"/>
  <c r="H357" i="37"/>
  <c r="H357" i="41" s="1"/>
  <c r="H360" i="37"/>
  <c r="H360" i="41" s="1"/>
  <c r="H359" i="37"/>
  <c r="H359" i="41" s="1"/>
  <c r="I222" i="37"/>
  <c r="I222" i="41" s="1"/>
  <c r="I224" i="37"/>
  <c r="I224" i="41" s="1"/>
  <c r="I223" i="37"/>
  <c r="I223" i="41" s="1"/>
  <c r="H238" i="18"/>
  <c r="I238" i="18"/>
  <c r="J488" i="18"/>
  <c r="F488" i="18"/>
  <c r="J175" i="18"/>
  <c r="F175" i="18"/>
  <c r="J493" i="18"/>
  <c r="F493" i="18"/>
  <c r="J376" i="37"/>
  <c r="J376" i="41" s="1"/>
  <c r="J375" i="37"/>
  <c r="J375" i="41" s="1"/>
  <c r="J377" i="37"/>
  <c r="J377" i="41" s="1"/>
  <c r="F265" i="18"/>
  <c r="J265" i="18"/>
  <c r="F440" i="18"/>
  <c r="J440" i="18"/>
  <c r="I199" i="18"/>
  <c r="H199" i="18"/>
  <c r="J234" i="37"/>
  <c r="J234" i="41" s="1"/>
  <c r="J233" i="37"/>
  <c r="J233" i="41" s="1"/>
  <c r="J236" i="37"/>
  <c r="J236" i="41" s="1"/>
  <c r="J235" i="37"/>
  <c r="J235" i="41" s="1"/>
  <c r="J275" i="37"/>
  <c r="J275" i="41" s="1"/>
  <c r="J274" i="37"/>
  <c r="J274" i="41" s="1"/>
  <c r="J273" i="37"/>
  <c r="J273" i="41" s="1"/>
  <c r="J183" i="18"/>
  <c r="F183" i="18"/>
  <c r="J378" i="18"/>
  <c r="F378" i="18"/>
  <c r="I150" i="37"/>
  <c r="I150" i="41" s="1"/>
  <c r="I151" i="37"/>
  <c r="I151" i="41" s="1"/>
  <c r="I149" i="37"/>
  <c r="I149" i="41" s="1"/>
  <c r="I152" i="37"/>
  <c r="I292" i="37"/>
  <c r="I292" i="41" s="1"/>
  <c r="I293" i="37"/>
  <c r="I293" i="41" s="1"/>
  <c r="I291" i="37"/>
  <c r="I291" i="41" s="1"/>
  <c r="I275" i="37"/>
  <c r="I275" i="41" s="1"/>
  <c r="I274" i="37"/>
  <c r="I274" i="41" s="1"/>
  <c r="I273" i="37"/>
  <c r="I273" i="41" s="1"/>
  <c r="J357" i="18"/>
  <c r="F357" i="18"/>
  <c r="J490" i="18"/>
  <c r="F490" i="18"/>
  <c r="F98" i="18"/>
  <c r="J98" i="18"/>
  <c r="H113" i="18"/>
  <c r="I113" i="18"/>
  <c r="D44" i="57"/>
  <c r="F160" i="66"/>
  <c r="I251" i="18"/>
  <c r="H251" i="18"/>
  <c r="H253" i="18"/>
  <c r="I253" i="18"/>
  <c r="I242" i="37"/>
  <c r="I242" i="41" s="1"/>
  <c r="I243" i="37"/>
  <c r="I243" i="41" s="1"/>
  <c r="I241" i="37"/>
  <c r="I241" i="41" s="1"/>
  <c r="I244" i="37"/>
  <c r="I244" i="41" s="1"/>
  <c r="H144" i="18"/>
  <c r="I144" i="18"/>
  <c r="I362" i="37"/>
  <c r="I362" i="41" s="1"/>
  <c r="I363" i="37"/>
  <c r="I363" i="41" s="1"/>
  <c r="I361" i="37"/>
  <c r="I361" i="41" s="1"/>
  <c r="I364" i="37"/>
  <c r="I364" i="41" s="1"/>
  <c r="F413" i="18"/>
  <c r="J413" i="18"/>
  <c r="J494" i="18"/>
  <c r="F494" i="18"/>
  <c r="J439" i="18"/>
  <c r="F439" i="18"/>
  <c r="J485" i="18"/>
  <c r="F485" i="18"/>
  <c r="J173" i="18"/>
  <c r="F173" i="18"/>
  <c r="H189" i="37"/>
  <c r="H190" i="37"/>
  <c r="H190" i="41" s="1"/>
  <c r="H191" i="37"/>
  <c r="H191" i="41" s="1"/>
  <c r="I9" i="18"/>
  <c r="H9" i="18"/>
  <c r="I13" i="18"/>
  <c r="H13" i="18"/>
  <c r="J437" i="18"/>
  <c r="F437" i="18"/>
  <c r="J486" i="18"/>
  <c r="F486" i="18"/>
  <c r="D51" i="57"/>
  <c r="F157" i="66"/>
  <c r="N157" i="66" s="1"/>
  <c r="I115" i="18"/>
  <c r="H115" i="18"/>
  <c r="J230" i="37"/>
  <c r="J230" i="41" s="1"/>
  <c r="J231" i="37"/>
  <c r="J231" i="41" s="1"/>
  <c r="J232" i="37"/>
  <c r="J232" i="41" s="1"/>
  <c r="J229" i="37"/>
  <c r="J229" i="41" s="1"/>
  <c r="J253" i="37"/>
  <c r="J253" i="41" s="1"/>
  <c r="J252" i="37"/>
  <c r="J252" i="41" s="1"/>
  <c r="J254" i="37"/>
  <c r="J254" i="41" s="1"/>
  <c r="J417" i="37"/>
  <c r="J417" i="41" s="1"/>
  <c r="J418" i="37"/>
  <c r="J418" i="41" s="1"/>
  <c r="J419" i="37"/>
  <c r="J419" i="41" s="1"/>
  <c r="H159" i="18"/>
  <c r="I159" i="18"/>
  <c r="J216" i="18"/>
  <c r="F216" i="18"/>
  <c r="J300" i="18"/>
  <c r="F300" i="18"/>
  <c r="H334" i="37"/>
  <c r="H334" i="41" s="1"/>
  <c r="H333" i="37"/>
  <c r="H333" i="41" s="1"/>
  <c r="H336" i="37"/>
  <c r="H336" i="41" s="1"/>
  <c r="H335" i="37"/>
  <c r="H335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I412" i="37"/>
  <c r="I412" i="41" s="1"/>
  <c r="I411" i="37"/>
  <c r="I411" i="41" s="1"/>
  <c r="I413" i="37"/>
  <c r="I413" i="41" s="1"/>
  <c r="I172" i="37"/>
  <c r="I172" i="41" s="1"/>
  <c r="I171" i="37"/>
  <c r="I171" i="41" s="1"/>
  <c r="I173" i="37"/>
  <c r="I173" i="41" s="1"/>
  <c r="I376" i="37"/>
  <c r="I376" i="41" s="1"/>
  <c r="I375" i="37"/>
  <c r="I375" i="41" s="1"/>
  <c r="I377" i="37"/>
  <c r="I377" i="41" s="1"/>
  <c r="F86" i="18"/>
  <c r="J86" i="18"/>
  <c r="F221" i="18"/>
  <c r="J221" i="18"/>
  <c r="F225" i="18"/>
  <c r="J225" i="18"/>
  <c r="F487" i="18"/>
  <c r="J487" i="18"/>
  <c r="I211" i="37"/>
  <c r="I211" i="41" s="1"/>
  <c r="I210" i="37"/>
  <c r="I210" i="41" s="1"/>
  <c r="I212" i="37"/>
  <c r="I212" i="41" s="1"/>
  <c r="I308" i="37"/>
  <c r="I308" i="41" s="1"/>
  <c r="I307" i="37"/>
  <c r="I307" i="41" s="1"/>
  <c r="I306" i="37"/>
  <c r="I306" i="41" s="1"/>
  <c r="F365" i="18"/>
  <c r="J365" i="18"/>
  <c r="I250" i="18"/>
  <c r="H250" i="18"/>
  <c r="J342" i="37"/>
  <c r="J342" i="41" s="1"/>
  <c r="J341" i="37"/>
  <c r="J341" i="41" s="1"/>
  <c r="J344" i="37"/>
  <c r="J344" i="41" s="1"/>
  <c r="J343" i="37"/>
  <c r="J343" i="41" s="1"/>
  <c r="I297" i="37"/>
  <c r="I297" i="41" s="1"/>
  <c r="I298" i="37"/>
  <c r="I298" i="41" s="1"/>
  <c r="I299" i="37"/>
  <c r="I299" i="41" s="1"/>
  <c r="H153" i="18"/>
  <c r="I153" i="18"/>
  <c r="H147" i="18"/>
  <c r="I147" i="18"/>
  <c r="J308" i="18"/>
  <c r="F308" i="18"/>
  <c r="F454" i="18"/>
  <c r="J454" i="18"/>
  <c r="H387" i="37"/>
  <c r="H389" i="37"/>
  <c r="H389" i="41" s="1"/>
  <c r="H388" i="37"/>
  <c r="H388" i="41" s="1"/>
  <c r="H250" i="37"/>
  <c r="H250" i="41" s="1"/>
  <c r="H249" i="37"/>
  <c r="H251" i="37"/>
  <c r="H251" i="41" s="1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J390" i="37"/>
  <c r="J390" i="41" s="1"/>
  <c r="J391" i="37"/>
  <c r="J391" i="41" s="1"/>
  <c r="J392" i="37"/>
  <c r="J392" i="41" s="1"/>
  <c r="I121" i="18"/>
  <c r="H121" i="18"/>
  <c r="J350" i="37"/>
  <c r="J350" i="41" s="1"/>
  <c r="J349" i="37"/>
  <c r="J349" i="41" s="1"/>
  <c r="J352" i="37"/>
  <c r="J352" i="41" s="1"/>
  <c r="J351" i="37"/>
  <c r="J351" i="41" s="1"/>
  <c r="J280" i="37"/>
  <c r="J280" i="41" s="1"/>
  <c r="J281" i="37"/>
  <c r="J281" i="41" s="1"/>
  <c r="J279" i="37"/>
  <c r="J279" i="41" s="1"/>
  <c r="H169" i="18"/>
  <c r="I169" i="18"/>
  <c r="H238" i="37"/>
  <c r="H238" i="41" s="1"/>
  <c r="H239" i="37"/>
  <c r="H239" i="41" s="1"/>
  <c r="H240" i="37"/>
  <c r="H240" i="41" s="1"/>
  <c r="H237" i="37"/>
  <c r="H237" i="41" s="1"/>
  <c r="I54" i="18"/>
  <c r="H54" i="18"/>
  <c r="F368" i="18"/>
  <c r="J368" i="18"/>
  <c r="J177" i="18"/>
  <c r="F177" i="18"/>
  <c r="F91" i="18"/>
  <c r="J91" i="18"/>
  <c r="I342" i="37"/>
  <c r="I342" i="41" s="1"/>
  <c r="I341" i="37"/>
  <c r="I341" i="41" s="1"/>
  <c r="I344" i="37"/>
  <c r="I344" i="41" s="1"/>
  <c r="I343" i="37"/>
  <c r="I343" i="41" s="1"/>
  <c r="I226" i="18"/>
  <c r="H226" i="18"/>
  <c r="F491" i="18"/>
  <c r="J491" i="18"/>
  <c r="J420" i="18"/>
  <c r="F420" i="18"/>
  <c r="J215" i="18"/>
  <c r="F215" i="18"/>
  <c r="H205" i="18"/>
  <c r="I205" i="18"/>
  <c r="J215" i="37"/>
  <c r="J215" i="41" s="1"/>
  <c r="J213" i="37"/>
  <c r="J213" i="41" s="1"/>
  <c r="J214" i="37"/>
  <c r="J214" i="41" s="1"/>
  <c r="J256" i="37"/>
  <c r="J256" i="41" s="1"/>
  <c r="J255" i="37"/>
  <c r="J255" i="41" s="1"/>
  <c r="J257" i="37"/>
  <c r="J257" i="41" s="1"/>
  <c r="F414" i="18"/>
  <c r="J414" i="18"/>
  <c r="I194" i="18"/>
  <c r="H194" i="18"/>
  <c r="H192" i="18"/>
  <c r="I192" i="18"/>
  <c r="I395" i="37"/>
  <c r="I395" i="41" s="1"/>
  <c r="I393" i="37"/>
  <c r="I393" i="41" s="1"/>
  <c r="I394" i="37"/>
  <c r="I394" i="41" s="1"/>
  <c r="J480" i="18"/>
  <c r="F480" i="18"/>
  <c r="F456" i="18"/>
  <c r="J456" i="18"/>
  <c r="I290" i="37"/>
  <c r="I290" i="41" s="1"/>
  <c r="I289" i="37"/>
  <c r="I289" i="41" s="1"/>
  <c r="I288" i="37"/>
  <c r="I288" i="41" s="1"/>
  <c r="I391" i="37"/>
  <c r="I391" i="41" s="1"/>
  <c r="I392" i="37"/>
  <c r="I392" i="41" s="1"/>
  <c r="I390" i="37"/>
  <c r="I390" i="41" s="1"/>
  <c r="I252" i="18"/>
  <c r="H252" i="18"/>
  <c r="I246" i="18"/>
  <c r="H246" i="18"/>
  <c r="I149" i="18"/>
  <c r="H149" i="18"/>
  <c r="I316" i="37"/>
  <c r="I316" i="41" s="1"/>
  <c r="I315" i="37"/>
  <c r="I315" i="41" s="1"/>
  <c r="I317" i="37"/>
  <c r="I317" i="41" s="1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285" i="37"/>
  <c r="H286" i="37"/>
  <c r="H286" i="41" s="1"/>
  <c r="H287" i="37"/>
  <c r="H287" i="41" s="1"/>
  <c r="H184" i="37"/>
  <c r="H184" i="41" s="1"/>
  <c r="H185" i="37"/>
  <c r="H185" i="41" s="1"/>
  <c r="H183" i="37"/>
  <c r="H183" i="41" s="1"/>
  <c r="H165" i="37"/>
  <c r="H166" i="37"/>
  <c r="H166" i="41" s="1"/>
  <c r="H167" i="37"/>
  <c r="H167" i="41" s="1"/>
  <c r="J352" i="18"/>
  <c r="F352" i="18"/>
  <c r="J436" i="18"/>
  <c r="F436" i="18"/>
  <c r="E48" i="17"/>
  <c r="E47" i="17" a="1"/>
  <c r="E47" i="17" s="1"/>
  <c r="P10" i="9"/>
  <c r="F254" i="18"/>
  <c r="J254" i="18"/>
  <c r="J272" i="37"/>
  <c r="J272" i="41" s="1"/>
  <c r="J270" i="37"/>
  <c r="J270" i="41" s="1"/>
  <c r="J271" i="37"/>
  <c r="J271" i="41" s="1"/>
  <c r="J288" i="37"/>
  <c r="J288" i="41" s="1"/>
  <c r="J290" i="37"/>
  <c r="J290" i="41" s="1"/>
  <c r="J289" i="37"/>
  <c r="J289" i="41" s="1"/>
  <c r="I125" i="18"/>
  <c r="H125" i="18"/>
  <c r="H168" i="18"/>
  <c r="I168" i="18"/>
  <c r="H161" i="18"/>
  <c r="I161" i="18"/>
  <c r="F179" i="18"/>
  <c r="J179" i="18"/>
  <c r="H53" i="18"/>
  <c r="I53" i="18"/>
  <c r="H258" i="37"/>
  <c r="H258" i="41" s="1"/>
  <c r="H259" i="37"/>
  <c r="H259" i="41" s="1"/>
  <c r="H260" i="37"/>
  <c r="H260" i="41" s="1"/>
  <c r="J140" i="18"/>
  <c r="F140" i="18"/>
  <c r="I318" i="37"/>
  <c r="I318" i="41" s="1"/>
  <c r="I320" i="37"/>
  <c r="I320" i="41" s="1"/>
  <c r="I319" i="37"/>
  <c r="I319" i="41" s="1"/>
  <c r="I180" i="37"/>
  <c r="I180" i="41" s="1"/>
  <c r="I182" i="37"/>
  <c r="I182" i="41" s="1"/>
  <c r="I181" i="37"/>
  <c r="I181" i="41" s="1"/>
  <c r="F212" i="18"/>
  <c r="J212" i="18"/>
  <c r="J94" i="18"/>
  <c r="F94" i="18"/>
  <c r="J302" i="18"/>
  <c r="F302" i="18"/>
  <c r="J373" i="18"/>
  <c r="F373" i="18"/>
  <c r="J137" i="18"/>
  <c r="F137" i="18"/>
  <c r="D45" i="57"/>
  <c r="F162" i="66"/>
  <c r="N162" i="66" s="1"/>
  <c r="J407" i="18"/>
  <c r="F407" i="18"/>
  <c r="I207" i="18"/>
  <c r="H207" i="18"/>
  <c r="H202" i="18"/>
  <c r="I202" i="18"/>
  <c r="I188" i="18"/>
  <c r="H188" i="18"/>
  <c r="I330" i="37"/>
  <c r="I330" i="41" s="1"/>
  <c r="I332" i="37"/>
  <c r="I332" i="41" s="1"/>
  <c r="I331" i="37"/>
  <c r="I331" i="41" s="1"/>
  <c r="I329" i="37"/>
  <c r="I329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D52" i="57"/>
  <c r="F167" i="66"/>
  <c r="N167" i="66" s="1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H207" i="37"/>
  <c r="H208" i="37"/>
  <c r="H208" i="41" s="1"/>
  <c r="H209" i="37"/>
  <c r="H209" i="41" s="1"/>
  <c r="I6" i="18"/>
  <c r="H6" i="18"/>
  <c r="J305" i="18"/>
  <c r="F305" i="18"/>
  <c r="I122" i="18"/>
  <c r="H122" i="18"/>
  <c r="J372" i="37"/>
  <c r="J372" i="41" s="1"/>
  <c r="J374" i="37"/>
  <c r="J374" i="41" s="1"/>
  <c r="J373" i="37"/>
  <c r="J373" i="41" s="1"/>
  <c r="J221" i="37"/>
  <c r="J221" i="41" s="1"/>
  <c r="J220" i="37"/>
  <c r="J220" i="41" s="1"/>
  <c r="J219" i="37"/>
  <c r="J219" i="41" s="1"/>
  <c r="J242" i="37"/>
  <c r="J242" i="41" s="1"/>
  <c r="J241" i="37"/>
  <c r="J241" i="41" s="1"/>
  <c r="J244" i="37"/>
  <c r="J244" i="41" s="1"/>
  <c r="J243" i="37"/>
  <c r="J243" i="41" s="1"/>
  <c r="H156" i="18"/>
  <c r="I156" i="18"/>
  <c r="H154" i="37"/>
  <c r="H154" i="41" s="1"/>
  <c r="H153" i="37"/>
  <c r="H153" i="41" s="1"/>
  <c r="H156" i="37"/>
  <c r="H156" i="41" s="1"/>
  <c r="H155" i="37"/>
  <c r="H155" i="41" s="1"/>
  <c r="I47" i="18"/>
  <c r="H47" i="18"/>
  <c r="H313" i="37"/>
  <c r="H313" i="41" s="1"/>
  <c r="H312" i="37"/>
  <c r="H312" i="41" s="1"/>
  <c r="H314" i="37"/>
  <c r="H314" i="41" s="1"/>
  <c r="J376" i="18"/>
  <c r="F376" i="18"/>
  <c r="F264" i="18"/>
  <c r="J264" i="18"/>
  <c r="J441" i="18"/>
  <c r="F441" i="18"/>
  <c r="F369" i="18"/>
  <c r="J369" i="18"/>
  <c r="I282" i="37"/>
  <c r="I282" i="41" s="1"/>
  <c r="I284" i="37"/>
  <c r="I284" i="41" s="1"/>
  <c r="I283" i="37"/>
  <c r="I283" i="41" s="1"/>
  <c r="I265" i="37"/>
  <c r="I265" i="41" s="1"/>
  <c r="I264" i="37"/>
  <c r="I264" i="41" s="1"/>
  <c r="I266" i="37"/>
  <c r="I266" i="41" s="1"/>
  <c r="F371" i="18"/>
  <c r="J371" i="18"/>
  <c r="F400" i="18"/>
  <c r="J400" i="18"/>
  <c r="J354" i="37"/>
  <c r="J354" i="41" s="1"/>
  <c r="J353" i="37"/>
  <c r="J353" i="41" s="1"/>
  <c r="J356" i="37"/>
  <c r="J356" i="41" s="1"/>
  <c r="J355" i="37"/>
  <c r="J355" i="41" s="1"/>
  <c r="I204" i="18"/>
  <c r="H204" i="18"/>
  <c r="I311" i="37"/>
  <c r="I311" i="41" s="1"/>
  <c r="I309" i="37"/>
  <c r="I309" i="41" s="1"/>
  <c r="I310" i="37"/>
  <c r="I310" i="41" s="1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I372" i="37"/>
  <c r="I372" i="41" s="1"/>
  <c r="I374" i="37"/>
  <c r="I374" i="41" s="1"/>
  <c r="I373" i="37"/>
  <c r="I373" i="41" s="1"/>
  <c r="H108" i="18"/>
  <c r="I108" i="18"/>
  <c r="J402" i="37"/>
  <c r="J402" i="41" s="1"/>
  <c r="J403" i="37"/>
  <c r="J403" i="41" s="1"/>
  <c r="J404" i="37"/>
  <c r="J404" i="41" s="1"/>
  <c r="J282" i="37"/>
  <c r="J282" i="41" s="1"/>
  <c r="J284" i="37"/>
  <c r="J284" i="41" s="1"/>
  <c r="J283" i="37"/>
  <c r="J283" i="41" s="1"/>
  <c r="F458" i="18"/>
  <c r="J458" i="18"/>
  <c r="H142" i="18"/>
  <c r="I142" i="18"/>
  <c r="I158" i="37"/>
  <c r="I158" i="41" s="1"/>
  <c r="I157" i="37"/>
  <c r="I157" i="41" s="1"/>
  <c r="I160" i="37"/>
  <c r="I160" i="41" s="1"/>
  <c r="I159" i="37"/>
  <c r="I159" i="41" s="1"/>
  <c r="F446" i="18"/>
  <c r="J446" i="18"/>
  <c r="F262" i="18"/>
  <c r="J262" i="18"/>
  <c r="F416" i="18"/>
  <c r="J416" i="18"/>
  <c r="H8" i="18"/>
  <c r="I8" i="18"/>
  <c r="H370" i="37"/>
  <c r="H370" i="41" s="1"/>
  <c r="H371" i="37"/>
  <c r="H371" i="41" s="1"/>
  <c r="H369" i="37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J170" i="37"/>
  <c r="J170" i="41" s="1"/>
  <c r="J168" i="37"/>
  <c r="J168" i="41" s="1"/>
  <c r="J169" i="37"/>
  <c r="J169" i="41" s="1"/>
  <c r="I167" i="18"/>
  <c r="H167" i="18"/>
  <c r="H164" i="18"/>
  <c r="I164" i="18"/>
  <c r="J178" i="37"/>
  <c r="J178" i="41" s="1"/>
  <c r="J179" i="37"/>
  <c r="J179" i="41" s="1"/>
  <c r="J177" i="37"/>
  <c r="J177" i="41" s="1"/>
  <c r="H50" i="18"/>
  <c r="I50" i="18"/>
  <c r="H380" i="37"/>
  <c r="H380" i="41" s="1"/>
  <c r="H379" i="37"/>
  <c r="H379" i="41" s="1"/>
  <c r="H378" i="37"/>
  <c r="H378" i="41" s="1"/>
  <c r="H216" i="37"/>
  <c r="H216" i="41" s="1"/>
  <c r="H217" i="37"/>
  <c r="H217" i="41" s="1"/>
  <c r="H218" i="37"/>
  <c r="H218" i="41" s="1"/>
  <c r="J303" i="18"/>
  <c r="F303" i="18"/>
  <c r="J141" i="18"/>
  <c r="F141" i="18"/>
  <c r="H235" i="18"/>
  <c r="I235" i="18"/>
  <c r="H232" i="18"/>
  <c r="I232" i="18"/>
  <c r="J173" i="37"/>
  <c r="J173" i="41" s="1"/>
  <c r="J172" i="37"/>
  <c r="J172" i="41" s="1"/>
  <c r="J171" i="37"/>
  <c r="J171" i="41" s="1"/>
  <c r="J223" i="18"/>
  <c r="F223" i="18"/>
  <c r="I354" i="37"/>
  <c r="I354" i="41" s="1"/>
  <c r="I353" i="37"/>
  <c r="I353" i="41" s="1"/>
  <c r="I356" i="37"/>
  <c r="I356" i="41" s="1"/>
  <c r="I355" i="37"/>
  <c r="I355" i="41" s="1"/>
  <c r="J405" i="18"/>
  <c r="F405" i="18"/>
  <c r="H211" i="18"/>
  <c r="I211" i="18"/>
  <c r="J330" i="37"/>
  <c r="J330" i="41" s="1"/>
  <c r="J329" i="37"/>
  <c r="J329" i="41" s="1"/>
  <c r="J332" i="37"/>
  <c r="J332" i="41" s="1"/>
  <c r="J331" i="37"/>
  <c r="J331" i="41" s="1"/>
  <c r="J135" i="18"/>
  <c r="F135" i="18"/>
  <c r="I213" i="37"/>
  <c r="I213" i="41" s="1"/>
  <c r="I214" i="37"/>
  <c r="I214" i="41" s="1"/>
  <c r="I215" i="37"/>
  <c r="I215" i="41" s="1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I170" i="37"/>
  <c r="I170" i="41" s="1"/>
  <c r="I168" i="37"/>
  <c r="I168" i="41" s="1"/>
  <c r="I169" i="37"/>
  <c r="I169" i="41" s="1"/>
  <c r="F130" i="18"/>
  <c r="J130" i="18"/>
  <c r="J265" i="37"/>
  <c r="J265" i="41" s="1"/>
  <c r="J264" i="37"/>
  <c r="J264" i="41" s="1"/>
  <c r="J266" i="37"/>
  <c r="J266" i="41" s="1"/>
  <c r="H241" i="18"/>
  <c r="I241" i="18"/>
  <c r="I263" i="37"/>
  <c r="I263" i="41" s="1"/>
  <c r="I262" i="37"/>
  <c r="I262" i="41" s="1"/>
  <c r="I261" i="37"/>
  <c r="I261" i="41" s="1"/>
  <c r="I143" i="18"/>
  <c r="H143" i="18"/>
  <c r="J421" i="18"/>
  <c r="F421" i="18"/>
  <c r="D53" i="57"/>
  <c r="E10" i="53"/>
  <c r="F10" i="53" s="1"/>
  <c r="F178" i="66"/>
  <c r="H15" i="18"/>
  <c r="I15" i="18"/>
  <c r="F370" i="18"/>
  <c r="J370" i="18"/>
  <c r="J222" i="18"/>
  <c r="F222" i="18"/>
  <c r="F457" i="18"/>
  <c r="J457" i="18"/>
  <c r="F170" i="18"/>
  <c r="J170" i="18"/>
  <c r="D46" i="57"/>
  <c r="F168" i="66"/>
  <c r="N168" i="66" s="1"/>
  <c r="I120" i="18"/>
  <c r="H120" i="18"/>
  <c r="H124" i="18"/>
  <c r="I124" i="18"/>
  <c r="J263" i="37"/>
  <c r="J263" i="41" s="1"/>
  <c r="J262" i="37"/>
  <c r="J262" i="41" s="1"/>
  <c r="J261" i="37"/>
  <c r="J261" i="41" s="1"/>
  <c r="J316" i="37"/>
  <c r="J316" i="41" s="1"/>
  <c r="J315" i="37"/>
  <c r="J315" i="41" s="1"/>
  <c r="J317" i="37"/>
  <c r="J317" i="41" s="1"/>
  <c r="J399" i="37"/>
  <c r="J399" i="41" s="1"/>
  <c r="J400" i="37"/>
  <c r="J400" i="41" s="1"/>
  <c r="J401" i="37"/>
  <c r="J401" i="41" s="1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I300" i="37"/>
  <c r="I300" i="41" s="1"/>
  <c r="I302" i="37"/>
  <c r="I302" i="41" s="1"/>
  <c r="I301" i="37"/>
  <c r="I301" i="41" s="1"/>
  <c r="J138" i="18"/>
  <c r="F138" i="18"/>
  <c r="F402" i="18"/>
  <c r="J402" i="18"/>
  <c r="J310" i="37"/>
  <c r="J310" i="41" s="1"/>
  <c r="J311" i="37"/>
  <c r="J311" i="41" s="1"/>
  <c r="J309" i="37"/>
  <c r="J309" i="41" s="1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300" i="37"/>
  <c r="J300" i="41" s="1"/>
  <c r="J302" i="37"/>
  <c r="J302" i="41" s="1"/>
  <c r="J301" i="37"/>
  <c r="J301" i="41" s="1"/>
  <c r="J460" i="18"/>
  <c r="F460" i="18"/>
  <c r="I383" i="37"/>
  <c r="I383" i="41" s="1"/>
  <c r="I382" i="37"/>
  <c r="I382" i="41" s="1"/>
  <c r="I381" i="37"/>
  <c r="I381" i="41" s="1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H345" i="37"/>
  <c r="H348" i="37"/>
  <c r="H348" i="41" s="1"/>
  <c r="H347" i="37"/>
  <c r="H347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J363" i="37"/>
  <c r="J363" i="41" s="1"/>
  <c r="J361" i="37"/>
  <c r="J361" i="41" s="1"/>
  <c r="J364" i="37"/>
  <c r="J364" i="41" s="1"/>
  <c r="H166" i="18"/>
  <c r="I166" i="18"/>
  <c r="J297" i="37"/>
  <c r="J297" i="41" s="1"/>
  <c r="J298" i="37"/>
  <c r="J298" i="41" s="1"/>
  <c r="J299" i="37"/>
  <c r="J299" i="41" s="1"/>
  <c r="H416" i="37"/>
  <c r="H416" i="41" s="1"/>
  <c r="H414" i="37"/>
  <c r="H414" i="41" s="1"/>
  <c r="H415" i="37"/>
  <c r="H415" i="41" s="1"/>
  <c r="H57" i="18"/>
  <c r="I57" i="18"/>
  <c r="I45" i="18"/>
  <c r="H45" i="18"/>
  <c r="F136" i="18"/>
  <c r="J136" i="18"/>
  <c r="I231" i="18"/>
  <c r="H231" i="18"/>
  <c r="I366" i="37"/>
  <c r="I366" i="41" s="1"/>
  <c r="I367" i="37"/>
  <c r="I367" i="41" s="1"/>
  <c r="I365" i="37"/>
  <c r="I365" i="41" s="1"/>
  <c r="I368" i="37"/>
  <c r="I368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I349" i="37"/>
  <c r="I349" i="41" s="1"/>
  <c r="I352" i="37"/>
  <c r="I352" i="41" s="1"/>
  <c r="I351" i="37"/>
  <c r="I351" i="41" s="1"/>
  <c r="I272" i="37"/>
  <c r="I272" i="41" s="1"/>
  <c r="I270" i="37"/>
  <c r="I270" i="41" s="1"/>
  <c r="I271" i="37"/>
  <c r="I271" i="41" s="1"/>
  <c r="H104" i="18"/>
  <c r="I104" i="18"/>
  <c r="F500" i="18"/>
  <c r="J500" i="18"/>
  <c r="F364" i="18"/>
  <c r="J364" i="18"/>
  <c r="J318" i="37"/>
  <c r="J318" i="41" s="1"/>
  <c r="J320" i="37"/>
  <c r="J320" i="41" s="1"/>
  <c r="J319" i="37"/>
  <c r="J319" i="41" s="1"/>
  <c r="H249" i="18"/>
  <c r="I249" i="18"/>
  <c r="H247" i="18"/>
  <c r="I247" i="18"/>
  <c r="H148" i="41"/>
  <c r="H146" i="18"/>
  <c r="I146" i="18"/>
  <c r="I338" i="37"/>
  <c r="I338" i="41" s="1"/>
  <c r="I340" i="37"/>
  <c r="I340" i="41" s="1"/>
  <c r="I337" i="37"/>
  <c r="I337" i="41" s="1"/>
  <c r="I339" i="37"/>
  <c r="I339" i="41" s="1"/>
  <c r="J411" i="18"/>
  <c r="F411" i="18"/>
  <c r="J419" i="18"/>
  <c r="F419" i="18"/>
  <c r="I11" i="18"/>
  <c r="H11" i="18"/>
  <c r="H267" i="37"/>
  <c r="H269" i="37"/>
  <c r="H269" i="41" s="1"/>
  <c r="H268" i="37"/>
  <c r="H268" i="41" s="1"/>
  <c r="J180" i="18"/>
  <c r="F180" i="18"/>
  <c r="J484" i="18"/>
  <c r="F484" i="18"/>
  <c r="J306" i="37"/>
  <c r="J306" i="41" s="1"/>
  <c r="J307" i="37"/>
  <c r="J307" i="41" s="1"/>
  <c r="J308" i="37"/>
  <c r="J308" i="41" s="1"/>
  <c r="H117" i="18"/>
  <c r="I117" i="18"/>
  <c r="H165" i="18"/>
  <c r="I165" i="18"/>
  <c r="H157" i="18"/>
  <c r="I157" i="18"/>
  <c r="J383" i="37"/>
  <c r="J383" i="41" s="1"/>
  <c r="J381" i="37"/>
  <c r="J381" i="41" s="1"/>
  <c r="J382" i="37"/>
  <c r="J382" i="41" s="1"/>
  <c r="H200" i="37"/>
  <c r="H200" i="41" s="1"/>
  <c r="H199" i="37"/>
  <c r="H199" i="41" s="1"/>
  <c r="H198" i="37"/>
  <c r="H198" i="41" s="1"/>
  <c r="H278" i="37"/>
  <c r="H278" i="41" s="1"/>
  <c r="H277" i="37"/>
  <c r="H277" i="41" s="1"/>
  <c r="H276" i="37"/>
  <c r="H276" i="41" s="1"/>
  <c r="J502" i="18"/>
  <c r="F502" i="18"/>
  <c r="J176" i="18"/>
  <c r="F176" i="18"/>
  <c r="H230" i="18"/>
  <c r="I230" i="18"/>
  <c r="I386" i="37"/>
  <c r="I386" i="41" s="1"/>
  <c r="I385" i="37"/>
  <c r="I385" i="41" s="1"/>
  <c r="I384" i="37"/>
  <c r="I384" i="41" s="1"/>
  <c r="I421" i="37"/>
  <c r="I421" i="41" s="1"/>
  <c r="I422" i="37"/>
  <c r="I422" i="41" s="1"/>
  <c r="I420" i="37"/>
  <c r="I420" i="41" s="1"/>
  <c r="J356" i="18"/>
  <c r="F356" i="18"/>
  <c r="F134" i="18"/>
  <c r="J134" i="18"/>
  <c r="J178" i="18"/>
  <c r="F178" i="18"/>
  <c r="F177" i="66"/>
  <c r="N177" i="66" s="1"/>
  <c r="D50" i="57"/>
  <c r="J171" i="18"/>
  <c r="F171" i="18"/>
  <c r="I111" i="18"/>
  <c r="H111" i="18"/>
  <c r="I230" i="37"/>
  <c r="I230" i="41" s="1"/>
  <c r="I231" i="37"/>
  <c r="I231" i="41" s="1"/>
  <c r="I232" i="37"/>
  <c r="I232" i="41" s="1"/>
  <c r="I229" i="37"/>
  <c r="I229" i="41" s="1"/>
  <c r="I326" i="37"/>
  <c r="I326" i="41" s="1"/>
  <c r="I327" i="37"/>
  <c r="I327" i="41" s="1"/>
  <c r="I328" i="37"/>
  <c r="I328" i="41" s="1"/>
  <c r="I325" i="37"/>
  <c r="I325" i="41" s="1"/>
  <c r="J206" i="37"/>
  <c r="J206" i="41" s="1"/>
  <c r="J204" i="37"/>
  <c r="J204" i="41" s="1"/>
  <c r="J205" i="37"/>
  <c r="J205" i="41" s="1"/>
  <c r="I242" i="18"/>
  <c r="H242" i="18"/>
  <c r="H248" i="18"/>
  <c r="I248" i="18"/>
  <c r="I178" i="37"/>
  <c r="I178" i="41" s="1"/>
  <c r="I179" i="37"/>
  <c r="I179" i="41" s="1"/>
  <c r="I177" i="37"/>
  <c r="I177" i="41" s="1"/>
  <c r="H152" i="18"/>
  <c r="I152" i="18"/>
  <c r="J499" i="18"/>
  <c r="F499" i="18"/>
  <c r="H152" i="41"/>
  <c r="J375" i="18"/>
  <c r="F375" i="18"/>
  <c r="J89" i="18"/>
  <c r="F89" i="18"/>
  <c r="H142" i="37"/>
  <c r="H141" i="37"/>
  <c r="H144" i="37"/>
  <c r="H143" i="37"/>
  <c r="H143" i="41" s="1"/>
  <c r="H10" i="18"/>
  <c r="I10" i="18"/>
  <c r="F185" i="66"/>
  <c r="D47" i="57"/>
  <c r="M3" i="58"/>
  <c r="H127" i="18"/>
  <c r="I127" i="18"/>
  <c r="J193" i="37"/>
  <c r="J193" i="41" s="1"/>
  <c r="J192" i="37"/>
  <c r="J192" i="41" s="1"/>
  <c r="J194" i="37"/>
  <c r="J194" i="41" s="1"/>
  <c r="I162" i="18"/>
  <c r="H162" i="18"/>
  <c r="J158" i="37"/>
  <c r="J158" i="41" s="1"/>
  <c r="J157" i="37"/>
  <c r="J157" i="41" s="1"/>
  <c r="J160" i="37"/>
  <c r="J160" i="41" s="1"/>
  <c r="J159" i="37"/>
  <c r="J159" i="41" s="1"/>
  <c r="I48" i="18"/>
  <c r="H48" i="18"/>
  <c r="H188" i="37"/>
  <c r="H188" i="41" s="1"/>
  <c r="H187" i="37"/>
  <c r="H187" i="41" s="1"/>
  <c r="H186" i="37"/>
  <c r="H186" i="41" s="1"/>
  <c r="H174" i="37"/>
  <c r="H174" i="41" s="1"/>
  <c r="H175" i="37"/>
  <c r="H175" i="41" s="1"/>
  <c r="H176" i="37"/>
  <c r="H176" i="41" s="1"/>
  <c r="I206" i="37"/>
  <c r="I206" i="41" s="1"/>
  <c r="I204" i="37"/>
  <c r="I204" i="41" s="1"/>
  <c r="I205" i="37"/>
  <c r="I205" i="41" s="1"/>
  <c r="H237" i="18"/>
  <c r="I237" i="18"/>
  <c r="I246" i="37"/>
  <c r="I246" i="41" s="1"/>
  <c r="I248" i="37"/>
  <c r="I248" i="41" s="1"/>
  <c r="I245" i="37"/>
  <c r="I245" i="41" s="1"/>
  <c r="I247" i="37"/>
  <c r="I247" i="41" s="1"/>
  <c r="H163" i="66"/>
  <c r="E8" i="53"/>
  <c r="F163" i="66"/>
  <c r="H259" i="66"/>
  <c r="H211" i="66"/>
  <c r="C16" i="63" l="1"/>
  <c r="C26" i="63"/>
  <c r="C15" i="63"/>
  <c r="C25" i="63"/>
  <c r="C4" i="63"/>
  <c r="M8" i="41"/>
  <c r="J149" i="18"/>
  <c r="F149" i="18"/>
  <c r="J200" i="18"/>
  <c r="F200" i="18"/>
  <c r="F105" i="18"/>
  <c r="J105" i="18"/>
  <c r="F114" i="18"/>
  <c r="J114" i="18"/>
  <c r="N182" i="66"/>
  <c r="F152" i="18"/>
  <c r="J152" i="18"/>
  <c r="F123" i="18"/>
  <c r="J123" i="18"/>
  <c r="H4" i="53"/>
  <c r="F164" i="18"/>
  <c r="J164" i="18"/>
  <c r="F8" i="18"/>
  <c r="J8" i="18"/>
  <c r="F142" i="18"/>
  <c r="J142" i="18"/>
  <c r="F47" i="18"/>
  <c r="J47" i="18"/>
  <c r="F18" i="66"/>
  <c r="N18" i="66" s="1"/>
  <c r="D6" i="57"/>
  <c r="H165" i="41"/>
  <c r="F9" i="18"/>
  <c r="J9" i="18"/>
  <c r="F253" i="18"/>
  <c r="J253" i="18"/>
  <c r="F49" i="18"/>
  <c r="J49" i="18"/>
  <c r="J4" i="18"/>
  <c r="F4" i="18"/>
  <c r="J152" i="41"/>
  <c r="O9" i="41" s="1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H207" i="41"/>
  <c r="K49" i="39" s="1"/>
  <c r="E147" i="38" s="1"/>
  <c r="D5" i="57"/>
  <c r="F16" i="66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H141" i="41"/>
  <c r="K48" i="39" s="1"/>
  <c r="F25" i="66"/>
  <c r="D2" i="57"/>
  <c r="M9" i="41"/>
  <c r="F148" i="18"/>
  <c r="J148" i="18"/>
  <c r="J102" i="18"/>
  <c r="F102" i="18"/>
  <c r="J101" i="18"/>
  <c r="F101" i="18"/>
  <c r="F188" i="18"/>
  <c r="J188" i="18"/>
  <c r="M7" i="41"/>
  <c r="F34" i="66"/>
  <c r="H387" i="41"/>
  <c r="D14" i="57"/>
  <c r="E4" i="53"/>
  <c r="F4" i="53" s="1"/>
  <c r="H10" i="53" s="1"/>
  <c r="G10" i="53" s="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F19" i="66"/>
  <c r="H67" i="66"/>
  <c r="H115" i="66"/>
  <c r="E2" i="53"/>
  <c r="H19" i="66"/>
  <c r="H142" i="41"/>
  <c r="C47" i="39" s="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H189" i="41"/>
  <c r="D7" i="57"/>
  <c r="F24" i="66"/>
  <c r="N24" i="66" s="1"/>
  <c r="F251" i="18"/>
  <c r="J251" i="18"/>
  <c r="F238" i="18"/>
  <c r="J238" i="18"/>
  <c r="F109" i="18"/>
  <c r="J109" i="18"/>
  <c r="E9" i="53"/>
  <c r="F9" i="53" s="1"/>
  <c r="F184" i="66"/>
  <c r="F107" i="18"/>
  <c r="J107" i="18"/>
  <c r="J10" i="18"/>
  <c r="F10" i="18"/>
  <c r="F242" i="18"/>
  <c r="J242" i="18"/>
  <c r="D10" i="57"/>
  <c r="F14" i="66"/>
  <c r="N14" i="66" s="1"/>
  <c r="H267" i="41"/>
  <c r="J231" i="18"/>
  <c r="F231" i="18"/>
  <c r="D12" i="57"/>
  <c r="H345" i="41"/>
  <c r="F13" i="66"/>
  <c r="N13" i="66" s="1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H321" i="41"/>
  <c r="F38" i="66"/>
  <c r="H493" i="37"/>
  <c r="D4" i="57"/>
  <c r="E392" i="38"/>
  <c r="M38" i="66" s="1"/>
  <c r="H494" i="37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F33" i="66"/>
  <c r="N33" i="66" s="1"/>
  <c r="H285" i="41"/>
  <c r="D11" i="57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48" i="41"/>
  <c r="O8" i="41" s="1"/>
  <c r="J191" i="18"/>
  <c r="F191" i="18"/>
  <c r="J11" i="18"/>
  <c r="F11" i="18"/>
  <c r="J104" i="18"/>
  <c r="F104" i="18"/>
  <c r="H144" i="41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H369" i="41"/>
  <c r="D13" i="57"/>
  <c r="F23" i="66"/>
  <c r="N23" i="66" s="1"/>
  <c r="J204" i="18"/>
  <c r="F204" i="18"/>
  <c r="J194" i="18"/>
  <c r="F194" i="18"/>
  <c r="F153" i="18"/>
  <c r="J153" i="18"/>
  <c r="I152" i="41"/>
  <c r="J189" i="18"/>
  <c r="F189" i="18"/>
  <c r="D3" i="57"/>
  <c r="F4" i="66"/>
  <c r="N4" i="66" s="1"/>
  <c r="H225" i="41"/>
  <c r="F118" i="18"/>
  <c r="J118" i="18"/>
  <c r="H303" i="41"/>
  <c r="K50" i="39" s="1"/>
  <c r="E148" i="38" s="1"/>
  <c r="F29" i="66"/>
  <c r="D9" i="57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D8" i="57"/>
  <c r="M3" i="37"/>
  <c r="H249" i="41"/>
  <c r="K51" i="39" s="1"/>
  <c r="E149" i="38" s="1"/>
  <c r="F41" i="66"/>
  <c r="J13" i="18"/>
  <c r="F13" i="18"/>
  <c r="J234" i="18"/>
  <c r="F234" i="18"/>
  <c r="J208" i="18"/>
  <c r="F208" i="18"/>
  <c r="I148" i="41"/>
  <c r="C48" i="39" l="1"/>
  <c r="E398" i="38"/>
  <c r="C49" i="39"/>
  <c r="E96" i="38" s="1"/>
  <c r="J16" i="66" s="1"/>
  <c r="C50" i="39"/>
  <c r="E97" i="38" s="1"/>
  <c r="J29" i="66" s="1"/>
  <c r="N29" i="66" s="1"/>
  <c r="E292" i="38"/>
  <c r="E298" i="38"/>
  <c r="M178" i="6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F39" i="66"/>
  <c r="N39" i="66" s="1"/>
  <c r="H493" i="4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E146" i="38"/>
  <c r="Z158" i="66"/>
  <c r="Y158" i="66"/>
  <c r="Z14" i="66"/>
  <c r="Y14" i="66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N38" i="66"/>
  <c r="Z13" i="66"/>
  <c r="Y157" i="66"/>
  <c r="Z157" i="66"/>
  <c r="Y13" i="66"/>
  <c r="Z4" i="66"/>
  <c r="Z148" i="66"/>
  <c r="Y4" i="66"/>
  <c r="Y148" i="66"/>
  <c r="H5" i="6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464" i="58"/>
  <c r="J173" i="66"/>
  <c r="H457" i="37"/>
  <c r="J185" i="66"/>
  <c r="H465" i="58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H3" i="53"/>
  <c r="C51" i="39"/>
  <c r="E98" i="38" s="1"/>
  <c r="J160" i="66"/>
  <c r="H457" i="58"/>
  <c r="Y18" i="66"/>
  <c r="Z162" i="66"/>
  <c r="Z18" i="66"/>
  <c r="Y162" i="66"/>
  <c r="G4" i="53"/>
  <c r="E94" i="38"/>
  <c r="E3" i="53"/>
  <c r="F3" i="53" s="1"/>
  <c r="H9" i="53" s="1"/>
  <c r="G9" i="53" s="1"/>
  <c r="F40" i="66"/>
  <c r="H494" i="4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497" i="37"/>
  <c r="H495" i="37"/>
  <c r="H496" i="37"/>
  <c r="E95" i="38"/>
  <c r="Z177" i="66"/>
  <c r="Y177" i="66"/>
  <c r="Z33" i="66"/>
  <c r="Y33" i="66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1" i="38"/>
  <c r="K47" i="39"/>
  <c r="Z23" i="66"/>
  <c r="Y167" i="66"/>
  <c r="Y23" i="66"/>
  <c r="Z167" i="66"/>
  <c r="Y24" i="66"/>
  <c r="Y168" i="66"/>
  <c r="Z24" i="66"/>
  <c r="Z168" i="66"/>
  <c r="C11" i="63" l="1"/>
  <c r="C2" i="63"/>
  <c r="H464" i="37"/>
  <c r="G3" i="53"/>
  <c r="E291" i="38"/>
  <c r="E297" i="38"/>
  <c r="M184" i="66" s="1"/>
  <c r="I209" i="58"/>
  <c r="I208" i="58"/>
  <c r="I207" i="58"/>
  <c r="J294" i="58"/>
  <c r="J296" i="58"/>
  <c r="J295" i="58"/>
  <c r="H327" i="18"/>
  <c r="I327" i="18"/>
  <c r="I286" i="58"/>
  <c r="I287" i="58"/>
  <c r="I285" i="58"/>
  <c r="H276" i="18"/>
  <c r="I276" i="18"/>
  <c r="H272" i="18"/>
  <c r="I272" i="18"/>
  <c r="J336" i="58"/>
  <c r="J334" i="58"/>
  <c r="J335" i="58"/>
  <c r="J333" i="58"/>
  <c r="J258" i="58"/>
  <c r="J260" i="58"/>
  <c r="J259" i="58"/>
  <c r="H24" i="18"/>
  <c r="I24" i="18"/>
  <c r="H28" i="18"/>
  <c r="I28" i="18"/>
  <c r="J405" i="58"/>
  <c r="J407" i="58"/>
  <c r="J406" i="58"/>
  <c r="J209" i="58"/>
  <c r="J207" i="58"/>
  <c r="J208" i="58"/>
  <c r="J267" i="58"/>
  <c r="J268" i="58"/>
  <c r="J269" i="58"/>
  <c r="I154" i="37"/>
  <c r="I155" i="37"/>
  <c r="I153" i="37"/>
  <c r="I156" i="37"/>
  <c r="I65" i="18"/>
  <c r="F65" i="18" s="1"/>
  <c r="H65" i="18"/>
  <c r="H62" i="18"/>
  <c r="I62" i="18"/>
  <c r="J169" i="66"/>
  <c r="H456" i="58"/>
  <c r="I79" i="18"/>
  <c r="H79" i="18"/>
  <c r="H72" i="18"/>
  <c r="I72" i="18"/>
  <c r="I43" i="18"/>
  <c r="H43" i="18"/>
  <c r="H41" i="18"/>
  <c r="I41" i="18"/>
  <c r="Z183" i="66"/>
  <c r="Y39" i="66"/>
  <c r="Y183" i="66"/>
  <c r="Z39" i="66"/>
  <c r="I398" i="58"/>
  <c r="I397" i="58"/>
  <c r="I396" i="58"/>
  <c r="I321" i="18"/>
  <c r="H321" i="18"/>
  <c r="J346" i="58"/>
  <c r="J348" i="58"/>
  <c r="J347" i="58"/>
  <c r="J345" i="58"/>
  <c r="J184" i="58"/>
  <c r="J183" i="58"/>
  <c r="J167" i="58"/>
  <c r="J185" i="58"/>
  <c r="J166" i="58"/>
  <c r="J165" i="58"/>
  <c r="I216" i="37"/>
  <c r="I217" i="37"/>
  <c r="I218" i="37"/>
  <c r="I313" i="37"/>
  <c r="I312" i="37"/>
  <c r="I314" i="37"/>
  <c r="H63" i="18"/>
  <c r="I63" i="18"/>
  <c r="H81" i="18"/>
  <c r="I81" i="18"/>
  <c r="I76" i="18"/>
  <c r="H76" i="18"/>
  <c r="J312" i="37"/>
  <c r="J313" i="37"/>
  <c r="J314" i="37"/>
  <c r="J226" i="37"/>
  <c r="J225" i="37"/>
  <c r="J228" i="37"/>
  <c r="J227" i="37"/>
  <c r="H32" i="18"/>
  <c r="I32" i="18"/>
  <c r="I358" i="58"/>
  <c r="I357" i="58"/>
  <c r="I359" i="58"/>
  <c r="I360" i="58"/>
  <c r="H311" i="18"/>
  <c r="I311" i="18"/>
  <c r="I295" i="58"/>
  <c r="I294" i="58"/>
  <c r="I296" i="58"/>
  <c r="E405" i="38"/>
  <c r="F36" i="66"/>
  <c r="I16" i="18"/>
  <c r="H16" i="18"/>
  <c r="H277" i="18"/>
  <c r="I277" i="18"/>
  <c r="N185" i="66"/>
  <c r="R185" i="66"/>
  <c r="P185" i="66"/>
  <c r="V185" i="66" s="1"/>
  <c r="S185" i="66"/>
  <c r="W185" i="66"/>
  <c r="H282" i="18"/>
  <c r="I282" i="18"/>
  <c r="I294" i="18"/>
  <c r="H294" i="18"/>
  <c r="I67" i="18"/>
  <c r="F67" i="18" s="1"/>
  <c r="H67" i="18"/>
  <c r="I198" i="37"/>
  <c r="I200" i="37"/>
  <c r="I199" i="37"/>
  <c r="H64" i="18"/>
  <c r="I64" i="18"/>
  <c r="J278" i="37"/>
  <c r="J276" i="37"/>
  <c r="J277" i="37"/>
  <c r="H73" i="18"/>
  <c r="I73" i="18"/>
  <c r="J397" i="37"/>
  <c r="J398" i="37"/>
  <c r="J396" i="37"/>
  <c r="J285" i="37"/>
  <c r="J286" i="37"/>
  <c r="J287" i="37"/>
  <c r="J142" i="37"/>
  <c r="J144" i="37"/>
  <c r="J143" i="37"/>
  <c r="J141" i="37"/>
  <c r="I240" i="58"/>
  <c r="I238" i="58"/>
  <c r="I237" i="58"/>
  <c r="I239" i="58"/>
  <c r="I378" i="58"/>
  <c r="I379" i="58"/>
  <c r="I380" i="58"/>
  <c r="I277" i="58"/>
  <c r="I278" i="58"/>
  <c r="I276" i="58"/>
  <c r="I191" i="58"/>
  <c r="I189" i="58"/>
  <c r="I190" i="58"/>
  <c r="I345" i="58"/>
  <c r="I346" i="58"/>
  <c r="I348" i="58"/>
  <c r="I347" i="58"/>
  <c r="I389" i="58"/>
  <c r="I387" i="58"/>
  <c r="I388" i="58"/>
  <c r="I325" i="18"/>
  <c r="H325" i="18"/>
  <c r="H273" i="18"/>
  <c r="I273" i="18"/>
  <c r="E404" i="38"/>
  <c r="F35" i="66"/>
  <c r="E5" i="53"/>
  <c r="F5" i="53" s="1"/>
  <c r="H11" i="53" s="1"/>
  <c r="J379" i="58"/>
  <c r="J380" i="58"/>
  <c r="J378" i="58"/>
  <c r="H336" i="18"/>
  <c r="I336" i="18"/>
  <c r="H465" i="37"/>
  <c r="H465" i="41" s="1"/>
  <c r="J41" i="66"/>
  <c r="I21" i="18"/>
  <c r="H21" i="18"/>
  <c r="H23" i="18"/>
  <c r="I23" i="18"/>
  <c r="H457" i="41"/>
  <c r="I289" i="18"/>
  <c r="F289" i="18" s="1"/>
  <c r="H289" i="18"/>
  <c r="I286" i="18"/>
  <c r="H286" i="18"/>
  <c r="I416" i="37"/>
  <c r="I414" i="37"/>
  <c r="I415" i="37"/>
  <c r="I334" i="37"/>
  <c r="I335" i="37"/>
  <c r="I333" i="37"/>
  <c r="I336" i="37"/>
  <c r="I358" i="37"/>
  <c r="I358" i="41" s="1"/>
  <c r="I357" i="37"/>
  <c r="I357" i="41" s="1"/>
  <c r="I360" i="37"/>
  <c r="I359" i="37"/>
  <c r="J380" i="37"/>
  <c r="J378" i="37"/>
  <c r="J379" i="37"/>
  <c r="I77" i="18"/>
  <c r="H77" i="18"/>
  <c r="J334" i="37"/>
  <c r="J335" i="37"/>
  <c r="J336" i="37"/>
  <c r="J336" i="41" s="1"/>
  <c r="J333" i="37"/>
  <c r="J333" i="41" s="1"/>
  <c r="J190" i="37"/>
  <c r="J191" i="37"/>
  <c r="J189" i="37"/>
  <c r="I38" i="18"/>
  <c r="F38" i="18" s="1"/>
  <c r="H38" i="18"/>
  <c r="I316" i="18"/>
  <c r="H316" i="18"/>
  <c r="I258" i="58"/>
  <c r="I259" i="58"/>
  <c r="I260" i="58"/>
  <c r="H315" i="18"/>
  <c r="I315" i="18"/>
  <c r="J414" i="58"/>
  <c r="J416" i="58"/>
  <c r="J415" i="58"/>
  <c r="H18" i="18"/>
  <c r="I18" i="18"/>
  <c r="E145" i="38"/>
  <c r="I184" i="58"/>
  <c r="I183" i="58"/>
  <c r="I166" i="58"/>
  <c r="I165" i="58"/>
  <c r="I185" i="58"/>
  <c r="I167" i="58"/>
  <c r="I270" i="18"/>
  <c r="H270" i="18"/>
  <c r="J240" i="58"/>
  <c r="J238" i="58"/>
  <c r="J237" i="58"/>
  <c r="J239" i="58"/>
  <c r="J313" i="58"/>
  <c r="J314" i="58"/>
  <c r="J312" i="58"/>
  <c r="J217" i="58"/>
  <c r="J216" i="58"/>
  <c r="J218" i="58"/>
  <c r="E285" i="38"/>
  <c r="E279" i="38"/>
  <c r="H27" i="18"/>
  <c r="I27" i="18"/>
  <c r="I26" i="18"/>
  <c r="H26" i="18"/>
  <c r="N16" i="66"/>
  <c r="P16" i="66"/>
  <c r="V16" i="66" s="1"/>
  <c r="R16" i="66"/>
  <c r="S16" i="66"/>
  <c r="W16" i="66"/>
  <c r="J190" i="58"/>
  <c r="J189" i="58"/>
  <c r="J191" i="58"/>
  <c r="H285" i="18"/>
  <c r="I285" i="18"/>
  <c r="I278" i="37"/>
  <c r="I278" i="41" s="1"/>
  <c r="I277" i="37"/>
  <c r="I277" i="41" s="1"/>
  <c r="I276" i="37"/>
  <c r="I187" i="37"/>
  <c r="I186" i="37"/>
  <c r="I188" i="37"/>
  <c r="I176" i="37"/>
  <c r="I174" i="37"/>
  <c r="I175" i="37"/>
  <c r="I260" i="37"/>
  <c r="I258" i="37"/>
  <c r="I259" i="37"/>
  <c r="J238" i="37"/>
  <c r="J237" i="37"/>
  <c r="J239" i="37"/>
  <c r="J240" i="37"/>
  <c r="J240" i="41" s="1"/>
  <c r="J218" i="37"/>
  <c r="J216" i="37"/>
  <c r="J216" i="41" s="1"/>
  <c r="J217" i="37"/>
  <c r="J154" i="37"/>
  <c r="J155" i="37"/>
  <c r="J153" i="37"/>
  <c r="J156" i="37"/>
  <c r="J322" i="37"/>
  <c r="J323" i="37"/>
  <c r="J324" i="37"/>
  <c r="J321" i="37"/>
  <c r="I416" i="58"/>
  <c r="I415" i="58"/>
  <c r="I414" i="58"/>
  <c r="I174" i="58"/>
  <c r="I186" i="58"/>
  <c r="I187" i="58"/>
  <c r="I176" i="58"/>
  <c r="I175" i="58"/>
  <c r="I188" i="58"/>
  <c r="I314" i="18"/>
  <c r="H314" i="18"/>
  <c r="I321" i="58"/>
  <c r="I322" i="58"/>
  <c r="I323" i="58"/>
  <c r="I324" i="58"/>
  <c r="I334" i="18"/>
  <c r="H334" i="18"/>
  <c r="S160" i="66"/>
  <c r="P160" i="66"/>
  <c r="V160" i="66" s="1"/>
  <c r="R160" i="66"/>
  <c r="W160" i="66"/>
  <c r="N160" i="66"/>
  <c r="I226" i="37"/>
  <c r="I228" i="37"/>
  <c r="I227" i="37"/>
  <c r="I225" i="37"/>
  <c r="H496" i="58"/>
  <c r="H495" i="58"/>
  <c r="C41" i="63" s="1"/>
  <c r="H497" i="58"/>
  <c r="I406" i="58"/>
  <c r="I405" i="58"/>
  <c r="I407" i="58"/>
  <c r="I142" i="58"/>
  <c r="I141" i="58"/>
  <c r="I143" i="58"/>
  <c r="I144" i="58"/>
  <c r="C44" i="63" s="1"/>
  <c r="H330" i="18"/>
  <c r="I330" i="18"/>
  <c r="H328" i="18"/>
  <c r="I328" i="18"/>
  <c r="J398" i="58"/>
  <c r="J397" i="58"/>
  <c r="J396" i="58"/>
  <c r="J19" i="66"/>
  <c r="D2" i="53"/>
  <c r="F2" i="53" s="1"/>
  <c r="H455" i="37"/>
  <c r="H20" i="18"/>
  <c r="I20" i="18"/>
  <c r="I183" i="37"/>
  <c r="I184" i="37"/>
  <c r="I185" i="37"/>
  <c r="I185" i="41" s="1"/>
  <c r="I165" i="37"/>
  <c r="I166" i="37"/>
  <c r="I167" i="37"/>
  <c r="I167" i="41" s="1"/>
  <c r="I291" i="18"/>
  <c r="H291" i="18"/>
  <c r="H71" i="18"/>
  <c r="I71" i="18"/>
  <c r="I66" i="18"/>
  <c r="F66" i="18" s="1"/>
  <c r="H66" i="18"/>
  <c r="J200" i="37"/>
  <c r="J198" i="37"/>
  <c r="J199" i="37"/>
  <c r="I82" i="18"/>
  <c r="H82" i="18"/>
  <c r="I33" i="18"/>
  <c r="H33" i="18"/>
  <c r="J267" i="37"/>
  <c r="J268" i="37"/>
  <c r="J268" i="41" s="1"/>
  <c r="J269" i="37"/>
  <c r="J269" i="41" s="1"/>
  <c r="I200" i="58"/>
  <c r="I198" i="58"/>
  <c r="I199" i="58"/>
  <c r="I154" i="58"/>
  <c r="I153" i="58"/>
  <c r="I155" i="58"/>
  <c r="I156" i="58"/>
  <c r="I314" i="58"/>
  <c r="I313" i="58"/>
  <c r="I312" i="58"/>
  <c r="H324" i="18"/>
  <c r="I324" i="18"/>
  <c r="H281" i="18"/>
  <c r="I281" i="18"/>
  <c r="I304" i="58"/>
  <c r="I303" i="58"/>
  <c r="I305" i="58"/>
  <c r="J154" i="58"/>
  <c r="J155" i="58"/>
  <c r="J153" i="58"/>
  <c r="J156" i="58"/>
  <c r="I326" i="18"/>
  <c r="H326" i="18"/>
  <c r="J176" i="58"/>
  <c r="J174" i="58"/>
  <c r="J175" i="58"/>
  <c r="J187" i="58"/>
  <c r="J186" i="58"/>
  <c r="J188" i="58"/>
  <c r="I267" i="37"/>
  <c r="I269" i="37"/>
  <c r="I268" i="37"/>
  <c r="I346" i="37"/>
  <c r="I346" i="41" s="1"/>
  <c r="I345" i="37"/>
  <c r="I348" i="37"/>
  <c r="I347" i="37"/>
  <c r="I405" i="37"/>
  <c r="I407" i="37"/>
  <c r="I407" i="41" s="1"/>
  <c r="I406" i="37"/>
  <c r="N173" i="66"/>
  <c r="O173" i="66" s="1"/>
  <c r="P173" i="66"/>
  <c r="V173" i="66" s="1"/>
  <c r="S173" i="66"/>
  <c r="R173" i="66"/>
  <c r="W173" i="66"/>
  <c r="H287" i="18"/>
  <c r="I287" i="18"/>
  <c r="J251" i="58"/>
  <c r="J249" i="58"/>
  <c r="J250" i="5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I189" i="37"/>
  <c r="I190" i="37"/>
  <c r="I190" i="41" s="1"/>
  <c r="I191" i="37"/>
  <c r="I191" i="41" s="1"/>
  <c r="I285" i="37"/>
  <c r="I286" i="37"/>
  <c r="I286" i="41" s="1"/>
  <c r="I287" i="37"/>
  <c r="I287" i="41" s="1"/>
  <c r="H290" i="18"/>
  <c r="I290" i="18"/>
  <c r="J324" i="58"/>
  <c r="J322" i="58"/>
  <c r="J323" i="58"/>
  <c r="J321" i="58"/>
  <c r="I296" i="37"/>
  <c r="I296" i="41" s="1"/>
  <c r="I295" i="37"/>
  <c r="I295" i="41" s="1"/>
  <c r="I294" i="37"/>
  <c r="I380" i="37"/>
  <c r="I379" i="37"/>
  <c r="I378" i="37"/>
  <c r="I378" i="41" s="1"/>
  <c r="J186" i="37"/>
  <c r="J187" i="37"/>
  <c r="J188" i="37"/>
  <c r="J176" i="37"/>
  <c r="J175" i="37"/>
  <c r="J174" i="37"/>
  <c r="I85" i="18"/>
  <c r="H85" i="18"/>
  <c r="I31" i="18"/>
  <c r="H31" i="18"/>
  <c r="J407" i="37"/>
  <c r="J407" i="41" s="1"/>
  <c r="J406" i="37"/>
  <c r="J405" i="37"/>
  <c r="J405" i="41" s="1"/>
  <c r="I30" i="18"/>
  <c r="H30" i="18"/>
  <c r="I334" i="58"/>
  <c r="I333" i="58"/>
  <c r="I336" i="58"/>
  <c r="I335" i="58"/>
  <c r="I312" i="18"/>
  <c r="H312" i="18"/>
  <c r="I226" i="58"/>
  <c r="I227" i="58"/>
  <c r="I228" i="58"/>
  <c r="I225" i="58"/>
  <c r="H337" i="18"/>
  <c r="I337" i="18"/>
  <c r="J278" i="58"/>
  <c r="J276" i="58"/>
  <c r="J277" i="58"/>
  <c r="I329" i="18"/>
  <c r="H329" i="18"/>
  <c r="I335" i="18"/>
  <c r="H335" i="18"/>
  <c r="E280" i="38"/>
  <c r="E286" i="38"/>
  <c r="H17" i="18"/>
  <c r="I17" i="18"/>
  <c r="I370" i="37"/>
  <c r="I371" i="37"/>
  <c r="I369" i="37"/>
  <c r="H29" i="18"/>
  <c r="I29" i="18"/>
  <c r="J303" i="58"/>
  <c r="J304" i="58"/>
  <c r="J305" i="58"/>
  <c r="J370" i="58"/>
  <c r="J371" i="58"/>
  <c r="J369" i="58"/>
  <c r="H295" i="18"/>
  <c r="I295" i="18"/>
  <c r="I397" i="37"/>
  <c r="I397" i="41" s="1"/>
  <c r="I396" i="37"/>
  <c r="I396" i="41" s="1"/>
  <c r="I398" i="37"/>
  <c r="I398" i="41" s="1"/>
  <c r="H58" i="18"/>
  <c r="I58" i="18"/>
  <c r="J259" i="37"/>
  <c r="J259" i="41" s="1"/>
  <c r="J258" i="37"/>
  <c r="J258" i="41" s="1"/>
  <c r="J260" i="37"/>
  <c r="J260" i="41" s="1"/>
  <c r="H78" i="18"/>
  <c r="I78" i="18"/>
  <c r="H42" i="18"/>
  <c r="I42" i="18"/>
  <c r="J370" i="37"/>
  <c r="J371" i="37"/>
  <c r="J369" i="37"/>
  <c r="J249" i="37"/>
  <c r="J250" i="37"/>
  <c r="J251" i="37"/>
  <c r="I217" i="58"/>
  <c r="I216" i="58"/>
  <c r="I218" i="58"/>
  <c r="H319" i="18"/>
  <c r="I319" i="18"/>
  <c r="H464" i="41"/>
  <c r="H271" i="18"/>
  <c r="I271" i="18"/>
  <c r="I387" i="37"/>
  <c r="I389" i="37"/>
  <c r="I388" i="37"/>
  <c r="I274" i="18"/>
  <c r="F274" i="18" s="1"/>
  <c r="H274" i="18"/>
  <c r="I251" i="58"/>
  <c r="I249" i="58"/>
  <c r="I250" i="58"/>
  <c r="I279" i="18"/>
  <c r="F279" i="18" s="1"/>
  <c r="H279" i="18"/>
  <c r="H331" i="18"/>
  <c r="I331" i="18"/>
  <c r="I322" i="37"/>
  <c r="I323" i="37"/>
  <c r="I324" i="37"/>
  <c r="I324" i="41" s="1"/>
  <c r="I321" i="37"/>
  <c r="J144" i="58"/>
  <c r="J141" i="58"/>
  <c r="J143" i="58"/>
  <c r="J142" i="58"/>
  <c r="I238" i="37"/>
  <c r="I238" i="41" s="1"/>
  <c r="I239" i="37"/>
  <c r="I239" i="41" s="1"/>
  <c r="I240" i="37"/>
  <c r="I240" i="41" s="1"/>
  <c r="I237" i="37"/>
  <c r="I237" i="41" s="1"/>
  <c r="H70" i="18"/>
  <c r="I70" i="18"/>
  <c r="J294" i="37"/>
  <c r="J294" i="41" s="1"/>
  <c r="J295" i="37"/>
  <c r="J296" i="37"/>
  <c r="J296" i="41" s="1"/>
  <c r="J414" i="37"/>
  <c r="J415" i="37"/>
  <c r="J415" i="41" s="1"/>
  <c r="J416" i="37"/>
  <c r="J416" i="41" s="1"/>
  <c r="I40" i="18"/>
  <c r="H40" i="18"/>
  <c r="I37" i="18"/>
  <c r="H37" i="18"/>
  <c r="J208" i="37"/>
  <c r="J208" i="41" s="1"/>
  <c r="J207" i="37"/>
  <c r="J209" i="37"/>
  <c r="J209" i="41" s="1"/>
  <c r="I323" i="18"/>
  <c r="F323" i="18" s="1"/>
  <c r="H323" i="18"/>
  <c r="I313" i="18"/>
  <c r="H313" i="18"/>
  <c r="R29" i="66"/>
  <c r="P29" i="66"/>
  <c r="V29" i="66" s="1"/>
  <c r="S29" i="66"/>
  <c r="W29" i="66"/>
  <c r="H332" i="18"/>
  <c r="I332" i="18"/>
  <c r="I303" i="37"/>
  <c r="I305" i="37"/>
  <c r="I304" i="37"/>
  <c r="H275" i="18"/>
  <c r="I275" i="18"/>
  <c r="I268" i="58"/>
  <c r="I267" i="58"/>
  <c r="I269" i="58"/>
  <c r="I333" i="18"/>
  <c r="H333" i="18"/>
  <c r="I19" i="18"/>
  <c r="H19" i="18"/>
  <c r="I142" i="37"/>
  <c r="I141" i="37"/>
  <c r="I144" i="37"/>
  <c r="I143" i="37"/>
  <c r="I251" i="37"/>
  <c r="I250" i="37"/>
  <c r="I249" i="37"/>
  <c r="J287" i="58"/>
  <c r="J285" i="58"/>
  <c r="J286" i="58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J387" i="37"/>
  <c r="J389" i="37"/>
  <c r="J388" i="37"/>
  <c r="I34" i="18"/>
  <c r="H34" i="18"/>
  <c r="J185" i="37"/>
  <c r="J185" i="41" s="1"/>
  <c r="J184" i="37"/>
  <c r="J184" i="41" s="1"/>
  <c r="J183" i="37"/>
  <c r="J183" i="41" s="1"/>
  <c r="J165" i="37"/>
  <c r="J166" i="37"/>
  <c r="J166" i="41" s="1"/>
  <c r="J167" i="37"/>
  <c r="J167" i="41" s="1"/>
  <c r="H322" i="18"/>
  <c r="I322" i="18"/>
  <c r="H310" i="18"/>
  <c r="I310" i="18"/>
  <c r="I269" i="18"/>
  <c r="H269" i="18"/>
  <c r="J359" i="58"/>
  <c r="J357" i="58"/>
  <c r="J360" i="58"/>
  <c r="J358" i="58"/>
  <c r="I208" i="37"/>
  <c r="I209" i="37"/>
  <c r="I207" i="37"/>
  <c r="H288" i="18"/>
  <c r="I288" i="18"/>
  <c r="H283" i="18"/>
  <c r="I283" i="18"/>
  <c r="I369" i="58"/>
  <c r="I370" i="58"/>
  <c r="I371" i="58"/>
  <c r="I280" i="18"/>
  <c r="F280" i="18" s="1"/>
  <c r="H280" i="18"/>
  <c r="H268" i="18"/>
  <c r="I268" i="18"/>
  <c r="I278" i="18"/>
  <c r="H278" i="18"/>
  <c r="J25" i="66"/>
  <c r="H456" i="37"/>
  <c r="H456" i="41" s="1"/>
  <c r="J198" i="58"/>
  <c r="J200" i="58"/>
  <c r="J199" i="58"/>
  <c r="H25" i="18"/>
  <c r="I25" i="18"/>
  <c r="I292" i="18"/>
  <c r="H292" i="18"/>
  <c r="J388" i="58"/>
  <c r="J387" i="58"/>
  <c r="J389" i="58"/>
  <c r="J225" i="58"/>
  <c r="J227" i="58"/>
  <c r="J226" i="58"/>
  <c r="J228" i="58"/>
  <c r="Z38" i="66"/>
  <c r="Y182" i="66"/>
  <c r="Z182" i="66"/>
  <c r="Y38" i="66"/>
  <c r="I61" i="18"/>
  <c r="F61" i="18" s="1"/>
  <c r="H61" i="18"/>
  <c r="H68" i="18"/>
  <c r="I68" i="18"/>
  <c r="J358" i="37"/>
  <c r="J357" i="37"/>
  <c r="J360" i="37"/>
  <c r="J359" i="37"/>
  <c r="H74" i="18"/>
  <c r="I74" i="18"/>
  <c r="J346" i="37"/>
  <c r="J346" i="41" s="1"/>
  <c r="J347" i="37"/>
  <c r="J345" i="37"/>
  <c r="J348" i="37"/>
  <c r="J348" i="41" s="1"/>
  <c r="J304" i="37"/>
  <c r="J303" i="37"/>
  <c r="J305" i="37"/>
  <c r="H318" i="18"/>
  <c r="I318" i="18"/>
  <c r="H317" i="18"/>
  <c r="I317" i="18"/>
  <c r="L178" i="66"/>
  <c r="H483" i="58"/>
  <c r="C24" i="63" l="1"/>
  <c r="I259" i="41"/>
  <c r="C54" i="63"/>
  <c r="C14" i="63"/>
  <c r="H497" i="41"/>
  <c r="C33" i="63"/>
  <c r="I184" i="41"/>
  <c r="J334" i="41"/>
  <c r="I209" i="41"/>
  <c r="I405" i="41"/>
  <c r="O7" i="41"/>
  <c r="I348" i="41"/>
  <c r="I305" i="41"/>
  <c r="J188" i="41"/>
  <c r="I406" i="41"/>
  <c r="I359" i="41"/>
  <c r="I389" i="41"/>
  <c r="J250" i="41"/>
  <c r="J237" i="41"/>
  <c r="J238" i="41"/>
  <c r="J360" i="41"/>
  <c r="J239" i="41"/>
  <c r="I260" i="41"/>
  <c r="I304" i="41"/>
  <c r="J65" i="18"/>
  <c r="I379" i="41"/>
  <c r="I360" i="41"/>
  <c r="J388" i="41"/>
  <c r="I322" i="41"/>
  <c r="I166" i="41"/>
  <c r="I208" i="41"/>
  <c r="J358" i="41"/>
  <c r="J357" i="41"/>
  <c r="T29" i="66"/>
  <c r="J186" i="41"/>
  <c r="I380" i="41"/>
  <c r="J289" i="18"/>
  <c r="J304" i="41"/>
  <c r="J174" i="41"/>
  <c r="J175" i="41"/>
  <c r="I258" i="41"/>
  <c r="J280" i="18"/>
  <c r="J38" i="18"/>
  <c r="I347" i="41"/>
  <c r="I183" i="41"/>
  <c r="T16" i="66"/>
  <c r="J295" i="41"/>
  <c r="I323" i="41"/>
  <c r="J251" i="41"/>
  <c r="I294" i="41"/>
  <c r="J305" i="41"/>
  <c r="I388" i="41"/>
  <c r="I276" i="41"/>
  <c r="J190" i="41"/>
  <c r="X185" i="66"/>
  <c r="T173" i="66"/>
  <c r="O160" i="66"/>
  <c r="J371" i="41"/>
  <c r="J335" i="41"/>
  <c r="J347" i="41"/>
  <c r="J370" i="41"/>
  <c r="J176" i="41"/>
  <c r="T160" i="66"/>
  <c r="I250" i="41"/>
  <c r="J414" i="41"/>
  <c r="J323" i="18"/>
  <c r="J274" i="18"/>
  <c r="J406" i="41"/>
  <c r="J217" i="41"/>
  <c r="J378" i="41"/>
  <c r="F268" i="18"/>
  <c r="J268" i="18"/>
  <c r="F333" i="18"/>
  <c r="J333" i="18"/>
  <c r="J279" i="18"/>
  <c r="F271" i="18"/>
  <c r="J271" i="18"/>
  <c r="F71" i="66"/>
  <c r="N71" i="66" s="1"/>
  <c r="I369" i="41"/>
  <c r="D26" i="57"/>
  <c r="J75" i="18"/>
  <c r="F75" i="18"/>
  <c r="I267" i="41"/>
  <c r="D23" i="57"/>
  <c r="F62" i="66"/>
  <c r="N62" i="66" s="1"/>
  <c r="F33" i="18"/>
  <c r="J33" i="18"/>
  <c r="J291" i="18"/>
  <c r="F291" i="18"/>
  <c r="S19" i="66"/>
  <c r="W19" i="66"/>
  <c r="J322" i="41"/>
  <c r="J285" i="18"/>
  <c r="F285" i="18"/>
  <c r="F27" i="18"/>
  <c r="J27" i="18"/>
  <c r="I336" i="41"/>
  <c r="F23" i="18"/>
  <c r="J23" i="18"/>
  <c r="J286" i="41"/>
  <c r="I199" i="41"/>
  <c r="T185" i="66"/>
  <c r="J311" i="18"/>
  <c r="F311" i="18"/>
  <c r="J314" i="41"/>
  <c r="I218" i="41"/>
  <c r="D75" i="57"/>
  <c r="F254" i="66"/>
  <c r="N254" i="66" s="1"/>
  <c r="R178" i="66"/>
  <c r="T178" i="66" s="1"/>
  <c r="P178" i="66"/>
  <c r="V178" i="66" s="1"/>
  <c r="X178" i="66" s="1"/>
  <c r="N178" i="66"/>
  <c r="F74" i="18"/>
  <c r="J74" i="18"/>
  <c r="J165" i="41"/>
  <c r="F114" i="66"/>
  <c r="N114" i="66" s="1"/>
  <c r="D32" i="57"/>
  <c r="J83" i="18"/>
  <c r="F83" i="18"/>
  <c r="D21" i="57"/>
  <c r="I249" i="41"/>
  <c r="N3" i="37"/>
  <c r="F89" i="66"/>
  <c r="X29" i="66"/>
  <c r="F40" i="18"/>
  <c r="J40" i="18"/>
  <c r="I371" i="41"/>
  <c r="X173" i="66"/>
  <c r="J156" i="41"/>
  <c r="I333" i="41"/>
  <c r="L35" i="66"/>
  <c r="H488" i="37"/>
  <c r="F129" i="66"/>
  <c r="N129" i="66" s="1"/>
  <c r="J285" i="41"/>
  <c r="D37" i="57"/>
  <c r="I200" i="41"/>
  <c r="J313" i="41"/>
  <c r="I217" i="41"/>
  <c r="N169" i="66"/>
  <c r="S169" i="66"/>
  <c r="R169" i="66"/>
  <c r="P169" i="66"/>
  <c r="V169" i="66" s="1"/>
  <c r="W169" i="66"/>
  <c r="F292" i="18"/>
  <c r="J292" i="18"/>
  <c r="J317" i="18"/>
  <c r="F317" i="18"/>
  <c r="J25" i="18"/>
  <c r="F25" i="18"/>
  <c r="F60" i="18"/>
  <c r="J60" i="18"/>
  <c r="F206" i="66"/>
  <c r="N206" i="66" s="1"/>
  <c r="D62" i="57"/>
  <c r="E32" i="53"/>
  <c r="F259" i="66"/>
  <c r="F42" i="18"/>
  <c r="J42" i="18"/>
  <c r="J295" i="18"/>
  <c r="F295" i="18"/>
  <c r="I370" i="41"/>
  <c r="J337" i="18"/>
  <c r="F337" i="18"/>
  <c r="F84" i="18"/>
  <c r="J84" i="18"/>
  <c r="Q173" i="66"/>
  <c r="U173" i="66"/>
  <c r="J82" i="18"/>
  <c r="F82" i="18"/>
  <c r="X160" i="66"/>
  <c r="J153" i="41"/>
  <c r="L40" i="66"/>
  <c r="H482" i="37"/>
  <c r="D8" i="53"/>
  <c r="F8" i="53" s="1"/>
  <c r="H455" i="58"/>
  <c r="H455" i="41" s="1"/>
  <c r="J163" i="66"/>
  <c r="I335" i="41"/>
  <c r="J396" i="41"/>
  <c r="I198" i="41"/>
  <c r="J277" i="18"/>
  <c r="F277" i="18"/>
  <c r="J312" i="41"/>
  <c r="I216" i="41"/>
  <c r="D77" i="57"/>
  <c r="F253" i="66"/>
  <c r="N253" i="66" s="1"/>
  <c r="J62" i="18"/>
  <c r="F62" i="18"/>
  <c r="F256" i="66"/>
  <c r="D70" i="57"/>
  <c r="J327" i="18"/>
  <c r="F327" i="18"/>
  <c r="J359" i="41"/>
  <c r="I251" i="41"/>
  <c r="D60" i="57"/>
  <c r="F233" i="66"/>
  <c r="N3" i="5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D61" i="57"/>
  <c r="F221" i="66"/>
  <c r="J199" i="41"/>
  <c r="I165" i="41"/>
  <c r="F66" i="66"/>
  <c r="N66" i="66" s="1"/>
  <c r="D19" i="57"/>
  <c r="F179" i="66"/>
  <c r="E410" i="38"/>
  <c r="J155" i="41"/>
  <c r="I175" i="41"/>
  <c r="D72" i="57"/>
  <c r="F264" i="66"/>
  <c r="N264" i="66" s="1"/>
  <c r="M40" i="66"/>
  <c r="B17" i="8"/>
  <c r="J18" i="18"/>
  <c r="F18" i="18"/>
  <c r="I334" i="41"/>
  <c r="F21" i="18"/>
  <c r="J21" i="18"/>
  <c r="F205" i="66"/>
  <c r="N205" i="66" s="1"/>
  <c r="D64" i="57"/>
  <c r="J398" i="41"/>
  <c r="J67" i="18"/>
  <c r="O29" i="66"/>
  <c r="F59" i="18"/>
  <c r="J59" i="18"/>
  <c r="I143" i="41"/>
  <c r="J275" i="18"/>
  <c r="F275" i="18"/>
  <c r="F313" i="18"/>
  <c r="J313" i="18"/>
  <c r="F265" i="66"/>
  <c r="D67" i="57"/>
  <c r="J78" i="18"/>
  <c r="F78" i="18"/>
  <c r="D78" i="57"/>
  <c r="F263" i="66"/>
  <c r="N263" i="66" s="1"/>
  <c r="F196" i="66"/>
  <c r="N196" i="66" s="1"/>
  <c r="D55" i="57"/>
  <c r="J198" i="41"/>
  <c r="F328" i="18"/>
  <c r="J328" i="18"/>
  <c r="J154" i="41"/>
  <c r="I174" i="41"/>
  <c r="J270" i="18"/>
  <c r="F270" i="18"/>
  <c r="F77" i="18"/>
  <c r="J77" i="18"/>
  <c r="I415" i="41"/>
  <c r="N41" i="66"/>
  <c r="R41" i="66"/>
  <c r="S41" i="66"/>
  <c r="P41" i="66"/>
  <c r="V41" i="66" s="1"/>
  <c r="W41" i="66"/>
  <c r="J397" i="41"/>
  <c r="F76" i="18"/>
  <c r="J76" i="18"/>
  <c r="Z173" i="66"/>
  <c r="J41" i="18"/>
  <c r="F41" i="18"/>
  <c r="F215" i="66"/>
  <c r="N215" i="66" s="1"/>
  <c r="D65" i="57"/>
  <c r="I144" i="41"/>
  <c r="B18" i="8"/>
  <c r="M34" i="66"/>
  <c r="F281" i="18"/>
  <c r="J281" i="18"/>
  <c r="J200" i="41"/>
  <c r="E411" i="38"/>
  <c r="F180" i="66"/>
  <c r="J334" i="18"/>
  <c r="F334" i="18"/>
  <c r="I176" i="41"/>
  <c r="F316" i="18"/>
  <c r="J316" i="18"/>
  <c r="J379" i="41"/>
  <c r="I414" i="41"/>
  <c r="J273" i="18"/>
  <c r="F273" i="18"/>
  <c r="J73" i="18"/>
  <c r="F73" i="18"/>
  <c r="J16" i="18"/>
  <c r="F16" i="18"/>
  <c r="F81" i="18"/>
  <c r="J81" i="18"/>
  <c r="Z29" i="66"/>
  <c r="D68" i="57"/>
  <c r="F244" i="66"/>
  <c r="N244" i="66" s="1"/>
  <c r="J283" i="18"/>
  <c r="F283" i="18"/>
  <c r="F269" i="18"/>
  <c r="J269" i="18"/>
  <c r="F34" i="18"/>
  <c r="J34" i="18"/>
  <c r="J293" i="18"/>
  <c r="F293" i="18"/>
  <c r="I141" i="41"/>
  <c r="F73" i="66"/>
  <c r="D15" i="57"/>
  <c r="I493" i="37"/>
  <c r="I494" i="37"/>
  <c r="I321" i="41"/>
  <c r="D17" i="57"/>
  <c r="E393" i="38"/>
  <c r="M86" i="66" s="1"/>
  <c r="F86" i="66"/>
  <c r="L34" i="66"/>
  <c r="H483" i="37"/>
  <c r="H483" i="41" s="1"/>
  <c r="J36" i="18"/>
  <c r="F36" i="18"/>
  <c r="F281" i="66"/>
  <c r="O3" i="58"/>
  <c r="D73" i="57"/>
  <c r="J330" i="18"/>
  <c r="F330" i="18"/>
  <c r="I188" i="41"/>
  <c r="N7" i="41" s="1"/>
  <c r="I416" i="41"/>
  <c r="J336" i="18"/>
  <c r="F336" i="18"/>
  <c r="J294" i="18"/>
  <c r="F294" i="18"/>
  <c r="H496" i="41"/>
  <c r="J32" i="18"/>
  <c r="F32" i="18"/>
  <c r="Y173" i="66"/>
  <c r="I156" i="41"/>
  <c r="F125" i="66"/>
  <c r="J303" i="41"/>
  <c r="E50" i="39" s="1"/>
  <c r="E131" i="38" s="1"/>
  <c r="D35" i="57"/>
  <c r="F68" i="18"/>
  <c r="J68" i="18"/>
  <c r="F310" i="18"/>
  <c r="J310" i="18"/>
  <c r="I142" i="41"/>
  <c r="F67" i="66"/>
  <c r="E14" i="53"/>
  <c r="I285" i="41"/>
  <c r="F81" i="66"/>
  <c r="N81" i="66" s="1"/>
  <c r="D24" i="57"/>
  <c r="J66" i="18"/>
  <c r="F20" i="18"/>
  <c r="J20" i="18"/>
  <c r="D16" i="57"/>
  <c r="F52" i="66"/>
  <c r="N52" i="66" s="1"/>
  <c r="I225" i="41"/>
  <c r="J218" i="41"/>
  <c r="I186" i="41"/>
  <c r="F210" i="66"/>
  <c r="N210" i="66" s="1"/>
  <c r="D58" i="57"/>
  <c r="J380" i="41"/>
  <c r="F216" i="66"/>
  <c r="N216" i="66" s="1"/>
  <c r="D59" i="57"/>
  <c r="J141" i="41"/>
  <c r="M48" i="39" s="1"/>
  <c r="F121" i="66"/>
  <c r="D28" i="57"/>
  <c r="J277" i="41"/>
  <c r="J282" i="18"/>
  <c r="F282" i="18"/>
  <c r="F63" i="18"/>
  <c r="J63" i="18"/>
  <c r="Y29" i="66"/>
  <c r="F43" i="18"/>
  <c r="J43" i="18"/>
  <c r="I153" i="41"/>
  <c r="F28" i="18"/>
  <c r="J28" i="18"/>
  <c r="F272" i="18"/>
  <c r="J272" i="18"/>
  <c r="F208" i="66"/>
  <c r="D57" i="57"/>
  <c r="F274" i="66"/>
  <c r="E34" i="53"/>
  <c r="F34" i="53" s="1"/>
  <c r="D79" i="57"/>
  <c r="P25" i="66"/>
  <c r="V25" i="66" s="1"/>
  <c r="R25" i="66"/>
  <c r="S25" i="66"/>
  <c r="W25" i="66"/>
  <c r="N25" i="66"/>
  <c r="J288" i="18"/>
  <c r="F288" i="18"/>
  <c r="J389" i="41"/>
  <c r="F77" i="66"/>
  <c r="I303" i="41"/>
  <c r="D22" i="57"/>
  <c r="D31" i="57"/>
  <c r="F112" i="66"/>
  <c r="J207" i="41"/>
  <c r="M49" i="39" s="1"/>
  <c r="E181" i="38" s="1"/>
  <c r="J70" i="18"/>
  <c r="F70" i="18"/>
  <c r="J335" i="18"/>
  <c r="F335" i="18"/>
  <c r="F31" i="18"/>
  <c r="J31" i="18"/>
  <c r="F35" i="18"/>
  <c r="J35" i="18"/>
  <c r="J287" i="18"/>
  <c r="F287" i="18"/>
  <c r="F61" i="66"/>
  <c r="N61" i="66" s="1"/>
  <c r="I345" i="41"/>
  <c r="D25" i="57"/>
  <c r="F324" i="18"/>
  <c r="J324" i="18"/>
  <c r="I227" i="41"/>
  <c r="I187" i="41"/>
  <c r="X16" i="66"/>
  <c r="J189" i="41"/>
  <c r="D33" i="57"/>
  <c r="F120" i="66"/>
  <c r="N120" i="66" s="1"/>
  <c r="F286" i="18"/>
  <c r="J286" i="18"/>
  <c r="F325" i="18"/>
  <c r="J325" i="18"/>
  <c r="J143" i="41"/>
  <c r="J276" i="41"/>
  <c r="L36" i="66"/>
  <c r="H487" i="37"/>
  <c r="J227" i="41"/>
  <c r="D71" i="57"/>
  <c r="F258" i="66"/>
  <c r="N258" i="66" s="1"/>
  <c r="J321" i="18"/>
  <c r="F321" i="18"/>
  <c r="F72" i="18"/>
  <c r="J72" i="18"/>
  <c r="I155" i="41"/>
  <c r="J61" i="18"/>
  <c r="F322" i="18"/>
  <c r="J322" i="18"/>
  <c r="E28" i="53"/>
  <c r="F28" i="53" s="1"/>
  <c r="H34" i="53" s="1"/>
  <c r="J387" i="41"/>
  <c r="F130" i="66"/>
  <c r="D40" i="57"/>
  <c r="F284" i="18"/>
  <c r="J284" i="18"/>
  <c r="J19" i="18"/>
  <c r="F19" i="18"/>
  <c r="F332" i="18"/>
  <c r="J332" i="18"/>
  <c r="J58" i="18"/>
  <c r="F58" i="18"/>
  <c r="D74" i="57"/>
  <c r="F269" i="66"/>
  <c r="J312" i="18"/>
  <c r="F312" i="18"/>
  <c r="J326" i="18"/>
  <c r="F326" i="18"/>
  <c r="J71" i="18"/>
  <c r="F71" i="18"/>
  <c r="I228" i="41"/>
  <c r="I494" i="58"/>
  <c r="F230" i="66"/>
  <c r="E396" i="38"/>
  <c r="M230" i="66" s="1"/>
  <c r="I493" i="58"/>
  <c r="F231" i="66" s="1"/>
  <c r="N231" i="66" s="1"/>
  <c r="D56" i="57"/>
  <c r="J493" i="37"/>
  <c r="F134" i="66"/>
  <c r="J494" i="37"/>
  <c r="J321" i="41"/>
  <c r="E394" i="38"/>
  <c r="M134" i="66" s="1"/>
  <c r="D30" i="57"/>
  <c r="Y16" i="66"/>
  <c r="Z16" i="66"/>
  <c r="O16" i="66"/>
  <c r="Z160" i="66"/>
  <c r="Y160" i="66"/>
  <c r="H495" i="41"/>
  <c r="J191" i="41"/>
  <c r="J144" i="41"/>
  <c r="J278" i="41"/>
  <c r="J228" i="41"/>
  <c r="I314" i="41"/>
  <c r="I154" i="41"/>
  <c r="F24" i="18"/>
  <c r="J24" i="18"/>
  <c r="J276" i="18"/>
  <c r="F276" i="18"/>
  <c r="J345" i="41"/>
  <c r="F109" i="66"/>
  <c r="N109" i="66" s="1"/>
  <c r="D38" i="57"/>
  <c r="J278" i="18"/>
  <c r="F278" i="18"/>
  <c r="F64" i="66"/>
  <c r="D18" i="57"/>
  <c r="I207" i="41"/>
  <c r="L49" i="39" s="1"/>
  <c r="E164" i="38" s="1"/>
  <c r="J80" i="18"/>
  <c r="F80" i="18"/>
  <c r="F331" i="18"/>
  <c r="J331" i="18"/>
  <c r="F137" i="66"/>
  <c r="O3" i="37"/>
  <c r="D34" i="57"/>
  <c r="J249" i="41"/>
  <c r="M51" i="39" s="1"/>
  <c r="E183" i="38" s="1"/>
  <c r="J29" i="18"/>
  <c r="F29" i="18"/>
  <c r="J329" i="18"/>
  <c r="F329" i="18"/>
  <c r="F85" i="18"/>
  <c r="J85" i="18"/>
  <c r="I189" i="41"/>
  <c r="F72" i="66"/>
  <c r="N72" i="66" s="1"/>
  <c r="D20" i="57"/>
  <c r="F39" i="18"/>
  <c r="J39" i="18"/>
  <c r="I268" i="41"/>
  <c r="J267" i="41"/>
  <c r="D36" i="57"/>
  <c r="F110" i="66"/>
  <c r="N110" i="66" s="1"/>
  <c r="D54" i="57"/>
  <c r="F217" i="66"/>
  <c r="I226" i="41"/>
  <c r="J324" i="41"/>
  <c r="F226" i="66"/>
  <c r="E22" i="53"/>
  <c r="F22" i="53" s="1"/>
  <c r="D66" i="57"/>
  <c r="J142" i="41"/>
  <c r="F115" i="66"/>
  <c r="E26" i="53"/>
  <c r="F64" i="18"/>
  <c r="J64" i="18"/>
  <c r="F100" i="66"/>
  <c r="N100" i="66" s="1"/>
  <c r="D29" i="57"/>
  <c r="J225" i="41"/>
  <c r="I312" i="41"/>
  <c r="J318" i="18"/>
  <c r="F318" i="18"/>
  <c r="D76" i="57"/>
  <c r="F273" i="66"/>
  <c r="N273" i="66" s="1"/>
  <c r="F37" i="18"/>
  <c r="J37" i="18"/>
  <c r="I387" i="41"/>
  <c r="D27" i="57"/>
  <c r="E16" i="53"/>
  <c r="F16" i="53" s="1"/>
  <c r="F82" i="66"/>
  <c r="J369" i="41"/>
  <c r="D39" i="57"/>
  <c r="F119" i="66"/>
  <c r="N119" i="66" s="1"/>
  <c r="J494" i="58"/>
  <c r="E397" i="38"/>
  <c r="M278" i="66" s="1"/>
  <c r="D69" i="57"/>
  <c r="J493" i="58"/>
  <c r="F279" i="66" s="1"/>
  <c r="N279" i="66" s="1"/>
  <c r="F278" i="66"/>
  <c r="F22" i="18"/>
  <c r="J22" i="18"/>
  <c r="I269" i="41"/>
  <c r="H8" i="53"/>
  <c r="E20" i="53"/>
  <c r="F211" i="66"/>
  <c r="Q160" i="66"/>
  <c r="U160" i="66"/>
  <c r="J314" i="18"/>
  <c r="F314" i="18"/>
  <c r="J323" i="41"/>
  <c r="F26" i="18"/>
  <c r="J26" i="18"/>
  <c r="J315" i="18"/>
  <c r="F315" i="18"/>
  <c r="J287" i="41"/>
  <c r="J226" i="41"/>
  <c r="I313" i="41"/>
  <c r="F79" i="18"/>
  <c r="J79" i="18"/>
  <c r="F225" i="66"/>
  <c r="N225" i="66" s="1"/>
  <c r="D63" i="57"/>
  <c r="L184" i="66"/>
  <c r="H482" i="58"/>
  <c r="L48" i="39" l="1"/>
  <c r="E399" i="38"/>
  <c r="N86" i="66"/>
  <c r="L47" i="39"/>
  <c r="L51" i="39"/>
  <c r="E166" i="38" s="1"/>
  <c r="D51" i="39"/>
  <c r="E115" i="38" s="1"/>
  <c r="I465" i="37" s="1"/>
  <c r="D49" i="39"/>
  <c r="E113" i="38" s="1"/>
  <c r="T25" i="66"/>
  <c r="E48" i="39"/>
  <c r="M47" i="39"/>
  <c r="E179" i="38" s="1"/>
  <c r="N9" i="41"/>
  <c r="M50" i="39"/>
  <c r="E182" i="38" s="1"/>
  <c r="X41" i="66"/>
  <c r="E400" i="38"/>
  <c r="J497" i="37" s="1"/>
  <c r="E402" i="38"/>
  <c r="N134" i="66"/>
  <c r="E49" i="39"/>
  <c r="E130" i="38" s="1"/>
  <c r="J112" i="66" s="1"/>
  <c r="D48" i="39"/>
  <c r="E112" i="38" s="1"/>
  <c r="T41" i="66"/>
  <c r="N278" i="66"/>
  <c r="E47" i="39"/>
  <c r="X169" i="66"/>
  <c r="L50" i="39"/>
  <c r="E165" i="38" s="1"/>
  <c r="I464" i="58" s="1"/>
  <c r="E51" i="39"/>
  <c r="E132" i="38" s="1"/>
  <c r="J137" i="66" s="1"/>
  <c r="G24" i="39" s="1"/>
  <c r="D47" i="39"/>
  <c r="E111" i="38" s="1"/>
  <c r="J281" i="66"/>
  <c r="J465" i="58"/>
  <c r="E180" i="38"/>
  <c r="J256" i="66"/>
  <c r="J457" i="58"/>
  <c r="J464" i="37"/>
  <c r="J125" i="66"/>
  <c r="N125" i="66" s="1"/>
  <c r="J208" i="66"/>
  <c r="N208" i="66" s="1"/>
  <c r="I457" i="58"/>
  <c r="P36" i="66"/>
  <c r="V36" i="66" s="1"/>
  <c r="X36" i="66" s="1"/>
  <c r="R36" i="66"/>
  <c r="T36" i="66" s="1"/>
  <c r="E403" i="38"/>
  <c r="Z129" i="66"/>
  <c r="Z273" i="66"/>
  <c r="Y273" i="66"/>
  <c r="Y129" i="66"/>
  <c r="H22" i="53"/>
  <c r="G22" i="53" s="1"/>
  <c r="Z100" i="66"/>
  <c r="Z244" i="66"/>
  <c r="Y100" i="66"/>
  <c r="J5" i="6"/>
  <c r="Y244" i="66"/>
  <c r="N36" i="66"/>
  <c r="Z225" i="66"/>
  <c r="Z81" i="66"/>
  <c r="Y225" i="66"/>
  <c r="Y81" i="66"/>
  <c r="E163" i="38"/>
  <c r="J494" i="41"/>
  <c r="F136" i="66"/>
  <c r="E27" i="53"/>
  <c r="F27" i="53" s="1"/>
  <c r="H33" i="53" s="1"/>
  <c r="R34" i="66"/>
  <c r="T34" i="66" s="1"/>
  <c r="P34" i="66"/>
  <c r="V34" i="66" s="1"/>
  <c r="X34" i="66" s="1"/>
  <c r="N34" i="66"/>
  <c r="O178" i="66" s="1"/>
  <c r="O185" i="66"/>
  <c r="Z41" i="66"/>
  <c r="Y185" i="66"/>
  <c r="Y41" i="66"/>
  <c r="O41" i="66"/>
  <c r="Z185" i="66"/>
  <c r="N8" i="41"/>
  <c r="N35" i="66"/>
  <c r="R35" i="66"/>
  <c r="T35" i="66" s="1"/>
  <c r="P35" i="66"/>
  <c r="V35" i="66" s="1"/>
  <c r="X35" i="66" s="1"/>
  <c r="Z278" i="66"/>
  <c r="Y278" i="66"/>
  <c r="Y134" i="66"/>
  <c r="Z134" i="66"/>
  <c r="I495" i="37"/>
  <c r="C21" i="63" s="1"/>
  <c r="I497" i="37"/>
  <c r="I496" i="37"/>
  <c r="J233" i="66"/>
  <c r="N233" i="66" s="1"/>
  <c r="I465" i="58"/>
  <c r="J89" i="66"/>
  <c r="N89" i="66" s="1"/>
  <c r="Y71" i="66"/>
  <c r="Y215" i="66"/>
  <c r="Z215" i="66"/>
  <c r="Z71" i="66"/>
  <c r="R184" i="66"/>
  <c r="T184" i="66" s="1"/>
  <c r="P184" i="66"/>
  <c r="V184" i="66" s="1"/>
  <c r="X184" i="66" s="1"/>
  <c r="N184" i="66"/>
  <c r="E128" i="38"/>
  <c r="Z216" i="66"/>
  <c r="Z72" i="66"/>
  <c r="Y72" i="66"/>
  <c r="Y216" i="66"/>
  <c r="Z253" i="66"/>
  <c r="Y253" i="66"/>
  <c r="Z109" i="66"/>
  <c r="Y109" i="66"/>
  <c r="J493" i="41"/>
  <c r="F135" i="66"/>
  <c r="N135" i="66" s="1"/>
  <c r="O25" i="66"/>
  <c r="Z25" i="66"/>
  <c r="Y25" i="66"/>
  <c r="Y169" i="66"/>
  <c r="Z169" i="66"/>
  <c r="L180" i="66"/>
  <c r="H487" i="58"/>
  <c r="H487" i="41" s="1"/>
  <c r="S163" i="66"/>
  <c r="W163" i="66"/>
  <c r="T169" i="66"/>
  <c r="E129" i="38"/>
  <c r="Y52" i="66"/>
  <c r="Z52" i="66"/>
  <c r="Z196" i="66"/>
  <c r="Y196" i="66"/>
  <c r="I5" i="6"/>
  <c r="L179" i="66"/>
  <c r="N179" i="66" s="1"/>
  <c r="H488" i="58"/>
  <c r="H488" i="41" s="1"/>
  <c r="Z61" i="66"/>
  <c r="Y61" i="66"/>
  <c r="Y205" i="66"/>
  <c r="Z205" i="66"/>
  <c r="H2" i="53"/>
  <c r="G2" i="53" s="1"/>
  <c r="G8" i="53"/>
  <c r="O169" i="66"/>
  <c r="I494" i="41"/>
  <c r="E15" i="53"/>
  <c r="F15" i="53" s="1"/>
  <c r="F88" i="66"/>
  <c r="H482" i="41"/>
  <c r="I497" i="58"/>
  <c r="I495" i="58"/>
  <c r="C51" i="63" s="1"/>
  <c r="I496" i="58"/>
  <c r="E33" i="53"/>
  <c r="F33" i="53" s="1"/>
  <c r="F280" i="66"/>
  <c r="Y110" i="66"/>
  <c r="Z110" i="66"/>
  <c r="Z254" i="66"/>
  <c r="Y254" i="66"/>
  <c r="Q16" i="66"/>
  <c r="U16" i="66"/>
  <c r="N230" i="66"/>
  <c r="Y230" i="66" s="1"/>
  <c r="Y120" i="66"/>
  <c r="Y264" i="66"/>
  <c r="Z120" i="66"/>
  <c r="Z264" i="66"/>
  <c r="X25" i="66"/>
  <c r="I493" i="41"/>
  <c r="F87" i="66"/>
  <c r="N87" i="66" s="1"/>
  <c r="Y210" i="66"/>
  <c r="Y66" i="66"/>
  <c r="Z66" i="66"/>
  <c r="Z210" i="66"/>
  <c r="P40" i="66"/>
  <c r="V40" i="66" s="1"/>
  <c r="X40" i="66" s="1"/>
  <c r="R40" i="66"/>
  <c r="T40" i="66" s="1"/>
  <c r="N40" i="66"/>
  <c r="Z206" i="66"/>
  <c r="Y206" i="66"/>
  <c r="Y62" i="66"/>
  <c r="Z62" i="66"/>
  <c r="E162" i="38"/>
  <c r="Y263" i="66"/>
  <c r="Z263" i="66"/>
  <c r="Z119" i="66"/>
  <c r="Y119" i="66"/>
  <c r="I457" i="37"/>
  <c r="I457" i="41" s="1"/>
  <c r="J64" i="66"/>
  <c r="F232" i="66"/>
  <c r="E21" i="53"/>
  <c r="F21" i="53" s="1"/>
  <c r="J464" i="58"/>
  <c r="J269" i="66"/>
  <c r="D50" i="39"/>
  <c r="E114" i="38" s="1"/>
  <c r="H16" i="53"/>
  <c r="G16" i="53" s="1"/>
  <c r="H28" i="53"/>
  <c r="G28" i="53" s="1"/>
  <c r="G34" i="53"/>
  <c r="N281" i="66"/>
  <c r="Q29" i="66"/>
  <c r="U29" i="66"/>
  <c r="Y114" i="66"/>
  <c r="Z258" i="66"/>
  <c r="Y258" i="66"/>
  <c r="Z114" i="66"/>
  <c r="J457" i="37" l="1"/>
  <c r="G22" i="39"/>
  <c r="O179" i="66"/>
  <c r="U179" i="66" s="1"/>
  <c r="J496" i="37"/>
  <c r="J495" i="37"/>
  <c r="C31" i="63" s="1"/>
  <c r="O233" i="66"/>
  <c r="Q233" i="66" s="1"/>
  <c r="R233" i="66" s="1"/>
  <c r="I465" i="41"/>
  <c r="J221" i="66"/>
  <c r="N221" i="66" s="1"/>
  <c r="J465" i="37"/>
  <c r="J465" i="41" s="1"/>
  <c r="N112" i="66"/>
  <c r="E304" i="38"/>
  <c r="E310" i="38"/>
  <c r="Q178" i="66"/>
  <c r="U178" i="66"/>
  <c r="I455" i="58"/>
  <c r="J211" i="66"/>
  <c r="D20" i="53"/>
  <c r="F20" i="53" s="1"/>
  <c r="H15" i="53"/>
  <c r="S208" i="66"/>
  <c r="P208" i="66"/>
  <c r="W208" i="66"/>
  <c r="J456" i="58"/>
  <c r="J265" i="66"/>
  <c r="E328" i="38"/>
  <c r="E334" i="38"/>
  <c r="E407" i="38"/>
  <c r="F84" i="66"/>
  <c r="I496" i="41"/>
  <c r="J497" i="58"/>
  <c r="J497" i="41" s="1"/>
  <c r="J496" i="58"/>
  <c r="J495" i="58"/>
  <c r="C61" i="63" s="1"/>
  <c r="F22" i="39"/>
  <c r="S64" i="66"/>
  <c r="P64" i="66"/>
  <c r="W64" i="66"/>
  <c r="G33" i="53"/>
  <c r="H27" i="53"/>
  <c r="G27" i="53" s="1"/>
  <c r="Y135" i="66"/>
  <c r="Y279" i="66"/>
  <c r="Z135" i="66"/>
  <c r="Z279" i="66"/>
  <c r="F24" i="39"/>
  <c r="S89" i="66"/>
  <c r="P89" i="66"/>
  <c r="W89" i="66"/>
  <c r="I497" i="41"/>
  <c r="E406" i="38"/>
  <c r="F83" i="66"/>
  <c r="I456" i="37"/>
  <c r="J73" i="66"/>
  <c r="N269" i="66"/>
  <c r="O269" i="66" s="1"/>
  <c r="P269" i="66"/>
  <c r="S269" i="66"/>
  <c r="W269" i="66"/>
  <c r="E316" i="38"/>
  <c r="E322" i="38"/>
  <c r="M226" i="66" s="1"/>
  <c r="Q25" i="66"/>
  <c r="U25" i="66"/>
  <c r="F228" i="66"/>
  <c r="E413" i="38"/>
  <c r="I495" i="41"/>
  <c r="Q41" i="66"/>
  <c r="U41" i="66"/>
  <c r="Q169" i="66"/>
  <c r="U169" i="66"/>
  <c r="J115" i="66"/>
  <c r="J455" i="37"/>
  <c r="D26" i="53"/>
  <c r="F26" i="53" s="1"/>
  <c r="J217" i="66"/>
  <c r="I456" i="58"/>
  <c r="J455" i="58"/>
  <c r="J259" i="66"/>
  <c r="D32" i="53"/>
  <c r="F32" i="53" s="1"/>
  <c r="H26" i="53" s="1"/>
  <c r="F131" i="66"/>
  <c r="E408" i="38"/>
  <c r="Y184" i="66"/>
  <c r="O40" i="66"/>
  <c r="Z40" i="66"/>
  <c r="Z184" i="66"/>
  <c r="Y40" i="66"/>
  <c r="F227" i="66"/>
  <c r="E412" i="38"/>
  <c r="E296" i="38"/>
  <c r="M163" i="66" s="1"/>
  <c r="E290" i="38"/>
  <c r="J456" i="37"/>
  <c r="J121" i="66"/>
  <c r="O184" i="66"/>
  <c r="F132" i="66"/>
  <c r="J496" i="41"/>
  <c r="E409" i="38"/>
  <c r="E284" i="38"/>
  <c r="E278" i="38"/>
  <c r="S112" i="66"/>
  <c r="P112" i="66"/>
  <c r="W112" i="66"/>
  <c r="S233" i="66"/>
  <c r="P233" i="66"/>
  <c r="V233" i="66" s="1"/>
  <c r="W233" i="66"/>
  <c r="P221" i="66"/>
  <c r="S221" i="66"/>
  <c r="W221" i="66"/>
  <c r="Z86" i="66"/>
  <c r="Q185" i="66"/>
  <c r="U185" i="66"/>
  <c r="N64" i="66"/>
  <c r="O208" i="66" s="1"/>
  <c r="S125" i="66"/>
  <c r="P125" i="66"/>
  <c r="W125" i="66"/>
  <c r="S281" i="66"/>
  <c r="P281" i="66"/>
  <c r="W281" i="66"/>
  <c r="H21" i="53"/>
  <c r="G21" i="53" s="1"/>
  <c r="G15" i="53"/>
  <c r="R179" i="66"/>
  <c r="T179" i="66" s="1"/>
  <c r="P179" i="66"/>
  <c r="V179" i="66" s="1"/>
  <c r="X179" i="66" s="1"/>
  <c r="N180" i="66"/>
  <c r="O180" i="66" s="1"/>
  <c r="R180" i="66"/>
  <c r="T180" i="66" s="1"/>
  <c r="P180" i="66"/>
  <c r="V180" i="66" s="1"/>
  <c r="X180" i="66" s="1"/>
  <c r="Y86" i="66"/>
  <c r="Z178" i="66"/>
  <c r="Z34" i="66"/>
  <c r="Y34" i="66"/>
  <c r="Y178" i="66"/>
  <c r="O34" i="66"/>
  <c r="J464" i="41"/>
  <c r="Z230" i="66"/>
  <c r="N137" i="66"/>
  <c r="P137" i="66"/>
  <c r="S137" i="66"/>
  <c r="W137" i="66"/>
  <c r="J457" i="41"/>
  <c r="E346" i="38"/>
  <c r="M274" i="66" s="1"/>
  <c r="E340" i="38"/>
  <c r="N256" i="66"/>
  <c r="O256" i="66" s="1"/>
  <c r="S256" i="66"/>
  <c r="P256" i="66"/>
  <c r="W256" i="66"/>
  <c r="J77" i="66"/>
  <c r="I464" i="37"/>
  <c r="I464" i="41" s="1"/>
  <c r="Z87" i="66"/>
  <c r="Y231" i="66"/>
  <c r="Y87" i="66"/>
  <c r="Z231" i="66"/>
  <c r="O89" i="66"/>
  <c r="Z89" i="66"/>
  <c r="Y89" i="66"/>
  <c r="Y233" i="66"/>
  <c r="Z233" i="66"/>
  <c r="G23" i="39"/>
  <c r="Y35" i="66"/>
  <c r="Z179" i="66"/>
  <c r="Y179" i="66"/>
  <c r="O35" i="66"/>
  <c r="Z35" i="66"/>
  <c r="I455" i="37"/>
  <c r="D14" i="53"/>
  <c r="F14" i="53" s="1"/>
  <c r="J67" i="66"/>
  <c r="U233" i="66" l="1"/>
  <c r="Q179" i="66"/>
  <c r="J456" i="41"/>
  <c r="J495" i="41"/>
  <c r="X233" i="66"/>
  <c r="T233" i="66"/>
  <c r="I456" i="41"/>
  <c r="Q256" i="66"/>
  <c r="R256" i="66" s="1"/>
  <c r="T256" i="66" s="1"/>
  <c r="U256" i="66"/>
  <c r="V256" i="66"/>
  <c r="X256" i="66" s="1"/>
  <c r="E315" i="38"/>
  <c r="E321" i="38"/>
  <c r="M232" i="66" s="1"/>
  <c r="Q34" i="66"/>
  <c r="U34" i="66"/>
  <c r="L131" i="66"/>
  <c r="P131" i="66" s="1"/>
  <c r="J488" i="37"/>
  <c r="J455" i="41"/>
  <c r="Q269" i="66"/>
  <c r="R269" i="66" s="1"/>
  <c r="T269" i="66" s="1"/>
  <c r="V269" i="66"/>
  <c r="X269" i="66" s="1"/>
  <c r="U269" i="66"/>
  <c r="Z125" i="66"/>
  <c r="H20" i="53"/>
  <c r="G20" i="53" s="1"/>
  <c r="S115" i="66"/>
  <c r="W115" i="66"/>
  <c r="M130" i="66"/>
  <c r="D18" i="8"/>
  <c r="L163" i="66"/>
  <c r="H481" i="58"/>
  <c r="L130" i="66"/>
  <c r="J483" i="37"/>
  <c r="Q89" i="66"/>
  <c r="R89" i="66" s="1"/>
  <c r="T89" i="66" s="1"/>
  <c r="V89" i="66"/>
  <c r="X89" i="66" s="1"/>
  <c r="U89" i="66"/>
  <c r="Y36" i="66"/>
  <c r="L228" i="66"/>
  <c r="P228" i="66" s="1"/>
  <c r="I487" i="58"/>
  <c r="N265" i="66"/>
  <c r="P265" i="66"/>
  <c r="S265" i="66"/>
  <c r="W265" i="66"/>
  <c r="Q208" i="66"/>
  <c r="R208" i="66" s="1"/>
  <c r="T208" i="66" s="1"/>
  <c r="U208" i="66"/>
  <c r="V208" i="66"/>
  <c r="X208" i="66" s="1"/>
  <c r="Y180" i="66"/>
  <c r="Z137" i="66"/>
  <c r="O137" i="66"/>
  <c r="Y137" i="66"/>
  <c r="Z281" i="66"/>
  <c r="Y281" i="66"/>
  <c r="S259" i="66"/>
  <c r="W259" i="66"/>
  <c r="L83" i="66"/>
  <c r="P83" i="66" s="1"/>
  <c r="I488" i="37"/>
  <c r="H14" i="53"/>
  <c r="G14" i="53" s="1"/>
  <c r="F21" i="39"/>
  <c r="S73" i="66"/>
  <c r="P73" i="66"/>
  <c r="W73" i="66"/>
  <c r="N73" i="66"/>
  <c r="L227" i="66"/>
  <c r="P227" i="66" s="1"/>
  <c r="I488" i="58"/>
  <c r="Z36" i="66"/>
  <c r="M19" i="66"/>
  <c r="B16" i="8"/>
  <c r="L84" i="66"/>
  <c r="P84" i="66" s="1"/>
  <c r="I487" i="37"/>
  <c r="S211" i="66"/>
  <c r="W211" i="66"/>
  <c r="L19" i="66"/>
  <c r="H481" i="37"/>
  <c r="H481" i="41" s="1"/>
  <c r="U35" i="66"/>
  <c r="Q35" i="66"/>
  <c r="Z180" i="66"/>
  <c r="L132" i="66"/>
  <c r="P132" i="66" s="1"/>
  <c r="J487" i="37"/>
  <c r="Y256" i="66"/>
  <c r="I455" i="41"/>
  <c r="L274" i="66"/>
  <c r="J483" i="58"/>
  <c r="O36" i="66"/>
  <c r="Z64" i="66"/>
  <c r="O64" i="66"/>
  <c r="Y64" i="66"/>
  <c r="Z208" i="66"/>
  <c r="Y208" i="66"/>
  <c r="P217" i="66"/>
  <c r="S217" i="66"/>
  <c r="W217" i="66"/>
  <c r="N217" i="66"/>
  <c r="E327" i="38"/>
  <c r="E333" i="38"/>
  <c r="Y112" i="66"/>
  <c r="L226" i="66"/>
  <c r="I483" i="58"/>
  <c r="E339" i="38"/>
  <c r="E345" i="38"/>
  <c r="M280" i="66" s="1"/>
  <c r="F276" i="66"/>
  <c r="E415" i="38"/>
  <c r="O112" i="66"/>
  <c r="Y269" i="66"/>
  <c r="U180" i="66"/>
  <c r="Q180" i="66"/>
  <c r="F275" i="66"/>
  <c r="E414" i="38"/>
  <c r="Z112" i="66"/>
  <c r="O125" i="66"/>
  <c r="C18" i="8"/>
  <c r="M82" i="66"/>
  <c r="P121" i="66"/>
  <c r="S121" i="66"/>
  <c r="W121" i="66"/>
  <c r="N121" i="66"/>
  <c r="G21" i="39"/>
  <c r="Z256" i="66"/>
  <c r="Z269" i="66"/>
  <c r="L82" i="66"/>
  <c r="I483" i="37"/>
  <c r="P77" i="66"/>
  <c r="S77" i="66"/>
  <c r="W77" i="66"/>
  <c r="F23" i="39"/>
  <c r="N77" i="66"/>
  <c r="Q184" i="66"/>
  <c r="U184" i="66"/>
  <c r="Q40" i="66"/>
  <c r="U40" i="66"/>
  <c r="O281" i="66"/>
  <c r="S67" i="66"/>
  <c r="W67" i="66"/>
  <c r="E303" i="38"/>
  <c r="E309" i="38"/>
  <c r="H32" i="53"/>
  <c r="G32" i="53" s="1"/>
  <c r="G26" i="53"/>
  <c r="Y125" i="66"/>
  <c r="O217" i="66" l="1"/>
  <c r="I483" i="41"/>
  <c r="N228" i="66"/>
  <c r="I487" i="41"/>
  <c r="N227" i="66"/>
  <c r="E308" i="38"/>
  <c r="E302" i="38"/>
  <c r="E332" i="38"/>
  <c r="E326" i="38"/>
  <c r="Q125" i="66"/>
  <c r="R125" i="66" s="1"/>
  <c r="T125" i="66" s="1"/>
  <c r="V125" i="66"/>
  <c r="X125" i="66" s="1"/>
  <c r="U125" i="66"/>
  <c r="N131" i="66"/>
  <c r="P226" i="66"/>
  <c r="N226" i="66"/>
  <c r="J483" i="41"/>
  <c r="M88" i="66"/>
  <c r="C17" i="8"/>
  <c r="L275" i="66"/>
  <c r="P275" i="66" s="1"/>
  <c r="J488" i="58"/>
  <c r="J488" i="41" s="1"/>
  <c r="N132" i="66"/>
  <c r="P130" i="66"/>
  <c r="N130" i="66"/>
  <c r="L280" i="66"/>
  <c r="J482" i="58"/>
  <c r="Q64" i="66"/>
  <c r="R64" i="66" s="1"/>
  <c r="T64" i="66" s="1"/>
  <c r="V64" i="66"/>
  <c r="X64" i="66" s="1"/>
  <c r="U64" i="66"/>
  <c r="U36" i="66"/>
  <c r="Q36" i="66"/>
  <c r="N83" i="66"/>
  <c r="E344" i="38"/>
  <c r="M259" i="66" s="1"/>
  <c r="E338" i="38"/>
  <c r="O73" i="66"/>
  <c r="Z217" i="66"/>
  <c r="Z73" i="66"/>
  <c r="Y73" i="66"/>
  <c r="Y217" i="66"/>
  <c r="L88" i="66"/>
  <c r="I482" i="37"/>
  <c r="O77" i="66"/>
  <c r="Z221" i="66"/>
  <c r="Y221" i="66"/>
  <c r="Y77" i="66"/>
  <c r="Z77" i="66"/>
  <c r="O221" i="66"/>
  <c r="D17" i="8"/>
  <c r="M136" i="66"/>
  <c r="L136" i="66"/>
  <c r="J482" i="37"/>
  <c r="O265" i="66"/>
  <c r="Z121" i="66"/>
  <c r="O121" i="66"/>
  <c r="Y121" i="66"/>
  <c r="Z265" i="66"/>
  <c r="Y265" i="66"/>
  <c r="R163" i="66"/>
  <c r="T163" i="66" s="1"/>
  <c r="P163" i="66"/>
  <c r="V163" i="66" s="1"/>
  <c r="X163" i="66" s="1"/>
  <c r="N163" i="66"/>
  <c r="Q112" i="66"/>
  <c r="R112" i="66" s="1"/>
  <c r="T112" i="66" s="1"/>
  <c r="U112" i="66"/>
  <c r="V112" i="66"/>
  <c r="X112" i="66" s="1"/>
  <c r="N19" i="66"/>
  <c r="P19" i="66"/>
  <c r="V19" i="66" s="1"/>
  <c r="X19" i="66" s="1"/>
  <c r="R19" i="66"/>
  <c r="T19" i="66" s="1"/>
  <c r="O227" i="66"/>
  <c r="Q217" i="66"/>
  <c r="R217" i="66" s="1"/>
  <c r="T217" i="66" s="1"/>
  <c r="U217" i="66"/>
  <c r="V217" i="66"/>
  <c r="X217" i="66" s="1"/>
  <c r="P274" i="66"/>
  <c r="N274" i="66"/>
  <c r="L276" i="66"/>
  <c r="P276" i="66" s="1"/>
  <c r="J487" i="58"/>
  <c r="J487" i="41" s="1"/>
  <c r="E320" i="38"/>
  <c r="M211" i="66" s="1"/>
  <c r="E314" i="38"/>
  <c r="L232" i="66"/>
  <c r="I482" i="58"/>
  <c r="Q281" i="66"/>
  <c r="R281" i="66" s="1"/>
  <c r="T281" i="66" s="1"/>
  <c r="V281" i="66"/>
  <c r="X281" i="66" s="1"/>
  <c r="U281" i="66"/>
  <c r="P82" i="66"/>
  <c r="N82" i="66"/>
  <c r="N84" i="66"/>
  <c r="I488" i="41"/>
  <c r="Q137" i="66"/>
  <c r="R137" i="66" s="1"/>
  <c r="T137" i="66" s="1"/>
  <c r="V137" i="66"/>
  <c r="X137" i="66" s="1"/>
  <c r="U137" i="66"/>
  <c r="J482" i="41" l="1"/>
  <c r="N275" i="66"/>
  <c r="O275" i="66" s="1"/>
  <c r="V275" i="66" s="1"/>
  <c r="X275" i="66" s="1"/>
  <c r="I482" i="41"/>
  <c r="N276" i="66"/>
  <c r="O276" i="66" s="1"/>
  <c r="Q221" i="66"/>
  <c r="R221" i="66" s="1"/>
  <c r="T221" i="66" s="1"/>
  <c r="V221" i="66"/>
  <c r="X221" i="66" s="1"/>
  <c r="U221" i="66"/>
  <c r="O226" i="66"/>
  <c r="Q73" i="66"/>
  <c r="R73" i="66" s="1"/>
  <c r="T73" i="66" s="1"/>
  <c r="V73" i="66"/>
  <c r="X73" i="66" s="1"/>
  <c r="U73" i="66"/>
  <c r="P136" i="66"/>
  <c r="N136" i="66"/>
  <c r="L259" i="66"/>
  <c r="J481" i="58"/>
  <c r="P280" i="66"/>
  <c r="N280" i="66"/>
  <c r="P232" i="66"/>
  <c r="N232" i="66"/>
  <c r="Z132" i="66"/>
  <c r="Z275" i="66"/>
  <c r="L211" i="66"/>
  <c r="I481" i="58"/>
  <c r="Y83" i="66"/>
  <c r="Z227" i="66"/>
  <c r="Y227" i="66"/>
  <c r="Z83" i="66"/>
  <c r="O83" i="66"/>
  <c r="Q77" i="66"/>
  <c r="R77" i="66" s="1"/>
  <c r="T77" i="66" s="1"/>
  <c r="V77" i="66"/>
  <c r="X77" i="66" s="1"/>
  <c r="U77" i="66"/>
  <c r="Z82" i="66"/>
  <c r="Y226" i="66"/>
  <c r="Z226" i="66"/>
  <c r="O82" i="66"/>
  <c r="Y82" i="66"/>
  <c r="Z130" i="66"/>
  <c r="Y130" i="66"/>
  <c r="Z274" i="66"/>
  <c r="O130" i="66"/>
  <c r="Y274" i="66"/>
  <c r="P88" i="66"/>
  <c r="N88" i="66"/>
  <c r="L115" i="66"/>
  <c r="J481" i="37"/>
  <c r="Z84" i="66"/>
  <c r="Z228" i="66"/>
  <c r="Y84" i="66"/>
  <c r="Y228" i="66"/>
  <c r="O84" i="66"/>
  <c r="Q265" i="66"/>
  <c r="R265" i="66" s="1"/>
  <c r="T265" i="66" s="1"/>
  <c r="U265" i="66"/>
  <c r="V265" i="66"/>
  <c r="X265" i="66" s="1"/>
  <c r="O228" i="66"/>
  <c r="M115" i="66"/>
  <c r="G20" i="39" s="1"/>
  <c r="D16" i="8"/>
  <c r="O19" i="66"/>
  <c r="Z163" i="66"/>
  <c r="Y19" i="66"/>
  <c r="Z19" i="66"/>
  <c r="Y163" i="66"/>
  <c r="L67" i="66"/>
  <c r="I481" i="37"/>
  <c r="I481" i="41" s="1"/>
  <c r="Q227" i="66"/>
  <c r="R227" i="66" s="1"/>
  <c r="T227" i="66" s="1"/>
  <c r="U227" i="66"/>
  <c r="V227" i="66"/>
  <c r="X227" i="66" s="1"/>
  <c r="Q121" i="66"/>
  <c r="R121" i="66" s="1"/>
  <c r="T121" i="66" s="1"/>
  <c r="U121" i="66"/>
  <c r="V121" i="66"/>
  <c r="X121" i="66" s="1"/>
  <c r="O274" i="66"/>
  <c r="O163" i="66"/>
  <c r="C16" i="8"/>
  <c r="M67" i="66"/>
  <c r="F20" i="39" s="1"/>
  <c r="J481" i="41" l="1"/>
  <c r="Z131" i="66"/>
  <c r="Q275" i="66"/>
  <c r="R275" i="66" s="1"/>
  <c r="T275" i="66" s="1"/>
  <c r="Y131" i="66"/>
  <c r="Z276" i="66"/>
  <c r="Y275" i="66"/>
  <c r="O131" i="66"/>
  <c r="V131" i="66" s="1"/>
  <c r="X131" i="66" s="1"/>
  <c r="U275" i="66"/>
  <c r="O132" i="66"/>
  <c r="U132" i="66" s="1"/>
  <c r="Y276" i="66"/>
  <c r="Y132" i="66"/>
  <c r="O280" i="66"/>
  <c r="Q280" i="66" s="1"/>
  <c r="R280" i="66" s="1"/>
  <c r="T280" i="66" s="1"/>
  <c r="Z136" i="66"/>
  <c r="Y280" i="66"/>
  <c r="Y136" i="66"/>
  <c r="O136" i="66"/>
  <c r="Z280" i="66"/>
  <c r="Q82" i="66"/>
  <c r="R82" i="66" s="1"/>
  <c r="T82" i="66" s="1"/>
  <c r="U82" i="66"/>
  <c r="V82" i="66"/>
  <c r="X82" i="66" s="1"/>
  <c r="Q274" i="66"/>
  <c r="R274" i="66" s="1"/>
  <c r="T274" i="66" s="1"/>
  <c r="U274" i="66"/>
  <c r="V274" i="66"/>
  <c r="X274" i="66" s="1"/>
  <c r="P259" i="66"/>
  <c r="N259" i="66"/>
  <c r="U84" i="66"/>
  <c r="V84" i="66"/>
  <c r="X84" i="66" s="1"/>
  <c r="Q84" i="66"/>
  <c r="R84" i="66" s="1"/>
  <c r="T84" i="66" s="1"/>
  <c r="Q19" i="66"/>
  <c r="U19" i="66"/>
  <c r="Q130" i="66"/>
  <c r="R130" i="66" s="1"/>
  <c r="T130" i="66" s="1"/>
  <c r="V130" i="66"/>
  <c r="X130" i="66" s="1"/>
  <c r="U130" i="66"/>
  <c r="Q226" i="66"/>
  <c r="R226" i="66" s="1"/>
  <c r="T226" i="66" s="1"/>
  <c r="U226" i="66"/>
  <c r="V226" i="66"/>
  <c r="X226" i="66" s="1"/>
  <c r="Q163" i="66"/>
  <c r="U163" i="66"/>
  <c r="P211" i="66"/>
  <c r="N211" i="66"/>
  <c r="P67" i="66"/>
  <c r="N67" i="66"/>
  <c r="V228" i="66"/>
  <c r="X228" i="66" s="1"/>
  <c r="U228" i="66"/>
  <c r="Q228" i="66"/>
  <c r="R228" i="66" s="1"/>
  <c r="T228" i="66" s="1"/>
  <c r="P115" i="66"/>
  <c r="N115" i="66"/>
  <c r="O232" i="66"/>
  <c r="Z88" i="66"/>
  <c r="O88" i="66"/>
  <c r="Y232" i="66"/>
  <c r="Y88" i="66"/>
  <c r="Z232" i="66"/>
  <c r="V83" i="66"/>
  <c r="X83" i="66" s="1"/>
  <c r="U83" i="66"/>
  <c r="Q83" i="66"/>
  <c r="R83" i="66" s="1"/>
  <c r="T83" i="66" s="1"/>
  <c r="U276" i="66"/>
  <c r="V276" i="66"/>
  <c r="X276" i="66" s="1"/>
  <c r="Q276" i="66"/>
  <c r="R276" i="66" s="1"/>
  <c r="T276" i="66" s="1"/>
  <c r="U131" i="66" l="1"/>
  <c r="Q131" i="66"/>
  <c r="R131" i="66" s="1"/>
  <c r="T131" i="66" s="1"/>
  <c r="V132" i="66"/>
  <c r="X132" i="66" s="1"/>
  <c r="Q132" i="66"/>
  <c r="R132" i="66" s="1"/>
  <c r="T132" i="66" s="1"/>
  <c r="U280" i="66"/>
  <c r="V280" i="66"/>
  <c r="X280" i="66" s="1"/>
  <c r="O211" i="66"/>
  <c r="Q211" i="66" s="1"/>
  <c r="R211" i="66" s="1"/>
  <c r="T211" i="66" s="1"/>
  <c r="O115" i="66"/>
  <c r="Y115" i="66"/>
  <c r="Y259" i="66"/>
  <c r="Z259" i="66"/>
  <c r="Z115" i="66"/>
  <c r="V136" i="66"/>
  <c r="X136" i="66" s="1"/>
  <c r="Q136" i="66"/>
  <c r="R136" i="66" s="1"/>
  <c r="T136" i="66" s="1"/>
  <c r="U136" i="66"/>
  <c r="Y211" i="66"/>
  <c r="Y67" i="66"/>
  <c r="Z67" i="66"/>
  <c r="O67" i="66"/>
  <c r="Z211" i="66"/>
  <c r="O259" i="66"/>
  <c r="Q88" i="66"/>
  <c r="R88" i="66" s="1"/>
  <c r="T88" i="66" s="1"/>
  <c r="V88" i="66"/>
  <c r="X88" i="66" s="1"/>
  <c r="U88" i="66"/>
  <c r="U232" i="66"/>
  <c r="Q232" i="66"/>
  <c r="R232" i="66" s="1"/>
  <c r="T232" i="66" s="1"/>
  <c r="V232" i="66"/>
  <c r="X232" i="66" s="1"/>
  <c r="U211" i="66" l="1"/>
  <c r="V211" i="66"/>
  <c r="X211" i="66" s="1"/>
  <c r="Q67" i="66"/>
  <c r="R67" i="66" s="1"/>
  <c r="T67" i="66" s="1"/>
  <c r="V67" i="66"/>
  <c r="X67" i="66" s="1"/>
  <c r="U67" i="66"/>
  <c r="Q259" i="66"/>
  <c r="R259" i="66" s="1"/>
  <c r="T259" i="66" s="1"/>
  <c r="V259" i="66"/>
  <c r="X259" i="66" s="1"/>
  <c r="U259" i="66"/>
  <c r="Q115" i="66"/>
  <c r="R115" i="66" s="1"/>
  <c r="T115" i="66" s="1"/>
  <c r="V115" i="66"/>
  <c r="X115" i="66" s="1"/>
  <c r="U115" i="66"/>
  <c r="G282" i="72" l="1"/>
  <c r="G251" i="72"/>
  <c r="G158" i="72"/>
  <c r="G127" i="72"/>
  <c r="G96" i="72"/>
  <c r="G65" i="72"/>
  <c r="G189" i="72"/>
  <c r="G220" i="72"/>
  <c r="G3" i="72"/>
  <c r="G34" i="72"/>
  <c r="J4" i="37"/>
  <c r="J4" i="58"/>
  <c r="I4" i="58"/>
  <c r="I4" i="37"/>
  <c r="O4" i="58" l="1"/>
  <c r="F245" i="66"/>
  <c r="E37" i="53"/>
  <c r="M45" i="39"/>
  <c r="F101" i="66"/>
  <c r="E31" i="53"/>
  <c r="J4" i="41"/>
  <c r="E45" i="39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F53" i="66"/>
  <c r="E19" i="53"/>
  <c r="I4" i="41"/>
  <c r="D45" i="39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4" i="58"/>
  <c r="H4" i="37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E25" i="53"/>
  <c r="F197" i="66"/>
  <c r="N4" i="58"/>
  <c r="L45" i="39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G97" i="72" l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L56" i="39"/>
  <c r="E158" i="38"/>
  <c r="L59" i="39"/>
  <c r="L60" i="39" s="1"/>
  <c r="E124" i="38"/>
  <c r="E56" i="39"/>
  <c r="E59" i="39"/>
  <c r="E60" i="39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M56" i="39"/>
  <c r="E175" i="38"/>
  <c r="M59" i="39"/>
  <c r="M60" i="39" s="1"/>
  <c r="H4" i="41"/>
  <c r="K45" i="39" s="1"/>
  <c r="E7" i="53"/>
  <c r="F5" i="66"/>
  <c r="C45" i="39"/>
  <c r="E13" i="53"/>
  <c r="F149" i="66"/>
  <c r="M4" i="58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90" i="72"/>
  <c r="F190" i="72" s="1"/>
  <c r="E107" i="38"/>
  <c r="D56" i="39"/>
  <c r="D59" i="39"/>
  <c r="D60" i="39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52" i="72" l="1"/>
  <c r="F252" i="72" s="1"/>
  <c r="E221" i="72"/>
  <c r="F221" i="72" s="1"/>
  <c r="E159" i="72"/>
  <c r="F159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35" i="72"/>
  <c r="F35" i="72" s="1"/>
  <c r="E97" i="72"/>
  <c r="F97" i="72" s="1"/>
  <c r="E4" i="72"/>
  <c r="F4" i="72" s="1"/>
  <c r="L58" i="39"/>
  <c r="L57" i="39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E141" i="38"/>
  <c r="K59" i="39"/>
  <c r="K60" i="39" s="1"/>
  <c r="K56" i="39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D58" i="39"/>
  <c r="D57" i="39"/>
  <c r="E283" i="72"/>
  <c r="F283" i="72" s="1"/>
  <c r="I466" i="37"/>
  <c r="I474" i="37"/>
  <c r="D19" i="53"/>
  <c r="F19" i="53" s="1"/>
  <c r="H25" i="53" s="1"/>
  <c r="J53" i="66"/>
  <c r="J466" i="58"/>
  <c r="J474" i="58"/>
  <c r="J245" i="66"/>
  <c r="D37" i="53"/>
  <c r="F37" i="53" s="1"/>
  <c r="C59" i="39"/>
  <c r="C60" i="39" s="1"/>
  <c r="C56" i="39"/>
  <c r="E90" i="38"/>
  <c r="M58" i="39"/>
  <c r="M57" i="39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58" i="39"/>
  <c r="E57" i="39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J474" i="37"/>
  <c r="J101" i="66"/>
  <c r="D31" i="53"/>
  <c r="F31" i="53" s="1"/>
  <c r="H37" i="53" s="1"/>
  <c r="J466" i="37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I466" i="58"/>
  <c r="D25" i="53"/>
  <c r="F25" i="53" s="1"/>
  <c r="I474" i="58"/>
  <c r="J197" i="66"/>
  <c r="E36" i="72" l="1"/>
  <c r="F36" i="72" s="1"/>
  <c r="E253" i="72"/>
  <c r="F253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191" i="72"/>
  <c r="F191" i="72" s="1"/>
  <c r="E222" i="72"/>
  <c r="F222" i="72" s="1"/>
  <c r="G223" i="72" s="1"/>
  <c r="E160" i="72"/>
  <c r="F160" i="72" s="1"/>
  <c r="S101" i="66"/>
  <c r="W101" i="66"/>
  <c r="J479" i="37"/>
  <c r="F103" i="66"/>
  <c r="J474" i="41"/>
  <c r="J479" i="58"/>
  <c r="F247" i="66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37" i="53"/>
  <c r="H31" i="53"/>
  <c r="G31" i="53" s="1"/>
  <c r="S245" i="66"/>
  <c r="W245" i="66"/>
  <c r="I466" i="41"/>
  <c r="I489" i="58"/>
  <c r="F198" i="66"/>
  <c r="H466" i="37"/>
  <c r="D7" i="53"/>
  <c r="F7" i="53" s="1"/>
  <c r="H474" i="37"/>
  <c r="J5" i="66"/>
  <c r="J489" i="58"/>
  <c r="F246" i="66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H19" i="53"/>
  <c r="G19" i="53" s="1"/>
  <c r="G25" i="53"/>
  <c r="C58" i="39"/>
  <c r="C57" i="39"/>
  <c r="W53" i="66"/>
  <c r="S53" i="66"/>
  <c r="H474" i="58"/>
  <c r="J149" i="66"/>
  <c r="D13" i="53"/>
  <c r="F13" i="53" s="1"/>
  <c r="H7" i="53" s="1"/>
  <c r="H466" i="58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F55" i="66"/>
  <c r="I479" i="37"/>
  <c r="E98" i="72"/>
  <c r="F98" i="72" s="1"/>
  <c r="I489" i="37"/>
  <c r="F54" i="66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S197" i="66"/>
  <c r="W197" i="66"/>
  <c r="I474" i="41"/>
  <c r="F199" i="66"/>
  <c r="I479" i="58"/>
  <c r="J466" i="41"/>
  <c r="F102" i="66"/>
  <c r="J489" i="37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K58" i="39"/>
  <c r="K57" i="39"/>
  <c r="E129" i="72" l="1"/>
  <c r="F129" i="72" s="1"/>
  <c r="E284" i="72"/>
  <c r="F284" i="72" s="1"/>
  <c r="H224" i="72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223" i="72"/>
  <c r="F223" i="72" s="1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5" i="72"/>
  <c r="F5" i="72" s="1"/>
  <c r="E161" i="72"/>
  <c r="F161" i="72" s="1"/>
  <c r="J489" i="41"/>
  <c r="H479" i="58"/>
  <c r="F151" i="66"/>
  <c r="L246" i="66"/>
  <c r="P246" i="66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L198" i="66"/>
  <c r="P198" i="66" s="1"/>
  <c r="L102" i="66"/>
  <c r="P102" i="66" s="1"/>
  <c r="E37" i="72"/>
  <c r="F37" i="72" s="1"/>
  <c r="E68" i="72"/>
  <c r="F68" i="72" s="1"/>
  <c r="W5" i="66"/>
  <c r="S5" i="66"/>
  <c r="I489" i="41"/>
  <c r="E366" i="38"/>
  <c r="K103" i="66" s="1"/>
  <c r="N103" i="66" s="1"/>
  <c r="J480" i="37"/>
  <c r="J479" i="41"/>
  <c r="H479" i="37"/>
  <c r="H474" i="41"/>
  <c r="F7" i="66"/>
  <c r="L54" i="66"/>
  <c r="P54" i="66" s="1"/>
  <c r="H13" i="53"/>
  <c r="G13" i="53" s="1"/>
  <c r="G7" i="53"/>
  <c r="H489" i="37"/>
  <c r="F6" i="66"/>
  <c r="H466" i="4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J480" i="58"/>
  <c r="E385" i="38" s="1"/>
  <c r="K266" i="66" s="1"/>
  <c r="N266" i="66" s="1"/>
  <c r="E384" i="38"/>
  <c r="K247" i="66" s="1"/>
  <c r="N247" i="66" s="1"/>
  <c r="I479" i="41"/>
  <c r="E378" i="38"/>
  <c r="K199" i="66" s="1"/>
  <c r="N199" i="66" s="1"/>
  <c r="I480" i="58"/>
  <c r="E379" i="38" s="1"/>
  <c r="K218" i="66" s="1"/>
  <c r="N218" i="66" s="1"/>
  <c r="E360" i="38"/>
  <c r="K55" i="66" s="1"/>
  <c r="N55" i="66" s="1"/>
  <c r="I480" i="37"/>
  <c r="E325" i="38"/>
  <c r="M197" i="66" s="1"/>
  <c r="E319" i="38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F150" i="66"/>
  <c r="H489" i="58"/>
  <c r="E313" i="38"/>
  <c r="E307" i="38"/>
  <c r="E192" i="72"/>
  <c r="F192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337" i="38"/>
  <c r="E331" i="38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S149" i="66"/>
  <c r="W149" i="66"/>
  <c r="E349" i="38"/>
  <c r="M245" i="66" s="1"/>
  <c r="E343" i="38"/>
  <c r="E285" i="72" l="1"/>
  <c r="F285" i="72" s="1"/>
  <c r="N246" i="66"/>
  <c r="O246" i="66" s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162" i="72"/>
  <c r="F162" i="72" s="1"/>
  <c r="E130" i="72"/>
  <c r="F130" i="72" s="1"/>
  <c r="E224" i="72"/>
  <c r="F224" i="72" s="1"/>
  <c r="N54" i="66"/>
  <c r="J480" i="41"/>
  <c r="E367" i="38"/>
  <c r="K122" i="66" s="1"/>
  <c r="N122" i="66" s="1"/>
  <c r="Z103" i="66"/>
  <c r="Y247" i="66"/>
  <c r="Y103" i="66"/>
  <c r="Z247" i="66"/>
  <c r="J486" i="37"/>
  <c r="L101" i="66"/>
  <c r="E283" i="38"/>
  <c r="E289" i="38"/>
  <c r="D20" i="8"/>
  <c r="M101" i="66"/>
  <c r="G18" i="39" s="1"/>
  <c r="C20" i="8"/>
  <c r="M53" i="66"/>
  <c r="F18" i="39" s="1"/>
  <c r="I486" i="58"/>
  <c r="L197" i="66"/>
  <c r="L6" i="66"/>
  <c r="P6" i="66" s="1"/>
  <c r="V6" i="66" s="1"/>
  <c r="X6" i="66" s="1"/>
  <c r="E295" i="38"/>
  <c r="E301" i="38"/>
  <c r="M149" i="66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H489" i="41"/>
  <c r="N102" i="66"/>
  <c r="I486" i="37"/>
  <c r="L53" i="66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L150" i="66"/>
  <c r="P150" i="66" s="1"/>
  <c r="V150" i="66" s="1"/>
  <c r="X150" i="66" s="1"/>
  <c r="E361" i="38"/>
  <c r="K74" i="66" s="1"/>
  <c r="N74" i="66" s="1"/>
  <c r="I480" i="41"/>
  <c r="Y55" i="66"/>
  <c r="Z55" i="66"/>
  <c r="Z199" i="66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354" i="38"/>
  <c r="K7" i="66" s="1"/>
  <c r="N7" i="66" s="1"/>
  <c r="H480" i="37"/>
  <c r="H479" i="4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N198" i="66"/>
  <c r="O198" i="66" s="1"/>
  <c r="J486" i="58"/>
  <c r="L245" i="66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6" i="72"/>
  <c r="F6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99" i="72"/>
  <c r="F99" i="72" s="1"/>
  <c r="E372" i="38"/>
  <c r="K151" i="66" s="1"/>
  <c r="N151" i="66" s="1"/>
  <c r="H480" i="58"/>
  <c r="E373" i="38" s="1"/>
  <c r="K170" i="66" s="1"/>
  <c r="N170" i="66" s="1"/>
  <c r="Y199" i="66"/>
  <c r="Z198" i="66"/>
  <c r="Z54" i="66"/>
  <c r="E225" i="72" l="1"/>
  <c r="F225" i="72" s="1"/>
  <c r="E69" i="72"/>
  <c r="F69" i="72" s="1"/>
  <c r="E163" i="72"/>
  <c r="F163" i="72" s="1"/>
  <c r="Y198" i="66"/>
  <c r="E256" i="72"/>
  <c r="F256" i="72" s="1"/>
  <c r="Y54" i="66"/>
  <c r="P101" i="66"/>
  <c r="N101" i="66"/>
  <c r="N150" i="66"/>
  <c r="O54" i="66"/>
  <c r="V54" i="66" s="1"/>
  <c r="X54" i="66" s="1"/>
  <c r="P197" i="66"/>
  <c r="N197" i="66"/>
  <c r="P245" i="66"/>
  <c r="N245" i="66"/>
  <c r="O245" i="66" s="1"/>
  <c r="P53" i="66"/>
  <c r="N53" i="66"/>
  <c r="E193" i="72"/>
  <c r="F193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Y7" i="66"/>
  <c r="Z151" i="66"/>
  <c r="Y151" i="66"/>
  <c r="Z7" i="66"/>
  <c r="U198" i="66"/>
  <c r="Q198" i="66"/>
  <c r="V198" i="66"/>
  <c r="X198" i="66" s="1"/>
  <c r="I486" i="4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Q246" i="66"/>
  <c r="V246" i="66"/>
  <c r="X246" i="66" s="1"/>
  <c r="U246" i="66"/>
  <c r="Z74" i="66"/>
  <c r="Z218" i="66"/>
  <c r="Y218" i="66"/>
  <c r="Y74" i="66"/>
  <c r="E38" i="72"/>
  <c r="F38" i="72" s="1"/>
  <c r="B20" i="8"/>
  <c r="M5" i="66"/>
  <c r="U54" i="66"/>
  <c r="Q54" i="66"/>
  <c r="Y246" i="66"/>
  <c r="Z102" i="66"/>
  <c r="O102" i="66"/>
  <c r="Z246" i="66"/>
  <c r="Y102" i="66"/>
  <c r="L5" i="66"/>
  <c r="H486" i="37"/>
  <c r="Y266" i="66"/>
  <c r="Z266" i="66"/>
  <c r="Y122" i="66"/>
  <c r="Z122" i="66"/>
  <c r="E286" i="72"/>
  <c r="F286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355" i="38"/>
  <c r="K26" i="66" s="1"/>
  <c r="N26" i="66" s="1"/>
  <c r="H480" i="41"/>
  <c r="L149" i="66"/>
  <c r="H486" i="58"/>
  <c r="J486" i="4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N6" i="66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64" i="72"/>
  <c r="F164" i="72" s="1"/>
  <c r="E100" i="72" l="1"/>
  <c r="F100" i="72" s="1"/>
  <c r="R5" i="66"/>
  <c r="T5" i="66" s="1"/>
  <c r="P5" i="66"/>
  <c r="V5" i="66" s="1"/>
  <c r="X5" i="66" s="1"/>
  <c r="N5" i="66"/>
  <c r="V245" i="66"/>
  <c r="X245" i="66" s="1"/>
  <c r="Q245" i="66"/>
  <c r="R245" i="66" s="1"/>
  <c r="T245" i="66" s="1"/>
  <c r="U245" i="66"/>
  <c r="E70" i="72"/>
  <c r="F70" i="72" s="1"/>
  <c r="Z197" i="66"/>
  <c r="Y53" i="66"/>
  <c r="Z53" i="66"/>
  <c r="Y197" i="66"/>
  <c r="O53" i="66"/>
  <c r="R149" i="66"/>
  <c r="T149" i="66" s="1"/>
  <c r="P149" i="66"/>
  <c r="V149" i="66" s="1"/>
  <c r="X149" i="66" s="1"/>
  <c r="N149" i="66"/>
  <c r="O149" i="66" s="1"/>
  <c r="O197" i="66"/>
  <c r="O101" i="66"/>
  <c r="Y245" i="66"/>
  <c r="Y101" i="66"/>
  <c r="Z245" i="66"/>
  <c r="Z101" i="66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194" i="72"/>
  <c r="F194" i="72" s="1"/>
  <c r="Y6" i="66"/>
  <c r="Y150" i="66"/>
  <c r="O6" i="66"/>
  <c r="Z150" i="66"/>
  <c r="Z6" i="66"/>
  <c r="U102" i="66"/>
  <c r="Q102" i="66"/>
  <c r="V102" i="66"/>
  <c r="X102" i="66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O150" i="66"/>
  <c r="E226" i="72"/>
  <c r="F226" i="72" s="1"/>
  <c r="Z170" i="66"/>
  <c r="Y26" i="66"/>
  <c r="Z26" i="66"/>
  <c r="Y170" i="66"/>
  <c r="E257" i="72"/>
  <c r="F257" i="72" s="1"/>
  <c r="E132" i="72"/>
  <c r="F132" i="72" s="1"/>
  <c r="H486" i="4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8" i="72" l="1"/>
  <c r="F8" i="72" s="1"/>
  <c r="Q53" i="66"/>
  <c r="R53" i="66" s="1"/>
  <c r="T53" i="66" s="1"/>
  <c r="U53" i="66"/>
  <c r="V53" i="66"/>
  <c r="X53" i="66" s="1"/>
  <c r="U101" i="66"/>
  <c r="V101" i="66"/>
  <c r="X101" i="66" s="1"/>
  <c r="Q101" i="66"/>
  <c r="R101" i="66" s="1"/>
  <c r="T101" i="66" s="1"/>
  <c r="U197" i="66"/>
  <c r="V197" i="66"/>
  <c r="X197" i="66" s="1"/>
  <c r="Q197" i="66"/>
  <c r="R197" i="66" s="1"/>
  <c r="T197" i="66" s="1"/>
  <c r="U149" i="66"/>
  <c r="Q149" i="66"/>
  <c r="Y5" i="66"/>
  <c r="O5" i="66"/>
  <c r="Y149" i="66"/>
  <c r="Z149" i="66"/>
  <c r="Z5" i="66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39" i="72"/>
  <c r="F39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71" i="72"/>
  <c r="F71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01" i="72"/>
  <c r="F101" i="72" s="1"/>
  <c r="U150" i="66"/>
  <c r="Q150" i="66"/>
  <c r="E287" i="72"/>
  <c r="F287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Q6" i="66"/>
  <c r="U6" i="66"/>
  <c r="E165" i="72"/>
  <c r="F165" i="72" s="1"/>
  <c r="E133" i="72" l="1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Q5" i="66"/>
  <c r="U5" i="66"/>
  <c r="E9" i="72"/>
  <c r="F9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227" i="72"/>
  <c r="F227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96" i="72"/>
  <c r="F196" i="72" s="1"/>
  <c r="E258" i="72"/>
  <c r="F258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10" i="72" l="1"/>
  <c r="F10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72" i="72"/>
  <c r="F72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34" i="72"/>
  <c r="F134" i="72" s="1"/>
  <c r="E166" i="72"/>
  <c r="F166" i="72" s="1"/>
  <c r="E102" i="72"/>
  <c r="F102" i="72" s="1"/>
  <c r="G11" i="72" l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228" i="72"/>
  <c r="F228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97" i="72"/>
  <c r="F197" i="72" s="1"/>
  <c r="E41" i="72"/>
  <c r="F41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59" i="72"/>
  <c r="F259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89" i="72"/>
  <c r="F289" i="72" s="1"/>
  <c r="E11" i="72" l="1"/>
  <c r="F11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03" i="72"/>
  <c r="F103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73" i="72"/>
  <c r="F73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67" i="72"/>
  <c r="F167" i="72" s="1"/>
  <c r="E135" i="72"/>
  <c r="F135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29" i="72"/>
  <c r="F229" i="72" s="1"/>
  <c r="E290" i="72"/>
  <c r="F290" i="72" s="1"/>
  <c r="E42" i="72"/>
  <c r="F42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98" i="72"/>
  <c r="F198" i="72" s="1"/>
  <c r="E12" i="72"/>
  <c r="F12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260" i="72"/>
  <c r="F260" i="72" s="1"/>
  <c r="E104" i="72" l="1"/>
  <c r="F104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74" i="72"/>
  <c r="F74" i="72" s="1"/>
  <c r="E136" i="72"/>
  <c r="F136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68" i="72"/>
  <c r="F168" i="72" s="1"/>
  <c r="E230" i="72" l="1"/>
  <c r="F230" i="72" s="1"/>
  <c r="E291" i="72"/>
  <c r="F291" i="72" s="1"/>
  <c r="E43" i="72"/>
  <c r="F43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61" i="72"/>
  <c r="F261" i="72" s="1"/>
  <c r="E199" i="72"/>
  <c r="F199" i="72" s="1"/>
  <c r="E13" i="72"/>
  <c r="F13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200" i="72" l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69" i="72"/>
  <c r="F169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75" i="72"/>
  <c r="F75" i="72" s="1"/>
  <c r="E137" i="72"/>
  <c r="F137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05" i="72"/>
  <c r="F105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62" i="72"/>
  <c r="F262" i="72" s="1"/>
  <c r="E44" i="72"/>
  <c r="F44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4" i="72"/>
  <c r="F14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292" i="72"/>
  <c r="F292" i="72" s="1"/>
  <c r="E200" i="72"/>
  <c r="F200" i="72" s="1"/>
  <c r="E232" i="72" l="1"/>
  <c r="F232" i="72" s="1"/>
  <c r="E76" i="72"/>
  <c r="F76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8" i="72"/>
  <c r="F138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70" i="72"/>
  <c r="F170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06" i="72"/>
  <c r="F106" i="72" s="1"/>
  <c r="G107" i="72" l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63" i="72"/>
  <c r="F263" i="72" s="1"/>
  <c r="E201" i="72"/>
  <c r="F201" i="72" s="1"/>
  <c r="E45" i="72"/>
  <c r="F45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5" i="72"/>
  <c r="F15" i="72" s="1"/>
  <c r="E293" i="72"/>
  <c r="F293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33" i="72" l="1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77" i="72"/>
  <c r="F77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39" i="72"/>
  <c r="F139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71" i="72"/>
  <c r="F171" i="72" s="1"/>
  <c r="E107" i="72"/>
  <c r="F107" i="72" s="1"/>
  <c r="E202" i="72" l="1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34" i="72"/>
  <c r="F234" i="72" s="1"/>
  <c r="E264" i="72"/>
  <c r="F264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46" i="72"/>
  <c r="F46" i="72" s="1"/>
  <c r="E294" i="72"/>
  <c r="F294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6" i="72"/>
  <c r="F16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78" i="72" l="1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72" i="72"/>
  <c r="F172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40" i="72"/>
  <c r="F140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08" i="72"/>
  <c r="F108" i="72" s="1"/>
  <c r="E203" i="72"/>
  <c r="F203" i="72" s="1"/>
  <c r="E235" i="72" l="1"/>
  <c r="F235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47" i="72"/>
  <c r="F47" i="72" s="1"/>
  <c r="E295" i="72"/>
  <c r="F295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79" i="72"/>
  <c r="F79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65" i="72"/>
  <c r="F265" i="72" s="1"/>
  <c r="E17" i="72"/>
  <c r="F17" i="72" s="1"/>
  <c r="G18" i="72" l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09" i="72"/>
  <c r="F109" i="72" s="1"/>
  <c r="E204" i="72"/>
  <c r="F204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73" i="72"/>
  <c r="F173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41" i="72"/>
  <c r="F141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96" i="72"/>
  <c r="F296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48" i="72"/>
  <c r="F48" i="72" s="1"/>
  <c r="E80" i="72"/>
  <c r="F80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66" i="72"/>
  <c r="F266" i="72" s="1"/>
  <c r="E18" i="72"/>
  <c r="F18" i="72" s="1"/>
  <c r="E237" i="72" l="1"/>
  <c r="F237" i="72" s="1"/>
  <c r="E205" i="72"/>
  <c r="F205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10" i="72"/>
  <c r="F110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74" i="72"/>
  <c r="F174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42" i="72"/>
  <c r="F142" i="72" s="1"/>
  <c r="E19" i="72" l="1"/>
  <c r="F19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97" i="72"/>
  <c r="F297" i="72" s="1"/>
  <c r="E81" i="72"/>
  <c r="F81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49" i="72"/>
  <c r="F49" i="72" s="1"/>
  <c r="E267" i="72"/>
  <c r="F267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268" i="72" l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11" i="72"/>
  <c r="F111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75" i="72"/>
  <c r="F175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38" i="72"/>
  <c r="F238" i="72" s="1"/>
  <c r="E143" i="72"/>
  <c r="F143" i="72" s="1"/>
  <c r="E206" i="72"/>
  <c r="F206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0" i="72" l="1"/>
  <c r="F20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98" i="72"/>
  <c r="F298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82" i="72"/>
  <c r="F82" i="72" s="1"/>
  <c r="E50" i="72"/>
  <c r="F50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68" i="72"/>
  <c r="F268" i="72" s="1"/>
  <c r="E112" i="72" l="1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1" i="72"/>
  <c r="F21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76" i="72"/>
  <c r="F176" i="72" s="1"/>
  <c r="E207" i="72"/>
  <c r="F207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39" i="72"/>
  <c r="F239" i="72" s="1"/>
  <c r="E144" i="72"/>
  <c r="F144" i="72" s="1"/>
  <c r="G208" i="72" l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83" i="72"/>
  <c r="F83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99" i="72"/>
  <c r="F299" i="72" s="1"/>
  <c r="E51" i="72"/>
  <c r="F51" i="72" s="1"/>
  <c r="E269" i="72"/>
  <c r="F269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113" i="72"/>
  <c r="F113" i="72" s="1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77" i="72"/>
  <c r="F177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45" i="72"/>
  <c r="F145" i="72" s="1"/>
  <c r="E22" i="72"/>
  <c r="F22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40" i="72"/>
  <c r="F240" i="72" s="1"/>
  <c r="E208" i="72"/>
  <c r="F208" i="72" s="1"/>
  <c r="E114" i="72" l="1"/>
  <c r="F114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84" i="72"/>
  <c r="F84" i="72" s="1"/>
  <c r="E270" i="72"/>
  <c r="F270" i="72" s="1"/>
  <c r="E300" i="72"/>
  <c r="F300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52" i="72"/>
  <c r="F52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09" i="72"/>
  <c r="F209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46" i="72"/>
  <c r="F146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178" i="72"/>
  <c r="F178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3" i="72"/>
  <c r="F23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53" i="72" l="1"/>
  <c r="F53" i="72" s="1"/>
  <c r="E85" i="72"/>
  <c r="F85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301" i="72"/>
  <c r="F301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271" i="72"/>
  <c r="F271" i="72" s="1"/>
  <c r="E115" i="72"/>
  <c r="F115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24" i="72"/>
  <c r="H25" i="72" s="1"/>
  <c r="I26" i="72" s="1"/>
  <c r="J27" i="72" s="1"/>
  <c r="K28" i="72" s="1"/>
  <c r="L29" i="72" s="1"/>
  <c r="M30" i="72" s="1"/>
  <c r="N31" i="72" s="1"/>
  <c r="O32" i="72" s="1"/>
  <c r="E242" i="72"/>
  <c r="F242" i="72" s="1"/>
  <c r="E210" i="72" l="1"/>
  <c r="F210" i="72" s="1"/>
  <c r="E147" i="72"/>
  <c r="F147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179" i="72"/>
  <c r="F179" i="72" s="1"/>
  <c r="G243" i="72"/>
  <c r="H244" i="72" s="1"/>
  <c r="I245" i="72" s="1"/>
  <c r="J246" i="72" s="1"/>
  <c r="K247" i="72" s="1"/>
  <c r="L248" i="72" s="1"/>
  <c r="M249" i="72" s="1"/>
  <c r="G86" i="72"/>
  <c r="H87" i="72" s="1"/>
  <c r="I88" i="72" s="1"/>
  <c r="J89" i="72" s="1"/>
  <c r="K90" i="72" s="1"/>
  <c r="L91" i="72" s="1"/>
  <c r="M92" i="72" s="1"/>
  <c r="N93" i="72" s="1"/>
  <c r="O94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4" i="72"/>
  <c r="F24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80" i="72" l="1"/>
  <c r="H181" i="72" s="1"/>
  <c r="I182" i="72" s="1"/>
  <c r="J183" i="72" s="1"/>
  <c r="K184" i="72" s="1"/>
  <c r="L185" i="72" s="1"/>
  <c r="M186" i="72" s="1"/>
  <c r="N187" i="72" s="1"/>
  <c r="E86" i="72"/>
  <c r="F86" i="72" s="1"/>
  <c r="E243" i="72"/>
  <c r="F243" i="72" s="1"/>
  <c r="E302" i="72"/>
  <c r="F302" i="72" s="1"/>
  <c r="E54" i="72"/>
  <c r="F54" i="72" s="1"/>
  <c r="E272" i="72"/>
  <c r="F272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5" i="72"/>
  <c r="H26" i="72" s="1"/>
  <c r="I27" i="72" s="1"/>
  <c r="J28" i="72" s="1"/>
  <c r="K29" i="72" s="1"/>
  <c r="L30" i="72" s="1"/>
  <c r="M31" i="72" s="1"/>
  <c r="N32" i="72" s="1"/>
  <c r="E116" i="72"/>
  <c r="F116" i="72" s="1"/>
  <c r="G211" i="72"/>
  <c r="H212" i="72" s="1"/>
  <c r="I213" i="72" s="1"/>
  <c r="J214" i="72" s="1"/>
  <c r="K215" i="72" s="1"/>
  <c r="L216" i="72" s="1"/>
  <c r="M217" i="72" s="1"/>
  <c r="N218" i="72" s="1"/>
  <c r="G117" i="72" l="1"/>
  <c r="H118" i="72" s="1"/>
  <c r="I119" i="72" s="1"/>
  <c r="J120" i="72" s="1"/>
  <c r="K121" i="72" s="1"/>
  <c r="L122" i="72" s="1"/>
  <c r="M123" i="72" s="1"/>
  <c r="N124" i="72" s="1"/>
  <c r="O125" i="72" s="1"/>
  <c r="E25" i="72"/>
  <c r="F25" i="72" s="1"/>
  <c r="E148" i="72"/>
  <c r="F148" i="72" s="1"/>
  <c r="G273" i="72"/>
  <c r="H274" i="72" s="1"/>
  <c r="I275" i="72" s="1"/>
  <c r="J276" i="72" s="1"/>
  <c r="K277" i="72" s="1"/>
  <c r="L278" i="72" s="1"/>
  <c r="M279" i="72" s="1"/>
  <c r="N280" i="72" s="1"/>
  <c r="G55" i="72"/>
  <c r="H56" i="72" s="1"/>
  <c r="I57" i="72" s="1"/>
  <c r="J58" i="72" s="1"/>
  <c r="K59" i="72" s="1"/>
  <c r="L60" i="72" s="1"/>
  <c r="M61" i="72" s="1"/>
  <c r="N62" i="72" s="1"/>
  <c r="O63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87" i="72"/>
  <c r="H88" i="72" s="1"/>
  <c r="I89" i="72" s="1"/>
  <c r="J90" i="72" s="1"/>
  <c r="K91" i="72" s="1"/>
  <c r="L92" i="72" s="1"/>
  <c r="M93" i="72" s="1"/>
  <c r="N94" i="72" s="1"/>
  <c r="G244" i="72"/>
  <c r="H245" i="72" s="1"/>
  <c r="I246" i="72" s="1"/>
  <c r="J247" i="72" s="1"/>
  <c r="K248" i="72" s="1"/>
  <c r="L249" i="72" s="1"/>
  <c r="E211" i="72"/>
  <c r="F211" i="72" s="1"/>
  <c r="E180" i="72"/>
  <c r="F180" i="72" s="1"/>
  <c r="E303" i="72" l="1"/>
  <c r="F303" i="72" s="1"/>
  <c r="E55" i="72"/>
  <c r="F55" i="72" s="1"/>
  <c r="E273" i="72"/>
  <c r="F273" i="72" s="1"/>
  <c r="G149" i="72"/>
  <c r="H150" i="72" s="1"/>
  <c r="I151" i="72" s="1"/>
  <c r="J152" i="72" s="1"/>
  <c r="K153" i="72" s="1"/>
  <c r="L154" i="72" s="1"/>
  <c r="M155" i="72" s="1"/>
  <c r="N156" i="72" s="1"/>
  <c r="E87" i="72"/>
  <c r="F87" i="72" s="1"/>
  <c r="G26" i="72"/>
  <c r="H27" i="72" s="1"/>
  <c r="I28" i="72" s="1"/>
  <c r="J29" i="72" s="1"/>
  <c r="K30" i="72" s="1"/>
  <c r="L31" i="72" s="1"/>
  <c r="M32" i="72" s="1"/>
  <c r="G181" i="72"/>
  <c r="H182" i="72" s="1"/>
  <c r="I183" i="72" s="1"/>
  <c r="J184" i="72" s="1"/>
  <c r="K185" i="72" s="1"/>
  <c r="L186" i="72" s="1"/>
  <c r="M187" i="72" s="1"/>
  <c r="G212" i="72"/>
  <c r="H213" i="72" s="1"/>
  <c r="I214" i="72" s="1"/>
  <c r="J215" i="72" s="1"/>
  <c r="K216" i="72" s="1"/>
  <c r="L217" i="72" s="1"/>
  <c r="M218" i="72" s="1"/>
  <c r="E244" i="72"/>
  <c r="F244" i="72" s="1"/>
  <c r="E117" i="72"/>
  <c r="F117" i="72" s="1"/>
  <c r="E212" i="72" l="1"/>
  <c r="F212" i="72" s="1"/>
  <c r="E181" i="72"/>
  <c r="F181" i="72" s="1"/>
  <c r="G88" i="72"/>
  <c r="H89" i="72" s="1"/>
  <c r="I90" i="72" s="1"/>
  <c r="J91" i="72" s="1"/>
  <c r="K92" i="72" s="1"/>
  <c r="L93" i="72" s="1"/>
  <c r="M94" i="72" s="1"/>
  <c r="E26" i="72"/>
  <c r="F26" i="72" s="1"/>
  <c r="E149" i="72"/>
  <c r="F149" i="72" s="1"/>
  <c r="G274" i="72"/>
  <c r="H275" i="72" s="1"/>
  <c r="I276" i="72" s="1"/>
  <c r="J277" i="72" s="1"/>
  <c r="K278" i="72" s="1"/>
  <c r="L279" i="72" s="1"/>
  <c r="M280" i="72" s="1"/>
  <c r="G118" i="72"/>
  <c r="H119" i="72" s="1"/>
  <c r="I120" i="72" s="1"/>
  <c r="J121" i="72" s="1"/>
  <c r="K122" i="72" s="1"/>
  <c r="L123" i="72" s="1"/>
  <c r="M124" i="72" s="1"/>
  <c r="N125" i="72" s="1"/>
  <c r="G56" i="72"/>
  <c r="H57" i="72" s="1"/>
  <c r="I58" i="72" s="1"/>
  <c r="J59" i="72" s="1"/>
  <c r="K60" i="72" s="1"/>
  <c r="L61" i="72" s="1"/>
  <c r="M62" i="72" s="1"/>
  <c r="N63" i="72" s="1"/>
  <c r="G245" i="72"/>
  <c r="H246" i="72" s="1"/>
  <c r="I247" i="72" s="1"/>
  <c r="J248" i="72" s="1"/>
  <c r="K249" i="72" s="1"/>
  <c r="G304" i="72"/>
  <c r="H305" i="72" s="1"/>
  <c r="I306" i="72" s="1"/>
  <c r="J307" i="72" s="1"/>
  <c r="K308" i="72" s="1"/>
  <c r="L309" i="72" s="1"/>
  <c r="M310" i="72" s="1"/>
  <c r="N311" i="72" s="1"/>
  <c r="E56" i="72" l="1"/>
  <c r="F56" i="72" s="1"/>
  <c r="E118" i="72"/>
  <c r="F118" i="72" s="1"/>
  <c r="G150" i="72"/>
  <c r="H151" i="72" s="1"/>
  <c r="I152" i="72" s="1"/>
  <c r="J153" i="72" s="1"/>
  <c r="K154" i="72" s="1"/>
  <c r="L155" i="72" s="1"/>
  <c r="M156" i="72" s="1"/>
  <c r="G27" i="72"/>
  <c r="H28" i="72" s="1"/>
  <c r="I29" i="72" s="1"/>
  <c r="J30" i="72" s="1"/>
  <c r="K31" i="72" s="1"/>
  <c r="L32" i="72" s="1"/>
  <c r="E274" i="72"/>
  <c r="F274" i="72" s="1"/>
  <c r="E304" i="72"/>
  <c r="F304" i="72" s="1"/>
  <c r="E88" i="72"/>
  <c r="F88" i="72" s="1"/>
  <c r="E245" i="72"/>
  <c r="F245" i="72" s="1"/>
  <c r="G182" i="72"/>
  <c r="H183" i="72" s="1"/>
  <c r="I184" i="72" s="1"/>
  <c r="J185" i="72" s="1"/>
  <c r="K186" i="72" s="1"/>
  <c r="L187" i="72" s="1"/>
  <c r="G213" i="72"/>
  <c r="H214" i="72" s="1"/>
  <c r="I215" i="72" s="1"/>
  <c r="J216" i="72" s="1"/>
  <c r="K217" i="72" s="1"/>
  <c r="L218" i="72" s="1"/>
  <c r="E182" i="72" l="1"/>
  <c r="F182" i="72" s="1"/>
  <c r="G275" i="72"/>
  <c r="H276" i="72" s="1"/>
  <c r="I277" i="72" s="1"/>
  <c r="J278" i="72" s="1"/>
  <c r="K279" i="72" s="1"/>
  <c r="L280" i="72" s="1"/>
  <c r="G305" i="72"/>
  <c r="H306" i="72" s="1"/>
  <c r="I307" i="72" s="1"/>
  <c r="J308" i="72" s="1"/>
  <c r="K309" i="72" s="1"/>
  <c r="L310" i="72" s="1"/>
  <c r="M311" i="72" s="1"/>
  <c r="G89" i="72"/>
  <c r="H90" i="72" s="1"/>
  <c r="I91" i="72" s="1"/>
  <c r="J92" i="72" s="1"/>
  <c r="K93" i="72" s="1"/>
  <c r="L94" i="72" s="1"/>
  <c r="E27" i="72"/>
  <c r="F27" i="72" s="1"/>
  <c r="E150" i="72"/>
  <c r="F150" i="72" s="1"/>
  <c r="G246" i="72"/>
  <c r="H247" i="72" s="1"/>
  <c r="I248" i="72" s="1"/>
  <c r="J249" i="72" s="1"/>
  <c r="E213" i="72"/>
  <c r="F213" i="72" s="1"/>
  <c r="G119" i="72"/>
  <c r="H120" i="72" s="1"/>
  <c r="I121" i="72" s="1"/>
  <c r="J122" i="72" s="1"/>
  <c r="K123" i="72" s="1"/>
  <c r="L124" i="72" s="1"/>
  <c r="M125" i="72" s="1"/>
  <c r="G57" i="72"/>
  <c r="H58" i="72" s="1"/>
  <c r="I59" i="72" s="1"/>
  <c r="J60" i="72" s="1"/>
  <c r="K61" i="72" s="1"/>
  <c r="L62" i="72" s="1"/>
  <c r="M63" i="72" s="1"/>
  <c r="E57" i="72" l="1"/>
  <c r="F57" i="72" s="1"/>
  <c r="G58" i="72" s="1"/>
  <c r="H59" i="72" s="1"/>
  <c r="I60" i="72" s="1"/>
  <c r="J61" i="72" s="1"/>
  <c r="K62" i="72" s="1"/>
  <c r="L63" i="72" s="1"/>
  <c r="E119" i="72"/>
  <c r="F119" i="72" s="1"/>
  <c r="G120" i="72" s="1"/>
  <c r="H121" i="72" s="1"/>
  <c r="I122" i="72" s="1"/>
  <c r="J123" i="72" s="1"/>
  <c r="K124" i="72" s="1"/>
  <c r="L125" i="72" s="1"/>
  <c r="G214" i="72"/>
  <c r="H215" i="72" s="1"/>
  <c r="I216" i="72" s="1"/>
  <c r="J217" i="72" s="1"/>
  <c r="K218" i="72" s="1"/>
  <c r="E246" i="72"/>
  <c r="F246" i="72" s="1"/>
  <c r="G151" i="72"/>
  <c r="H152" i="72" s="1"/>
  <c r="I153" i="72" s="1"/>
  <c r="J154" i="72" s="1"/>
  <c r="K155" i="72" s="1"/>
  <c r="L156" i="72" s="1"/>
  <c r="E89" i="72"/>
  <c r="F89" i="72" s="1"/>
  <c r="G28" i="72"/>
  <c r="H29" i="72" s="1"/>
  <c r="I30" i="72" s="1"/>
  <c r="J31" i="72" s="1"/>
  <c r="K32" i="72" s="1"/>
  <c r="E305" i="72"/>
  <c r="F305" i="72" s="1"/>
  <c r="E275" i="72"/>
  <c r="F275" i="72" s="1"/>
  <c r="G183" i="72"/>
  <c r="H184" i="72" s="1"/>
  <c r="I185" i="72" s="1"/>
  <c r="J186" i="72" s="1"/>
  <c r="K187" i="72" s="1"/>
  <c r="G306" i="72" l="1"/>
  <c r="H307" i="72" s="1"/>
  <c r="I308" i="72" s="1"/>
  <c r="J309" i="72" s="1"/>
  <c r="K310" i="72" s="1"/>
  <c r="L311" i="72" s="1"/>
  <c r="E28" i="72"/>
  <c r="F28" i="72" s="1"/>
  <c r="G247" i="72"/>
  <c r="H248" i="72" s="1"/>
  <c r="I249" i="72" s="1"/>
  <c r="G90" i="72"/>
  <c r="H91" i="72" s="1"/>
  <c r="I92" i="72" s="1"/>
  <c r="J93" i="72" s="1"/>
  <c r="K94" i="72" s="1"/>
  <c r="E151" i="72"/>
  <c r="F151" i="72" s="1"/>
  <c r="E58" i="72"/>
  <c r="F58" i="72" s="1"/>
  <c r="E183" i="72"/>
  <c r="F183" i="72" s="1"/>
  <c r="E214" i="72"/>
  <c r="F214" i="72" s="1"/>
  <c r="G276" i="72"/>
  <c r="H277" i="72" s="1"/>
  <c r="I278" i="72" s="1"/>
  <c r="J279" i="72" s="1"/>
  <c r="K280" i="72" s="1"/>
  <c r="E120" i="72"/>
  <c r="F120" i="72" s="1"/>
  <c r="G184" i="72" l="1"/>
  <c r="H185" i="72" s="1"/>
  <c r="I186" i="72" s="1"/>
  <c r="J187" i="72" s="1"/>
  <c r="G215" i="72"/>
  <c r="H216" i="72" s="1"/>
  <c r="I217" i="72" s="1"/>
  <c r="J218" i="72" s="1"/>
  <c r="E90" i="72"/>
  <c r="F90" i="72" s="1"/>
  <c r="G152" i="72"/>
  <c r="H153" i="72" s="1"/>
  <c r="I154" i="72" s="1"/>
  <c r="J155" i="72" s="1"/>
  <c r="K156" i="72" s="1"/>
  <c r="E247" i="72"/>
  <c r="F247" i="72" s="1"/>
  <c r="E276" i="72"/>
  <c r="F276" i="72" s="1"/>
  <c r="G29" i="72"/>
  <c r="H30" i="72" s="1"/>
  <c r="I31" i="72" s="1"/>
  <c r="J32" i="72" s="1"/>
  <c r="G59" i="72"/>
  <c r="H60" i="72" s="1"/>
  <c r="I61" i="72" s="1"/>
  <c r="J62" i="72" s="1"/>
  <c r="K63" i="72" s="1"/>
  <c r="G121" i="72"/>
  <c r="H122" i="72" s="1"/>
  <c r="I123" i="72" s="1"/>
  <c r="J124" i="72" s="1"/>
  <c r="K125" i="72" s="1"/>
  <c r="E306" i="72"/>
  <c r="F306" i="72" s="1"/>
  <c r="E121" i="72" l="1"/>
  <c r="F121" i="72" s="1"/>
  <c r="G122" i="72" s="1"/>
  <c r="H123" i="72" s="1"/>
  <c r="I124" i="72" s="1"/>
  <c r="J125" i="72" s="1"/>
  <c r="E29" i="72"/>
  <c r="F29" i="72" s="1"/>
  <c r="G277" i="72"/>
  <c r="H278" i="72" s="1"/>
  <c r="I279" i="72" s="1"/>
  <c r="J280" i="72" s="1"/>
  <c r="G248" i="72"/>
  <c r="H249" i="72" s="1"/>
  <c r="E152" i="72"/>
  <c r="F152" i="72" s="1"/>
  <c r="E59" i="72"/>
  <c r="F59" i="72" s="1"/>
  <c r="G91" i="72"/>
  <c r="H92" i="72" s="1"/>
  <c r="I93" i="72" s="1"/>
  <c r="J94" i="72" s="1"/>
  <c r="G307" i="72"/>
  <c r="H308" i="72" s="1"/>
  <c r="I309" i="72" s="1"/>
  <c r="J310" i="72" s="1"/>
  <c r="K311" i="72" s="1"/>
  <c r="E215" i="72"/>
  <c r="F215" i="72" s="1"/>
  <c r="E184" i="72"/>
  <c r="F184" i="72" s="1"/>
  <c r="E91" i="72" l="1"/>
  <c r="F91" i="72" s="1"/>
  <c r="G60" i="72"/>
  <c r="H61" i="72" s="1"/>
  <c r="I62" i="72" s="1"/>
  <c r="J63" i="72" s="1"/>
  <c r="E248" i="72"/>
  <c r="F248" i="72" s="1"/>
  <c r="G249" i="72" s="1"/>
  <c r="E249" i="72" s="1"/>
  <c r="F249" i="72" s="1"/>
  <c r="G153" i="72"/>
  <c r="H154" i="72" s="1"/>
  <c r="I155" i="72" s="1"/>
  <c r="J156" i="72" s="1"/>
  <c r="E277" i="72"/>
  <c r="F277" i="72" s="1"/>
  <c r="E307" i="72"/>
  <c r="F307" i="72" s="1"/>
  <c r="G30" i="72"/>
  <c r="H31" i="72" s="1"/>
  <c r="I32" i="72" s="1"/>
  <c r="G185" i="72"/>
  <c r="H186" i="72" s="1"/>
  <c r="I187" i="72" s="1"/>
  <c r="G216" i="72"/>
  <c r="H217" i="72" s="1"/>
  <c r="I218" i="72" s="1"/>
  <c r="E122" i="72"/>
  <c r="F122" i="72" s="1"/>
  <c r="E216" i="72" l="1"/>
  <c r="F216" i="72" s="1"/>
  <c r="G217" i="72" s="1"/>
  <c r="H218" i="72" s="1"/>
  <c r="E185" i="72"/>
  <c r="F185" i="72" s="1"/>
  <c r="E30" i="72"/>
  <c r="F30" i="72" s="1"/>
  <c r="G278" i="72"/>
  <c r="H279" i="72" s="1"/>
  <c r="I280" i="72" s="1"/>
  <c r="G308" i="72"/>
  <c r="H309" i="72" s="1"/>
  <c r="I310" i="72" s="1"/>
  <c r="J311" i="72" s="1"/>
  <c r="E153" i="72"/>
  <c r="F153" i="72" s="1"/>
  <c r="G123" i="72"/>
  <c r="H124" i="72" s="1"/>
  <c r="I125" i="72" s="1"/>
  <c r="E60" i="72"/>
  <c r="F60" i="72" s="1"/>
  <c r="G92" i="72"/>
  <c r="H93" i="72" s="1"/>
  <c r="I94" i="72" s="1"/>
  <c r="G61" i="72" l="1"/>
  <c r="H62" i="72" s="1"/>
  <c r="I63" i="72" s="1"/>
  <c r="E123" i="72"/>
  <c r="F123" i="72" s="1"/>
  <c r="E308" i="72"/>
  <c r="F308" i="72" s="1"/>
  <c r="G154" i="72"/>
  <c r="H155" i="72" s="1"/>
  <c r="I156" i="72" s="1"/>
  <c r="E278" i="72"/>
  <c r="F278" i="72" s="1"/>
  <c r="G31" i="72"/>
  <c r="H32" i="72" s="1"/>
  <c r="G186" i="72"/>
  <c r="H187" i="72" s="1"/>
  <c r="E92" i="72"/>
  <c r="F92" i="72" s="1"/>
  <c r="E217" i="72"/>
  <c r="F217" i="72" s="1"/>
  <c r="G218" i="72" s="1"/>
  <c r="E218" i="72" s="1"/>
  <c r="F218" i="72" s="1"/>
  <c r="G93" i="72" l="1"/>
  <c r="H94" i="72" s="1"/>
  <c r="E186" i="72"/>
  <c r="F186" i="72" s="1"/>
  <c r="G187" i="72" s="1"/>
  <c r="E187" i="72" s="1"/>
  <c r="F187" i="72" s="1"/>
  <c r="G279" i="72"/>
  <c r="H280" i="72" s="1"/>
  <c r="E31" i="72"/>
  <c r="F31" i="72" s="1"/>
  <c r="E154" i="72"/>
  <c r="F154" i="72" s="1"/>
  <c r="G124" i="72"/>
  <c r="H125" i="72" s="1"/>
  <c r="G309" i="72"/>
  <c r="H310" i="72" s="1"/>
  <c r="I311" i="72" s="1"/>
  <c r="E61" i="72"/>
  <c r="F61" i="72" s="1"/>
  <c r="G32" i="72" l="1"/>
  <c r="E32" i="72" s="1"/>
  <c r="F32" i="72" s="1"/>
  <c r="AL32" i="72" s="1"/>
  <c r="E309" i="72"/>
  <c r="F309" i="72" s="1"/>
  <c r="E124" i="72"/>
  <c r="F124" i="72" s="1"/>
  <c r="G125" i="72" s="1"/>
  <c r="E125" i="72" s="1"/>
  <c r="F125" i="72" s="1"/>
  <c r="AL125" i="72" s="1"/>
  <c r="G155" i="72"/>
  <c r="H156" i="72" s="1"/>
  <c r="E279" i="72"/>
  <c r="F279" i="72" s="1"/>
  <c r="G280" i="72" s="1"/>
  <c r="E280" i="72" s="1"/>
  <c r="F280" i="72" s="1"/>
  <c r="E93" i="72"/>
  <c r="F93" i="72" s="1"/>
  <c r="G94" i="72" s="1"/>
  <c r="E94" i="72" s="1"/>
  <c r="F94" i="72" s="1"/>
  <c r="AL94" i="72" s="1"/>
  <c r="G62" i="72"/>
  <c r="H63" i="72" s="1"/>
  <c r="AL127" i="72" l="1"/>
  <c r="E62" i="72"/>
  <c r="F62" i="72" s="1"/>
  <c r="E155" i="72"/>
  <c r="F155" i="72" s="1"/>
  <c r="G156" i="72" s="1"/>
  <c r="E156" i="72" s="1"/>
  <c r="F156" i="72" s="1"/>
  <c r="G310" i="72"/>
  <c r="H311" i="72" s="1"/>
  <c r="G63" i="72" l="1"/>
  <c r="E63" i="72" s="1"/>
  <c r="F63" i="72" s="1"/>
  <c r="AL63" i="72" s="1"/>
  <c r="E310" i="72"/>
  <c r="F310" i="72" s="1"/>
  <c r="G311" i="72" l="1"/>
  <c r="E311" i="72" l="1"/>
  <c r="F311" i="72" s="1"/>
  <c r="D25" i="26" s="1" a="1"/>
  <c r="D25" i="26" s="1"/>
  <c r="H188" i="35" s="1"/>
  <c r="E24" i="26" a="1"/>
  <c r="E24" i="26" s="1"/>
  <c r="I187" i="35" s="1"/>
  <c r="E30" i="26" a="1"/>
  <c r="E30" i="26" s="1"/>
  <c r="I193" i="35" s="1"/>
  <c r="D38" i="26" a="1"/>
  <c r="D38" i="26" s="1"/>
  <c r="H201" i="35" s="1"/>
  <c r="D28" i="26" a="1"/>
  <c r="D28" i="26" s="1"/>
  <c r="H191" i="35" s="1"/>
  <c r="F40" i="26" a="1"/>
  <c r="F40" i="26" s="1"/>
  <c r="G224" i="35" s="1"/>
  <c r="E23" i="26" a="1"/>
  <c r="E23" i="26" s="1"/>
  <c r="F34" i="26" a="1"/>
  <c r="F34" i="26" s="1"/>
  <c r="G218" i="35" s="1"/>
  <c r="E35" i="26" a="1"/>
  <c r="E35" i="26" s="1"/>
  <c r="D30" i="26" a="1"/>
  <c r="D30" i="26" s="1"/>
  <c r="H193" i="35" s="1"/>
  <c r="D39" i="26" a="1"/>
  <c r="D39" i="26" s="1"/>
  <c r="F37" i="26" a="1"/>
  <c r="F37" i="26" s="1"/>
  <c r="G221" i="35" s="1"/>
  <c r="D31" i="26" a="1"/>
  <c r="D31" i="26" s="1"/>
  <c r="F25" i="26" a="1"/>
  <c r="F25" i="26" s="1"/>
  <c r="G209" i="35" s="1"/>
  <c r="H26" i="26" a="1"/>
  <c r="H26" i="26" s="1"/>
  <c r="I210" i="35" s="1"/>
  <c r="D41" i="26" a="1"/>
  <c r="D41" i="26" s="1"/>
  <c r="H204" i="35" s="1"/>
  <c r="F30" i="26" a="1"/>
  <c r="F30" i="26" s="1"/>
  <c r="G214" i="35" s="1"/>
  <c r="F29" i="26" a="1"/>
  <c r="F29" i="26" s="1"/>
  <c r="G213" i="35" s="1"/>
  <c r="F39" i="26" a="1"/>
  <c r="F39" i="26" s="1"/>
  <c r="D34" i="26" a="1"/>
  <c r="D34" i="26" s="1"/>
  <c r="H197" i="35" s="1"/>
  <c r="D27" i="26" a="1"/>
  <c r="D27" i="26" s="1"/>
  <c r="D23" i="26" a="1"/>
  <c r="D23" i="26" s="1"/>
  <c r="F32" i="26" a="1"/>
  <c r="F32" i="26" s="1"/>
  <c r="G216" i="35" s="1"/>
  <c r="F26" i="26" a="1"/>
  <c r="F26" i="26" s="1"/>
  <c r="G210" i="35" s="1"/>
  <c r="E31" i="26" a="1"/>
  <c r="E31" i="26" s="1"/>
  <c r="F38" i="26" a="1"/>
  <c r="F38" i="26" s="1"/>
  <c r="G222" i="35" s="1"/>
  <c r="D32" i="26" a="1"/>
  <c r="D32" i="26" s="1"/>
  <c r="H195" i="35" s="1"/>
  <c r="H27" i="26" a="1"/>
  <c r="H27" i="26" s="1"/>
  <c r="F28" i="26" a="1"/>
  <c r="F28" i="26" s="1"/>
  <c r="G212" i="35" s="1"/>
  <c r="E28" i="26" a="1"/>
  <c r="E28" i="26" s="1"/>
  <c r="I191" i="35" s="1"/>
  <c r="H37" i="26" a="1"/>
  <c r="H37" i="26" s="1"/>
  <c r="I221" i="35" s="1"/>
  <c r="H34" i="26" a="1"/>
  <c r="H34" i="26" s="1"/>
  <c r="I218" i="35" s="1"/>
  <c r="E34" i="26" a="1"/>
  <c r="E34" i="26" s="1"/>
  <c r="I197" i="35" s="1"/>
  <c r="G33" i="26" a="1"/>
  <c r="G33" i="26" s="1"/>
  <c r="H217" i="35" s="1"/>
  <c r="G26" i="26" a="1"/>
  <c r="G26" i="26" s="1"/>
  <c r="H210" i="35" s="1"/>
  <c r="H30" i="26" a="1"/>
  <c r="H30" i="26" s="1"/>
  <c r="I214" i="35" s="1"/>
  <c r="H32" i="26" a="1"/>
  <c r="H32" i="26" s="1"/>
  <c r="I216" i="35" s="1"/>
  <c r="H40" i="26" a="1"/>
  <c r="H40" i="26" s="1"/>
  <c r="I224" i="35" s="1"/>
  <c r="G34" i="26" a="1"/>
  <c r="G34" i="26" s="1"/>
  <c r="H218" i="35" s="1"/>
  <c r="F24" i="26" a="1"/>
  <c r="F24" i="26" s="1"/>
  <c r="G208" i="35" s="1"/>
  <c r="E36" i="26" a="1"/>
  <c r="E36" i="26" s="1"/>
  <c r="I199" i="35" s="1"/>
  <c r="E41" i="26" a="1"/>
  <c r="E41" i="26" s="1"/>
  <c r="I204" i="35" s="1"/>
  <c r="G35" i="26" a="1"/>
  <c r="G35" i="26" s="1"/>
  <c r="D37" i="26" a="1"/>
  <c r="D37" i="26" s="1"/>
  <c r="H200" i="35" s="1"/>
  <c r="G38" i="26" a="1"/>
  <c r="G38" i="26" s="1"/>
  <c r="H222" i="35" s="1"/>
  <c r="H29" i="26" a="1"/>
  <c r="H29" i="26" s="1"/>
  <c r="I213" i="35" s="1"/>
  <c r="H28" i="26" a="1"/>
  <c r="H28" i="26" s="1"/>
  <c r="I212" i="35" s="1"/>
  <c r="E42" i="26" a="1"/>
  <c r="E42" i="26" s="1"/>
  <c r="I205" i="35" s="1"/>
  <c r="G42" i="26" a="1"/>
  <c r="G42" i="26" s="1"/>
  <c r="H226" i="35" s="1"/>
  <c r="F23" i="26" a="1"/>
  <c r="F23" i="26" s="1"/>
  <c r="H39" i="26" a="1"/>
  <c r="H39" i="26" s="1"/>
  <c r="G28" i="26" a="1"/>
  <c r="G28" i="26" s="1"/>
  <c r="H212" i="35" s="1"/>
  <c r="G36" i="26" a="1"/>
  <c r="G36" i="26" s="1"/>
  <c r="H220" i="35" s="1"/>
  <c r="G31" i="26" a="1"/>
  <c r="G31" i="26" s="1"/>
  <c r="G29" i="26" a="1"/>
  <c r="G29" i="26" s="1"/>
  <c r="H213" i="35" s="1"/>
  <c r="G39" i="26" a="1"/>
  <c r="G39" i="26" s="1"/>
  <c r="H38" i="26" a="1"/>
  <c r="H38" i="26" s="1"/>
  <c r="I222" i="35" s="1"/>
  <c r="F36" i="26" a="1"/>
  <c r="F36" i="26" s="1"/>
  <c r="G220" i="35" s="1"/>
  <c r="D29" i="26" a="1"/>
  <c r="D29" i="26" s="1"/>
  <c r="H192" i="35" s="1"/>
  <c r="H23" i="26" a="1"/>
  <c r="H23" i="26" s="1"/>
  <c r="D42" i="26" a="1"/>
  <c r="D42" i="26" s="1"/>
  <c r="H205" i="35" s="1"/>
  <c r="E38" i="26" a="1"/>
  <c r="E38" i="26" s="1"/>
  <c r="I201" i="35" s="1"/>
  <c r="E26" i="26" a="1"/>
  <c r="E26" i="26" s="1"/>
  <c r="I189" i="35" s="1"/>
  <c r="I24" i="37" l="1"/>
  <c r="I26" i="37"/>
  <c r="I25" i="37"/>
  <c r="I23" i="37"/>
  <c r="J78" i="37"/>
  <c r="J75" i="37"/>
  <c r="J76" i="37"/>
  <c r="J77" i="37"/>
  <c r="E50" i="26"/>
  <c r="H50" i="26" s="1"/>
  <c r="G207" i="35"/>
  <c r="J84" i="58"/>
  <c r="J83" i="58"/>
  <c r="J85" i="58"/>
  <c r="J86" i="58"/>
  <c r="H78" i="58"/>
  <c r="H78" i="41" s="1"/>
  <c r="H75" i="58"/>
  <c r="H75" i="41" s="1"/>
  <c r="H77" i="58"/>
  <c r="H77" i="41" s="1"/>
  <c r="H76" i="58"/>
  <c r="H76" i="41" s="1"/>
  <c r="H23" i="58"/>
  <c r="H23" i="41" s="1"/>
  <c r="H26" i="58"/>
  <c r="H26" i="41" s="1"/>
  <c r="H25" i="58"/>
  <c r="H25" i="41" s="1"/>
  <c r="H24" i="58"/>
  <c r="H24" i="41" s="1"/>
  <c r="J20" i="37"/>
  <c r="J21" i="37"/>
  <c r="J19" i="37"/>
  <c r="J22" i="37"/>
  <c r="F35" i="26" a="1"/>
  <c r="F35" i="26" s="1"/>
  <c r="I92" i="37"/>
  <c r="I91" i="37"/>
  <c r="I91" i="41" s="1"/>
  <c r="I94" i="37"/>
  <c r="I94" i="41" s="1"/>
  <c r="I93" i="37"/>
  <c r="I92" i="58"/>
  <c r="I93" i="58"/>
  <c r="I94" i="58"/>
  <c r="I91" i="58"/>
  <c r="J52" i="58"/>
  <c r="J54" i="58"/>
  <c r="J51" i="58"/>
  <c r="J53" i="58"/>
  <c r="I194" i="35"/>
  <c r="H194" i="35"/>
  <c r="G23" i="26" a="1"/>
  <c r="G23" i="26" s="1"/>
  <c r="H24" i="26" a="1"/>
  <c r="H24" i="26" s="1"/>
  <c r="I208" i="35" s="1"/>
  <c r="J92" i="37"/>
  <c r="J91" i="37"/>
  <c r="J94" i="37"/>
  <c r="J93" i="37"/>
  <c r="J43" i="58"/>
  <c r="J46" i="58"/>
  <c r="J44" i="58"/>
  <c r="J45" i="58"/>
  <c r="H28" i="58"/>
  <c r="H28" i="41" s="1"/>
  <c r="H29" i="58"/>
  <c r="H29" i="41" s="1"/>
  <c r="H27" i="58"/>
  <c r="H27" i="41" s="1"/>
  <c r="H30" i="58"/>
  <c r="H30" i="41" s="1"/>
  <c r="H71" i="58"/>
  <c r="H71" i="41" s="1"/>
  <c r="H72" i="58"/>
  <c r="H72" i="41" s="1"/>
  <c r="H74" i="58"/>
  <c r="H74" i="41" s="1"/>
  <c r="H73" i="58"/>
  <c r="H73" i="41" s="1"/>
  <c r="H36" i="26" a="1"/>
  <c r="H36" i="26" s="1"/>
  <c r="I220" i="35" s="1"/>
  <c r="G41" i="26" a="1"/>
  <c r="G41" i="26" s="1"/>
  <c r="H225" i="35" s="1"/>
  <c r="I40" i="37"/>
  <c r="I39" i="37"/>
  <c r="I42" i="37"/>
  <c r="I41" i="37"/>
  <c r="J36" i="58"/>
  <c r="J38" i="58"/>
  <c r="J37" i="58"/>
  <c r="J35" i="58"/>
  <c r="I28" i="58"/>
  <c r="I27" i="58"/>
  <c r="I29" i="58"/>
  <c r="I30" i="58"/>
  <c r="H54" i="58"/>
  <c r="H54" i="41" s="1"/>
  <c r="H53" i="58"/>
  <c r="H53" i="41" s="1"/>
  <c r="H51" i="58"/>
  <c r="H51" i="41" s="1"/>
  <c r="H52" i="58"/>
  <c r="H52" i="41" s="1"/>
  <c r="H202" i="35"/>
  <c r="D35" i="26" a="1"/>
  <c r="D35" i="26" s="1"/>
  <c r="G32" i="26" a="1"/>
  <c r="G32" i="26" s="1"/>
  <c r="H216" i="35" s="1"/>
  <c r="H69" i="58"/>
  <c r="H69" i="41" s="1"/>
  <c r="H67" i="58"/>
  <c r="H67" i="41" s="1"/>
  <c r="H68" i="58"/>
  <c r="H68" i="41" s="1"/>
  <c r="H70" i="58"/>
  <c r="H70" i="41" s="1"/>
  <c r="J42" i="58"/>
  <c r="J41" i="58"/>
  <c r="J40" i="58"/>
  <c r="J39" i="58"/>
  <c r="I58" i="58"/>
  <c r="I57" i="58"/>
  <c r="I56" i="58"/>
  <c r="I55" i="58"/>
  <c r="H186" i="35"/>
  <c r="I43" i="37"/>
  <c r="I45" i="37"/>
  <c r="I44" i="37"/>
  <c r="I46" i="37"/>
  <c r="E40" i="26" a="1"/>
  <c r="E40" i="26" s="1"/>
  <c r="I203" i="35" s="1"/>
  <c r="D36" i="26" a="1"/>
  <c r="D36" i="26" s="1"/>
  <c r="H199" i="35" s="1"/>
  <c r="J76" i="58"/>
  <c r="J78" i="58"/>
  <c r="J77" i="58"/>
  <c r="J75" i="58"/>
  <c r="I75" i="58"/>
  <c r="I78" i="58"/>
  <c r="I76" i="58"/>
  <c r="I77" i="58"/>
  <c r="J61" i="37"/>
  <c r="J60" i="37"/>
  <c r="J62" i="37"/>
  <c r="J59" i="37"/>
  <c r="H190" i="35"/>
  <c r="C51" i="26"/>
  <c r="I198" i="35"/>
  <c r="H31" i="26" a="1"/>
  <c r="H31" i="26" s="1"/>
  <c r="F33" i="26" a="1"/>
  <c r="F33" i="26" s="1"/>
  <c r="G217" i="35" s="1"/>
  <c r="H215" i="35"/>
  <c r="H223" i="35"/>
  <c r="I72" i="37"/>
  <c r="I73" i="37"/>
  <c r="I71" i="37"/>
  <c r="I74" i="37"/>
  <c r="J61" i="58"/>
  <c r="J59" i="58"/>
  <c r="J62" i="58"/>
  <c r="J60" i="58"/>
  <c r="I59" i="37"/>
  <c r="I60" i="37"/>
  <c r="I62" i="37"/>
  <c r="I61" i="37"/>
  <c r="H60" i="58"/>
  <c r="H60" i="41" s="1"/>
  <c r="H59" i="58"/>
  <c r="H59" i="41" s="1"/>
  <c r="H62" i="58"/>
  <c r="H62" i="41" s="1"/>
  <c r="H61" i="58"/>
  <c r="H61" i="41" s="1"/>
  <c r="F31" i="26" a="1"/>
  <c r="F31" i="26" s="1"/>
  <c r="D26" i="26" a="1"/>
  <c r="D26" i="26" s="1"/>
  <c r="H189" i="35" s="1"/>
  <c r="I207" i="35"/>
  <c r="I39" i="58"/>
  <c r="I42" i="58"/>
  <c r="I40" i="58"/>
  <c r="I41" i="58"/>
  <c r="H219" i="35"/>
  <c r="J73" i="58"/>
  <c r="J72" i="58"/>
  <c r="J74" i="58"/>
  <c r="J71" i="58"/>
  <c r="G223" i="35"/>
  <c r="I186" i="35"/>
  <c r="G24" i="26" a="1"/>
  <c r="G24" i="26" s="1"/>
  <c r="H208" i="35" s="1"/>
  <c r="H35" i="26" a="1"/>
  <c r="H35" i="26" s="1"/>
  <c r="J88" i="37"/>
  <c r="J90" i="37"/>
  <c r="J87" i="37"/>
  <c r="J89" i="37"/>
  <c r="J35" i="37"/>
  <c r="J35" i="41" s="1"/>
  <c r="J36" i="37"/>
  <c r="J36" i="41" s="1"/>
  <c r="J38" i="37"/>
  <c r="J38" i="41" s="1"/>
  <c r="J37" i="37"/>
  <c r="J37" i="41" s="1"/>
  <c r="H40" i="58"/>
  <c r="H40" i="41" s="1"/>
  <c r="H39" i="58"/>
  <c r="H39" i="41" s="1"/>
  <c r="H41" i="58"/>
  <c r="H41" i="41" s="1"/>
  <c r="H42" i="58"/>
  <c r="H42" i="41" s="1"/>
  <c r="H83" i="58"/>
  <c r="H83" i="41" s="1"/>
  <c r="H85" i="58"/>
  <c r="H85" i="41" s="1"/>
  <c r="H86" i="58"/>
  <c r="H86" i="41" s="1"/>
  <c r="H84" i="58"/>
  <c r="H84" i="41" s="1"/>
  <c r="G40" i="26" a="1"/>
  <c r="G40" i="26" s="1"/>
  <c r="H224" i="35" s="1"/>
  <c r="F27" i="26" a="1"/>
  <c r="F27" i="26" s="1"/>
  <c r="I70" i="58"/>
  <c r="I69" i="58"/>
  <c r="I67" i="58"/>
  <c r="I68" i="58"/>
  <c r="J68" i="37"/>
  <c r="J69" i="37"/>
  <c r="J67" i="37"/>
  <c r="J70" i="37"/>
  <c r="H37" i="58"/>
  <c r="H37" i="41" s="1"/>
  <c r="H35" i="58"/>
  <c r="H35" i="41" s="1"/>
  <c r="H36" i="58"/>
  <c r="H36" i="41" s="1"/>
  <c r="H38" i="58"/>
  <c r="H38" i="41" s="1"/>
  <c r="H43" i="58"/>
  <c r="H43" i="41" s="1"/>
  <c r="H45" i="58"/>
  <c r="H45" i="41" s="1"/>
  <c r="H44" i="58"/>
  <c r="H44" i="41" s="1"/>
  <c r="H46" i="58"/>
  <c r="H46" i="41" s="1"/>
  <c r="I35" i="37"/>
  <c r="I36" i="37"/>
  <c r="I38" i="37"/>
  <c r="I37" i="37"/>
  <c r="E29" i="26" a="1"/>
  <c r="E29" i="26" s="1"/>
  <c r="I192" i="35" s="1"/>
  <c r="G27" i="26" a="1"/>
  <c r="G27" i="26" s="1"/>
  <c r="I37" i="58"/>
  <c r="I36" i="58"/>
  <c r="I38" i="58"/>
  <c r="I35" i="58"/>
  <c r="H22" i="58"/>
  <c r="H22" i="41" s="1"/>
  <c r="H19" i="58"/>
  <c r="H19" i="41" s="1"/>
  <c r="H21" i="58"/>
  <c r="H21" i="41" s="1"/>
  <c r="H20" i="58"/>
  <c r="H20" i="41" s="1"/>
  <c r="I211" i="35"/>
  <c r="G51" i="26"/>
  <c r="I88" i="37"/>
  <c r="I87" i="37"/>
  <c r="I90" i="37"/>
  <c r="I89" i="37"/>
  <c r="I78" i="37"/>
  <c r="I78" i="41" s="1"/>
  <c r="I76" i="37"/>
  <c r="I76" i="41" s="1"/>
  <c r="I75" i="37"/>
  <c r="I77" i="37"/>
  <c r="I77" i="41" s="1"/>
  <c r="H42" i="26" a="1"/>
  <c r="H42" i="26" s="1"/>
  <c r="I226" i="35" s="1"/>
  <c r="J27" i="37"/>
  <c r="J30" i="37"/>
  <c r="J28" i="37"/>
  <c r="J29" i="37"/>
  <c r="I223" i="35"/>
  <c r="I62" i="58"/>
  <c r="I60" i="58"/>
  <c r="I61" i="58"/>
  <c r="I59" i="58"/>
  <c r="I52" i="37"/>
  <c r="I54" i="37"/>
  <c r="I53" i="37"/>
  <c r="I51" i="37"/>
  <c r="J29" i="58"/>
  <c r="J27" i="58"/>
  <c r="J30" i="58"/>
  <c r="J28" i="58"/>
  <c r="J45" i="37"/>
  <c r="J45" i="41" s="1"/>
  <c r="J43" i="37"/>
  <c r="J43" i="41" s="1"/>
  <c r="J46" i="37"/>
  <c r="J46" i="41" s="1"/>
  <c r="J44" i="37"/>
  <c r="J44" i="41" s="1"/>
  <c r="F42" i="26" a="1"/>
  <c r="F42" i="26" s="1"/>
  <c r="G226" i="35" s="1"/>
  <c r="E33" i="26" a="1"/>
  <c r="E33" i="26" s="1"/>
  <c r="I196" i="35" s="1"/>
  <c r="H41" i="26" a="1"/>
  <c r="H41" i="26" s="1"/>
  <c r="I225" i="35" s="1"/>
  <c r="D24" i="26" a="1"/>
  <c r="D24" i="26" s="1"/>
  <c r="H187" i="35" s="1"/>
  <c r="G25" i="26" a="1"/>
  <c r="G25" i="26" s="1"/>
  <c r="H209" i="35" s="1"/>
  <c r="F41" i="26" a="1"/>
  <c r="F41" i="26" s="1"/>
  <c r="G225" i="35" s="1"/>
  <c r="E39" i="26" a="1"/>
  <c r="E39" i="26" s="1"/>
  <c r="E27" i="26" a="1"/>
  <c r="E27" i="26" s="1"/>
  <c r="D40" i="26" a="1"/>
  <c r="D40" i="26" s="1"/>
  <c r="H203" i="35" s="1"/>
  <c r="H25" i="26" a="1"/>
  <c r="H25" i="26" s="1"/>
  <c r="I209" i="35" s="1"/>
  <c r="E25" i="26" a="1"/>
  <c r="E25" i="26" s="1"/>
  <c r="I188" i="35" s="1"/>
  <c r="D33" i="26" a="1"/>
  <c r="D33" i="26" s="1"/>
  <c r="H196" i="35" s="1"/>
  <c r="H33" i="26" a="1"/>
  <c r="H33" i="26" s="1"/>
  <c r="I217" i="35" s="1"/>
  <c r="E37" i="26" a="1"/>
  <c r="E37" i="26" s="1"/>
  <c r="I200" i="35" s="1"/>
  <c r="G30" i="26" a="1"/>
  <c r="G30" i="26" s="1"/>
  <c r="H214" i="35" s="1"/>
  <c r="G37" i="26" a="1"/>
  <c r="G37" i="26" s="1"/>
  <c r="H221" i="35" s="1"/>
  <c r="E32" i="26" a="1"/>
  <c r="E32" i="26" s="1"/>
  <c r="I195" i="35" s="1"/>
  <c r="J29" i="41" l="1"/>
  <c r="G54" i="26"/>
  <c r="F52" i="26"/>
  <c r="I60" i="41"/>
  <c r="I35" i="41"/>
  <c r="J62" i="41"/>
  <c r="I75" i="41"/>
  <c r="I190" i="35"/>
  <c r="D51" i="26"/>
  <c r="J51" i="26" s="1"/>
  <c r="J24" i="58"/>
  <c r="J23" i="58"/>
  <c r="J26" i="58"/>
  <c r="J25" i="58"/>
  <c r="H82" i="58"/>
  <c r="H82" i="41" s="1"/>
  <c r="H81" i="58"/>
  <c r="H81" i="41" s="1"/>
  <c r="H79" i="58"/>
  <c r="H79" i="41" s="1"/>
  <c r="H80" i="58"/>
  <c r="H80" i="41" s="1"/>
  <c r="J15" i="58"/>
  <c r="J17" i="58"/>
  <c r="J16" i="58"/>
  <c r="J18" i="58"/>
  <c r="G52" i="26"/>
  <c r="I215" i="35"/>
  <c r="I16" i="37"/>
  <c r="I17" i="37"/>
  <c r="I18" i="37"/>
  <c r="I15" i="37"/>
  <c r="G211" i="35"/>
  <c r="E51" i="26"/>
  <c r="H51" i="26" s="1"/>
  <c r="I28" i="37"/>
  <c r="I28" i="41" s="1"/>
  <c r="I27" i="37"/>
  <c r="I27" i="41" s="1"/>
  <c r="I30" i="37"/>
  <c r="I30" i="41" s="1"/>
  <c r="I29" i="37"/>
  <c r="I29" i="41" s="1"/>
  <c r="D53" i="26"/>
  <c r="I52" i="58"/>
  <c r="I53" i="58"/>
  <c r="I54" i="58"/>
  <c r="I51" i="58"/>
  <c r="I86" i="37"/>
  <c r="I84" i="37"/>
  <c r="I85" i="37"/>
  <c r="I83" i="37"/>
  <c r="I86" i="58"/>
  <c r="I83" i="58"/>
  <c r="I84" i="58"/>
  <c r="I85" i="58"/>
  <c r="G215" i="35"/>
  <c r="E52" i="26"/>
  <c r="H52" i="26" s="1"/>
  <c r="J65" i="37"/>
  <c r="J66" i="37"/>
  <c r="J64" i="37"/>
  <c r="J63" i="37"/>
  <c r="H198" i="35"/>
  <c r="C53" i="26"/>
  <c r="H17" i="58"/>
  <c r="H18" i="58"/>
  <c r="H15" i="58"/>
  <c r="H16" i="58"/>
  <c r="I202" i="35"/>
  <c r="D54" i="26"/>
  <c r="J54" i="26" s="1"/>
  <c r="J79" i="58"/>
  <c r="J82" i="58"/>
  <c r="J81" i="58"/>
  <c r="J80" i="58"/>
  <c r="F51" i="26"/>
  <c r="I51" i="26" s="1"/>
  <c r="H211" i="35"/>
  <c r="I79" i="37"/>
  <c r="I82" i="37"/>
  <c r="I80" i="37"/>
  <c r="I81" i="37"/>
  <c r="J21" i="58"/>
  <c r="J21" i="41" s="1"/>
  <c r="J20" i="58"/>
  <c r="J20" i="41" s="1"/>
  <c r="J22" i="58"/>
  <c r="J22" i="41" s="1"/>
  <c r="J19" i="58"/>
  <c r="I93" i="41"/>
  <c r="H88" i="58"/>
  <c r="H88" i="41" s="1"/>
  <c r="H90" i="58"/>
  <c r="H90" i="41" s="1"/>
  <c r="H89" i="58"/>
  <c r="H89" i="41" s="1"/>
  <c r="H87" i="58"/>
  <c r="H87" i="41" s="1"/>
  <c r="J41" i="37"/>
  <c r="J41" i="41" s="1"/>
  <c r="J42" i="37"/>
  <c r="J42" i="41" s="1"/>
  <c r="J40" i="37"/>
  <c r="J40" i="41" s="1"/>
  <c r="J39" i="37"/>
  <c r="J39" i="41" s="1"/>
  <c r="I34" i="37"/>
  <c r="I31" i="37"/>
  <c r="I33" i="37"/>
  <c r="I32" i="37"/>
  <c r="C54" i="26"/>
  <c r="H207" i="35"/>
  <c r="F50" i="26"/>
  <c r="I92" i="41"/>
  <c r="J77" i="41"/>
  <c r="J53" i="37"/>
  <c r="J53" i="41" s="1"/>
  <c r="J52" i="37"/>
  <c r="J52" i="41" s="1"/>
  <c r="J54" i="37"/>
  <c r="J54" i="41" s="1"/>
  <c r="J51" i="37"/>
  <c r="J51" i="41" s="1"/>
  <c r="I25" i="58"/>
  <c r="I25" i="41" s="1"/>
  <c r="I23" i="58"/>
  <c r="I23" i="41" s="1"/>
  <c r="I26" i="58"/>
  <c r="I24" i="58"/>
  <c r="J28" i="41"/>
  <c r="I37" i="41"/>
  <c r="I66" i="58"/>
  <c r="I63" i="58"/>
  <c r="I65" i="58"/>
  <c r="I64" i="58"/>
  <c r="J59" i="41"/>
  <c r="I69" i="37"/>
  <c r="I69" i="41" s="1"/>
  <c r="I67" i="37"/>
  <c r="I67" i="41" s="1"/>
  <c r="I70" i="37"/>
  <c r="I70" i="41" s="1"/>
  <c r="I68" i="37"/>
  <c r="I68" i="41" s="1"/>
  <c r="I41" i="41"/>
  <c r="C52" i="26"/>
  <c r="I52" i="26" s="1"/>
  <c r="J76" i="41"/>
  <c r="I72" i="58"/>
  <c r="I72" i="41" s="1"/>
  <c r="I74" i="58"/>
  <c r="I74" i="41" s="1"/>
  <c r="I73" i="58"/>
  <c r="I73" i="41" s="1"/>
  <c r="I71" i="58"/>
  <c r="I71" i="41" s="1"/>
  <c r="I19" i="37"/>
  <c r="I20" i="37"/>
  <c r="I21" i="37"/>
  <c r="I22" i="37"/>
  <c r="I51" i="41"/>
  <c r="J30" i="41"/>
  <c r="J34" i="58"/>
  <c r="J32" i="58"/>
  <c r="J31" i="58"/>
  <c r="J33" i="58"/>
  <c r="I38" i="41"/>
  <c r="F53" i="26"/>
  <c r="J85" i="37"/>
  <c r="J85" i="41" s="1"/>
  <c r="J86" i="37"/>
  <c r="J86" i="41" s="1"/>
  <c r="J83" i="37"/>
  <c r="J83" i="41" s="1"/>
  <c r="J84" i="37"/>
  <c r="J84" i="41" s="1"/>
  <c r="I42" i="41"/>
  <c r="I50" i="37"/>
  <c r="I49" i="37"/>
  <c r="I48" i="37"/>
  <c r="I47" i="37"/>
  <c r="J75" i="41"/>
  <c r="I46" i="58"/>
  <c r="I46" i="41" s="1"/>
  <c r="I45" i="58"/>
  <c r="I45" i="41" s="1"/>
  <c r="I43" i="58"/>
  <c r="I43" i="41" s="1"/>
  <c r="I44" i="58"/>
  <c r="J88" i="58"/>
  <c r="J88" i="41" s="1"/>
  <c r="J90" i="58"/>
  <c r="J90" i="41" s="1"/>
  <c r="J89" i="58"/>
  <c r="J89" i="41" s="1"/>
  <c r="J87" i="58"/>
  <c r="J87" i="41" s="1"/>
  <c r="I53" i="41"/>
  <c r="J27" i="41"/>
  <c r="I36" i="41"/>
  <c r="I219" i="35"/>
  <c r="G53" i="26"/>
  <c r="I61" i="41"/>
  <c r="I79" i="58"/>
  <c r="I82" i="58"/>
  <c r="I80" i="58"/>
  <c r="I81" i="58"/>
  <c r="J60" i="41"/>
  <c r="I39" i="41"/>
  <c r="D52" i="26"/>
  <c r="J78" i="41"/>
  <c r="J56" i="37"/>
  <c r="J55" i="37"/>
  <c r="J58" i="37"/>
  <c r="J57" i="37"/>
  <c r="J91" i="58"/>
  <c r="J91" i="41" s="1"/>
  <c r="J92" i="58"/>
  <c r="J92" i="41" s="1"/>
  <c r="J94" i="58"/>
  <c r="J94" i="41" s="1"/>
  <c r="J93" i="58"/>
  <c r="J93" i="41" s="1"/>
  <c r="I20" i="58"/>
  <c r="I22" i="58"/>
  <c r="I19" i="58"/>
  <c r="I21" i="58"/>
  <c r="I62" i="41"/>
  <c r="F54" i="26"/>
  <c r="J61" i="41"/>
  <c r="I44" i="41"/>
  <c r="I40" i="41"/>
  <c r="J50" i="37"/>
  <c r="J47" i="37"/>
  <c r="J49" i="37"/>
  <c r="J48" i="37"/>
  <c r="H93" i="58"/>
  <c r="H93" i="41" s="1"/>
  <c r="H94" i="58"/>
  <c r="H94" i="41" s="1"/>
  <c r="H91" i="58"/>
  <c r="H91" i="41" s="1"/>
  <c r="H92" i="58"/>
  <c r="H92" i="41" s="1"/>
  <c r="I52" i="41"/>
  <c r="D50" i="26"/>
  <c r="I89" i="58"/>
  <c r="I89" i="41" s="1"/>
  <c r="I88" i="58"/>
  <c r="I88" i="41" s="1"/>
  <c r="I90" i="58"/>
  <c r="I90" i="41" s="1"/>
  <c r="I87" i="58"/>
  <c r="I87" i="41" s="1"/>
  <c r="G219" i="35"/>
  <c r="E53" i="26"/>
  <c r="H53" i="26" s="1"/>
  <c r="J57" i="58"/>
  <c r="J56" i="58"/>
  <c r="J55" i="58"/>
  <c r="J58" i="58"/>
  <c r="I58" i="37"/>
  <c r="I58" i="41" s="1"/>
  <c r="I57" i="37"/>
  <c r="I57" i="41" s="1"/>
  <c r="I56" i="37"/>
  <c r="I56" i="41" s="1"/>
  <c r="I55" i="37"/>
  <c r="I55" i="41" s="1"/>
  <c r="J16" i="37"/>
  <c r="J18" i="37"/>
  <c r="J15" i="37"/>
  <c r="J17" i="37"/>
  <c r="I59" i="41"/>
  <c r="I47" i="58"/>
  <c r="I49" i="58"/>
  <c r="I48" i="58"/>
  <c r="I50" i="58"/>
  <c r="J70" i="58"/>
  <c r="J70" i="41" s="1"/>
  <c r="J68" i="58"/>
  <c r="J68" i="41" s="1"/>
  <c r="J69" i="58"/>
  <c r="J69" i="41" s="1"/>
  <c r="J67" i="58"/>
  <c r="J67" i="41" s="1"/>
  <c r="I26" i="41"/>
  <c r="J74" i="37"/>
  <c r="J74" i="41" s="1"/>
  <c r="J72" i="37"/>
  <c r="J72" i="41" s="1"/>
  <c r="J73" i="37"/>
  <c r="J73" i="41" s="1"/>
  <c r="J71" i="37"/>
  <c r="J71" i="41" s="1"/>
  <c r="I54" i="41"/>
  <c r="J23" i="37"/>
  <c r="J23" i="41" s="1"/>
  <c r="J24" i="37"/>
  <c r="J24" i="41" s="1"/>
  <c r="J26" i="37"/>
  <c r="J26" i="41" s="1"/>
  <c r="J25" i="37"/>
  <c r="J25" i="41" s="1"/>
  <c r="E54" i="26"/>
  <c r="H54" i="26" s="1"/>
  <c r="G50" i="26"/>
  <c r="H56" i="58"/>
  <c r="H56" i="41" s="1"/>
  <c r="H58" i="58"/>
  <c r="H58" i="41" s="1"/>
  <c r="H55" i="58"/>
  <c r="H55" i="41" s="1"/>
  <c r="H57" i="58"/>
  <c r="H57" i="41" s="1"/>
  <c r="C50" i="26"/>
  <c r="I50" i="26" s="1"/>
  <c r="J19" i="41"/>
  <c r="I24" i="41"/>
  <c r="J50" i="26" l="1"/>
  <c r="J57" i="41"/>
  <c r="J52" i="26"/>
  <c r="J55" i="41"/>
  <c r="I21" i="41"/>
  <c r="I54" i="26"/>
  <c r="I79" i="41"/>
  <c r="J82" i="37"/>
  <c r="J82" i="41" s="1"/>
  <c r="J79" i="37"/>
  <c r="J79" i="41" s="1"/>
  <c r="J80" i="37"/>
  <c r="J80" i="41" s="1"/>
  <c r="J81" i="37"/>
  <c r="J81" i="41" s="1"/>
  <c r="H33" i="58"/>
  <c r="H33" i="41" s="1"/>
  <c r="H31" i="58"/>
  <c r="H31" i="41" s="1"/>
  <c r="H34" i="58"/>
  <c r="H34" i="41" s="1"/>
  <c r="H32" i="58"/>
  <c r="H32" i="41" s="1"/>
  <c r="J17" i="41"/>
  <c r="J56" i="41"/>
  <c r="J65" i="58"/>
  <c r="J65" i="41" s="1"/>
  <c r="J66" i="58"/>
  <c r="J63" i="58"/>
  <c r="J63" i="41" s="1"/>
  <c r="J64" i="58"/>
  <c r="J64" i="41" s="1"/>
  <c r="I20" i="41"/>
  <c r="H16" i="41"/>
  <c r="H49" i="58"/>
  <c r="H49" i="41" s="1"/>
  <c r="H50" i="58"/>
  <c r="H50" i="41" s="1"/>
  <c r="H48" i="58"/>
  <c r="H48" i="41" s="1"/>
  <c r="H47" i="58"/>
  <c r="H47" i="41" s="1"/>
  <c r="J15" i="41"/>
  <c r="I19" i="41"/>
  <c r="H15" i="41"/>
  <c r="J18" i="41"/>
  <c r="H66" i="58"/>
  <c r="H66" i="41" s="1"/>
  <c r="H64" i="58"/>
  <c r="H64" i="41" s="1"/>
  <c r="H63" i="58"/>
  <c r="H63" i="41" s="1"/>
  <c r="H65" i="58"/>
  <c r="H65" i="41" s="1"/>
  <c r="I47" i="41"/>
  <c r="H18" i="41"/>
  <c r="J16" i="41"/>
  <c r="I48" i="41"/>
  <c r="I31" i="58"/>
  <c r="I31" i="41" s="1"/>
  <c r="I32" i="58"/>
  <c r="I32" i="41" s="1"/>
  <c r="I33" i="58"/>
  <c r="I33" i="41" s="1"/>
  <c r="I34" i="58"/>
  <c r="I34" i="41" s="1"/>
  <c r="C38" i="63"/>
  <c r="H17" i="41"/>
  <c r="I49" i="41"/>
  <c r="I50" i="41"/>
  <c r="I53" i="26"/>
  <c r="J53" i="26"/>
  <c r="I64" i="37"/>
  <c r="I64" i="41" s="1"/>
  <c r="I63" i="37"/>
  <c r="I424" i="37" s="1"/>
  <c r="I65" i="37"/>
  <c r="C18" i="63" s="1"/>
  <c r="I66" i="37"/>
  <c r="I66" i="41" s="1"/>
  <c r="J48" i="58"/>
  <c r="J48" i="41" s="1"/>
  <c r="J50" i="58"/>
  <c r="J47" i="58"/>
  <c r="J424" i="58" s="1"/>
  <c r="J49" i="58"/>
  <c r="C58" i="63" s="1"/>
  <c r="I83" i="41"/>
  <c r="I81" i="41"/>
  <c r="I85" i="41"/>
  <c r="I80" i="41"/>
  <c r="J66" i="41"/>
  <c r="I84" i="41"/>
  <c r="J58" i="41"/>
  <c r="I22" i="41"/>
  <c r="I15" i="58"/>
  <c r="I18" i="58"/>
  <c r="I17" i="58"/>
  <c r="I16" i="58"/>
  <c r="I16" i="41" s="1"/>
  <c r="I82" i="41"/>
  <c r="I86" i="41"/>
  <c r="J34" i="37"/>
  <c r="J34" i="41" s="1"/>
  <c r="J31" i="37"/>
  <c r="J31" i="41" s="1"/>
  <c r="J33" i="37"/>
  <c r="J33" i="41" s="1"/>
  <c r="J32" i="37"/>
  <c r="J32" i="41" s="1"/>
  <c r="C48" i="63" l="1"/>
  <c r="E17" i="53"/>
  <c r="F17" i="53" s="1"/>
  <c r="H23" i="53" s="1"/>
  <c r="I63" i="41"/>
  <c r="I423" i="37"/>
  <c r="I425" i="37" s="1"/>
  <c r="C19" i="63" s="1"/>
  <c r="E35" i="53"/>
  <c r="F35" i="53" s="1"/>
  <c r="H29" i="53" s="1"/>
  <c r="F289" i="66"/>
  <c r="I65" i="41"/>
  <c r="J50" i="41"/>
  <c r="J49" i="41"/>
  <c r="J424" i="37"/>
  <c r="J424" i="41" s="1"/>
  <c r="J423" i="37"/>
  <c r="J425" i="37" s="1"/>
  <c r="C22" i="63" s="1"/>
  <c r="F98" i="66"/>
  <c r="E311" i="38"/>
  <c r="M98" i="66" s="1"/>
  <c r="I423" i="58"/>
  <c r="I424" i="58"/>
  <c r="F241" i="66" s="1"/>
  <c r="F97" i="66"/>
  <c r="H423" i="58"/>
  <c r="C28" i="63"/>
  <c r="J47" i="41"/>
  <c r="I15" i="41"/>
  <c r="I18" i="41"/>
  <c r="H424" i="58"/>
  <c r="H424" i="41" s="1"/>
  <c r="J423" i="58"/>
  <c r="I17" i="41"/>
  <c r="E11" i="53"/>
  <c r="F11" i="53" s="1"/>
  <c r="C12" i="63" l="1"/>
  <c r="F145" i="66"/>
  <c r="C29" i="63"/>
  <c r="H423" i="41"/>
  <c r="F194" i="66"/>
  <c r="E299" i="38"/>
  <c r="M194" i="66" s="1"/>
  <c r="E29" i="53"/>
  <c r="F29" i="53" s="1"/>
  <c r="E347" i="38"/>
  <c r="M290" i="66" s="1"/>
  <c r="F290" i="66"/>
  <c r="I425" i="58"/>
  <c r="C42" i="63" s="1"/>
  <c r="E323" i="38"/>
  <c r="M242" i="66" s="1"/>
  <c r="F242" i="66"/>
  <c r="I423" i="41"/>
  <c r="F193" i="66"/>
  <c r="E23" i="53"/>
  <c r="F23" i="53" s="1"/>
  <c r="H17" i="53" s="1"/>
  <c r="G17" i="53" s="1"/>
  <c r="E305" i="38" s="1"/>
  <c r="H425" i="58"/>
  <c r="N98" i="66"/>
  <c r="J425" i="58"/>
  <c r="H5" i="53"/>
  <c r="G5" i="53" s="1"/>
  <c r="E281" i="38" s="1"/>
  <c r="G11" i="53"/>
  <c r="E293" i="38" s="1"/>
  <c r="I424" i="41"/>
  <c r="F146" i="66"/>
  <c r="E335" i="38"/>
  <c r="M146" i="66" s="1"/>
  <c r="J423" i="41"/>
  <c r="N242" i="66" l="1"/>
  <c r="C59" i="63"/>
  <c r="C52" i="63"/>
  <c r="H484" i="37"/>
  <c r="L49" i="66"/>
  <c r="C49" i="63"/>
  <c r="I425" i="41"/>
  <c r="N3" i="41" s="1"/>
  <c r="L193" i="66"/>
  <c r="N193" i="66" s="1"/>
  <c r="H484" i="58"/>
  <c r="N290" i="66"/>
  <c r="H35" i="53"/>
  <c r="G35" i="53" s="1"/>
  <c r="E341" i="38" s="1"/>
  <c r="G29" i="53"/>
  <c r="E329" i="38" s="1"/>
  <c r="G23" i="53"/>
  <c r="E317" i="38" s="1"/>
  <c r="Y242" i="66"/>
  <c r="Y98" i="66"/>
  <c r="Z98" i="66"/>
  <c r="Z242" i="66"/>
  <c r="C39" i="63"/>
  <c r="H425" i="41"/>
  <c r="M3" i="41" s="1"/>
  <c r="C32" i="63"/>
  <c r="N194" i="66"/>
  <c r="N146" i="66"/>
  <c r="I484" i="37"/>
  <c r="L97" i="66"/>
  <c r="J425" i="41"/>
  <c r="O3" i="41" s="1"/>
  <c r="I484" i="58" l="1"/>
  <c r="I484" i="41" s="1"/>
  <c r="L241" i="66"/>
  <c r="P97" i="66"/>
  <c r="N97" i="66"/>
  <c r="L145" i="66"/>
  <c r="J484" i="37"/>
  <c r="J484" i="41" s="1"/>
  <c r="J484" i="58"/>
  <c r="L289" i="66"/>
  <c r="Y146" i="66"/>
  <c r="Z146" i="66"/>
  <c r="Y290" i="66"/>
  <c r="Z290" i="66"/>
  <c r="Z50" i="66"/>
  <c r="Z194" i="66"/>
  <c r="Y50" i="66"/>
  <c r="Y194" i="66"/>
  <c r="R193" i="66"/>
  <c r="T193" i="66" s="1"/>
  <c r="P193" i="66"/>
  <c r="V193" i="66" s="1"/>
  <c r="X193" i="66" s="1"/>
  <c r="N49" i="66"/>
  <c r="R49" i="66"/>
  <c r="T49" i="66" s="1"/>
  <c r="P49" i="66"/>
  <c r="V49" i="66" s="1"/>
  <c r="X49" i="66" s="1"/>
  <c r="H484" i="41"/>
  <c r="Y193" i="66" l="1"/>
  <c r="Z49" i="66"/>
  <c r="Y49" i="66"/>
  <c r="Z193" i="66"/>
  <c r="O49" i="66"/>
  <c r="P289" i="66"/>
  <c r="N289" i="66"/>
  <c r="P145" i="66"/>
  <c r="N145" i="66"/>
  <c r="Z241" i="66"/>
  <c r="Z97" i="66"/>
  <c r="P241" i="66"/>
  <c r="N241" i="66"/>
  <c r="O241" i="66" s="1"/>
  <c r="O193" i="66"/>
  <c r="O289" i="66" l="1"/>
  <c r="Q289" i="66" s="1"/>
  <c r="R289" i="66" s="1"/>
  <c r="T289" i="66" s="1"/>
  <c r="Y97" i="66"/>
  <c r="O97" i="66"/>
  <c r="Q97" i="66" s="1"/>
  <c r="R97" i="66" s="1"/>
  <c r="T97" i="66" s="1"/>
  <c r="Q241" i="66"/>
  <c r="R241" i="66" s="1"/>
  <c r="T241" i="66" s="1"/>
  <c r="U241" i="66"/>
  <c r="V241" i="66"/>
  <c r="X241" i="66" s="1"/>
  <c r="Y241" i="66"/>
  <c r="Z289" i="66"/>
  <c r="Y145" i="66"/>
  <c r="O145" i="66"/>
  <c r="Z145" i="66"/>
  <c r="Y289" i="66"/>
  <c r="U49" i="66"/>
  <c r="Q49" i="66"/>
  <c r="U193" i="66"/>
  <c r="Q193" i="66"/>
  <c r="V289" i="66" l="1"/>
  <c r="X289" i="66" s="1"/>
  <c r="U289" i="66"/>
  <c r="V97" i="66"/>
  <c r="X97" i="66" s="1"/>
  <c r="U97" i="66"/>
  <c r="V145" i="66"/>
  <c r="X145" i="66" s="1"/>
  <c r="U145" i="66"/>
  <c r="Q145" i="66"/>
  <c r="R145" i="66" s="1"/>
  <c r="T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<sst xmlns="http://schemas.openxmlformats.org/spreadsheetml/2006/main" count="4746" uniqueCount="340">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</sst>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13079562.578313589</c:v>
                </c:pt>
                <c:pt idx="2">
                  <c:v>12133526.796486642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23.319850561955707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27.177787331946757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2753913.7257766509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2380214.3991162772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13079562.578313589</c:v>
                </c:pt>
                <c:pt idx="2">
                  <c:v>12133526.796486642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13079562.578313589</c:v>
                </c:pt>
                <c:pt idx="2">
                  <c:v>12133526.796486642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226608.1620709057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237367.39124487917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23.319850561955707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27.177787331946757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2753913.7257766509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2380214.3991162772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1018521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1828706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217592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252314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287036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2986108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7271454.74298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3333331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3564815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</r>
  <r>
    <x v="11"/>
    <x v="10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</r>
  <r>
    <x v="21"/>
    <x v="10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</r>
  <r>
    <x v="22"/>
    <x v="5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</r>
  <r>
    <x v="31"/>
    <x v="7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</r>
  <r>
    <x v="37"/>
    <x v="9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</r>
  <r>
    <x v="38"/>
    <x v="4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</r>
  <r>
    <x v="11"/>
    <x v="10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</r>
  <r>
    <x v="21"/>
    <x v="10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</r>
  <r>
    <x v="22"/>
    <x v="5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</r>
  <r>
    <x v="31"/>
    <x v="7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</r>
  <r>
    <x v="37"/>
    <x v="9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</r>
  <r>
    <x v="38"/>
    <x v="4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29877.345805353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37462.493699251529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3366.7866613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7462.493699251529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49685.2325082356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12810.937899750508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0160.0098253172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12810.937899750508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n v="0"/>
    <x v="1"/>
  </r>
  <r>
    <x v="38"/>
    <s v="Græs og urter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n v="0"/>
    <x v="1"/>
  </r>
  <r>
    <x v="38"/>
    <s v="Græs og urter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x v="0"/>
  </r>
  <r>
    <x v="38"/>
    <s v="Græs og urter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x v="0"/>
  </r>
  <r>
    <x v="38"/>
    <s v="Græs og urter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7450959.0772760846"/>
  </r>
  <r>
    <x v="1"/>
    <x v="0"/>
    <x v="2"/>
    <n v="279414.6339744032"/>
  </r>
  <r>
    <x v="2"/>
    <x v="0"/>
    <x v="2"/>
    <n v="524623.08835190837"/>
  </r>
  <r>
    <x v="3"/>
    <x v="0"/>
    <x v="2"/>
    <n v="17271454.74298735"/>
  </r>
  <r>
    <x v="4"/>
    <x v="0"/>
    <x v="2"/>
    <n v="197391.62155129627"/>
  </r>
  <r>
    <x v="5"/>
    <x v="0"/>
    <x v="2"/>
    <n v="2319843.659459726"/>
  </r>
  <r>
    <x v="6"/>
    <x v="0"/>
    <x v="2"/>
    <n v="408411.71044063132"/>
  </r>
  <r>
    <x v="7"/>
    <x v="0"/>
    <x v="2"/>
    <n v="8353109.1121058436"/>
  </r>
  <r>
    <x v="8"/>
    <x v="0"/>
    <x v="2"/>
    <n v="28053.238119137233"/>
  </r>
  <r>
    <x v="9"/>
    <x v="0"/>
    <x v="2"/>
    <n v="1741244.0657606875"/>
  </r>
  <r>
    <x v="10"/>
    <x v="0"/>
    <x v="2"/>
    <n v="958505.49613034155"/>
  </r>
  <r>
    <x v="11"/>
    <x v="0"/>
    <x v="2"/>
    <n v="828635.16661860154"/>
  </r>
  <r>
    <x v="12"/>
    <x v="0"/>
    <x v="2"/>
    <n v="184273.681854211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531973.2246977086"/>
  </r>
  <r>
    <x v="1"/>
    <x v="1"/>
    <x v="2"/>
    <n v="29872.966694552277"/>
  </r>
  <r>
    <x v="2"/>
    <x v="1"/>
    <x v="2"/>
    <n v="213654.52911119949"/>
  </r>
  <r>
    <x v="3"/>
    <x v="1"/>
    <x v="2"/>
    <n v="2321080.0633232924"/>
  </r>
  <r>
    <x v="4"/>
    <x v="1"/>
    <x v="2"/>
    <n v="104773.85032405822"/>
  </r>
  <r>
    <x v="5"/>
    <x v="1"/>
    <x v="2"/>
    <n v="128543.17236488358"/>
  </r>
  <r>
    <x v="6"/>
    <x v="1"/>
    <x v="2"/>
    <n v="2491625.0257138005"/>
  </r>
  <r>
    <x v="7"/>
    <x v="1"/>
    <x v="2"/>
    <n v="411669.82731180527"/>
  </r>
  <r>
    <x v="8"/>
    <x v="1"/>
    <x v="2"/>
    <n v="17458.138688631974"/>
  </r>
  <r>
    <x v="9"/>
    <x v="1"/>
    <x v="2"/>
    <n v="437497.02391834371"/>
  </r>
  <r>
    <x v="10"/>
    <x v="1"/>
    <x v="2"/>
    <n v="675013.35123286699"/>
  </r>
  <r>
    <x v="11"/>
    <x v="1"/>
    <x v="2"/>
    <n v="161111.91977130895"/>
  </r>
  <r>
    <x v="12"/>
    <x v="1"/>
    <x v="2"/>
    <n v="41269.15960794751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26"/>
  </r>
  <r>
    <x v="1"/>
    <s v="Vestdanmark"/>
    <x v="24"/>
    <x v="2"/>
    <n v="314525.12457946909"/>
  </r>
  <r>
    <x v="1"/>
    <s v="Vestdanmark"/>
    <x v="25"/>
    <x v="2"/>
    <n v="4034.0707756292709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21"/>
  </r>
  <r>
    <x v="1"/>
    <s v="Østdanmark"/>
    <x v="23"/>
    <x v="2"/>
    <n v="10149.946321457955"/>
  </r>
  <r>
    <x v="1"/>
    <s v="Østdanmark"/>
    <x v="24"/>
    <x v="2"/>
    <n v="15500.875420530891"/>
  </r>
  <r>
    <x v="1"/>
    <s v="Østdanmark"/>
    <x v="25"/>
    <x v="2"/>
    <n v="24610.92922437073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67879.3882726107"/>
  </r>
  <r>
    <x v="3"/>
    <s v="Vestdanmark"/>
    <x v="35"/>
    <x v="2"/>
    <n v="184273.6818542117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8369.449315583843"/>
  </r>
  <r>
    <x v="3"/>
    <s v="Østdanmark"/>
    <x v="35"/>
    <x v="2"/>
    <n v="41269.159607947513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524623.08835190837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213654.5291111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8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8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8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8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8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8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8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8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x14ac:dyDescent="0.25">
      <c r="A2" s="6" t="s">
        <v>0</v>
      </c>
      <c r="B2" s="222" t="s">
        <v>304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306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307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AD106" sqref="AD106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337</v>
      </c>
      <c r="R34" s="340" t="s">
        <v>338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13079562.578313589</v>
      </c>
      <c r="R37" s="342">
        <f t="shared" ref="R37:R38" si="0">1-Q37/$Q$35</f>
        <v>0.34602187108432059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12133526.796486642</v>
      </c>
      <c r="R38" s="342">
        <f t="shared" si="0"/>
        <v>0.39332366017566789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339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310</v>
      </c>
    </row>
    <row r="55" spans="1:1" x14ac:dyDescent="0.25">
      <c r="A55" s="389" t="s">
        <v>311</v>
      </c>
    </row>
    <row r="56" spans="1:1" x14ac:dyDescent="0.25">
      <c r="A56" s="364" t="s">
        <v>314</v>
      </c>
    </row>
    <row r="57" spans="1:1" x14ac:dyDescent="0.25">
      <c r="A57" s="349" t="s">
        <v>316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336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K6" sqref="K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308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1900*(C2-År1)</f>
        <v>20900</v>
      </c>
      <c r="D5" s="9">
        <f>1900*(D2-År1)</f>
        <v>58900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9" zoomScale="85" zoomScaleNormal="85" workbookViewId="0">
      <selection activeCell="D18" sqref="D18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327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326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241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318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319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320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3" sqref="C13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330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41483.515367029002</v>
      </c>
      <c r="D50" s="109">
        <f t="shared" ca="1" si="0"/>
        <v>113747.42386591318</v>
      </c>
      <c r="E50" s="109">
        <f t="shared" ca="1" si="0"/>
        <v>0</v>
      </c>
      <c r="F50" s="109">
        <f t="shared" ca="1" si="0"/>
        <v>9587.2054000925127</v>
      </c>
      <c r="G50" s="109">
        <f t="shared" ca="1" si="0"/>
        <v>26093.346126216129</v>
      </c>
      <c r="H50" s="109">
        <f t="shared" ref="H50:H54" ca="1" si="2">SUM(B50,E50)</f>
        <v>0</v>
      </c>
      <c r="I50" s="109">
        <f t="shared" ca="1" si="1"/>
        <v>51070.720767121515</v>
      </c>
      <c r="J50" s="109">
        <f t="shared" ca="1" si="1"/>
        <v>139840.7699921293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331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333</v>
      </c>
      <c r="E1" s="168" t="s">
        <v>332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 ca="1"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 ca="1">IF($C4-G$1&lt;År1,0,F3*(1-VLOOKUP($A4,[1]Hugst!$R$5:$W$9,MATCH(ROUNDUP((G$1)/10,0)*10,[1]Hugst!$R$4:$W$4,0))))</f>
        <v>3813.9274765561777</v>
      </c>
      <c r="H4" s="168">
        <f ca="1"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 ca="1">IF($C5-G$1&lt;År1,0,F4*(1-VLOOKUP($A5,[1]Hugst!$R$5:$W$9,MATCH(ROUNDUP((G$1)/10,0)*10,[1]Hugst!$R$4:$W$4,0))))</f>
        <v>3803.1052465808671</v>
      </c>
      <c r="H5" s="168">
        <f ca="1">IF($C5-H$1&lt;År1,0,G4*(1-VLOOKUP($A5,[1]Hugst!$R$5:$W$9,MATCH(ROUNDUP((H$1)/10,0)*10,[1]Hugst!$R$4:$W$4,0))))</f>
        <v>3813.9274765561777</v>
      </c>
      <c r="I5" s="168">
        <f ca="1"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 ca="1">IF($C6-G$1&lt;År1,0,F5*(1-VLOOKUP($A6,[1]Hugst!$R$5:$W$9,MATCH(ROUNDUP((G$1)/10,0)*10,[1]Hugst!$R$4:$W$4,0))))</f>
        <v>3792.3371277553588</v>
      </c>
      <c r="H6" s="168">
        <f ca="1">IF($C6-H$1&lt;År1,0,G5*(1-VLOOKUP($A6,[1]Hugst!$R$5:$W$9,MATCH(ROUNDUP((H$1)/10,0)*10,[1]Hugst!$R$4:$W$4,0))))</f>
        <v>3803.1052465808671</v>
      </c>
      <c r="I6" s="168">
        <f ca="1">IF($C6-I$1&lt;År1,0,H5*(1-VLOOKUP($A6,[1]Hugst!$R$5:$W$9,MATCH(ROUNDUP((I$1)/10,0)*10,[1]Hugst!$R$4:$W$4,0))))</f>
        <v>3813.9274765561777</v>
      </c>
      <c r="J6" s="168">
        <f ca="1"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 ca="1">IF($C7-G$1&lt;År1,0,F6*(1-VLOOKUP($A7,[1]Hugst!$R$5:$W$9,MATCH(ROUNDUP((G$1)/10,0)*10,[1]Hugst!$R$4:$W$4,0))))</f>
        <v>3781.6228495239839</v>
      </c>
      <c r="H7" s="168">
        <f ca="1">IF($C7-H$1&lt;År1,0,G6*(1-VLOOKUP($A7,[1]Hugst!$R$5:$W$9,MATCH(ROUNDUP((H$1)/10,0)*10,[1]Hugst!$R$4:$W$4,0))))</f>
        <v>3792.3371277553588</v>
      </c>
      <c r="I7" s="168">
        <f ca="1">IF($C7-I$1&lt;År1,0,H6*(1-VLOOKUP($A7,[1]Hugst!$R$5:$W$9,MATCH(ROUNDUP((I$1)/10,0)*10,[1]Hugst!$R$4:$W$4,0))))</f>
        <v>3803.1052465808671</v>
      </c>
      <c r="J7" s="168">
        <f ca="1">IF($C7-J$1&lt;År1,0,I6*(1-VLOOKUP($A7,[1]Hugst!$R$5:$W$9,MATCH(ROUNDUP((J$1)/10,0)*10,[1]Hugst!$R$4:$W$4,0))))</f>
        <v>3813.9274765561777</v>
      </c>
      <c r="K7" s="168">
        <f ca="1"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 ca="1">IF($C8-G$1&lt;År1,0,F7*(1-VLOOKUP($A8,[1]Hugst!$R$5:$W$9,MATCH(ROUNDUP((G$1)/10,0)*10,[1]Hugst!$R$4:$W$4,0))))</f>
        <v>3770.9621426837612</v>
      </c>
      <c r="H8" s="168">
        <f ca="1">IF($C8-H$1&lt;År1,0,G7*(1-VLOOKUP($A8,[1]Hugst!$R$5:$W$9,MATCH(ROUNDUP((H$1)/10,0)*10,[1]Hugst!$R$4:$W$4,0))))</f>
        <v>3781.6228495239839</v>
      </c>
      <c r="I8" s="168">
        <f ca="1">IF($C8-I$1&lt;År1,0,H7*(1-VLOOKUP($A8,[1]Hugst!$R$5:$W$9,MATCH(ROUNDUP((I$1)/10,0)*10,[1]Hugst!$R$4:$W$4,0))))</f>
        <v>3792.3371277553588</v>
      </c>
      <c r="J8" s="168">
        <f ca="1">IF($C8-J$1&lt;År1,0,I7*(1-VLOOKUP($A8,[1]Hugst!$R$5:$W$9,MATCH(ROUNDUP((J$1)/10,0)*10,[1]Hugst!$R$4:$W$4,0))))</f>
        <v>3803.1052465808671</v>
      </c>
      <c r="K8" s="168">
        <f ca="1">IF($C8-K$1&lt;År1,0,J7*(1-VLOOKUP($A8,[1]Hugst!$R$5:$W$9,MATCH(ROUNDUP((K$1)/10,0)*10,[1]Hugst!$R$4:$W$4,0))))</f>
        <v>3813.9274765561777</v>
      </c>
      <c r="L8" s="168">
        <f ca="1"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 ca="1">IF($C9-G$1&lt;År1,0,F8*(1-VLOOKUP($A9,[1]Hugst!$R$5:$W$9,MATCH(ROUNDUP((G$1)/10,0)*10,[1]Hugst!$R$4:$W$4,0))))</f>
        <v>3760.3547393777617</v>
      </c>
      <c r="H9" s="168">
        <f ca="1">IF($C9-H$1&lt;År1,0,G8*(1-VLOOKUP($A9,[1]Hugst!$R$5:$W$9,MATCH(ROUNDUP((H$1)/10,0)*10,[1]Hugst!$R$4:$W$4,0))))</f>
        <v>3770.9621426837612</v>
      </c>
      <c r="I9" s="168">
        <f ca="1">IF($C9-I$1&lt;År1,0,H8*(1-VLOOKUP($A9,[1]Hugst!$R$5:$W$9,MATCH(ROUNDUP((I$1)/10,0)*10,[1]Hugst!$R$4:$W$4,0))))</f>
        <v>3781.6228495239839</v>
      </c>
      <c r="J9" s="168">
        <f ca="1">IF($C9-J$1&lt;År1,0,I8*(1-VLOOKUP($A9,[1]Hugst!$R$5:$W$9,MATCH(ROUNDUP((J$1)/10,0)*10,[1]Hugst!$R$4:$W$4,0))))</f>
        <v>3792.3371277553588</v>
      </c>
      <c r="K9" s="168">
        <f ca="1">IF($C9-K$1&lt;År1,0,J8*(1-VLOOKUP($A9,[1]Hugst!$R$5:$W$9,MATCH(ROUNDUP((K$1)/10,0)*10,[1]Hugst!$R$4:$W$4,0))))</f>
        <v>3803.1052465808671</v>
      </c>
      <c r="L9" s="168">
        <f ca="1">IF($C9-L$1&lt;År1,0,K8*(1-VLOOKUP($A9,[1]Hugst!$R$5:$W$9,MATCH(ROUNDUP((L$1)/10,0)*10,[1]Hugst!$R$4:$W$4,0))))</f>
        <v>3813.9274765561777</v>
      </c>
      <c r="M9" s="168">
        <f ca="1"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 ca="1">IF($C10-G$1&lt;År1,0,F9*(1-VLOOKUP($A10,[1]Hugst!$R$5:$W$9,MATCH(ROUNDUP((G$1)/10,0)*10,[1]Hugst!$R$4:$W$4,0))))</f>
        <v>3749.8003730882983</v>
      </c>
      <c r="H10" s="168">
        <f ca="1">IF($C10-H$1&lt;År1,0,G9*(1-VLOOKUP($A10,[1]Hugst!$R$5:$W$9,MATCH(ROUNDUP((H$1)/10,0)*10,[1]Hugst!$R$4:$W$4,0))))</f>
        <v>3760.3547393777617</v>
      </c>
      <c r="I10" s="168">
        <f ca="1">IF($C10-I$1&lt;År1,0,H9*(1-VLOOKUP($A10,[1]Hugst!$R$5:$W$9,MATCH(ROUNDUP((I$1)/10,0)*10,[1]Hugst!$R$4:$W$4,0))))</f>
        <v>3770.9621426837612</v>
      </c>
      <c r="J10" s="168">
        <f ca="1">IF($C10-J$1&lt;År1,0,I9*(1-VLOOKUP($A10,[1]Hugst!$R$5:$W$9,MATCH(ROUNDUP((J$1)/10,0)*10,[1]Hugst!$R$4:$W$4,0))))</f>
        <v>3781.6228495239839</v>
      </c>
      <c r="K10" s="168">
        <f ca="1">IF($C10-K$1&lt;År1,0,J9*(1-VLOOKUP($A10,[1]Hugst!$R$5:$W$9,MATCH(ROUNDUP((K$1)/10,0)*10,[1]Hugst!$R$4:$W$4,0))))</f>
        <v>3792.3371277553588</v>
      </c>
      <c r="L10" s="168">
        <f ca="1">IF($C10-L$1&lt;År1,0,K9*(1-VLOOKUP($A10,[1]Hugst!$R$5:$W$9,MATCH(ROUNDUP((L$1)/10,0)*10,[1]Hugst!$R$4:$W$4,0))))</f>
        <v>3803.1052465808671</v>
      </c>
      <c r="M10" s="168">
        <f ca="1">IF($C10-M$1&lt;År1,0,L9*(1-VLOOKUP($A10,[1]Hugst!$R$5:$W$9,MATCH(ROUNDUP((M$1)/10,0)*10,[1]Hugst!$R$4:$W$4,0))))</f>
        <v>3813.9274765561777</v>
      </c>
      <c r="N10" s="168">
        <f ca="1"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 ca="1">IF($C11-G$1&lt;År1,0,F10*(1-VLOOKUP($A11,[1]Hugst!$R$5:$W$9,MATCH(ROUNDUP((G$1)/10,0)*10,[1]Hugst!$R$4:$W$4,0))))</f>
        <v>3739.2987786302901</v>
      </c>
      <c r="H11" s="168">
        <f ca="1">IF($C11-H$1&lt;År1,0,G10*(1-VLOOKUP($A11,[1]Hugst!$R$5:$W$9,MATCH(ROUNDUP((H$1)/10,0)*10,[1]Hugst!$R$4:$W$4,0))))</f>
        <v>3749.8003730882983</v>
      </c>
      <c r="I11" s="168">
        <f ca="1">IF($C11-I$1&lt;År1,0,H10*(1-VLOOKUP($A11,[1]Hugst!$R$5:$W$9,MATCH(ROUNDUP((I$1)/10,0)*10,[1]Hugst!$R$4:$W$4,0))))</f>
        <v>3760.3547393777617</v>
      </c>
      <c r="J11" s="168">
        <f ca="1">IF($C11-J$1&lt;År1,0,I10*(1-VLOOKUP($A11,[1]Hugst!$R$5:$W$9,MATCH(ROUNDUP((J$1)/10,0)*10,[1]Hugst!$R$4:$W$4,0))))</f>
        <v>3770.9621426837612</v>
      </c>
      <c r="K11" s="168">
        <f ca="1">IF($C11-K$1&lt;År1,0,J10*(1-VLOOKUP($A11,[1]Hugst!$R$5:$W$9,MATCH(ROUNDUP((K$1)/10,0)*10,[1]Hugst!$R$4:$W$4,0))))</f>
        <v>3781.6228495239839</v>
      </c>
      <c r="L11" s="168">
        <f ca="1">IF($C11-L$1&lt;År1,0,K10*(1-VLOOKUP($A11,[1]Hugst!$R$5:$W$9,MATCH(ROUNDUP((L$1)/10,0)*10,[1]Hugst!$R$4:$W$4,0))))</f>
        <v>3792.3371277553588</v>
      </c>
      <c r="M11" s="168">
        <f ca="1">IF($C11-M$1&lt;År1,0,L10*(1-VLOOKUP($A11,[1]Hugst!$R$5:$W$9,MATCH(ROUNDUP((M$1)/10,0)*10,[1]Hugst!$R$4:$W$4,0))))</f>
        <v>3803.1052465808671</v>
      </c>
      <c r="N11" s="168">
        <f ca="1">IF($C11-N$1&lt;År1,0,M10*(1-VLOOKUP($A11,[1]Hugst!$R$5:$W$9,MATCH(ROUNDUP((N$1)/10,0)*10,[1]Hugst!$R$4:$W$4,0))))</f>
        <v>3813.9274765561777</v>
      </c>
      <c r="O11" s="168">
        <f ca="1"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 ca="1">IF($C12-G$1&lt;År1,0,F11*(1-VLOOKUP($A12,[1]Hugst!$R$5:$W$9,MATCH(ROUNDUP((G$1)/10,0)*10,[1]Hugst!$R$4:$W$4,0))))</f>
        <v>3728.8496921444521</v>
      </c>
      <c r="H12" s="168">
        <f ca="1">IF($C12-H$1&lt;År1,0,G11*(1-VLOOKUP($A12,[1]Hugst!$R$5:$W$9,MATCH(ROUNDUP((H$1)/10,0)*10,[1]Hugst!$R$4:$W$4,0))))</f>
        <v>3739.2987786302901</v>
      </c>
      <c r="I12" s="168">
        <f ca="1">IF($C12-I$1&lt;År1,0,H11*(1-VLOOKUP($A12,[1]Hugst!$R$5:$W$9,MATCH(ROUNDUP((I$1)/10,0)*10,[1]Hugst!$R$4:$W$4,0))))</f>
        <v>3749.8003730882983</v>
      </c>
      <c r="J12" s="168">
        <f ca="1">IF($C12-J$1&lt;År1,0,I11*(1-VLOOKUP($A12,[1]Hugst!$R$5:$W$9,MATCH(ROUNDUP((J$1)/10,0)*10,[1]Hugst!$R$4:$W$4,0))))</f>
        <v>3760.3547393777617</v>
      </c>
      <c r="K12" s="168">
        <f ca="1">IF($C12-K$1&lt;År1,0,J11*(1-VLOOKUP($A12,[1]Hugst!$R$5:$W$9,MATCH(ROUNDUP((K$1)/10,0)*10,[1]Hugst!$R$4:$W$4,0))))</f>
        <v>3770.9621426837612</v>
      </c>
      <c r="L12" s="168">
        <f ca="1">IF($C12-L$1&lt;År1,0,K11*(1-VLOOKUP($A12,[1]Hugst!$R$5:$W$9,MATCH(ROUNDUP((L$1)/10,0)*10,[1]Hugst!$R$4:$W$4,0))))</f>
        <v>3781.6228495239839</v>
      </c>
      <c r="M12" s="168">
        <f ca="1">IF($C12-M$1&lt;År1,0,L11*(1-VLOOKUP($A12,[1]Hugst!$R$5:$W$9,MATCH(ROUNDUP((M$1)/10,0)*10,[1]Hugst!$R$4:$W$4,0))))</f>
        <v>3792.3371277553588</v>
      </c>
      <c r="N12" s="168">
        <f ca="1">IF($C12-N$1&lt;År1,0,M11*(1-VLOOKUP($A12,[1]Hugst!$R$5:$W$9,MATCH(ROUNDUP((N$1)/10,0)*10,[1]Hugst!$R$4:$W$4,0))))</f>
        <v>3803.1052465808671</v>
      </c>
      <c r="O12" s="168">
        <f ca="1">IF($C12-O$1&lt;År1,0,N11*(1-VLOOKUP($A12,[1]Hugst!$R$5:$W$9,MATCH(ROUNDUP((O$1)/10,0)*10,[1]Hugst!$R$4:$W$4,0))))</f>
        <v>3813.9274765561777</v>
      </c>
      <c r="P12" s="168">
        <f ca="1"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 ca="1">IF($C13-G$1&lt;År1,0,F12*(1-VLOOKUP($A13,[1]Hugst!$R$5:$W$9,MATCH(ROUNDUP((G$1)/10,0)*10,[1]Hugst!$R$4:$W$4,0))))</f>
        <v>3718.4528510912414</v>
      </c>
      <c r="H13" s="168">
        <f ca="1">IF($C13-H$1&lt;År1,0,G12*(1-VLOOKUP($A13,[1]Hugst!$R$5:$W$9,MATCH(ROUNDUP((H$1)/10,0)*10,[1]Hugst!$R$4:$W$4,0))))</f>
        <v>3728.8496921444521</v>
      </c>
      <c r="I13" s="168">
        <f ca="1">IF($C13-I$1&lt;År1,0,H12*(1-VLOOKUP($A13,[1]Hugst!$R$5:$W$9,MATCH(ROUNDUP((I$1)/10,0)*10,[1]Hugst!$R$4:$W$4,0))))</f>
        <v>3739.2987786302901</v>
      </c>
      <c r="J13" s="168">
        <f ca="1">IF($C13-J$1&lt;År1,0,I12*(1-VLOOKUP($A13,[1]Hugst!$R$5:$W$9,MATCH(ROUNDUP((J$1)/10,0)*10,[1]Hugst!$R$4:$W$4,0))))</f>
        <v>3749.8003730882983</v>
      </c>
      <c r="K13" s="168">
        <f ca="1">IF($C13-K$1&lt;År1,0,J12*(1-VLOOKUP($A13,[1]Hugst!$R$5:$W$9,MATCH(ROUNDUP((K$1)/10,0)*10,[1]Hugst!$R$4:$W$4,0))))</f>
        <v>3760.3547393777617</v>
      </c>
      <c r="L13" s="168">
        <f ca="1">IF($C13-L$1&lt;År1,0,K12*(1-VLOOKUP($A13,[1]Hugst!$R$5:$W$9,MATCH(ROUNDUP((L$1)/10,0)*10,[1]Hugst!$R$4:$W$4,0))))</f>
        <v>3770.9621426837612</v>
      </c>
      <c r="M13" s="168">
        <f ca="1">IF($C13-M$1&lt;År1,0,L12*(1-VLOOKUP($A13,[1]Hugst!$R$5:$W$9,MATCH(ROUNDUP((M$1)/10,0)*10,[1]Hugst!$R$4:$W$4,0))))</f>
        <v>3781.6228495239839</v>
      </c>
      <c r="N13" s="168">
        <f ca="1">IF($C13-N$1&lt;År1,0,M12*(1-VLOOKUP($A13,[1]Hugst!$R$5:$W$9,MATCH(ROUNDUP((N$1)/10,0)*10,[1]Hugst!$R$4:$W$4,0))))</f>
        <v>3792.3371277553588</v>
      </c>
      <c r="O13" s="168">
        <f ca="1">IF($C13-O$1&lt;År1,0,N12*(1-VLOOKUP($A13,[1]Hugst!$R$5:$W$9,MATCH(ROUNDUP((O$1)/10,0)*10,[1]Hugst!$R$4:$W$4,0))))</f>
        <v>3803.1052465808671</v>
      </c>
      <c r="P13" s="168">
        <f ca="1">IF($C13-P$1&lt;År1,0,O12*(1-VLOOKUP($A13,[1]Hugst!$R$5:$W$9,MATCH(ROUNDUP((P$1)/10,0)*10,[1]Hugst!$R$4:$W$4,0))))</f>
        <v>3813.9274765561777</v>
      </c>
      <c r="Q13" s="168">
        <f ca="1"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 ca="1">IF($C14-G$1&lt;År1,0,F13*(1-VLOOKUP($A14,[1]Hugst!$R$5:$W$9,MATCH(ROUNDUP((G$1)/10,0)*10,[1]Hugst!$R$4:$W$4,0))))</f>
        <v>3708.1079942430574</v>
      </c>
      <c r="H14" s="168">
        <f ca="1">IF($C14-H$1&lt;År1,0,G13*(1-VLOOKUP($A14,[1]Hugst!$R$5:$W$9,MATCH(ROUNDUP((H$1)/10,0)*10,[1]Hugst!$R$4:$W$4,0))))</f>
        <v>3718.4528510912414</v>
      </c>
      <c r="I14" s="168">
        <f ca="1">IF($C14-I$1&lt;År1,0,H13*(1-VLOOKUP($A14,[1]Hugst!$R$5:$W$9,MATCH(ROUNDUP((I$1)/10,0)*10,[1]Hugst!$R$4:$W$4,0))))</f>
        <v>3728.8496921444521</v>
      </c>
      <c r="J14" s="168">
        <f ca="1">IF($C14-J$1&lt;År1,0,I13*(1-VLOOKUP($A14,[1]Hugst!$R$5:$W$9,MATCH(ROUNDUP((J$1)/10,0)*10,[1]Hugst!$R$4:$W$4,0))))</f>
        <v>3739.2987786302901</v>
      </c>
      <c r="K14" s="168">
        <f ca="1">IF($C14-K$1&lt;År1,0,J13*(1-VLOOKUP($A14,[1]Hugst!$R$5:$W$9,MATCH(ROUNDUP((K$1)/10,0)*10,[1]Hugst!$R$4:$W$4,0))))</f>
        <v>3749.8003730882983</v>
      </c>
      <c r="L14" s="168">
        <f ca="1">IF($C14-L$1&lt;År1,0,K13*(1-VLOOKUP($A14,[1]Hugst!$R$5:$W$9,MATCH(ROUNDUP((L$1)/10,0)*10,[1]Hugst!$R$4:$W$4,0))))</f>
        <v>3760.3547393777617</v>
      </c>
      <c r="M14" s="168">
        <f ca="1">IF($C14-M$1&lt;År1,0,L13*(1-VLOOKUP($A14,[1]Hugst!$R$5:$W$9,MATCH(ROUNDUP((M$1)/10,0)*10,[1]Hugst!$R$4:$W$4,0))))</f>
        <v>3770.9621426837612</v>
      </c>
      <c r="N14" s="168">
        <f ca="1">IF($C14-N$1&lt;År1,0,M13*(1-VLOOKUP($A14,[1]Hugst!$R$5:$W$9,MATCH(ROUNDUP((N$1)/10,0)*10,[1]Hugst!$R$4:$W$4,0))))</f>
        <v>3781.6228495239839</v>
      </c>
      <c r="O14" s="168">
        <f ca="1">IF($C14-O$1&lt;År1,0,N13*(1-VLOOKUP($A14,[1]Hugst!$R$5:$W$9,MATCH(ROUNDUP((O$1)/10,0)*10,[1]Hugst!$R$4:$W$4,0))))</f>
        <v>3792.3371277553588</v>
      </c>
      <c r="P14" s="168">
        <f ca="1">IF($C14-P$1&lt;År1,0,O13*(1-VLOOKUP($A14,[1]Hugst!$R$5:$W$9,MATCH(ROUNDUP((P$1)/10,0)*10,[1]Hugst!$R$4:$W$4,0))))</f>
        <v>3803.1052465808671</v>
      </c>
      <c r="Q14" s="168">
        <f ca="1">IF($C14-Q$1&lt;År1,0,P13*(1-VLOOKUP($A14,[1]Hugst!$R$5:$W$9,MATCH(ROUNDUP((Q$1)/10,0)*10,[1]Hugst!$R$4:$W$4,0))))</f>
        <v>3813.9274765561777</v>
      </c>
      <c r="R14" s="168">
        <f ca="1"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 ca="1">IF($C15-G$1&lt;År1,0,F14*(1-VLOOKUP($A15,[1]Hugst!$R$5:$W$9,MATCH(ROUNDUP((G$1)/10,0)*10,[1]Hugst!$R$4:$W$4,0))))</f>
        <v>3697.8148616793537</v>
      </c>
      <c r="H15" s="168">
        <f ca="1">IF($C15-H$1&lt;År1,0,G14*(1-VLOOKUP($A15,[1]Hugst!$R$5:$W$9,MATCH(ROUNDUP((H$1)/10,0)*10,[1]Hugst!$R$4:$W$4,0))))</f>
        <v>3708.1079942430574</v>
      </c>
      <c r="I15" s="168">
        <f ca="1">IF($C15-I$1&lt;År1,0,H14*(1-VLOOKUP($A15,[1]Hugst!$R$5:$W$9,MATCH(ROUNDUP((I$1)/10,0)*10,[1]Hugst!$R$4:$W$4,0))))</f>
        <v>3718.4528510912414</v>
      </c>
      <c r="J15" s="168">
        <f ca="1">IF($C15-J$1&lt;År1,0,I14*(1-VLOOKUP($A15,[1]Hugst!$R$5:$W$9,MATCH(ROUNDUP((J$1)/10,0)*10,[1]Hugst!$R$4:$W$4,0))))</f>
        <v>3728.8496921444521</v>
      </c>
      <c r="K15" s="168">
        <f ca="1">IF($C15-K$1&lt;År1,0,J14*(1-VLOOKUP($A15,[1]Hugst!$R$5:$W$9,MATCH(ROUNDUP((K$1)/10,0)*10,[1]Hugst!$R$4:$W$4,0))))</f>
        <v>3739.2987786302901</v>
      </c>
      <c r="L15" s="168">
        <f ca="1">IF($C15-L$1&lt;År1,0,K14*(1-VLOOKUP($A15,[1]Hugst!$R$5:$W$9,MATCH(ROUNDUP((L$1)/10,0)*10,[1]Hugst!$R$4:$W$4,0))))</f>
        <v>3749.8003730882983</v>
      </c>
      <c r="M15" s="168">
        <f ca="1">IF($C15-M$1&lt;År1,0,L14*(1-VLOOKUP($A15,[1]Hugst!$R$5:$W$9,MATCH(ROUNDUP((M$1)/10,0)*10,[1]Hugst!$R$4:$W$4,0))))</f>
        <v>3760.3547393777617</v>
      </c>
      <c r="N15" s="168">
        <f ca="1">IF($C15-N$1&lt;År1,0,M14*(1-VLOOKUP($A15,[1]Hugst!$R$5:$W$9,MATCH(ROUNDUP((N$1)/10,0)*10,[1]Hugst!$R$4:$W$4,0))))</f>
        <v>3770.9621426837612</v>
      </c>
      <c r="O15" s="168">
        <f ca="1">IF($C15-O$1&lt;År1,0,N14*(1-VLOOKUP($A15,[1]Hugst!$R$5:$W$9,MATCH(ROUNDUP((O$1)/10,0)*10,[1]Hugst!$R$4:$W$4,0))))</f>
        <v>3781.6228495239839</v>
      </c>
      <c r="P15" s="168">
        <f ca="1">IF($C15-P$1&lt;År1,0,O14*(1-VLOOKUP($A15,[1]Hugst!$R$5:$W$9,MATCH(ROUNDUP((P$1)/10,0)*10,[1]Hugst!$R$4:$W$4,0))))</f>
        <v>3792.3371277553588</v>
      </c>
      <c r="Q15" s="168">
        <f ca="1">IF($C15-Q$1&lt;År1,0,P14*(1-VLOOKUP($A15,[1]Hugst!$R$5:$W$9,MATCH(ROUNDUP((Q$1)/10,0)*10,[1]Hugst!$R$4:$W$4,0))))</f>
        <v>3803.1052465808671</v>
      </c>
      <c r="R15" s="168">
        <f ca="1">IF($C15-R$1&lt;År1,0,Q14*(1-VLOOKUP($A15,[1]Hugst!$R$5:$W$9,MATCH(ROUNDUP((R$1)/10,0)*10,[1]Hugst!$R$4:$W$4,0))))</f>
        <v>3813.9274765561777</v>
      </c>
      <c r="S15" s="168">
        <f ca="1"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 ca="1">IF($C16-G$1&lt;År1,0,F15*(1-VLOOKUP($A16,[1]Hugst!$R$5:$W$9,MATCH(ROUNDUP((G$1)/10,0)*10,[1]Hugst!$R$4:$W$4,0))))</f>
        <v>3687.573194778312</v>
      </c>
      <c r="H16" s="168">
        <f ca="1">IF($C16-H$1&lt;År1,0,G15*(1-VLOOKUP($A16,[1]Hugst!$R$5:$W$9,MATCH(ROUNDUP((H$1)/10,0)*10,[1]Hugst!$R$4:$W$4,0))))</f>
        <v>3697.8148616793537</v>
      </c>
      <c r="I16" s="168">
        <f ca="1">IF($C16-I$1&lt;År1,0,H15*(1-VLOOKUP($A16,[1]Hugst!$R$5:$W$9,MATCH(ROUNDUP((I$1)/10,0)*10,[1]Hugst!$R$4:$W$4,0))))</f>
        <v>3708.1079942430574</v>
      </c>
      <c r="J16" s="168">
        <f ca="1">IF($C16-J$1&lt;År1,0,I15*(1-VLOOKUP($A16,[1]Hugst!$R$5:$W$9,MATCH(ROUNDUP((J$1)/10,0)*10,[1]Hugst!$R$4:$W$4,0))))</f>
        <v>3718.4528510912414</v>
      </c>
      <c r="K16" s="168">
        <f ca="1">IF($C16-K$1&lt;År1,0,J15*(1-VLOOKUP($A16,[1]Hugst!$R$5:$W$9,MATCH(ROUNDUP((K$1)/10,0)*10,[1]Hugst!$R$4:$W$4,0))))</f>
        <v>3728.8496921444521</v>
      </c>
      <c r="L16" s="168">
        <f ca="1">IF($C16-L$1&lt;År1,0,K15*(1-VLOOKUP($A16,[1]Hugst!$R$5:$W$9,MATCH(ROUNDUP((L$1)/10,0)*10,[1]Hugst!$R$4:$W$4,0))))</f>
        <v>3739.2987786302901</v>
      </c>
      <c r="M16" s="168">
        <f ca="1">IF($C16-M$1&lt;År1,0,L15*(1-VLOOKUP($A16,[1]Hugst!$R$5:$W$9,MATCH(ROUNDUP((M$1)/10,0)*10,[1]Hugst!$R$4:$W$4,0))))</f>
        <v>3749.8003730882983</v>
      </c>
      <c r="N16" s="168">
        <f ca="1">IF($C16-N$1&lt;År1,0,M15*(1-VLOOKUP($A16,[1]Hugst!$R$5:$W$9,MATCH(ROUNDUP((N$1)/10,0)*10,[1]Hugst!$R$4:$W$4,0))))</f>
        <v>3760.3547393777617</v>
      </c>
      <c r="O16" s="168">
        <f ca="1">IF($C16-O$1&lt;År1,0,N15*(1-VLOOKUP($A16,[1]Hugst!$R$5:$W$9,MATCH(ROUNDUP((O$1)/10,0)*10,[1]Hugst!$R$4:$W$4,0))))</f>
        <v>3770.9621426837612</v>
      </c>
      <c r="P16" s="168">
        <f ca="1">IF($C16-P$1&lt;År1,0,O15*(1-VLOOKUP($A16,[1]Hugst!$R$5:$W$9,MATCH(ROUNDUP((P$1)/10,0)*10,[1]Hugst!$R$4:$W$4,0))))</f>
        <v>3781.6228495239839</v>
      </c>
      <c r="Q16" s="168">
        <f ca="1">IF($C16-Q$1&lt;År1,0,P15*(1-VLOOKUP($A16,[1]Hugst!$R$5:$W$9,MATCH(ROUNDUP((Q$1)/10,0)*10,[1]Hugst!$R$4:$W$4,0))))</f>
        <v>3792.3371277553588</v>
      </c>
      <c r="R16" s="168">
        <f ca="1">IF($C16-R$1&lt;År1,0,Q15*(1-VLOOKUP($A16,[1]Hugst!$R$5:$W$9,MATCH(ROUNDUP((R$1)/10,0)*10,[1]Hugst!$R$4:$W$4,0))))</f>
        <v>3803.1052465808671</v>
      </c>
      <c r="S16" s="168">
        <f ca="1">IF($C16-S$1&lt;År1,0,R15*(1-VLOOKUP($A16,[1]Hugst!$R$5:$W$9,MATCH(ROUNDUP((S$1)/10,0)*10,[1]Hugst!$R$4:$W$4,0))))</f>
        <v>3813.9274765561777</v>
      </c>
      <c r="T16" s="168">
        <f ca="1"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 ca="1">IF($C17-G$1&lt;År1,0,F16*(1-VLOOKUP($A17,[1]Hugst!$R$5:$W$9,MATCH(ROUNDUP((G$1)/10,0)*10,[1]Hugst!$R$4:$W$4,0))))</f>
        <v>3677.3827362118377</v>
      </c>
      <c r="H17" s="168">
        <f ca="1">IF($C17-H$1&lt;År1,0,G16*(1-VLOOKUP($A17,[1]Hugst!$R$5:$W$9,MATCH(ROUNDUP((H$1)/10,0)*10,[1]Hugst!$R$4:$W$4,0))))</f>
        <v>3687.573194778312</v>
      </c>
      <c r="I17" s="168">
        <f ca="1">IF($C17-I$1&lt;År1,0,H16*(1-VLOOKUP($A17,[1]Hugst!$R$5:$W$9,MATCH(ROUNDUP((I$1)/10,0)*10,[1]Hugst!$R$4:$W$4,0))))</f>
        <v>3697.8148616793537</v>
      </c>
      <c r="J17" s="168">
        <f ca="1">IF($C17-J$1&lt;År1,0,I16*(1-VLOOKUP($A17,[1]Hugst!$R$5:$W$9,MATCH(ROUNDUP((J$1)/10,0)*10,[1]Hugst!$R$4:$W$4,0))))</f>
        <v>3708.1079942430574</v>
      </c>
      <c r="K17" s="168">
        <f ca="1">IF($C17-K$1&lt;År1,0,J16*(1-VLOOKUP($A17,[1]Hugst!$R$5:$W$9,MATCH(ROUNDUP((K$1)/10,0)*10,[1]Hugst!$R$4:$W$4,0))))</f>
        <v>3718.4528510912414</v>
      </c>
      <c r="L17" s="168">
        <f ca="1">IF($C17-L$1&lt;År1,0,K16*(1-VLOOKUP($A17,[1]Hugst!$R$5:$W$9,MATCH(ROUNDUP((L$1)/10,0)*10,[1]Hugst!$R$4:$W$4,0))))</f>
        <v>3728.8496921444521</v>
      </c>
      <c r="M17" s="168">
        <f ca="1">IF($C17-M$1&lt;År1,0,L16*(1-VLOOKUP($A17,[1]Hugst!$R$5:$W$9,MATCH(ROUNDUP((M$1)/10,0)*10,[1]Hugst!$R$4:$W$4,0))))</f>
        <v>3739.2987786302901</v>
      </c>
      <c r="N17" s="168">
        <f ca="1">IF($C17-N$1&lt;År1,0,M16*(1-VLOOKUP($A17,[1]Hugst!$R$5:$W$9,MATCH(ROUNDUP((N$1)/10,0)*10,[1]Hugst!$R$4:$W$4,0))))</f>
        <v>3749.8003730882983</v>
      </c>
      <c r="O17" s="168">
        <f ca="1">IF($C17-O$1&lt;År1,0,N16*(1-VLOOKUP($A17,[1]Hugst!$R$5:$W$9,MATCH(ROUNDUP((O$1)/10,0)*10,[1]Hugst!$R$4:$W$4,0))))</f>
        <v>3760.3547393777617</v>
      </c>
      <c r="P17" s="168">
        <f ca="1">IF($C17-P$1&lt;År1,0,O16*(1-VLOOKUP($A17,[1]Hugst!$R$5:$W$9,MATCH(ROUNDUP((P$1)/10,0)*10,[1]Hugst!$R$4:$W$4,0))))</f>
        <v>3770.9621426837612</v>
      </c>
      <c r="Q17" s="168">
        <f ca="1">IF($C17-Q$1&lt;År1,0,P16*(1-VLOOKUP($A17,[1]Hugst!$R$5:$W$9,MATCH(ROUNDUP((Q$1)/10,0)*10,[1]Hugst!$R$4:$W$4,0))))</f>
        <v>3781.6228495239839</v>
      </c>
      <c r="R17" s="168">
        <f ca="1">IF($C17-R$1&lt;År1,0,Q16*(1-VLOOKUP($A17,[1]Hugst!$R$5:$W$9,MATCH(ROUNDUP((R$1)/10,0)*10,[1]Hugst!$R$4:$W$4,0))))</f>
        <v>3792.3371277553588</v>
      </c>
      <c r="S17" s="168">
        <f ca="1">IF($C17-S$1&lt;År1,0,R16*(1-VLOOKUP($A17,[1]Hugst!$R$5:$W$9,MATCH(ROUNDUP((S$1)/10,0)*10,[1]Hugst!$R$4:$W$4,0))))</f>
        <v>3803.1052465808671</v>
      </c>
      <c r="T17" s="168">
        <f ca="1">IF($C17-T$1&lt;År1,0,S16*(1-VLOOKUP($A17,[1]Hugst!$R$5:$W$9,MATCH(ROUNDUP((T$1)/10,0)*10,[1]Hugst!$R$4:$W$4,0))))</f>
        <v>3813.9274765561777</v>
      </c>
      <c r="U17" s="168">
        <f ca="1"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 ca="1">IF($C18-G$1&lt;År1,0,F17*(1-VLOOKUP($A18,[1]Hugst!$R$5:$W$9,MATCH(ROUNDUP((G$1)/10,0)*10,[1]Hugst!$R$4:$W$4,0))))</f>
        <v>3667.2432299382258</v>
      </c>
      <c r="H18" s="168">
        <f ca="1">IF($C18-H$1&lt;År1,0,G17*(1-VLOOKUP($A18,[1]Hugst!$R$5:$W$9,MATCH(ROUNDUP((H$1)/10,0)*10,[1]Hugst!$R$4:$W$4,0))))</f>
        <v>3677.3827362118377</v>
      </c>
      <c r="I18" s="168">
        <f ca="1">IF($C18-I$1&lt;År1,0,H17*(1-VLOOKUP($A18,[1]Hugst!$R$5:$W$9,MATCH(ROUNDUP((I$1)/10,0)*10,[1]Hugst!$R$4:$W$4,0))))</f>
        <v>3687.573194778312</v>
      </c>
      <c r="J18" s="168">
        <f ca="1">IF($C18-J$1&lt;År1,0,I17*(1-VLOOKUP($A18,[1]Hugst!$R$5:$W$9,MATCH(ROUNDUP((J$1)/10,0)*10,[1]Hugst!$R$4:$W$4,0))))</f>
        <v>3697.8148616793537</v>
      </c>
      <c r="K18" s="168">
        <f ca="1">IF($C18-K$1&lt;År1,0,J17*(1-VLOOKUP($A18,[1]Hugst!$R$5:$W$9,MATCH(ROUNDUP((K$1)/10,0)*10,[1]Hugst!$R$4:$W$4,0))))</f>
        <v>3708.1079942430574</v>
      </c>
      <c r="L18" s="168">
        <f ca="1">IF($C18-L$1&lt;År1,0,K17*(1-VLOOKUP($A18,[1]Hugst!$R$5:$W$9,MATCH(ROUNDUP((L$1)/10,0)*10,[1]Hugst!$R$4:$W$4,0))))</f>
        <v>3718.4528510912414</v>
      </c>
      <c r="M18" s="168">
        <f ca="1">IF($C18-M$1&lt;År1,0,L17*(1-VLOOKUP($A18,[1]Hugst!$R$5:$W$9,MATCH(ROUNDUP((M$1)/10,0)*10,[1]Hugst!$R$4:$W$4,0))))</f>
        <v>3728.8496921444521</v>
      </c>
      <c r="N18" s="168">
        <f ca="1">IF($C18-N$1&lt;År1,0,M17*(1-VLOOKUP($A18,[1]Hugst!$R$5:$W$9,MATCH(ROUNDUP((N$1)/10,0)*10,[1]Hugst!$R$4:$W$4,0))))</f>
        <v>3739.2987786302901</v>
      </c>
      <c r="O18" s="168">
        <f ca="1">IF($C18-O$1&lt;År1,0,N17*(1-VLOOKUP($A18,[1]Hugst!$R$5:$W$9,MATCH(ROUNDUP((O$1)/10,0)*10,[1]Hugst!$R$4:$W$4,0))))</f>
        <v>3749.8003730882983</v>
      </c>
      <c r="P18" s="168">
        <f ca="1">IF($C18-P$1&lt;År1,0,O17*(1-VLOOKUP($A18,[1]Hugst!$R$5:$W$9,MATCH(ROUNDUP((P$1)/10,0)*10,[1]Hugst!$R$4:$W$4,0))))</f>
        <v>3760.3547393777617</v>
      </c>
      <c r="Q18" s="168">
        <f ca="1">IF($C18-Q$1&lt;År1,0,P17*(1-VLOOKUP($A18,[1]Hugst!$R$5:$W$9,MATCH(ROUNDUP((Q$1)/10,0)*10,[1]Hugst!$R$4:$W$4,0))))</f>
        <v>3770.9621426837612</v>
      </c>
      <c r="R18" s="168">
        <f ca="1">IF($C18-R$1&lt;År1,0,Q17*(1-VLOOKUP($A18,[1]Hugst!$R$5:$W$9,MATCH(ROUNDUP((R$1)/10,0)*10,[1]Hugst!$R$4:$W$4,0))))</f>
        <v>3781.6228495239839</v>
      </c>
      <c r="S18" s="168">
        <f ca="1">IF($C18-S$1&lt;År1,0,R17*(1-VLOOKUP($A18,[1]Hugst!$R$5:$W$9,MATCH(ROUNDUP((S$1)/10,0)*10,[1]Hugst!$R$4:$W$4,0))))</f>
        <v>3792.3371277553588</v>
      </c>
      <c r="T18" s="168">
        <f ca="1">IF($C18-T$1&lt;År1,0,S17*(1-VLOOKUP($A18,[1]Hugst!$R$5:$W$9,MATCH(ROUNDUP((T$1)/10,0)*10,[1]Hugst!$R$4:$W$4,0))))</f>
        <v>3803.1052465808671</v>
      </c>
      <c r="U18" s="168">
        <f ca="1">IF($C18-U$1&lt;År1,0,T17*(1-VLOOKUP($A18,[1]Hugst!$R$5:$W$9,MATCH(ROUNDUP((U$1)/10,0)*10,[1]Hugst!$R$4:$W$4,0))))</f>
        <v>3813.9274765561777</v>
      </c>
      <c r="V18" s="168">
        <f ca="1"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 ca="1">IF($C19-G$1&lt;År1,0,F18*(1-VLOOKUP($A19,[1]Hugst!$R$5:$W$9,MATCH(ROUNDUP((G$1)/10,0)*10,[1]Hugst!$R$4:$W$4,0))))</f>
        <v>3657.1544211959322</v>
      </c>
      <c r="H19" s="168">
        <f ca="1">IF($C19-H$1&lt;År1,0,G18*(1-VLOOKUP($A19,[1]Hugst!$R$5:$W$9,MATCH(ROUNDUP((H$1)/10,0)*10,[1]Hugst!$R$4:$W$4,0))))</f>
        <v>3667.2432299382258</v>
      </c>
      <c r="I19" s="168">
        <f ca="1">IF($C19-I$1&lt;År1,0,H18*(1-VLOOKUP($A19,[1]Hugst!$R$5:$W$9,MATCH(ROUNDUP((I$1)/10,0)*10,[1]Hugst!$R$4:$W$4,0))))</f>
        <v>3677.3827362118377</v>
      </c>
      <c r="J19" s="168">
        <f ca="1">IF($C19-J$1&lt;År1,0,I18*(1-VLOOKUP($A19,[1]Hugst!$R$5:$W$9,MATCH(ROUNDUP((J$1)/10,0)*10,[1]Hugst!$R$4:$W$4,0))))</f>
        <v>3687.573194778312</v>
      </c>
      <c r="K19" s="168">
        <f ca="1">IF($C19-K$1&lt;År1,0,J18*(1-VLOOKUP($A19,[1]Hugst!$R$5:$W$9,MATCH(ROUNDUP((K$1)/10,0)*10,[1]Hugst!$R$4:$W$4,0))))</f>
        <v>3697.8148616793537</v>
      </c>
      <c r="L19" s="168">
        <f ca="1">IF($C19-L$1&lt;År1,0,K18*(1-VLOOKUP($A19,[1]Hugst!$R$5:$W$9,MATCH(ROUNDUP((L$1)/10,0)*10,[1]Hugst!$R$4:$W$4,0))))</f>
        <v>3708.1079942430574</v>
      </c>
      <c r="M19" s="168">
        <f ca="1">IF($C19-M$1&lt;År1,0,L18*(1-VLOOKUP($A19,[1]Hugst!$R$5:$W$9,MATCH(ROUNDUP((M$1)/10,0)*10,[1]Hugst!$R$4:$W$4,0))))</f>
        <v>3718.4528510912414</v>
      </c>
      <c r="N19" s="168">
        <f ca="1">IF($C19-N$1&lt;År1,0,M18*(1-VLOOKUP($A19,[1]Hugst!$R$5:$W$9,MATCH(ROUNDUP((N$1)/10,0)*10,[1]Hugst!$R$4:$W$4,0))))</f>
        <v>3728.8496921444521</v>
      </c>
      <c r="O19" s="168">
        <f ca="1">IF($C19-O$1&lt;År1,0,N18*(1-VLOOKUP($A19,[1]Hugst!$R$5:$W$9,MATCH(ROUNDUP((O$1)/10,0)*10,[1]Hugst!$R$4:$W$4,0))))</f>
        <v>3739.2987786302901</v>
      </c>
      <c r="P19" s="168">
        <f ca="1">IF($C19-P$1&lt;År1,0,O18*(1-VLOOKUP($A19,[1]Hugst!$R$5:$W$9,MATCH(ROUNDUP((P$1)/10,0)*10,[1]Hugst!$R$4:$W$4,0))))</f>
        <v>3749.8003730882983</v>
      </c>
      <c r="Q19" s="168">
        <f ca="1">IF($C19-Q$1&lt;År1,0,P18*(1-VLOOKUP($A19,[1]Hugst!$R$5:$W$9,MATCH(ROUNDUP((Q$1)/10,0)*10,[1]Hugst!$R$4:$W$4,0))))</f>
        <v>3760.3547393777617</v>
      </c>
      <c r="R19" s="168">
        <f ca="1">IF($C19-R$1&lt;År1,0,Q18*(1-VLOOKUP($A19,[1]Hugst!$R$5:$W$9,MATCH(ROUNDUP((R$1)/10,0)*10,[1]Hugst!$R$4:$W$4,0))))</f>
        <v>3770.9621426837612</v>
      </c>
      <c r="S19" s="168">
        <f ca="1">IF($C19-S$1&lt;År1,0,R18*(1-VLOOKUP($A19,[1]Hugst!$R$5:$W$9,MATCH(ROUNDUP((S$1)/10,0)*10,[1]Hugst!$R$4:$W$4,0))))</f>
        <v>3781.6228495239839</v>
      </c>
      <c r="T19" s="168">
        <f ca="1">IF($C19-T$1&lt;År1,0,S18*(1-VLOOKUP($A19,[1]Hugst!$R$5:$W$9,MATCH(ROUNDUP((T$1)/10,0)*10,[1]Hugst!$R$4:$W$4,0))))</f>
        <v>3792.3371277553588</v>
      </c>
      <c r="U19" s="168">
        <f ca="1">IF($C19-U$1&lt;År1,0,T18*(1-VLOOKUP($A19,[1]Hugst!$R$5:$W$9,MATCH(ROUNDUP((U$1)/10,0)*10,[1]Hugst!$R$4:$W$4,0))))</f>
        <v>3803.1052465808671</v>
      </c>
      <c r="V19" s="168">
        <f ca="1">IF($C19-V$1&lt;År1,0,U18*(1-VLOOKUP($A19,[1]Hugst!$R$5:$W$9,MATCH(ROUNDUP((V$1)/10,0)*10,[1]Hugst!$R$4:$W$4,0))))</f>
        <v>3813.9274765561777</v>
      </c>
      <c r="W19" s="168">
        <f ca="1"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 ca="1">IF($C20-G$1&lt;År1,0,F19*(1-VLOOKUP($A20,[1]Hugst!$R$5:$W$9,MATCH(ROUNDUP((G$1)/10,0)*10,[1]Hugst!$R$4:$W$4,0))))</f>
        <v>3647.1160564973457</v>
      </c>
      <c r="H20" s="168">
        <f ca="1">IF($C20-H$1&lt;År1,0,G19*(1-VLOOKUP($A20,[1]Hugst!$R$5:$W$9,MATCH(ROUNDUP((H$1)/10,0)*10,[1]Hugst!$R$4:$W$4,0))))</f>
        <v>3657.1544211959322</v>
      </c>
      <c r="I20" s="168">
        <f ca="1">IF($C20-I$1&lt;År1,0,H19*(1-VLOOKUP($A20,[1]Hugst!$R$5:$W$9,MATCH(ROUNDUP((I$1)/10,0)*10,[1]Hugst!$R$4:$W$4,0))))</f>
        <v>3667.2432299382258</v>
      </c>
      <c r="J20" s="168">
        <f ca="1">IF($C20-J$1&lt;År1,0,I19*(1-VLOOKUP($A20,[1]Hugst!$R$5:$W$9,MATCH(ROUNDUP((J$1)/10,0)*10,[1]Hugst!$R$4:$W$4,0))))</f>
        <v>3677.3827362118377</v>
      </c>
      <c r="K20" s="168">
        <f ca="1">IF($C20-K$1&lt;År1,0,J19*(1-VLOOKUP($A20,[1]Hugst!$R$5:$W$9,MATCH(ROUNDUP((K$1)/10,0)*10,[1]Hugst!$R$4:$W$4,0))))</f>
        <v>3687.573194778312</v>
      </c>
      <c r="L20" s="168">
        <f ca="1">IF($C20-L$1&lt;År1,0,K19*(1-VLOOKUP($A20,[1]Hugst!$R$5:$W$9,MATCH(ROUNDUP((L$1)/10,0)*10,[1]Hugst!$R$4:$W$4,0))))</f>
        <v>3697.8148616793537</v>
      </c>
      <c r="M20" s="168">
        <f ca="1">IF($C20-M$1&lt;År1,0,L19*(1-VLOOKUP($A20,[1]Hugst!$R$5:$W$9,MATCH(ROUNDUP((M$1)/10,0)*10,[1]Hugst!$R$4:$W$4,0))))</f>
        <v>3708.1079942430574</v>
      </c>
      <c r="N20" s="168">
        <f ca="1">IF($C20-N$1&lt;År1,0,M19*(1-VLOOKUP($A20,[1]Hugst!$R$5:$W$9,MATCH(ROUNDUP((N$1)/10,0)*10,[1]Hugst!$R$4:$W$4,0))))</f>
        <v>3718.4528510912414</v>
      </c>
      <c r="O20" s="168">
        <f ca="1">IF($C20-O$1&lt;År1,0,N19*(1-VLOOKUP($A20,[1]Hugst!$R$5:$W$9,MATCH(ROUNDUP((O$1)/10,0)*10,[1]Hugst!$R$4:$W$4,0))))</f>
        <v>3728.8496921444521</v>
      </c>
      <c r="P20" s="168">
        <f ca="1">IF($C20-P$1&lt;År1,0,O19*(1-VLOOKUP($A20,[1]Hugst!$R$5:$W$9,MATCH(ROUNDUP((P$1)/10,0)*10,[1]Hugst!$R$4:$W$4,0))))</f>
        <v>3739.2987786302901</v>
      </c>
      <c r="Q20" s="168">
        <f ca="1">IF($C20-Q$1&lt;År1,0,P19*(1-VLOOKUP($A20,[1]Hugst!$R$5:$W$9,MATCH(ROUNDUP((Q$1)/10,0)*10,[1]Hugst!$R$4:$W$4,0))))</f>
        <v>3749.8003730882983</v>
      </c>
      <c r="R20" s="168">
        <f ca="1">IF($C20-R$1&lt;År1,0,Q19*(1-VLOOKUP($A20,[1]Hugst!$R$5:$W$9,MATCH(ROUNDUP((R$1)/10,0)*10,[1]Hugst!$R$4:$W$4,0))))</f>
        <v>3760.3547393777617</v>
      </c>
      <c r="S20" s="168">
        <f ca="1">IF($C20-S$1&lt;År1,0,R19*(1-VLOOKUP($A20,[1]Hugst!$R$5:$W$9,MATCH(ROUNDUP((S$1)/10,0)*10,[1]Hugst!$R$4:$W$4,0))))</f>
        <v>3770.9621426837612</v>
      </c>
      <c r="T20" s="168">
        <f ca="1">IF($C20-T$1&lt;År1,0,S19*(1-VLOOKUP($A20,[1]Hugst!$R$5:$W$9,MATCH(ROUNDUP((T$1)/10,0)*10,[1]Hugst!$R$4:$W$4,0))))</f>
        <v>3781.6228495239839</v>
      </c>
      <c r="U20" s="168">
        <f ca="1">IF($C20-U$1&lt;År1,0,T19*(1-VLOOKUP($A20,[1]Hugst!$R$5:$W$9,MATCH(ROUNDUP((U$1)/10,0)*10,[1]Hugst!$R$4:$W$4,0))))</f>
        <v>3792.3371277553588</v>
      </c>
      <c r="V20" s="168">
        <f ca="1">IF($C20-V$1&lt;År1,0,U19*(1-VLOOKUP($A20,[1]Hugst!$R$5:$W$9,MATCH(ROUNDUP((V$1)/10,0)*10,[1]Hugst!$R$4:$W$4,0))))</f>
        <v>3803.1052465808671</v>
      </c>
      <c r="W20" s="168">
        <f ca="1">IF($C20-W$1&lt;År1,0,V19*(1-VLOOKUP($A20,[1]Hugst!$R$5:$W$9,MATCH(ROUNDUP((W$1)/10,0)*10,[1]Hugst!$R$4:$W$4,0))))</f>
        <v>3813.9274765561777</v>
      </c>
      <c r="X20" s="168">
        <f ca="1"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 ca="1">IF($C21-G$1&lt;År1,0,F20*(1-VLOOKUP($A21,[1]Hugst!$R$5:$W$9,MATCH(ROUNDUP((G$1)/10,0)*10,[1]Hugst!$R$4:$W$4,0))))</f>
        <v>3637.1278836223269</v>
      </c>
      <c r="H21" s="168">
        <f ca="1">IF($C21-H$1&lt;År1,0,G20*(1-VLOOKUP($A21,[1]Hugst!$R$5:$W$9,MATCH(ROUNDUP((H$1)/10,0)*10,[1]Hugst!$R$4:$W$4,0))))</f>
        <v>3647.1160564973457</v>
      </c>
      <c r="I21" s="168">
        <f ca="1">IF($C21-I$1&lt;År1,0,H20*(1-VLOOKUP($A21,[1]Hugst!$R$5:$W$9,MATCH(ROUNDUP((I$1)/10,0)*10,[1]Hugst!$R$4:$W$4,0))))</f>
        <v>3657.1544211959322</v>
      </c>
      <c r="J21" s="168">
        <f ca="1">IF($C21-J$1&lt;År1,0,I20*(1-VLOOKUP($A21,[1]Hugst!$R$5:$W$9,MATCH(ROUNDUP((J$1)/10,0)*10,[1]Hugst!$R$4:$W$4,0))))</f>
        <v>3667.2432299382258</v>
      </c>
      <c r="K21" s="168">
        <f ca="1">IF($C21-K$1&lt;År1,0,J20*(1-VLOOKUP($A21,[1]Hugst!$R$5:$W$9,MATCH(ROUNDUP((K$1)/10,0)*10,[1]Hugst!$R$4:$W$4,0))))</f>
        <v>3677.3827362118377</v>
      </c>
      <c r="L21" s="168">
        <f ca="1">IF($C21-L$1&lt;År1,0,K20*(1-VLOOKUP($A21,[1]Hugst!$R$5:$W$9,MATCH(ROUNDUP((L$1)/10,0)*10,[1]Hugst!$R$4:$W$4,0))))</f>
        <v>3687.573194778312</v>
      </c>
      <c r="M21" s="168">
        <f ca="1">IF($C21-M$1&lt;År1,0,L20*(1-VLOOKUP($A21,[1]Hugst!$R$5:$W$9,MATCH(ROUNDUP((M$1)/10,0)*10,[1]Hugst!$R$4:$W$4,0))))</f>
        <v>3697.8148616793537</v>
      </c>
      <c r="N21" s="168">
        <f ca="1">IF($C21-N$1&lt;År1,0,M20*(1-VLOOKUP($A21,[1]Hugst!$R$5:$W$9,MATCH(ROUNDUP((N$1)/10,0)*10,[1]Hugst!$R$4:$W$4,0))))</f>
        <v>3708.1079942430574</v>
      </c>
      <c r="O21" s="168">
        <f ca="1">IF($C21-O$1&lt;År1,0,N20*(1-VLOOKUP($A21,[1]Hugst!$R$5:$W$9,MATCH(ROUNDUP((O$1)/10,0)*10,[1]Hugst!$R$4:$W$4,0))))</f>
        <v>3718.4528510912414</v>
      </c>
      <c r="P21" s="168">
        <f ca="1">IF($C21-P$1&lt;År1,0,O20*(1-VLOOKUP($A21,[1]Hugst!$R$5:$W$9,MATCH(ROUNDUP((P$1)/10,0)*10,[1]Hugst!$R$4:$W$4,0))))</f>
        <v>3728.8496921444521</v>
      </c>
      <c r="Q21" s="168">
        <f ca="1">IF($C21-Q$1&lt;År1,0,P20*(1-VLOOKUP($A21,[1]Hugst!$R$5:$W$9,MATCH(ROUNDUP((Q$1)/10,0)*10,[1]Hugst!$R$4:$W$4,0))))</f>
        <v>3739.2987786302901</v>
      </c>
      <c r="R21" s="168">
        <f ca="1">IF($C21-R$1&lt;År1,0,Q20*(1-VLOOKUP($A21,[1]Hugst!$R$5:$W$9,MATCH(ROUNDUP((R$1)/10,0)*10,[1]Hugst!$R$4:$W$4,0))))</f>
        <v>3749.8003730882983</v>
      </c>
      <c r="S21" s="168">
        <f ca="1">IF($C21-S$1&lt;År1,0,R20*(1-VLOOKUP($A21,[1]Hugst!$R$5:$W$9,MATCH(ROUNDUP((S$1)/10,0)*10,[1]Hugst!$R$4:$W$4,0))))</f>
        <v>3760.3547393777617</v>
      </c>
      <c r="T21" s="168">
        <f ca="1">IF($C21-T$1&lt;År1,0,S20*(1-VLOOKUP($A21,[1]Hugst!$R$5:$W$9,MATCH(ROUNDUP((T$1)/10,0)*10,[1]Hugst!$R$4:$W$4,0))))</f>
        <v>3770.9621426837612</v>
      </c>
      <c r="U21" s="168">
        <f ca="1">IF($C21-U$1&lt;År1,0,T20*(1-VLOOKUP($A21,[1]Hugst!$R$5:$W$9,MATCH(ROUNDUP((U$1)/10,0)*10,[1]Hugst!$R$4:$W$4,0))))</f>
        <v>3781.6228495239839</v>
      </c>
      <c r="V21" s="168">
        <f ca="1">IF($C21-V$1&lt;År1,0,U20*(1-VLOOKUP($A21,[1]Hugst!$R$5:$W$9,MATCH(ROUNDUP((V$1)/10,0)*10,[1]Hugst!$R$4:$W$4,0))))</f>
        <v>3792.3371277553588</v>
      </c>
      <c r="W21" s="168">
        <f ca="1">IF($C21-W$1&lt;År1,0,V20*(1-VLOOKUP($A21,[1]Hugst!$R$5:$W$9,MATCH(ROUNDUP((W$1)/10,0)*10,[1]Hugst!$R$4:$W$4,0))))</f>
        <v>3803.1052465808671</v>
      </c>
      <c r="X21" s="168">
        <f ca="1">IF($C21-X$1&lt;År1,0,W20*(1-VLOOKUP($A21,[1]Hugst!$R$5:$W$9,MATCH(ROUNDUP((X$1)/10,0)*10,[1]Hugst!$R$4:$W$4,0))))</f>
        <v>3813.9274765561777</v>
      </c>
      <c r="Y21" s="168">
        <f ca="1"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 ca="1">IF($C22-G$1&lt;År1,0,F21*(1-VLOOKUP($A22,[1]Hugst!$R$5:$W$9,MATCH(ROUNDUP((G$1)/10,0)*10,[1]Hugst!$R$4:$W$4,0))))</f>
        <v>3627.1896516115144</v>
      </c>
      <c r="H22" s="168">
        <f ca="1">IF($C22-H$1&lt;År1,0,G21*(1-VLOOKUP($A22,[1]Hugst!$R$5:$W$9,MATCH(ROUNDUP((H$1)/10,0)*10,[1]Hugst!$R$4:$W$4,0))))</f>
        <v>3637.1278836223269</v>
      </c>
      <c r="I22" s="168">
        <f ca="1">IF($C22-I$1&lt;År1,0,H21*(1-VLOOKUP($A22,[1]Hugst!$R$5:$W$9,MATCH(ROUNDUP((I$1)/10,0)*10,[1]Hugst!$R$4:$W$4,0))))</f>
        <v>3647.1160564973457</v>
      </c>
      <c r="J22" s="168">
        <f ca="1">IF($C22-J$1&lt;År1,0,I21*(1-VLOOKUP($A22,[1]Hugst!$R$5:$W$9,MATCH(ROUNDUP((J$1)/10,0)*10,[1]Hugst!$R$4:$W$4,0))))</f>
        <v>3657.1544211959322</v>
      </c>
      <c r="K22" s="168">
        <f ca="1">IF($C22-K$1&lt;År1,0,J21*(1-VLOOKUP($A22,[1]Hugst!$R$5:$W$9,MATCH(ROUNDUP((K$1)/10,0)*10,[1]Hugst!$R$4:$W$4,0))))</f>
        <v>3667.2432299382258</v>
      </c>
      <c r="L22" s="168">
        <f ca="1">IF($C22-L$1&lt;År1,0,K21*(1-VLOOKUP($A22,[1]Hugst!$R$5:$W$9,MATCH(ROUNDUP((L$1)/10,0)*10,[1]Hugst!$R$4:$W$4,0))))</f>
        <v>3677.3827362118377</v>
      </c>
      <c r="M22" s="168">
        <f ca="1">IF($C22-M$1&lt;År1,0,L21*(1-VLOOKUP($A22,[1]Hugst!$R$5:$W$9,MATCH(ROUNDUP((M$1)/10,0)*10,[1]Hugst!$R$4:$W$4,0))))</f>
        <v>3687.573194778312</v>
      </c>
      <c r="N22" s="168">
        <f ca="1">IF($C22-N$1&lt;År1,0,M21*(1-VLOOKUP($A22,[1]Hugst!$R$5:$W$9,MATCH(ROUNDUP((N$1)/10,0)*10,[1]Hugst!$R$4:$W$4,0))))</f>
        <v>3697.8148616793537</v>
      </c>
      <c r="O22" s="168">
        <f ca="1">IF($C22-O$1&lt;År1,0,N21*(1-VLOOKUP($A22,[1]Hugst!$R$5:$W$9,MATCH(ROUNDUP((O$1)/10,0)*10,[1]Hugst!$R$4:$W$4,0))))</f>
        <v>3708.1079942430574</v>
      </c>
      <c r="P22" s="168">
        <f ca="1">IF($C22-P$1&lt;År1,0,O21*(1-VLOOKUP($A22,[1]Hugst!$R$5:$W$9,MATCH(ROUNDUP((P$1)/10,0)*10,[1]Hugst!$R$4:$W$4,0))))</f>
        <v>3718.4528510912414</v>
      </c>
      <c r="Q22" s="168">
        <f ca="1">IF($C22-Q$1&lt;År1,0,P21*(1-VLOOKUP($A22,[1]Hugst!$R$5:$W$9,MATCH(ROUNDUP((Q$1)/10,0)*10,[1]Hugst!$R$4:$W$4,0))))</f>
        <v>3728.8496921444521</v>
      </c>
      <c r="R22" s="168">
        <f ca="1">IF($C22-R$1&lt;År1,0,Q21*(1-VLOOKUP($A22,[1]Hugst!$R$5:$W$9,MATCH(ROUNDUP((R$1)/10,0)*10,[1]Hugst!$R$4:$W$4,0))))</f>
        <v>3739.2987786302901</v>
      </c>
      <c r="S22" s="168">
        <f ca="1">IF($C22-S$1&lt;År1,0,R21*(1-VLOOKUP($A22,[1]Hugst!$R$5:$W$9,MATCH(ROUNDUP((S$1)/10,0)*10,[1]Hugst!$R$4:$W$4,0))))</f>
        <v>3749.8003730882983</v>
      </c>
      <c r="T22" s="168">
        <f ca="1">IF($C22-T$1&lt;År1,0,S21*(1-VLOOKUP($A22,[1]Hugst!$R$5:$W$9,MATCH(ROUNDUP((T$1)/10,0)*10,[1]Hugst!$R$4:$W$4,0))))</f>
        <v>3760.3547393777617</v>
      </c>
      <c r="U22" s="168">
        <f ca="1">IF($C22-U$1&lt;År1,0,T21*(1-VLOOKUP($A22,[1]Hugst!$R$5:$W$9,MATCH(ROUNDUP((U$1)/10,0)*10,[1]Hugst!$R$4:$W$4,0))))</f>
        <v>3770.9621426837612</v>
      </c>
      <c r="V22" s="168">
        <f ca="1">IF($C22-V$1&lt;År1,0,U21*(1-VLOOKUP($A22,[1]Hugst!$R$5:$W$9,MATCH(ROUNDUP((V$1)/10,0)*10,[1]Hugst!$R$4:$W$4,0))))</f>
        <v>3781.6228495239839</v>
      </c>
      <c r="W22" s="168">
        <f ca="1">IF($C22-W$1&lt;År1,0,V21*(1-VLOOKUP($A22,[1]Hugst!$R$5:$W$9,MATCH(ROUNDUP((W$1)/10,0)*10,[1]Hugst!$R$4:$W$4,0))))</f>
        <v>3792.3371277553588</v>
      </c>
      <c r="X22" s="168">
        <f ca="1">IF($C22-X$1&lt;År1,0,W21*(1-VLOOKUP($A22,[1]Hugst!$R$5:$W$9,MATCH(ROUNDUP((X$1)/10,0)*10,[1]Hugst!$R$4:$W$4,0))))</f>
        <v>3803.1052465808671</v>
      </c>
      <c r="Y22" s="168">
        <f ca="1">IF($C22-Y$1&lt;År1,0,X21*(1-VLOOKUP($A22,[1]Hugst!$R$5:$W$9,MATCH(ROUNDUP((Y$1)/10,0)*10,[1]Hugst!$R$4:$W$4,0))))</f>
        <v>3813.9274765561777</v>
      </c>
      <c r="Z22" s="168">
        <f ca="1"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 ca="1">IF($C23-G$1&lt;År1,0,F22*(1-VLOOKUP($A23,[1]Hugst!$R$5:$W$9,MATCH(ROUNDUP((G$1)/10,0)*10,[1]Hugst!$R$4:$W$4,0))))</f>
        <v>3617.3011107609113</v>
      </c>
      <c r="H23" s="168">
        <f ca="1">IF($C23-H$1&lt;År1,0,G22*(1-VLOOKUP($A23,[1]Hugst!$R$5:$W$9,MATCH(ROUNDUP((H$1)/10,0)*10,[1]Hugst!$R$4:$W$4,0))))</f>
        <v>3627.1896516115144</v>
      </c>
      <c r="I23" s="168">
        <f ca="1">IF($C23-I$1&lt;År1,0,H22*(1-VLOOKUP($A23,[1]Hugst!$R$5:$W$9,MATCH(ROUNDUP((I$1)/10,0)*10,[1]Hugst!$R$4:$W$4,0))))</f>
        <v>3637.1278836223269</v>
      </c>
      <c r="J23" s="168">
        <f ca="1">IF($C23-J$1&lt;År1,0,I22*(1-VLOOKUP($A23,[1]Hugst!$R$5:$W$9,MATCH(ROUNDUP((J$1)/10,0)*10,[1]Hugst!$R$4:$W$4,0))))</f>
        <v>3647.1160564973457</v>
      </c>
      <c r="K23" s="168">
        <f ca="1">IF($C23-K$1&lt;År1,0,J22*(1-VLOOKUP($A23,[1]Hugst!$R$5:$W$9,MATCH(ROUNDUP((K$1)/10,0)*10,[1]Hugst!$R$4:$W$4,0))))</f>
        <v>3657.1544211959322</v>
      </c>
      <c r="L23" s="168">
        <f ca="1">IF($C23-L$1&lt;År1,0,K22*(1-VLOOKUP($A23,[1]Hugst!$R$5:$W$9,MATCH(ROUNDUP((L$1)/10,0)*10,[1]Hugst!$R$4:$W$4,0))))</f>
        <v>3667.2432299382258</v>
      </c>
      <c r="M23" s="168">
        <f ca="1">IF($C23-M$1&lt;År1,0,L22*(1-VLOOKUP($A23,[1]Hugst!$R$5:$W$9,MATCH(ROUNDUP((M$1)/10,0)*10,[1]Hugst!$R$4:$W$4,0))))</f>
        <v>3677.3827362118377</v>
      </c>
      <c r="N23" s="168">
        <f ca="1">IF($C23-N$1&lt;År1,0,M22*(1-VLOOKUP($A23,[1]Hugst!$R$5:$W$9,MATCH(ROUNDUP((N$1)/10,0)*10,[1]Hugst!$R$4:$W$4,0))))</f>
        <v>3687.573194778312</v>
      </c>
      <c r="O23" s="168">
        <f ca="1">IF($C23-O$1&lt;År1,0,N22*(1-VLOOKUP($A23,[1]Hugst!$R$5:$W$9,MATCH(ROUNDUP((O$1)/10,0)*10,[1]Hugst!$R$4:$W$4,0))))</f>
        <v>3697.8148616793537</v>
      </c>
      <c r="P23" s="168">
        <f ca="1">IF($C23-P$1&lt;År1,0,O22*(1-VLOOKUP($A23,[1]Hugst!$R$5:$W$9,MATCH(ROUNDUP((P$1)/10,0)*10,[1]Hugst!$R$4:$W$4,0))))</f>
        <v>3708.1079942430574</v>
      </c>
      <c r="Q23" s="168">
        <f ca="1">IF($C23-Q$1&lt;År1,0,P22*(1-VLOOKUP($A23,[1]Hugst!$R$5:$W$9,MATCH(ROUNDUP((Q$1)/10,0)*10,[1]Hugst!$R$4:$W$4,0))))</f>
        <v>3718.4528510912414</v>
      </c>
      <c r="R23" s="168">
        <f ca="1">IF($C23-R$1&lt;År1,0,Q22*(1-VLOOKUP($A23,[1]Hugst!$R$5:$W$9,MATCH(ROUNDUP((R$1)/10,0)*10,[1]Hugst!$R$4:$W$4,0))))</f>
        <v>3728.8496921444521</v>
      </c>
      <c r="S23" s="168">
        <f ca="1">IF($C23-S$1&lt;År1,0,R22*(1-VLOOKUP($A23,[1]Hugst!$R$5:$W$9,MATCH(ROUNDUP((S$1)/10,0)*10,[1]Hugst!$R$4:$W$4,0))))</f>
        <v>3739.2987786302901</v>
      </c>
      <c r="T23" s="168">
        <f ca="1">IF($C23-T$1&lt;År1,0,S22*(1-VLOOKUP($A23,[1]Hugst!$R$5:$W$9,MATCH(ROUNDUP((T$1)/10,0)*10,[1]Hugst!$R$4:$W$4,0))))</f>
        <v>3749.8003730882983</v>
      </c>
      <c r="U23" s="168">
        <f ca="1">IF($C23-U$1&lt;År1,0,T22*(1-VLOOKUP($A23,[1]Hugst!$R$5:$W$9,MATCH(ROUNDUP((U$1)/10,0)*10,[1]Hugst!$R$4:$W$4,0))))</f>
        <v>3760.3547393777617</v>
      </c>
      <c r="V23" s="168">
        <f ca="1">IF($C23-V$1&lt;År1,0,U22*(1-VLOOKUP($A23,[1]Hugst!$R$5:$W$9,MATCH(ROUNDUP((V$1)/10,0)*10,[1]Hugst!$R$4:$W$4,0))))</f>
        <v>3770.9621426837612</v>
      </c>
      <c r="W23" s="168">
        <f ca="1">IF($C23-W$1&lt;År1,0,V22*(1-VLOOKUP($A23,[1]Hugst!$R$5:$W$9,MATCH(ROUNDUP((W$1)/10,0)*10,[1]Hugst!$R$4:$W$4,0))))</f>
        <v>3781.6228495239839</v>
      </c>
      <c r="X23" s="168">
        <f ca="1">IF($C23-X$1&lt;År1,0,W22*(1-VLOOKUP($A23,[1]Hugst!$R$5:$W$9,MATCH(ROUNDUP((X$1)/10,0)*10,[1]Hugst!$R$4:$W$4,0))))</f>
        <v>3792.3371277553588</v>
      </c>
      <c r="Y23" s="168">
        <f ca="1">IF($C23-Y$1&lt;År1,0,X22*(1-VLOOKUP($A23,[1]Hugst!$R$5:$W$9,MATCH(ROUNDUP((Y$1)/10,0)*10,[1]Hugst!$R$4:$W$4,0))))</f>
        <v>3803.1052465808671</v>
      </c>
      <c r="Z23" s="168">
        <f ca="1">IF($C23-Z$1&lt;År1,0,Y22*(1-VLOOKUP($A23,[1]Hugst!$R$5:$W$9,MATCH(ROUNDUP((Z$1)/10,0)*10,[1]Hugst!$R$4:$W$4,0))))</f>
        <v>3813.9274765561777</v>
      </c>
      <c r="AA23" s="168">
        <f ca="1"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 ca="1">IF($C24-G$1&lt;År1,0,F23*(1-VLOOKUP($A24,[1]Hugst!$R$5:$W$9,MATCH(ROUNDUP((G$1)/10,0)*10,[1]Hugst!$R$4:$W$4,0))))</f>
        <v>3607.4620126145514</v>
      </c>
      <c r="H24" s="168">
        <f ca="1">IF($C24-H$1&lt;År1,0,G23*(1-VLOOKUP($A24,[1]Hugst!$R$5:$W$9,MATCH(ROUNDUP((H$1)/10,0)*10,[1]Hugst!$R$4:$W$4,0))))</f>
        <v>3617.3011107609113</v>
      </c>
      <c r="I24" s="168">
        <f ca="1">IF($C24-I$1&lt;År1,0,H23*(1-VLOOKUP($A24,[1]Hugst!$R$5:$W$9,MATCH(ROUNDUP((I$1)/10,0)*10,[1]Hugst!$R$4:$W$4,0))))</f>
        <v>3627.1896516115144</v>
      </c>
      <c r="J24" s="168">
        <f ca="1">IF($C24-J$1&lt;År1,0,I23*(1-VLOOKUP($A24,[1]Hugst!$R$5:$W$9,MATCH(ROUNDUP((J$1)/10,0)*10,[1]Hugst!$R$4:$W$4,0))))</f>
        <v>3637.1278836223269</v>
      </c>
      <c r="K24" s="168">
        <f ca="1">IF($C24-K$1&lt;År1,0,J23*(1-VLOOKUP($A24,[1]Hugst!$R$5:$W$9,MATCH(ROUNDUP((K$1)/10,0)*10,[1]Hugst!$R$4:$W$4,0))))</f>
        <v>3647.1160564973457</v>
      </c>
      <c r="L24" s="168">
        <f ca="1">IF($C24-L$1&lt;År1,0,K23*(1-VLOOKUP($A24,[1]Hugst!$R$5:$W$9,MATCH(ROUNDUP((L$1)/10,0)*10,[1]Hugst!$R$4:$W$4,0))))</f>
        <v>3657.1544211959322</v>
      </c>
      <c r="M24" s="168">
        <f ca="1">IF($C24-M$1&lt;År1,0,L23*(1-VLOOKUP($A24,[1]Hugst!$R$5:$W$9,MATCH(ROUNDUP((M$1)/10,0)*10,[1]Hugst!$R$4:$W$4,0))))</f>
        <v>3667.2432299382258</v>
      </c>
      <c r="N24" s="168">
        <f ca="1">IF($C24-N$1&lt;År1,0,M23*(1-VLOOKUP($A24,[1]Hugst!$R$5:$W$9,MATCH(ROUNDUP((N$1)/10,0)*10,[1]Hugst!$R$4:$W$4,0))))</f>
        <v>3677.3827362118377</v>
      </c>
      <c r="O24" s="168">
        <f ca="1">IF($C24-O$1&lt;År1,0,N23*(1-VLOOKUP($A24,[1]Hugst!$R$5:$W$9,MATCH(ROUNDUP((O$1)/10,0)*10,[1]Hugst!$R$4:$W$4,0))))</f>
        <v>3687.573194778312</v>
      </c>
      <c r="P24" s="168">
        <f ca="1">IF($C24-P$1&lt;År1,0,O23*(1-VLOOKUP($A24,[1]Hugst!$R$5:$W$9,MATCH(ROUNDUP((P$1)/10,0)*10,[1]Hugst!$R$4:$W$4,0))))</f>
        <v>3697.8148616793537</v>
      </c>
      <c r="Q24" s="168">
        <f ca="1">IF($C24-Q$1&lt;År1,0,P23*(1-VLOOKUP($A24,[1]Hugst!$R$5:$W$9,MATCH(ROUNDUP((Q$1)/10,0)*10,[1]Hugst!$R$4:$W$4,0))))</f>
        <v>3708.1079942430574</v>
      </c>
      <c r="R24" s="168">
        <f ca="1">IF($C24-R$1&lt;År1,0,Q23*(1-VLOOKUP($A24,[1]Hugst!$R$5:$W$9,MATCH(ROUNDUP((R$1)/10,0)*10,[1]Hugst!$R$4:$W$4,0))))</f>
        <v>3718.4528510912414</v>
      </c>
      <c r="S24" s="168">
        <f ca="1">IF($C24-S$1&lt;År1,0,R23*(1-VLOOKUP($A24,[1]Hugst!$R$5:$W$9,MATCH(ROUNDUP((S$1)/10,0)*10,[1]Hugst!$R$4:$W$4,0))))</f>
        <v>3728.8496921444521</v>
      </c>
      <c r="T24" s="168">
        <f ca="1">IF($C24-T$1&lt;År1,0,S23*(1-VLOOKUP($A24,[1]Hugst!$R$5:$W$9,MATCH(ROUNDUP((T$1)/10,0)*10,[1]Hugst!$R$4:$W$4,0))))</f>
        <v>3739.2987786302901</v>
      </c>
      <c r="U24" s="168">
        <f ca="1">IF($C24-U$1&lt;År1,0,T23*(1-VLOOKUP($A24,[1]Hugst!$R$5:$W$9,MATCH(ROUNDUP((U$1)/10,0)*10,[1]Hugst!$R$4:$W$4,0))))</f>
        <v>3749.8003730882983</v>
      </c>
      <c r="V24" s="168">
        <f ca="1">IF($C24-V$1&lt;År1,0,U23*(1-VLOOKUP($A24,[1]Hugst!$R$5:$W$9,MATCH(ROUNDUP((V$1)/10,0)*10,[1]Hugst!$R$4:$W$4,0))))</f>
        <v>3760.3547393777617</v>
      </c>
      <c r="W24" s="168">
        <f ca="1">IF($C24-W$1&lt;År1,0,V23*(1-VLOOKUP($A24,[1]Hugst!$R$5:$W$9,MATCH(ROUNDUP((W$1)/10,0)*10,[1]Hugst!$R$4:$W$4,0))))</f>
        <v>3770.9621426837612</v>
      </c>
      <c r="X24" s="168">
        <f ca="1">IF($C24-X$1&lt;År1,0,W23*(1-VLOOKUP($A24,[1]Hugst!$R$5:$W$9,MATCH(ROUNDUP((X$1)/10,0)*10,[1]Hugst!$R$4:$W$4,0))))</f>
        <v>3781.6228495239839</v>
      </c>
      <c r="Y24" s="168">
        <f ca="1">IF($C24-Y$1&lt;År1,0,X23*(1-VLOOKUP($A24,[1]Hugst!$R$5:$W$9,MATCH(ROUNDUP((Y$1)/10,0)*10,[1]Hugst!$R$4:$W$4,0))))</f>
        <v>3792.3371277553588</v>
      </c>
      <c r="Z24" s="168">
        <f ca="1">IF($C24-Z$1&lt;År1,0,Y23*(1-VLOOKUP($A24,[1]Hugst!$R$5:$W$9,MATCH(ROUNDUP((Z$1)/10,0)*10,[1]Hugst!$R$4:$W$4,0))))</f>
        <v>3803.1052465808671</v>
      </c>
      <c r="AA24" s="168">
        <f ca="1">IF($C24-AA$1&lt;År1,0,Z23*(1-VLOOKUP($A24,[1]Hugst!$R$5:$W$9,MATCH(ROUNDUP((AA$1)/10,0)*10,[1]Hugst!$R$4:$W$4,0))))</f>
        <v>3813.9274765561777</v>
      </c>
      <c r="AB24" s="168">
        <f ca="1"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 ca="1">IF($C25-G$1&lt;År1,0,F24*(1-VLOOKUP($A25,[1]Hugst!$R$5:$W$9,MATCH(ROUNDUP((G$1)/10,0)*10,[1]Hugst!$R$4:$W$4,0))))</f>
        <v>3597.6721099588526</v>
      </c>
      <c r="H25" s="168">
        <f ca="1">IF($C25-H$1&lt;År1,0,G24*(1-VLOOKUP($A25,[1]Hugst!$R$5:$W$9,MATCH(ROUNDUP((H$1)/10,0)*10,[1]Hugst!$R$4:$W$4,0))))</f>
        <v>3607.4620126145514</v>
      </c>
      <c r="I25" s="168">
        <f ca="1">IF($C25-I$1&lt;År1,0,H24*(1-VLOOKUP($A25,[1]Hugst!$R$5:$W$9,MATCH(ROUNDUP((I$1)/10,0)*10,[1]Hugst!$R$4:$W$4,0))))</f>
        <v>3617.3011107609113</v>
      </c>
      <c r="J25" s="168">
        <f ca="1">IF($C25-J$1&lt;År1,0,I24*(1-VLOOKUP($A25,[1]Hugst!$R$5:$W$9,MATCH(ROUNDUP((J$1)/10,0)*10,[1]Hugst!$R$4:$W$4,0))))</f>
        <v>3627.1896516115144</v>
      </c>
      <c r="K25" s="168">
        <f ca="1">IF($C25-K$1&lt;År1,0,J24*(1-VLOOKUP($A25,[1]Hugst!$R$5:$W$9,MATCH(ROUNDUP((K$1)/10,0)*10,[1]Hugst!$R$4:$W$4,0))))</f>
        <v>3637.1278836223269</v>
      </c>
      <c r="L25" s="168">
        <f ca="1">IF($C25-L$1&lt;År1,0,K24*(1-VLOOKUP($A25,[1]Hugst!$R$5:$W$9,MATCH(ROUNDUP((L$1)/10,0)*10,[1]Hugst!$R$4:$W$4,0))))</f>
        <v>3647.1160564973457</v>
      </c>
      <c r="M25" s="168">
        <f ca="1">IF($C25-M$1&lt;År1,0,L24*(1-VLOOKUP($A25,[1]Hugst!$R$5:$W$9,MATCH(ROUNDUP((M$1)/10,0)*10,[1]Hugst!$R$4:$W$4,0))))</f>
        <v>3657.1544211959322</v>
      </c>
      <c r="N25" s="168">
        <f ca="1">IF($C25-N$1&lt;År1,0,M24*(1-VLOOKUP($A25,[1]Hugst!$R$5:$W$9,MATCH(ROUNDUP((N$1)/10,0)*10,[1]Hugst!$R$4:$W$4,0))))</f>
        <v>3667.2432299382258</v>
      </c>
      <c r="O25" s="168">
        <f ca="1">IF($C25-O$1&lt;År1,0,N24*(1-VLOOKUP($A25,[1]Hugst!$R$5:$W$9,MATCH(ROUNDUP((O$1)/10,0)*10,[1]Hugst!$R$4:$W$4,0))))</f>
        <v>3677.3827362118377</v>
      </c>
      <c r="P25" s="168">
        <f ca="1">IF($C25-P$1&lt;År1,0,O24*(1-VLOOKUP($A25,[1]Hugst!$R$5:$W$9,MATCH(ROUNDUP((P$1)/10,0)*10,[1]Hugst!$R$4:$W$4,0))))</f>
        <v>3687.573194778312</v>
      </c>
      <c r="Q25" s="168">
        <f ca="1">IF($C25-Q$1&lt;År1,0,P24*(1-VLOOKUP($A25,[1]Hugst!$R$5:$W$9,MATCH(ROUNDUP((Q$1)/10,0)*10,[1]Hugst!$R$4:$W$4,0))))</f>
        <v>3697.8148616793537</v>
      </c>
      <c r="R25" s="168">
        <f ca="1">IF($C25-R$1&lt;År1,0,Q24*(1-VLOOKUP($A25,[1]Hugst!$R$5:$W$9,MATCH(ROUNDUP((R$1)/10,0)*10,[1]Hugst!$R$4:$W$4,0))))</f>
        <v>3708.1079942430574</v>
      </c>
      <c r="S25" s="168">
        <f ca="1">IF($C25-S$1&lt;År1,0,R24*(1-VLOOKUP($A25,[1]Hugst!$R$5:$W$9,MATCH(ROUNDUP((S$1)/10,0)*10,[1]Hugst!$R$4:$W$4,0))))</f>
        <v>3718.4528510912414</v>
      </c>
      <c r="T25" s="168">
        <f ca="1">IF($C25-T$1&lt;År1,0,S24*(1-VLOOKUP($A25,[1]Hugst!$R$5:$W$9,MATCH(ROUNDUP((T$1)/10,0)*10,[1]Hugst!$R$4:$W$4,0))))</f>
        <v>3728.8496921444521</v>
      </c>
      <c r="U25" s="168">
        <f ca="1">IF($C25-U$1&lt;År1,0,T24*(1-VLOOKUP($A25,[1]Hugst!$R$5:$W$9,MATCH(ROUNDUP((U$1)/10,0)*10,[1]Hugst!$R$4:$W$4,0))))</f>
        <v>3739.2987786302901</v>
      </c>
      <c r="V25" s="168">
        <f ca="1">IF($C25-V$1&lt;År1,0,U24*(1-VLOOKUP($A25,[1]Hugst!$R$5:$W$9,MATCH(ROUNDUP((V$1)/10,0)*10,[1]Hugst!$R$4:$W$4,0))))</f>
        <v>3749.8003730882983</v>
      </c>
      <c r="W25" s="168">
        <f ca="1">IF($C25-W$1&lt;År1,0,V24*(1-VLOOKUP($A25,[1]Hugst!$R$5:$W$9,MATCH(ROUNDUP((W$1)/10,0)*10,[1]Hugst!$R$4:$W$4,0))))</f>
        <v>3760.3547393777617</v>
      </c>
      <c r="X25" s="168">
        <f ca="1">IF($C25-X$1&lt;År1,0,W24*(1-VLOOKUP($A25,[1]Hugst!$R$5:$W$9,MATCH(ROUNDUP((X$1)/10,0)*10,[1]Hugst!$R$4:$W$4,0))))</f>
        <v>3770.9621426837612</v>
      </c>
      <c r="Y25" s="168">
        <f ca="1">IF($C25-Y$1&lt;År1,0,X24*(1-VLOOKUP($A25,[1]Hugst!$R$5:$W$9,MATCH(ROUNDUP((Y$1)/10,0)*10,[1]Hugst!$R$4:$W$4,0))))</f>
        <v>3781.6228495239839</v>
      </c>
      <c r="Z25" s="168">
        <f ca="1">IF($C25-Z$1&lt;År1,0,Y24*(1-VLOOKUP($A25,[1]Hugst!$R$5:$W$9,MATCH(ROUNDUP((Z$1)/10,0)*10,[1]Hugst!$R$4:$W$4,0))))</f>
        <v>3792.3371277553588</v>
      </c>
      <c r="AA25" s="168">
        <f ca="1">IF($C25-AA$1&lt;År1,0,Z24*(1-VLOOKUP($A25,[1]Hugst!$R$5:$W$9,MATCH(ROUNDUP((AA$1)/10,0)*10,[1]Hugst!$R$4:$W$4,0))))</f>
        <v>3803.1052465808671</v>
      </c>
      <c r="AB25" s="168">
        <f ca="1">IF($C25-AB$1&lt;År1,0,AA24*(1-VLOOKUP($A25,[1]Hugst!$R$5:$W$9,MATCH(ROUNDUP((AB$1)/10,0)*10,[1]Hugst!$R$4:$W$4,0))))</f>
        <v>3813.9274765561777</v>
      </c>
      <c r="AC25" s="168">
        <f ca="1"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 ca="1">IF($C26-G$1&lt;År1,0,F25*(1-VLOOKUP($A26,[1]Hugst!$R$5:$W$9,MATCH(ROUNDUP((G$1)/10,0)*10,[1]Hugst!$R$4:$W$4,0))))</f>
        <v>3587.9311568164471</v>
      </c>
      <c r="H26" s="168">
        <f ca="1">IF($C26-H$1&lt;År1,0,G25*(1-VLOOKUP($A26,[1]Hugst!$R$5:$W$9,MATCH(ROUNDUP((H$1)/10,0)*10,[1]Hugst!$R$4:$W$4,0))))</f>
        <v>3597.6721099588526</v>
      </c>
      <c r="I26" s="168">
        <f ca="1">IF($C26-I$1&lt;År1,0,H25*(1-VLOOKUP($A26,[1]Hugst!$R$5:$W$9,MATCH(ROUNDUP((I$1)/10,0)*10,[1]Hugst!$R$4:$W$4,0))))</f>
        <v>3607.4620126145514</v>
      </c>
      <c r="J26" s="168">
        <f ca="1">IF($C26-J$1&lt;År1,0,I25*(1-VLOOKUP($A26,[1]Hugst!$R$5:$W$9,MATCH(ROUNDUP((J$1)/10,0)*10,[1]Hugst!$R$4:$W$4,0))))</f>
        <v>3617.3011107609113</v>
      </c>
      <c r="K26" s="168">
        <f ca="1">IF($C26-K$1&lt;År1,0,J25*(1-VLOOKUP($A26,[1]Hugst!$R$5:$W$9,MATCH(ROUNDUP((K$1)/10,0)*10,[1]Hugst!$R$4:$W$4,0))))</f>
        <v>3627.1896516115144</v>
      </c>
      <c r="L26" s="168">
        <f ca="1">IF($C26-L$1&lt;År1,0,K25*(1-VLOOKUP($A26,[1]Hugst!$R$5:$W$9,MATCH(ROUNDUP((L$1)/10,0)*10,[1]Hugst!$R$4:$W$4,0))))</f>
        <v>3637.1278836223269</v>
      </c>
      <c r="M26" s="168">
        <f ca="1">IF($C26-M$1&lt;År1,0,L25*(1-VLOOKUP($A26,[1]Hugst!$R$5:$W$9,MATCH(ROUNDUP((M$1)/10,0)*10,[1]Hugst!$R$4:$W$4,0))))</f>
        <v>3647.1160564973457</v>
      </c>
      <c r="N26" s="168">
        <f ca="1">IF($C26-N$1&lt;År1,0,M25*(1-VLOOKUP($A26,[1]Hugst!$R$5:$W$9,MATCH(ROUNDUP((N$1)/10,0)*10,[1]Hugst!$R$4:$W$4,0))))</f>
        <v>3657.1544211959322</v>
      </c>
      <c r="O26" s="168">
        <f ca="1">IF($C26-O$1&lt;År1,0,N25*(1-VLOOKUP($A26,[1]Hugst!$R$5:$W$9,MATCH(ROUNDUP((O$1)/10,0)*10,[1]Hugst!$R$4:$W$4,0))))</f>
        <v>3667.2432299382258</v>
      </c>
      <c r="P26" s="168">
        <f ca="1">IF($C26-P$1&lt;År1,0,O25*(1-VLOOKUP($A26,[1]Hugst!$R$5:$W$9,MATCH(ROUNDUP((P$1)/10,0)*10,[1]Hugst!$R$4:$W$4,0))))</f>
        <v>3677.3827362118377</v>
      </c>
      <c r="Q26" s="168">
        <f ca="1">IF($C26-Q$1&lt;År1,0,P25*(1-VLOOKUP($A26,[1]Hugst!$R$5:$W$9,MATCH(ROUNDUP((Q$1)/10,0)*10,[1]Hugst!$R$4:$W$4,0))))</f>
        <v>3687.573194778312</v>
      </c>
      <c r="R26" s="168">
        <f ca="1">IF($C26-R$1&lt;År1,0,Q25*(1-VLOOKUP($A26,[1]Hugst!$R$5:$W$9,MATCH(ROUNDUP((R$1)/10,0)*10,[1]Hugst!$R$4:$W$4,0))))</f>
        <v>3697.8148616793537</v>
      </c>
      <c r="S26" s="168">
        <f ca="1">IF($C26-S$1&lt;År1,0,R25*(1-VLOOKUP($A26,[1]Hugst!$R$5:$W$9,MATCH(ROUNDUP((S$1)/10,0)*10,[1]Hugst!$R$4:$W$4,0))))</f>
        <v>3708.1079942430574</v>
      </c>
      <c r="T26" s="168">
        <f ca="1">IF($C26-T$1&lt;År1,0,S25*(1-VLOOKUP($A26,[1]Hugst!$R$5:$W$9,MATCH(ROUNDUP((T$1)/10,0)*10,[1]Hugst!$R$4:$W$4,0))))</f>
        <v>3718.4528510912414</v>
      </c>
      <c r="U26" s="168">
        <f ca="1">IF($C26-U$1&lt;År1,0,T25*(1-VLOOKUP($A26,[1]Hugst!$R$5:$W$9,MATCH(ROUNDUP((U$1)/10,0)*10,[1]Hugst!$R$4:$W$4,0))))</f>
        <v>3728.8496921444521</v>
      </c>
      <c r="V26" s="168">
        <f ca="1">IF($C26-V$1&lt;År1,0,U25*(1-VLOOKUP($A26,[1]Hugst!$R$5:$W$9,MATCH(ROUNDUP((V$1)/10,0)*10,[1]Hugst!$R$4:$W$4,0))))</f>
        <v>3739.2987786302901</v>
      </c>
      <c r="W26" s="168">
        <f ca="1">IF($C26-W$1&lt;År1,0,V25*(1-VLOOKUP($A26,[1]Hugst!$R$5:$W$9,MATCH(ROUNDUP((W$1)/10,0)*10,[1]Hugst!$R$4:$W$4,0))))</f>
        <v>3749.8003730882983</v>
      </c>
      <c r="X26" s="168">
        <f ca="1">IF($C26-X$1&lt;År1,0,W25*(1-VLOOKUP($A26,[1]Hugst!$R$5:$W$9,MATCH(ROUNDUP((X$1)/10,0)*10,[1]Hugst!$R$4:$W$4,0))))</f>
        <v>3760.3547393777617</v>
      </c>
      <c r="Y26" s="168">
        <f ca="1">IF($C26-Y$1&lt;År1,0,X25*(1-VLOOKUP($A26,[1]Hugst!$R$5:$W$9,MATCH(ROUNDUP((Y$1)/10,0)*10,[1]Hugst!$R$4:$W$4,0))))</f>
        <v>3770.9621426837612</v>
      </c>
      <c r="Z26" s="168">
        <f ca="1">IF($C26-Z$1&lt;År1,0,Y25*(1-VLOOKUP($A26,[1]Hugst!$R$5:$W$9,MATCH(ROUNDUP((Z$1)/10,0)*10,[1]Hugst!$R$4:$W$4,0))))</f>
        <v>3781.6228495239839</v>
      </c>
      <c r="AA26" s="168">
        <f ca="1">IF($C26-AA$1&lt;År1,0,Z25*(1-VLOOKUP($A26,[1]Hugst!$R$5:$W$9,MATCH(ROUNDUP((AA$1)/10,0)*10,[1]Hugst!$R$4:$W$4,0))))</f>
        <v>3792.3371277553588</v>
      </c>
      <c r="AB26" s="168">
        <f ca="1">IF($C26-AB$1&lt;År1,0,AA25*(1-VLOOKUP($A26,[1]Hugst!$R$5:$W$9,MATCH(ROUNDUP((AB$1)/10,0)*10,[1]Hugst!$R$4:$W$4,0))))</f>
        <v>3803.1052465808671</v>
      </c>
      <c r="AC26" s="168">
        <f ca="1">IF($C26-AC$1&lt;År1,0,AB25*(1-VLOOKUP($A26,[1]Hugst!$R$5:$W$9,MATCH(ROUNDUP((AC$1)/10,0)*10,[1]Hugst!$R$4:$W$4,0))))</f>
        <v>3813.9274765561777</v>
      </c>
      <c r="AD26" s="168">
        <f ca="1"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 ca="1">IF($C27-G$1&lt;År1,0,F26*(1-VLOOKUP($A27,[1]Hugst!$R$5:$W$9,MATCH(ROUNDUP((G$1)/10,0)*10,[1]Hugst!$R$4:$W$4,0))))</f>
        <v>3578.2389084397787</v>
      </c>
      <c r="H27" s="168">
        <f ca="1">IF($C27-H$1&lt;År1,0,G26*(1-VLOOKUP($A27,[1]Hugst!$R$5:$W$9,MATCH(ROUNDUP((H$1)/10,0)*10,[1]Hugst!$R$4:$W$4,0))))</f>
        <v>3587.9311568164471</v>
      </c>
      <c r="I27" s="168">
        <f ca="1">IF($C27-I$1&lt;År1,0,H26*(1-VLOOKUP($A27,[1]Hugst!$R$5:$W$9,MATCH(ROUNDUP((I$1)/10,0)*10,[1]Hugst!$R$4:$W$4,0))))</f>
        <v>3597.6721099588526</v>
      </c>
      <c r="J27" s="168">
        <f ca="1">IF($C27-J$1&lt;År1,0,I26*(1-VLOOKUP($A27,[1]Hugst!$R$5:$W$9,MATCH(ROUNDUP((J$1)/10,0)*10,[1]Hugst!$R$4:$W$4,0))))</f>
        <v>3607.4620126145514</v>
      </c>
      <c r="K27" s="168">
        <f ca="1">IF($C27-K$1&lt;År1,0,J26*(1-VLOOKUP($A27,[1]Hugst!$R$5:$W$9,MATCH(ROUNDUP((K$1)/10,0)*10,[1]Hugst!$R$4:$W$4,0))))</f>
        <v>3617.3011107609113</v>
      </c>
      <c r="L27" s="168">
        <f ca="1">IF($C27-L$1&lt;År1,0,K26*(1-VLOOKUP($A27,[1]Hugst!$R$5:$W$9,MATCH(ROUNDUP((L$1)/10,0)*10,[1]Hugst!$R$4:$W$4,0))))</f>
        <v>3627.1896516115144</v>
      </c>
      <c r="M27" s="168">
        <f ca="1">IF($C27-M$1&lt;År1,0,L26*(1-VLOOKUP($A27,[1]Hugst!$R$5:$W$9,MATCH(ROUNDUP((M$1)/10,0)*10,[1]Hugst!$R$4:$W$4,0))))</f>
        <v>3637.1278836223269</v>
      </c>
      <c r="N27" s="168">
        <f ca="1">IF($C27-N$1&lt;År1,0,M26*(1-VLOOKUP($A27,[1]Hugst!$R$5:$W$9,MATCH(ROUNDUP((N$1)/10,0)*10,[1]Hugst!$R$4:$W$4,0))))</f>
        <v>3647.1160564973457</v>
      </c>
      <c r="O27" s="168">
        <f ca="1">IF($C27-O$1&lt;År1,0,N26*(1-VLOOKUP($A27,[1]Hugst!$R$5:$W$9,MATCH(ROUNDUP((O$1)/10,0)*10,[1]Hugst!$R$4:$W$4,0))))</f>
        <v>3657.1544211959322</v>
      </c>
      <c r="P27" s="168">
        <f ca="1">IF($C27-P$1&lt;År1,0,O26*(1-VLOOKUP($A27,[1]Hugst!$R$5:$W$9,MATCH(ROUNDUP((P$1)/10,0)*10,[1]Hugst!$R$4:$W$4,0))))</f>
        <v>3667.2432299382258</v>
      </c>
      <c r="Q27" s="168">
        <f ca="1">IF($C27-Q$1&lt;År1,0,P26*(1-VLOOKUP($A27,[1]Hugst!$R$5:$W$9,MATCH(ROUNDUP((Q$1)/10,0)*10,[1]Hugst!$R$4:$W$4,0))))</f>
        <v>3677.3827362118377</v>
      </c>
      <c r="R27" s="168">
        <f ca="1">IF($C27-R$1&lt;År1,0,Q26*(1-VLOOKUP($A27,[1]Hugst!$R$5:$W$9,MATCH(ROUNDUP((R$1)/10,0)*10,[1]Hugst!$R$4:$W$4,0))))</f>
        <v>3687.573194778312</v>
      </c>
      <c r="S27" s="168">
        <f ca="1">IF($C27-S$1&lt;År1,0,R26*(1-VLOOKUP($A27,[1]Hugst!$R$5:$W$9,MATCH(ROUNDUP((S$1)/10,0)*10,[1]Hugst!$R$4:$W$4,0))))</f>
        <v>3697.8148616793537</v>
      </c>
      <c r="T27" s="168">
        <f ca="1">IF($C27-T$1&lt;År1,0,S26*(1-VLOOKUP($A27,[1]Hugst!$R$5:$W$9,MATCH(ROUNDUP((T$1)/10,0)*10,[1]Hugst!$R$4:$W$4,0))))</f>
        <v>3708.1079942430574</v>
      </c>
      <c r="U27" s="168">
        <f ca="1">IF($C27-U$1&lt;År1,0,T26*(1-VLOOKUP($A27,[1]Hugst!$R$5:$W$9,MATCH(ROUNDUP((U$1)/10,0)*10,[1]Hugst!$R$4:$W$4,0))))</f>
        <v>3718.4528510912414</v>
      </c>
      <c r="V27" s="168">
        <f ca="1">IF($C27-V$1&lt;År1,0,U26*(1-VLOOKUP($A27,[1]Hugst!$R$5:$W$9,MATCH(ROUNDUP((V$1)/10,0)*10,[1]Hugst!$R$4:$W$4,0))))</f>
        <v>3728.8496921444521</v>
      </c>
      <c r="W27" s="168">
        <f ca="1">IF($C27-W$1&lt;År1,0,V26*(1-VLOOKUP($A27,[1]Hugst!$R$5:$W$9,MATCH(ROUNDUP((W$1)/10,0)*10,[1]Hugst!$R$4:$W$4,0))))</f>
        <v>3739.2987786302901</v>
      </c>
      <c r="X27" s="168">
        <f ca="1">IF($C27-X$1&lt;År1,0,W26*(1-VLOOKUP($A27,[1]Hugst!$R$5:$W$9,MATCH(ROUNDUP((X$1)/10,0)*10,[1]Hugst!$R$4:$W$4,0))))</f>
        <v>3749.8003730882983</v>
      </c>
      <c r="Y27" s="168">
        <f ca="1">IF($C27-Y$1&lt;År1,0,X26*(1-VLOOKUP($A27,[1]Hugst!$R$5:$W$9,MATCH(ROUNDUP((Y$1)/10,0)*10,[1]Hugst!$R$4:$W$4,0))))</f>
        <v>3760.3547393777617</v>
      </c>
      <c r="Z27" s="168">
        <f ca="1">IF($C27-Z$1&lt;År1,0,Y26*(1-VLOOKUP($A27,[1]Hugst!$R$5:$W$9,MATCH(ROUNDUP((Z$1)/10,0)*10,[1]Hugst!$R$4:$W$4,0))))</f>
        <v>3770.9621426837612</v>
      </c>
      <c r="AA27" s="168">
        <f ca="1">IF($C27-AA$1&lt;År1,0,Z26*(1-VLOOKUP($A27,[1]Hugst!$R$5:$W$9,MATCH(ROUNDUP((AA$1)/10,0)*10,[1]Hugst!$R$4:$W$4,0))))</f>
        <v>3781.6228495239839</v>
      </c>
      <c r="AB27" s="168">
        <f ca="1">IF($C27-AB$1&lt;År1,0,AA26*(1-VLOOKUP($A27,[1]Hugst!$R$5:$W$9,MATCH(ROUNDUP((AB$1)/10,0)*10,[1]Hugst!$R$4:$W$4,0))))</f>
        <v>3792.3371277553588</v>
      </c>
      <c r="AC27" s="168">
        <f ca="1">IF($C27-AC$1&lt;År1,0,AB26*(1-VLOOKUP($A27,[1]Hugst!$R$5:$W$9,MATCH(ROUNDUP((AC$1)/10,0)*10,[1]Hugst!$R$4:$W$4,0))))</f>
        <v>3803.1052465808671</v>
      </c>
      <c r="AD27" s="168">
        <f ca="1">IF($C27-AD$1&lt;År1,0,AC26*(1-VLOOKUP($A27,[1]Hugst!$R$5:$W$9,MATCH(ROUNDUP((AD$1)/10,0)*10,[1]Hugst!$R$4:$W$4,0))))</f>
        <v>3813.9274765561777</v>
      </c>
      <c r="AE27" s="168">
        <f ca="1"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 ca="1">IF($C28-G$1&lt;År1,0,F27*(1-VLOOKUP($A28,[1]Hugst!$R$5:$W$9,MATCH(ROUNDUP((G$1)/10,0)*10,[1]Hugst!$R$4:$W$4,0))))</f>
        <v>3568.5951213049907</v>
      </c>
      <c r="H28" s="168">
        <f ca="1">IF($C28-H$1&lt;År1,0,G27*(1-VLOOKUP($A28,[1]Hugst!$R$5:$W$9,MATCH(ROUNDUP((H$1)/10,0)*10,[1]Hugst!$R$4:$W$4,0))))</f>
        <v>3578.2389084397787</v>
      </c>
      <c r="I28" s="168">
        <f ca="1">IF($C28-I$1&lt;År1,0,H27*(1-VLOOKUP($A28,[1]Hugst!$R$5:$W$9,MATCH(ROUNDUP((I$1)/10,0)*10,[1]Hugst!$R$4:$W$4,0))))</f>
        <v>3587.9311568164471</v>
      </c>
      <c r="J28" s="168">
        <f ca="1">IF($C28-J$1&lt;År1,0,I27*(1-VLOOKUP($A28,[1]Hugst!$R$5:$W$9,MATCH(ROUNDUP((J$1)/10,0)*10,[1]Hugst!$R$4:$W$4,0))))</f>
        <v>3597.6721099588526</v>
      </c>
      <c r="K28" s="168">
        <f ca="1">IF($C28-K$1&lt;År1,0,J27*(1-VLOOKUP($A28,[1]Hugst!$R$5:$W$9,MATCH(ROUNDUP((K$1)/10,0)*10,[1]Hugst!$R$4:$W$4,0))))</f>
        <v>3607.4620126145514</v>
      </c>
      <c r="L28" s="168">
        <f ca="1">IF($C28-L$1&lt;År1,0,K27*(1-VLOOKUP($A28,[1]Hugst!$R$5:$W$9,MATCH(ROUNDUP((L$1)/10,0)*10,[1]Hugst!$R$4:$W$4,0))))</f>
        <v>3617.3011107609113</v>
      </c>
      <c r="M28" s="168">
        <f ca="1">IF($C28-M$1&lt;År1,0,L27*(1-VLOOKUP($A28,[1]Hugst!$R$5:$W$9,MATCH(ROUNDUP((M$1)/10,0)*10,[1]Hugst!$R$4:$W$4,0))))</f>
        <v>3627.1896516115144</v>
      </c>
      <c r="N28" s="168">
        <f ca="1">IF($C28-N$1&lt;År1,0,M27*(1-VLOOKUP($A28,[1]Hugst!$R$5:$W$9,MATCH(ROUNDUP((N$1)/10,0)*10,[1]Hugst!$R$4:$W$4,0))))</f>
        <v>3637.1278836223269</v>
      </c>
      <c r="O28" s="168">
        <f ca="1">IF($C28-O$1&lt;År1,0,N27*(1-VLOOKUP($A28,[1]Hugst!$R$5:$W$9,MATCH(ROUNDUP((O$1)/10,0)*10,[1]Hugst!$R$4:$W$4,0))))</f>
        <v>3647.1160564973457</v>
      </c>
      <c r="P28" s="168">
        <f ca="1">IF($C28-P$1&lt;År1,0,O27*(1-VLOOKUP($A28,[1]Hugst!$R$5:$W$9,MATCH(ROUNDUP((P$1)/10,0)*10,[1]Hugst!$R$4:$W$4,0))))</f>
        <v>3657.1544211959322</v>
      </c>
      <c r="Q28" s="168">
        <f ca="1">IF($C28-Q$1&lt;År1,0,P27*(1-VLOOKUP($A28,[1]Hugst!$R$5:$W$9,MATCH(ROUNDUP((Q$1)/10,0)*10,[1]Hugst!$R$4:$W$4,0))))</f>
        <v>3667.2432299382258</v>
      </c>
      <c r="R28" s="168">
        <f ca="1">IF($C28-R$1&lt;År1,0,Q27*(1-VLOOKUP($A28,[1]Hugst!$R$5:$W$9,MATCH(ROUNDUP((R$1)/10,0)*10,[1]Hugst!$R$4:$W$4,0))))</f>
        <v>3677.3827362118377</v>
      </c>
      <c r="S28" s="168">
        <f ca="1">IF($C28-S$1&lt;År1,0,R27*(1-VLOOKUP($A28,[1]Hugst!$R$5:$W$9,MATCH(ROUNDUP((S$1)/10,0)*10,[1]Hugst!$R$4:$W$4,0))))</f>
        <v>3687.573194778312</v>
      </c>
      <c r="T28" s="168">
        <f ca="1">IF($C28-T$1&lt;År1,0,S27*(1-VLOOKUP($A28,[1]Hugst!$R$5:$W$9,MATCH(ROUNDUP((T$1)/10,0)*10,[1]Hugst!$R$4:$W$4,0))))</f>
        <v>3697.8148616793537</v>
      </c>
      <c r="U28" s="168">
        <f ca="1">IF($C28-U$1&lt;År1,0,T27*(1-VLOOKUP($A28,[1]Hugst!$R$5:$W$9,MATCH(ROUNDUP((U$1)/10,0)*10,[1]Hugst!$R$4:$W$4,0))))</f>
        <v>3708.1079942430574</v>
      </c>
      <c r="V28" s="168">
        <f ca="1">IF($C28-V$1&lt;År1,0,U27*(1-VLOOKUP($A28,[1]Hugst!$R$5:$W$9,MATCH(ROUNDUP((V$1)/10,0)*10,[1]Hugst!$R$4:$W$4,0))))</f>
        <v>3718.4528510912414</v>
      </c>
      <c r="W28" s="168">
        <f ca="1">IF($C28-W$1&lt;År1,0,V27*(1-VLOOKUP($A28,[1]Hugst!$R$5:$W$9,MATCH(ROUNDUP((W$1)/10,0)*10,[1]Hugst!$R$4:$W$4,0))))</f>
        <v>3728.8496921444521</v>
      </c>
      <c r="X28" s="168">
        <f ca="1">IF($C28-X$1&lt;År1,0,W27*(1-VLOOKUP($A28,[1]Hugst!$R$5:$W$9,MATCH(ROUNDUP((X$1)/10,0)*10,[1]Hugst!$R$4:$W$4,0))))</f>
        <v>3739.2987786302901</v>
      </c>
      <c r="Y28" s="168">
        <f ca="1">IF($C28-Y$1&lt;År1,0,X27*(1-VLOOKUP($A28,[1]Hugst!$R$5:$W$9,MATCH(ROUNDUP((Y$1)/10,0)*10,[1]Hugst!$R$4:$W$4,0))))</f>
        <v>3749.8003730882983</v>
      </c>
      <c r="Z28" s="168">
        <f ca="1">IF($C28-Z$1&lt;År1,0,Y27*(1-VLOOKUP($A28,[1]Hugst!$R$5:$W$9,MATCH(ROUNDUP((Z$1)/10,0)*10,[1]Hugst!$R$4:$W$4,0))))</f>
        <v>3760.3547393777617</v>
      </c>
      <c r="AA28" s="168">
        <f ca="1">IF($C28-AA$1&lt;År1,0,Z27*(1-VLOOKUP($A28,[1]Hugst!$R$5:$W$9,MATCH(ROUNDUP((AA$1)/10,0)*10,[1]Hugst!$R$4:$W$4,0))))</f>
        <v>3770.9621426837612</v>
      </c>
      <c r="AB28" s="168">
        <f ca="1">IF($C28-AB$1&lt;År1,0,AA27*(1-VLOOKUP($A28,[1]Hugst!$R$5:$W$9,MATCH(ROUNDUP((AB$1)/10,0)*10,[1]Hugst!$R$4:$W$4,0))))</f>
        <v>3781.6228495239839</v>
      </c>
      <c r="AC28" s="168">
        <f ca="1">IF($C28-AC$1&lt;År1,0,AB27*(1-VLOOKUP($A28,[1]Hugst!$R$5:$W$9,MATCH(ROUNDUP((AC$1)/10,0)*10,[1]Hugst!$R$4:$W$4,0))))</f>
        <v>3792.3371277553588</v>
      </c>
      <c r="AD28" s="168">
        <f ca="1">IF($C28-AD$1&lt;År1,0,AC27*(1-VLOOKUP($A28,[1]Hugst!$R$5:$W$9,MATCH(ROUNDUP((AD$1)/10,0)*10,[1]Hugst!$R$4:$W$4,0))))</f>
        <v>3803.1052465808671</v>
      </c>
      <c r="AE28" s="168">
        <f ca="1">IF($C28-AE$1&lt;År1,0,AD27*(1-VLOOKUP($A28,[1]Hugst!$R$5:$W$9,MATCH(ROUNDUP((AE$1)/10,0)*10,[1]Hugst!$R$4:$W$4,0))))</f>
        <v>3813.9274765561777</v>
      </c>
      <c r="AF28" s="168">
        <f ca="1"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 ca="1">IF($C29-G$1&lt;År1,0,F28*(1-VLOOKUP($A29,[1]Hugst!$R$5:$W$9,MATCH(ROUNDUP((G$1)/10,0)*10,[1]Hugst!$R$4:$W$4,0))))</f>
        <v>3558.9995531059308</v>
      </c>
      <c r="H29" s="168">
        <f ca="1">IF($C29-H$1&lt;År1,0,G28*(1-VLOOKUP($A29,[1]Hugst!$R$5:$W$9,MATCH(ROUNDUP((H$1)/10,0)*10,[1]Hugst!$R$4:$W$4,0))))</f>
        <v>3568.5951213049907</v>
      </c>
      <c r="I29" s="168">
        <f ca="1">IF($C29-I$1&lt;År1,0,H28*(1-VLOOKUP($A29,[1]Hugst!$R$5:$W$9,MATCH(ROUNDUP((I$1)/10,0)*10,[1]Hugst!$R$4:$W$4,0))))</f>
        <v>3578.2389084397787</v>
      </c>
      <c r="J29" s="168">
        <f ca="1">IF($C29-J$1&lt;År1,0,I28*(1-VLOOKUP($A29,[1]Hugst!$R$5:$W$9,MATCH(ROUNDUP((J$1)/10,0)*10,[1]Hugst!$R$4:$W$4,0))))</f>
        <v>3587.9311568164471</v>
      </c>
      <c r="K29" s="168">
        <f ca="1">IF($C29-K$1&lt;År1,0,J28*(1-VLOOKUP($A29,[1]Hugst!$R$5:$W$9,MATCH(ROUNDUP((K$1)/10,0)*10,[1]Hugst!$R$4:$W$4,0))))</f>
        <v>3597.6721099588526</v>
      </c>
      <c r="L29" s="168">
        <f ca="1">IF($C29-L$1&lt;År1,0,K28*(1-VLOOKUP($A29,[1]Hugst!$R$5:$W$9,MATCH(ROUNDUP((L$1)/10,0)*10,[1]Hugst!$R$4:$W$4,0))))</f>
        <v>3607.4620126145514</v>
      </c>
      <c r="M29" s="168">
        <f ca="1">IF($C29-M$1&lt;År1,0,L28*(1-VLOOKUP($A29,[1]Hugst!$R$5:$W$9,MATCH(ROUNDUP((M$1)/10,0)*10,[1]Hugst!$R$4:$W$4,0))))</f>
        <v>3617.3011107609113</v>
      </c>
      <c r="N29" s="168">
        <f ca="1">IF($C29-N$1&lt;År1,0,M28*(1-VLOOKUP($A29,[1]Hugst!$R$5:$W$9,MATCH(ROUNDUP((N$1)/10,0)*10,[1]Hugst!$R$4:$W$4,0))))</f>
        <v>3627.1896516115144</v>
      </c>
      <c r="O29" s="168">
        <f ca="1">IF($C29-O$1&lt;År1,0,N28*(1-VLOOKUP($A29,[1]Hugst!$R$5:$W$9,MATCH(ROUNDUP((O$1)/10,0)*10,[1]Hugst!$R$4:$W$4,0))))</f>
        <v>3637.1278836223269</v>
      </c>
      <c r="P29" s="168">
        <f ca="1">IF($C29-P$1&lt;År1,0,O28*(1-VLOOKUP($A29,[1]Hugst!$R$5:$W$9,MATCH(ROUNDUP((P$1)/10,0)*10,[1]Hugst!$R$4:$W$4,0))))</f>
        <v>3647.1160564973457</v>
      </c>
      <c r="Q29" s="168">
        <f ca="1">IF($C29-Q$1&lt;År1,0,P28*(1-VLOOKUP($A29,[1]Hugst!$R$5:$W$9,MATCH(ROUNDUP((Q$1)/10,0)*10,[1]Hugst!$R$4:$W$4,0))))</f>
        <v>3657.1544211959322</v>
      </c>
      <c r="R29" s="168">
        <f ca="1">IF($C29-R$1&lt;År1,0,Q28*(1-VLOOKUP($A29,[1]Hugst!$R$5:$W$9,MATCH(ROUNDUP((R$1)/10,0)*10,[1]Hugst!$R$4:$W$4,0))))</f>
        <v>3667.2432299382258</v>
      </c>
      <c r="S29" s="168">
        <f ca="1">IF($C29-S$1&lt;År1,0,R28*(1-VLOOKUP($A29,[1]Hugst!$R$5:$W$9,MATCH(ROUNDUP((S$1)/10,0)*10,[1]Hugst!$R$4:$W$4,0))))</f>
        <v>3677.3827362118377</v>
      </c>
      <c r="T29" s="168">
        <f ca="1">IF($C29-T$1&lt;År1,0,S28*(1-VLOOKUP($A29,[1]Hugst!$R$5:$W$9,MATCH(ROUNDUP((T$1)/10,0)*10,[1]Hugst!$R$4:$W$4,0))))</f>
        <v>3687.573194778312</v>
      </c>
      <c r="U29" s="168">
        <f ca="1">IF($C29-U$1&lt;År1,0,T28*(1-VLOOKUP($A29,[1]Hugst!$R$5:$W$9,MATCH(ROUNDUP((U$1)/10,0)*10,[1]Hugst!$R$4:$W$4,0))))</f>
        <v>3697.8148616793537</v>
      </c>
      <c r="V29" s="168">
        <f ca="1">IF($C29-V$1&lt;År1,0,U28*(1-VLOOKUP($A29,[1]Hugst!$R$5:$W$9,MATCH(ROUNDUP((V$1)/10,0)*10,[1]Hugst!$R$4:$W$4,0))))</f>
        <v>3708.1079942430574</v>
      </c>
      <c r="W29" s="168">
        <f ca="1">IF($C29-W$1&lt;År1,0,V28*(1-VLOOKUP($A29,[1]Hugst!$R$5:$W$9,MATCH(ROUNDUP((W$1)/10,0)*10,[1]Hugst!$R$4:$W$4,0))))</f>
        <v>3718.4528510912414</v>
      </c>
      <c r="X29" s="168">
        <f ca="1">IF($C29-X$1&lt;År1,0,W28*(1-VLOOKUP($A29,[1]Hugst!$R$5:$W$9,MATCH(ROUNDUP((X$1)/10,0)*10,[1]Hugst!$R$4:$W$4,0))))</f>
        <v>3728.8496921444521</v>
      </c>
      <c r="Y29" s="168">
        <f ca="1">IF($C29-Y$1&lt;År1,0,X28*(1-VLOOKUP($A29,[1]Hugst!$R$5:$W$9,MATCH(ROUNDUP((Y$1)/10,0)*10,[1]Hugst!$R$4:$W$4,0))))</f>
        <v>3739.2987786302901</v>
      </c>
      <c r="Z29" s="168">
        <f ca="1">IF($C29-Z$1&lt;År1,0,Y28*(1-VLOOKUP($A29,[1]Hugst!$R$5:$W$9,MATCH(ROUNDUP((Z$1)/10,0)*10,[1]Hugst!$R$4:$W$4,0))))</f>
        <v>3749.8003730882983</v>
      </c>
      <c r="AA29" s="168">
        <f ca="1">IF($C29-AA$1&lt;År1,0,Z28*(1-VLOOKUP($A29,[1]Hugst!$R$5:$W$9,MATCH(ROUNDUP((AA$1)/10,0)*10,[1]Hugst!$R$4:$W$4,0))))</f>
        <v>3760.3547393777617</v>
      </c>
      <c r="AB29" s="168">
        <f ca="1">IF($C29-AB$1&lt;År1,0,AA28*(1-VLOOKUP($A29,[1]Hugst!$R$5:$W$9,MATCH(ROUNDUP((AB$1)/10,0)*10,[1]Hugst!$R$4:$W$4,0))))</f>
        <v>3770.9621426837612</v>
      </c>
      <c r="AC29" s="168">
        <f ca="1">IF($C29-AC$1&lt;År1,0,AB28*(1-VLOOKUP($A29,[1]Hugst!$R$5:$W$9,MATCH(ROUNDUP((AC$1)/10,0)*10,[1]Hugst!$R$4:$W$4,0))))</f>
        <v>3781.6228495239839</v>
      </c>
      <c r="AD29" s="168">
        <f ca="1">IF($C29-AD$1&lt;År1,0,AC28*(1-VLOOKUP($A29,[1]Hugst!$R$5:$W$9,MATCH(ROUNDUP((AD$1)/10,0)*10,[1]Hugst!$R$4:$W$4,0))))</f>
        <v>3792.3371277553588</v>
      </c>
      <c r="AE29" s="168">
        <f ca="1">IF($C29-AE$1&lt;År1,0,AD28*(1-VLOOKUP($A29,[1]Hugst!$R$5:$W$9,MATCH(ROUNDUP((AE$1)/10,0)*10,[1]Hugst!$R$4:$W$4,0))))</f>
        <v>3803.1052465808671</v>
      </c>
      <c r="AF29" s="168">
        <f ca="1">IF($C29-AF$1&lt;År1,0,AE28*(1-VLOOKUP($A29,[1]Hugst!$R$5:$W$9,MATCH(ROUNDUP((AF$1)/10,0)*10,[1]Hugst!$R$4:$W$4,0))))</f>
        <v>3813.9274765561777</v>
      </c>
      <c r="AG29" s="168">
        <f ca="1"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 ca="1">IF($C30-G$1&lt;År1,0,F29*(1-VLOOKUP($A30,[1]Hugst!$R$5:$W$9,MATCH(ROUNDUP((G$1)/10,0)*10,[1]Hugst!$R$4:$W$4,0))))</f>
        <v>3549.4519627476898</v>
      </c>
      <c r="H30" s="168">
        <f ca="1">IF($C30-H$1&lt;År1,0,G29*(1-VLOOKUP($A30,[1]Hugst!$R$5:$W$9,MATCH(ROUNDUP((H$1)/10,0)*10,[1]Hugst!$R$4:$W$4,0))))</f>
        <v>3558.9995531059308</v>
      </c>
      <c r="I30" s="168">
        <f ca="1">IF($C30-I$1&lt;År1,0,H29*(1-VLOOKUP($A30,[1]Hugst!$R$5:$W$9,MATCH(ROUNDUP((I$1)/10,0)*10,[1]Hugst!$R$4:$W$4,0))))</f>
        <v>3568.5951213049907</v>
      </c>
      <c r="J30" s="168">
        <f ca="1">IF($C30-J$1&lt;År1,0,I29*(1-VLOOKUP($A30,[1]Hugst!$R$5:$W$9,MATCH(ROUNDUP((J$1)/10,0)*10,[1]Hugst!$R$4:$W$4,0))))</f>
        <v>3578.2389084397787</v>
      </c>
      <c r="K30" s="168">
        <f ca="1">IF($C30-K$1&lt;År1,0,J29*(1-VLOOKUP($A30,[1]Hugst!$R$5:$W$9,MATCH(ROUNDUP((K$1)/10,0)*10,[1]Hugst!$R$4:$W$4,0))))</f>
        <v>3587.9311568164471</v>
      </c>
      <c r="L30" s="168">
        <f ca="1">IF($C30-L$1&lt;År1,0,K29*(1-VLOOKUP($A30,[1]Hugst!$R$5:$W$9,MATCH(ROUNDUP((L$1)/10,0)*10,[1]Hugst!$R$4:$W$4,0))))</f>
        <v>3597.6721099588526</v>
      </c>
      <c r="M30" s="168">
        <f ca="1">IF($C30-M$1&lt;År1,0,L29*(1-VLOOKUP($A30,[1]Hugst!$R$5:$W$9,MATCH(ROUNDUP((M$1)/10,0)*10,[1]Hugst!$R$4:$W$4,0))))</f>
        <v>3607.4620126145514</v>
      </c>
      <c r="N30" s="168">
        <f ca="1">IF($C30-N$1&lt;År1,0,M29*(1-VLOOKUP($A30,[1]Hugst!$R$5:$W$9,MATCH(ROUNDUP((N$1)/10,0)*10,[1]Hugst!$R$4:$W$4,0))))</f>
        <v>3617.3011107609113</v>
      </c>
      <c r="O30" s="168">
        <f ca="1">IF($C30-O$1&lt;År1,0,N29*(1-VLOOKUP($A30,[1]Hugst!$R$5:$W$9,MATCH(ROUNDUP((O$1)/10,0)*10,[1]Hugst!$R$4:$W$4,0))))</f>
        <v>3627.1896516115144</v>
      </c>
      <c r="P30" s="168">
        <f ca="1">IF($C30-P$1&lt;År1,0,O29*(1-VLOOKUP($A30,[1]Hugst!$R$5:$W$9,MATCH(ROUNDUP((P$1)/10,0)*10,[1]Hugst!$R$4:$W$4,0))))</f>
        <v>3637.1278836223269</v>
      </c>
      <c r="Q30" s="168">
        <f ca="1">IF($C30-Q$1&lt;År1,0,P29*(1-VLOOKUP($A30,[1]Hugst!$R$5:$W$9,MATCH(ROUNDUP((Q$1)/10,0)*10,[1]Hugst!$R$4:$W$4,0))))</f>
        <v>3647.1160564973457</v>
      </c>
      <c r="R30" s="168">
        <f ca="1">IF($C30-R$1&lt;År1,0,Q29*(1-VLOOKUP($A30,[1]Hugst!$R$5:$W$9,MATCH(ROUNDUP((R$1)/10,0)*10,[1]Hugst!$R$4:$W$4,0))))</f>
        <v>3657.1544211959322</v>
      </c>
      <c r="S30" s="168">
        <f ca="1">IF($C30-S$1&lt;År1,0,R29*(1-VLOOKUP($A30,[1]Hugst!$R$5:$W$9,MATCH(ROUNDUP((S$1)/10,0)*10,[1]Hugst!$R$4:$W$4,0))))</f>
        <v>3667.2432299382258</v>
      </c>
      <c r="T30" s="168">
        <f ca="1">IF($C30-T$1&lt;År1,0,S29*(1-VLOOKUP($A30,[1]Hugst!$R$5:$W$9,MATCH(ROUNDUP((T$1)/10,0)*10,[1]Hugst!$R$4:$W$4,0))))</f>
        <v>3677.3827362118377</v>
      </c>
      <c r="U30" s="168">
        <f ca="1">IF($C30-U$1&lt;År1,0,T29*(1-VLOOKUP($A30,[1]Hugst!$R$5:$W$9,MATCH(ROUNDUP((U$1)/10,0)*10,[1]Hugst!$R$4:$W$4,0))))</f>
        <v>3687.573194778312</v>
      </c>
      <c r="V30" s="168">
        <f ca="1">IF($C30-V$1&lt;År1,0,U29*(1-VLOOKUP($A30,[1]Hugst!$R$5:$W$9,MATCH(ROUNDUP((V$1)/10,0)*10,[1]Hugst!$R$4:$W$4,0))))</f>
        <v>3697.8148616793537</v>
      </c>
      <c r="W30" s="168">
        <f ca="1">IF($C30-W$1&lt;År1,0,V29*(1-VLOOKUP($A30,[1]Hugst!$R$5:$W$9,MATCH(ROUNDUP((W$1)/10,0)*10,[1]Hugst!$R$4:$W$4,0))))</f>
        <v>3708.1079942430574</v>
      </c>
      <c r="X30" s="168">
        <f ca="1">IF($C30-X$1&lt;År1,0,W29*(1-VLOOKUP($A30,[1]Hugst!$R$5:$W$9,MATCH(ROUNDUP((X$1)/10,0)*10,[1]Hugst!$R$4:$W$4,0))))</f>
        <v>3718.4528510912414</v>
      </c>
      <c r="Y30" s="168">
        <f ca="1">IF($C30-Y$1&lt;År1,0,X29*(1-VLOOKUP($A30,[1]Hugst!$R$5:$W$9,MATCH(ROUNDUP((Y$1)/10,0)*10,[1]Hugst!$R$4:$W$4,0))))</f>
        <v>3728.8496921444521</v>
      </c>
      <c r="Z30" s="168">
        <f ca="1">IF($C30-Z$1&lt;År1,0,Y29*(1-VLOOKUP($A30,[1]Hugst!$R$5:$W$9,MATCH(ROUNDUP((Z$1)/10,0)*10,[1]Hugst!$R$4:$W$4,0))))</f>
        <v>3739.2987786302901</v>
      </c>
      <c r="AA30" s="168">
        <f ca="1">IF($C30-AA$1&lt;År1,0,Z29*(1-VLOOKUP($A30,[1]Hugst!$R$5:$W$9,MATCH(ROUNDUP((AA$1)/10,0)*10,[1]Hugst!$R$4:$W$4,0))))</f>
        <v>3749.8003730882983</v>
      </c>
      <c r="AB30" s="168">
        <f ca="1">IF($C30-AB$1&lt;År1,0,AA29*(1-VLOOKUP($A30,[1]Hugst!$R$5:$W$9,MATCH(ROUNDUP((AB$1)/10,0)*10,[1]Hugst!$R$4:$W$4,0))))</f>
        <v>3760.3547393777617</v>
      </c>
      <c r="AC30" s="168">
        <f ca="1">IF($C30-AC$1&lt;År1,0,AB29*(1-VLOOKUP($A30,[1]Hugst!$R$5:$W$9,MATCH(ROUNDUP((AC$1)/10,0)*10,[1]Hugst!$R$4:$W$4,0))))</f>
        <v>3770.9621426837612</v>
      </c>
      <c r="AD30" s="168">
        <f ca="1">IF($C30-AD$1&lt;År1,0,AC29*(1-VLOOKUP($A30,[1]Hugst!$R$5:$W$9,MATCH(ROUNDUP((AD$1)/10,0)*10,[1]Hugst!$R$4:$W$4,0))))</f>
        <v>3781.6228495239839</v>
      </c>
      <c r="AE30" s="168">
        <f ca="1">IF($C30-AE$1&lt;År1,0,AD29*(1-VLOOKUP($A30,[1]Hugst!$R$5:$W$9,MATCH(ROUNDUP((AE$1)/10,0)*10,[1]Hugst!$R$4:$W$4,0))))</f>
        <v>3792.3371277553588</v>
      </c>
      <c r="AF30" s="168">
        <f ca="1">IF($C30-AF$1&lt;År1,0,AE29*(1-VLOOKUP($A30,[1]Hugst!$R$5:$W$9,MATCH(ROUNDUP((AF$1)/10,0)*10,[1]Hugst!$R$4:$W$4,0))))</f>
        <v>3803.1052465808671</v>
      </c>
      <c r="AG30" s="168">
        <f ca="1">IF($C30-AG$1&lt;År1,0,AF29*(1-VLOOKUP($A30,[1]Hugst!$R$5:$W$9,MATCH(ROUNDUP((AG$1)/10,0)*10,[1]Hugst!$R$4:$W$4,0))))</f>
        <v>3813.9274765561777</v>
      </c>
      <c r="AH30" s="168">
        <f ca="1"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 ca="1">IF($C31-G$1&lt;År1,0,F30*(1-VLOOKUP($A31,[1]Hugst!$R$5:$W$9,MATCH(ROUNDUP((G$1)/10,0)*10,[1]Hugst!$R$4:$W$4,0))))</f>
        <v>3539.9521103414213</v>
      </c>
      <c r="H31" s="168">
        <f ca="1">IF($C31-H$1&lt;År1,0,G30*(1-VLOOKUP($A31,[1]Hugst!$R$5:$W$9,MATCH(ROUNDUP((H$1)/10,0)*10,[1]Hugst!$R$4:$W$4,0))))</f>
        <v>3549.4519627476898</v>
      </c>
      <c r="I31" s="168">
        <f ca="1">IF($C31-I$1&lt;År1,0,H30*(1-VLOOKUP($A31,[1]Hugst!$R$5:$W$9,MATCH(ROUNDUP((I$1)/10,0)*10,[1]Hugst!$R$4:$W$4,0))))</f>
        <v>3558.9995531059308</v>
      </c>
      <c r="J31" s="168">
        <f ca="1">IF($C31-J$1&lt;År1,0,I30*(1-VLOOKUP($A31,[1]Hugst!$R$5:$W$9,MATCH(ROUNDUP((J$1)/10,0)*10,[1]Hugst!$R$4:$W$4,0))))</f>
        <v>3568.5951213049907</v>
      </c>
      <c r="K31" s="168">
        <f ca="1">IF($C31-K$1&lt;År1,0,J30*(1-VLOOKUP($A31,[1]Hugst!$R$5:$W$9,MATCH(ROUNDUP((K$1)/10,0)*10,[1]Hugst!$R$4:$W$4,0))))</f>
        <v>3578.2389084397787</v>
      </c>
      <c r="L31" s="168">
        <f ca="1">IF($C31-L$1&lt;År1,0,K30*(1-VLOOKUP($A31,[1]Hugst!$R$5:$W$9,MATCH(ROUNDUP((L$1)/10,0)*10,[1]Hugst!$R$4:$W$4,0))))</f>
        <v>3587.9311568164471</v>
      </c>
      <c r="M31" s="168">
        <f ca="1">IF($C31-M$1&lt;År1,0,L30*(1-VLOOKUP($A31,[1]Hugst!$R$5:$W$9,MATCH(ROUNDUP((M$1)/10,0)*10,[1]Hugst!$R$4:$W$4,0))))</f>
        <v>3597.6721099588526</v>
      </c>
      <c r="N31" s="168">
        <f ca="1">IF($C31-N$1&lt;År1,0,M30*(1-VLOOKUP($A31,[1]Hugst!$R$5:$W$9,MATCH(ROUNDUP((N$1)/10,0)*10,[1]Hugst!$R$4:$W$4,0))))</f>
        <v>3607.4620126145514</v>
      </c>
      <c r="O31" s="168">
        <f ca="1">IF($C31-O$1&lt;År1,0,N30*(1-VLOOKUP($A31,[1]Hugst!$R$5:$W$9,MATCH(ROUNDUP((O$1)/10,0)*10,[1]Hugst!$R$4:$W$4,0))))</f>
        <v>3617.3011107609113</v>
      </c>
      <c r="P31" s="168">
        <f ca="1">IF($C31-P$1&lt;År1,0,O30*(1-VLOOKUP($A31,[1]Hugst!$R$5:$W$9,MATCH(ROUNDUP((P$1)/10,0)*10,[1]Hugst!$R$4:$W$4,0))))</f>
        <v>3627.1896516115144</v>
      </c>
      <c r="Q31" s="168">
        <f ca="1">IF($C31-Q$1&lt;År1,0,P30*(1-VLOOKUP($A31,[1]Hugst!$R$5:$W$9,MATCH(ROUNDUP((Q$1)/10,0)*10,[1]Hugst!$R$4:$W$4,0))))</f>
        <v>3637.1278836223269</v>
      </c>
      <c r="R31" s="168">
        <f ca="1">IF($C31-R$1&lt;År1,0,Q30*(1-VLOOKUP($A31,[1]Hugst!$R$5:$W$9,MATCH(ROUNDUP((R$1)/10,0)*10,[1]Hugst!$R$4:$W$4,0))))</f>
        <v>3647.1160564973457</v>
      </c>
      <c r="S31" s="168">
        <f ca="1">IF($C31-S$1&lt;År1,0,R30*(1-VLOOKUP($A31,[1]Hugst!$R$5:$W$9,MATCH(ROUNDUP((S$1)/10,0)*10,[1]Hugst!$R$4:$W$4,0))))</f>
        <v>3657.1544211959322</v>
      </c>
      <c r="T31" s="168">
        <f ca="1">IF($C31-T$1&lt;År1,0,S30*(1-VLOOKUP($A31,[1]Hugst!$R$5:$W$9,MATCH(ROUNDUP((T$1)/10,0)*10,[1]Hugst!$R$4:$W$4,0))))</f>
        <v>3667.2432299382258</v>
      </c>
      <c r="U31" s="168">
        <f ca="1">IF($C31-U$1&lt;År1,0,T30*(1-VLOOKUP($A31,[1]Hugst!$R$5:$W$9,MATCH(ROUNDUP((U$1)/10,0)*10,[1]Hugst!$R$4:$W$4,0))))</f>
        <v>3677.3827362118377</v>
      </c>
      <c r="V31" s="168">
        <f ca="1">IF($C31-V$1&lt;År1,0,U30*(1-VLOOKUP($A31,[1]Hugst!$R$5:$W$9,MATCH(ROUNDUP((V$1)/10,0)*10,[1]Hugst!$R$4:$W$4,0))))</f>
        <v>3687.573194778312</v>
      </c>
      <c r="W31" s="168">
        <f ca="1">IF($C31-W$1&lt;År1,0,V30*(1-VLOOKUP($A31,[1]Hugst!$R$5:$W$9,MATCH(ROUNDUP((W$1)/10,0)*10,[1]Hugst!$R$4:$W$4,0))))</f>
        <v>3697.8148616793537</v>
      </c>
      <c r="X31" s="168">
        <f ca="1">IF($C31-X$1&lt;År1,0,W30*(1-VLOOKUP($A31,[1]Hugst!$R$5:$W$9,MATCH(ROUNDUP((X$1)/10,0)*10,[1]Hugst!$R$4:$W$4,0))))</f>
        <v>3708.1079942430574</v>
      </c>
      <c r="Y31" s="168">
        <f ca="1">IF($C31-Y$1&lt;År1,0,X30*(1-VLOOKUP($A31,[1]Hugst!$R$5:$W$9,MATCH(ROUNDUP((Y$1)/10,0)*10,[1]Hugst!$R$4:$W$4,0))))</f>
        <v>3718.4528510912414</v>
      </c>
      <c r="Z31" s="168">
        <f ca="1">IF($C31-Z$1&lt;År1,0,Y30*(1-VLOOKUP($A31,[1]Hugst!$R$5:$W$9,MATCH(ROUNDUP((Z$1)/10,0)*10,[1]Hugst!$R$4:$W$4,0))))</f>
        <v>3728.8496921444521</v>
      </c>
      <c r="AA31" s="168">
        <f ca="1">IF($C31-AA$1&lt;År1,0,Z30*(1-VLOOKUP($A31,[1]Hugst!$R$5:$W$9,MATCH(ROUNDUP((AA$1)/10,0)*10,[1]Hugst!$R$4:$W$4,0))))</f>
        <v>3739.2987786302901</v>
      </c>
      <c r="AB31" s="168">
        <f ca="1">IF($C31-AB$1&lt;År1,0,AA30*(1-VLOOKUP($A31,[1]Hugst!$R$5:$W$9,MATCH(ROUNDUP((AB$1)/10,0)*10,[1]Hugst!$R$4:$W$4,0))))</f>
        <v>3749.8003730882983</v>
      </c>
      <c r="AC31" s="168">
        <f ca="1">IF($C31-AC$1&lt;År1,0,AB30*(1-VLOOKUP($A31,[1]Hugst!$R$5:$W$9,MATCH(ROUNDUP((AC$1)/10,0)*10,[1]Hugst!$R$4:$W$4,0))))</f>
        <v>3760.3547393777617</v>
      </c>
      <c r="AD31" s="168">
        <f ca="1">IF($C31-AD$1&lt;År1,0,AC30*(1-VLOOKUP($A31,[1]Hugst!$R$5:$W$9,MATCH(ROUNDUP((AD$1)/10,0)*10,[1]Hugst!$R$4:$W$4,0))))</f>
        <v>3770.9621426837612</v>
      </c>
      <c r="AE31" s="168">
        <f ca="1">IF($C31-AE$1&lt;År1,0,AD30*(1-VLOOKUP($A31,[1]Hugst!$R$5:$W$9,MATCH(ROUNDUP((AE$1)/10,0)*10,[1]Hugst!$R$4:$W$4,0))))</f>
        <v>3781.6228495239839</v>
      </c>
      <c r="AF31" s="168">
        <f ca="1">IF($C31-AF$1&lt;År1,0,AE30*(1-VLOOKUP($A31,[1]Hugst!$R$5:$W$9,MATCH(ROUNDUP((AF$1)/10,0)*10,[1]Hugst!$R$4:$W$4,0))))</f>
        <v>3792.3371277553588</v>
      </c>
      <c r="AG31" s="168">
        <f ca="1">IF($C31-AG$1&lt;År1,0,AF30*(1-VLOOKUP($A31,[1]Hugst!$R$5:$W$9,MATCH(ROUNDUP((AG$1)/10,0)*10,[1]Hugst!$R$4:$W$4,0))))</f>
        <v>3803.1052465808671</v>
      </c>
      <c r="AH31" s="168">
        <f ca="1">IF($C31-AH$1&lt;År1,0,AG30*(1-VLOOKUP($A31,[1]Hugst!$R$5:$W$9,MATCH(ROUNDUP((AH$1)/10,0)*10,[1]Hugst!$R$4:$W$4,0))))</f>
        <v>3813.9274765561777</v>
      </c>
      <c r="AI31" s="168">
        <f ca="1"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ca="1" si="0"/>
        <v>12.613715614614193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 ca="1">IF($C32-G$1&lt;År1,0,F31*(1-VLOOKUP($A32,[1]Hugst!$R$5:$W$9,MATCH(ROUNDUP((G$1)/10,0)*10,[1]Hugst!$R$4:$W$4,0))))</f>
        <v>3530.4997571971239</v>
      </c>
      <c r="H32" s="168">
        <f ca="1">IF($C32-H$1&lt;År1,0,G31*(1-VLOOKUP($A32,[1]Hugst!$R$5:$W$9,MATCH(ROUNDUP((H$1)/10,0)*10,[1]Hugst!$R$4:$W$4,0))))</f>
        <v>3539.9521103414213</v>
      </c>
      <c r="I32" s="168">
        <f ca="1">IF($C32-I$1&lt;År1,0,H31*(1-VLOOKUP($A32,[1]Hugst!$R$5:$W$9,MATCH(ROUNDUP((I$1)/10,0)*10,[1]Hugst!$R$4:$W$4,0))))</f>
        <v>3549.4519627476898</v>
      </c>
      <c r="J32" s="168">
        <f ca="1">IF($C32-J$1&lt;År1,0,I31*(1-VLOOKUP($A32,[1]Hugst!$R$5:$W$9,MATCH(ROUNDUP((J$1)/10,0)*10,[1]Hugst!$R$4:$W$4,0))))</f>
        <v>3558.9995531059308</v>
      </c>
      <c r="K32" s="168">
        <f ca="1">IF($C32-K$1&lt;År1,0,J31*(1-VLOOKUP($A32,[1]Hugst!$R$5:$W$9,MATCH(ROUNDUP((K$1)/10,0)*10,[1]Hugst!$R$4:$W$4,0))))</f>
        <v>3568.5951213049907</v>
      </c>
      <c r="L32" s="168">
        <f ca="1">IF($C32-L$1&lt;År1,0,K31*(1-VLOOKUP($A32,[1]Hugst!$R$5:$W$9,MATCH(ROUNDUP((L$1)/10,0)*10,[1]Hugst!$R$4:$W$4,0))))</f>
        <v>3578.2389084397787</v>
      </c>
      <c r="M32" s="168">
        <f ca="1">IF($C32-M$1&lt;År1,0,L31*(1-VLOOKUP($A32,[1]Hugst!$R$5:$W$9,MATCH(ROUNDUP((M$1)/10,0)*10,[1]Hugst!$R$4:$W$4,0))))</f>
        <v>3587.9311568164471</v>
      </c>
      <c r="N32" s="168">
        <f ca="1">IF($C32-N$1&lt;År1,0,M31*(1-VLOOKUP($A32,[1]Hugst!$R$5:$W$9,MATCH(ROUNDUP((N$1)/10,0)*10,[1]Hugst!$R$4:$W$4,0))))</f>
        <v>3597.6721099588526</v>
      </c>
      <c r="O32" s="168">
        <f ca="1">IF($C32-O$1&lt;År1,0,N31*(1-VLOOKUP($A32,[1]Hugst!$R$5:$W$9,MATCH(ROUNDUP((O$1)/10,0)*10,[1]Hugst!$R$4:$W$4,0))))</f>
        <v>3607.4620126145514</v>
      </c>
      <c r="P32" s="168">
        <f ca="1">IF($C32-P$1&lt;År1,0,O31*(1-VLOOKUP($A32,[1]Hugst!$R$5:$W$9,MATCH(ROUNDUP((P$1)/10,0)*10,[1]Hugst!$R$4:$W$4,0))))</f>
        <v>3617.3011107609113</v>
      </c>
      <c r="Q32" s="168">
        <f ca="1">IF($C32-Q$1&lt;År1,0,P31*(1-VLOOKUP($A32,[1]Hugst!$R$5:$W$9,MATCH(ROUNDUP((Q$1)/10,0)*10,[1]Hugst!$R$4:$W$4,0))))</f>
        <v>3627.1896516115144</v>
      </c>
      <c r="R32" s="168">
        <f ca="1">IF($C32-R$1&lt;År1,0,Q31*(1-VLOOKUP($A32,[1]Hugst!$R$5:$W$9,MATCH(ROUNDUP((R$1)/10,0)*10,[1]Hugst!$R$4:$W$4,0))))</f>
        <v>3637.1278836223269</v>
      </c>
      <c r="S32" s="168">
        <f ca="1">IF($C32-S$1&lt;År1,0,R31*(1-VLOOKUP($A32,[1]Hugst!$R$5:$W$9,MATCH(ROUNDUP((S$1)/10,0)*10,[1]Hugst!$R$4:$W$4,0))))</f>
        <v>3647.1160564973457</v>
      </c>
      <c r="T32" s="168">
        <f ca="1">IF($C32-T$1&lt;År1,0,S31*(1-VLOOKUP($A32,[1]Hugst!$R$5:$W$9,MATCH(ROUNDUP((T$1)/10,0)*10,[1]Hugst!$R$4:$W$4,0))))</f>
        <v>3657.1544211959322</v>
      </c>
      <c r="U32" s="168">
        <f ca="1">IF($C32-U$1&lt;År1,0,T31*(1-VLOOKUP($A32,[1]Hugst!$R$5:$W$9,MATCH(ROUNDUP((U$1)/10,0)*10,[1]Hugst!$R$4:$W$4,0))))</f>
        <v>3667.2432299382258</v>
      </c>
      <c r="V32" s="168">
        <f ca="1">IF($C32-V$1&lt;År1,0,U31*(1-VLOOKUP($A32,[1]Hugst!$R$5:$W$9,MATCH(ROUNDUP((V$1)/10,0)*10,[1]Hugst!$R$4:$W$4,0))))</f>
        <v>3677.3827362118377</v>
      </c>
      <c r="W32" s="168">
        <f ca="1">IF($C32-W$1&lt;År1,0,V31*(1-VLOOKUP($A32,[1]Hugst!$R$5:$W$9,MATCH(ROUNDUP((W$1)/10,0)*10,[1]Hugst!$R$4:$W$4,0))))</f>
        <v>3687.573194778312</v>
      </c>
      <c r="X32" s="168">
        <f ca="1">IF($C32-X$1&lt;År1,0,W31*(1-VLOOKUP($A32,[1]Hugst!$R$5:$W$9,MATCH(ROUNDUP((X$1)/10,0)*10,[1]Hugst!$R$4:$W$4,0))))</f>
        <v>3697.8148616793537</v>
      </c>
      <c r="Y32" s="168">
        <f ca="1">IF($C32-Y$1&lt;År1,0,X31*(1-VLOOKUP($A32,[1]Hugst!$R$5:$W$9,MATCH(ROUNDUP((Y$1)/10,0)*10,[1]Hugst!$R$4:$W$4,0))))</f>
        <v>3708.1079942430574</v>
      </c>
      <c r="Z32" s="168">
        <f ca="1">IF($C32-Z$1&lt;År1,0,Y31*(1-VLOOKUP($A32,[1]Hugst!$R$5:$W$9,MATCH(ROUNDUP((Z$1)/10,0)*10,[1]Hugst!$R$4:$W$4,0))))</f>
        <v>3718.4528510912414</v>
      </c>
      <c r="AA32" s="168">
        <f ca="1">IF($C32-AA$1&lt;År1,0,Z31*(1-VLOOKUP($A32,[1]Hugst!$R$5:$W$9,MATCH(ROUNDUP((AA$1)/10,0)*10,[1]Hugst!$R$4:$W$4,0))))</f>
        <v>3728.8496921444521</v>
      </c>
      <c r="AB32" s="168">
        <f ca="1">IF($C32-AB$1&lt;År1,0,AA31*(1-VLOOKUP($A32,[1]Hugst!$R$5:$W$9,MATCH(ROUNDUP((AB$1)/10,0)*10,[1]Hugst!$R$4:$W$4,0))))</f>
        <v>3739.2987786302901</v>
      </c>
      <c r="AC32" s="168">
        <f ca="1">IF($C32-AC$1&lt;År1,0,AB31*(1-VLOOKUP($A32,[1]Hugst!$R$5:$W$9,MATCH(ROUNDUP((AC$1)/10,0)*10,[1]Hugst!$R$4:$W$4,0))))</f>
        <v>3749.8003730882983</v>
      </c>
      <c r="AD32" s="168">
        <f ca="1">IF($C32-AD$1&lt;År1,0,AC31*(1-VLOOKUP($A32,[1]Hugst!$R$5:$W$9,MATCH(ROUNDUP((AD$1)/10,0)*10,[1]Hugst!$R$4:$W$4,0))))</f>
        <v>3760.3547393777617</v>
      </c>
      <c r="AE32" s="168">
        <f ca="1">IF($C32-AE$1&lt;År1,0,AD31*(1-VLOOKUP($A32,[1]Hugst!$R$5:$W$9,MATCH(ROUNDUP((AE$1)/10,0)*10,[1]Hugst!$R$4:$W$4,0))))</f>
        <v>3770.9621426837612</v>
      </c>
      <c r="AF32" s="168">
        <f ca="1">IF($C32-AF$1&lt;År1,0,AE31*(1-VLOOKUP($A32,[1]Hugst!$R$5:$W$9,MATCH(ROUNDUP((AF$1)/10,0)*10,[1]Hugst!$R$4:$W$4,0))))</f>
        <v>3781.6228495239839</v>
      </c>
      <c r="AG32" s="168">
        <f ca="1">IF($C32-AG$1&lt;År1,0,AF31*(1-VLOOKUP($A32,[1]Hugst!$R$5:$W$9,MATCH(ROUNDUP((AG$1)/10,0)*10,[1]Hugst!$R$4:$W$4,0))))</f>
        <v>3792.3371277553588</v>
      </c>
      <c r="AH32" s="168">
        <f ca="1">IF($C32-AH$1&lt;År1,0,AG31*(1-VLOOKUP($A32,[1]Hugst!$R$5:$W$9,MATCH(ROUNDUP((AH$1)/10,0)*10,[1]Hugst!$R$4:$W$4,0))))</f>
        <v>3803.1052465808671</v>
      </c>
      <c r="AI32" s="168">
        <f ca="1">IF($C32-AI$1&lt;År1,0,AH31*(1-VLOOKUP($A32,[1]Hugst!$R$5:$W$9,MATCH(ROUNDUP((AI$1)/10,0)*10,[1]Hugst!$R$4:$W$4,0))))</f>
        <v>3813.9274765561777</v>
      </c>
      <c r="AJ32" s="168">
        <f ca="1">IF($C32-AJ$1&lt;År1,0,AI31*(1-VLOOKUP($A32,[1]Hugst!$R$5:$W$9,MATCH(ROUNDUP((AJ$1)/10,0)*10,[1]Hugst!$R$4:$W$4,0))))</f>
        <v>3812.1903739821792</v>
      </c>
      <c r="AL32" s="168">
        <f ca="1">SUM(F32:AJ32)</f>
        <v>113747.42386591312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 ca="1"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 ca="1">IF($C35-G$1&lt;År1,0,F34*(1-VLOOKUP($A35,[1]Hugst!$R$5:$W$9,MATCH(ROUNDUP((G$1)/10,0)*10,[1]Hugst!$R$4:$W$4,0))))</f>
        <v>884.0622734437718</v>
      </c>
      <c r="H35" s="168">
        <f ca="1"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 ca="1">IF($C36-G$1&lt;År1,0,F35*(1-VLOOKUP($A36,[1]Hugst!$R$5:$W$9,MATCH(ROUNDUP((G$1)/10,0)*10,[1]Hugst!$R$4:$W$4,0))))</f>
        <v>880.89455466914728</v>
      </c>
      <c r="H36" s="168">
        <f ca="1">IF($C36-H$1&lt;År1,0,G35*(1-VLOOKUP($A36,[1]Hugst!$R$5:$W$9,MATCH(ROUNDUP((H$1)/10,0)*10,[1]Hugst!$R$4:$W$4,0))))</f>
        <v>884.0622734437718</v>
      </c>
      <c r="I36" s="168">
        <f ca="1"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 ca="1">IF($C37-G$1&lt;År1,0,F36*(1-VLOOKUP($A37,[1]Hugst!$R$5:$W$9,MATCH(ROUNDUP((G$1)/10,0)*10,[1]Hugst!$R$4:$W$4,0))))</f>
        <v>877.7426744883785</v>
      </c>
      <c r="H37" s="168">
        <f ca="1">IF($C37-H$1&lt;År1,0,G36*(1-VLOOKUP($A37,[1]Hugst!$R$5:$W$9,MATCH(ROUNDUP((H$1)/10,0)*10,[1]Hugst!$R$4:$W$4,0))))</f>
        <v>880.89455466914728</v>
      </c>
      <c r="I37" s="168">
        <f ca="1">IF($C37-I$1&lt;År1,0,H36*(1-VLOOKUP($A37,[1]Hugst!$R$5:$W$9,MATCH(ROUNDUP((I$1)/10,0)*10,[1]Hugst!$R$4:$W$4,0))))</f>
        <v>884.0622734437718</v>
      </c>
      <c r="J37" s="168">
        <f ca="1"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 ca="1">IF($C38-G$1&lt;År1,0,F37*(1-VLOOKUP($A38,[1]Hugst!$R$5:$W$9,MATCH(ROUNDUP((G$1)/10,0)*10,[1]Hugst!$R$4:$W$4,0))))</f>
        <v>874.60655370854579</v>
      </c>
      <c r="H38" s="168">
        <f ca="1">IF($C38-H$1&lt;År1,0,G37*(1-VLOOKUP($A38,[1]Hugst!$R$5:$W$9,MATCH(ROUNDUP((H$1)/10,0)*10,[1]Hugst!$R$4:$W$4,0))))</f>
        <v>877.7426744883785</v>
      </c>
      <c r="I38" s="168">
        <f ca="1">IF($C38-I$1&lt;År1,0,H37*(1-VLOOKUP($A38,[1]Hugst!$R$5:$W$9,MATCH(ROUNDUP((I$1)/10,0)*10,[1]Hugst!$R$4:$W$4,0))))</f>
        <v>880.89455466914728</v>
      </c>
      <c r="J38" s="168">
        <f ca="1">IF($C38-J$1&lt;År1,0,I37*(1-VLOOKUP($A38,[1]Hugst!$R$5:$W$9,MATCH(ROUNDUP((J$1)/10,0)*10,[1]Hugst!$R$4:$W$4,0))))</f>
        <v>884.0622734437718</v>
      </c>
      <c r="K38" s="168">
        <f ca="1"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 ca="1">IF($C39-G$1&lt;År1,0,F38*(1-VLOOKUP($A39,[1]Hugst!$R$5:$W$9,MATCH(ROUNDUP((G$1)/10,0)*10,[1]Hugst!$R$4:$W$4,0))))</f>
        <v>871.48611353258525</v>
      </c>
      <c r="H39" s="168">
        <f ca="1">IF($C39-H$1&lt;År1,0,G38*(1-VLOOKUP($A39,[1]Hugst!$R$5:$W$9,MATCH(ROUNDUP((H$1)/10,0)*10,[1]Hugst!$R$4:$W$4,0))))</f>
        <v>874.60655370854579</v>
      </c>
      <c r="I39" s="168">
        <f ca="1">IF($C39-I$1&lt;År1,0,H38*(1-VLOOKUP($A39,[1]Hugst!$R$5:$W$9,MATCH(ROUNDUP((I$1)/10,0)*10,[1]Hugst!$R$4:$W$4,0))))</f>
        <v>877.7426744883785</v>
      </c>
      <c r="J39" s="168">
        <f ca="1">IF($C39-J$1&lt;År1,0,I38*(1-VLOOKUP($A39,[1]Hugst!$R$5:$W$9,MATCH(ROUNDUP((J$1)/10,0)*10,[1]Hugst!$R$4:$W$4,0))))</f>
        <v>880.89455466914728</v>
      </c>
      <c r="K39" s="168">
        <f ca="1">IF($C39-K$1&lt;År1,0,J38*(1-VLOOKUP($A39,[1]Hugst!$R$5:$W$9,MATCH(ROUNDUP((K$1)/10,0)*10,[1]Hugst!$R$4:$W$4,0))))</f>
        <v>884.0622734437718</v>
      </c>
      <c r="L39" s="168">
        <f ca="1"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 ca="1">IF($C40-G$1&lt;År1,0,F39*(1-VLOOKUP($A40,[1]Hugst!$R$5:$W$9,MATCH(ROUNDUP((G$1)/10,0)*10,[1]Hugst!$R$4:$W$4,0))))</f>
        <v>868.38127555754249</v>
      </c>
      <c r="H40" s="168">
        <f ca="1">IF($C40-H$1&lt;År1,0,G39*(1-VLOOKUP($A40,[1]Hugst!$R$5:$W$9,MATCH(ROUNDUP((H$1)/10,0)*10,[1]Hugst!$R$4:$W$4,0))))</f>
        <v>871.48611353258525</v>
      </c>
      <c r="I40" s="168">
        <f ca="1">IF($C40-I$1&lt;År1,0,H39*(1-VLOOKUP($A40,[1]Hugst!$R$5:$W$9,MATCH(ROUNDUP((I$1)/10,0)*10,[1]Hugst!$R$4:$W$4,0))))</f>
        <v>874.60655370854579</v>
      </c>
      <c r="J40" s="168">
        <f ca="1">IF($C40-J$1&lt;År1,0,I39*(1-VLOOKUP($A40,[1]Hugst!$R$5:$W$9,MATCH(ROUNDUP((J$1)/10,0)*10,[1]Hugst!$R$4:$W$4,0))))</f>
        <v>877.7426744883785</v>
      </c>
      <c r="K40" s="168">
        <f ca="1">IF($C40-K$1&lt;År1,0,J39*(1-VLOOKUP($A40,[1]Hugst!$R$5:$W$9,MATCH(ROUNDUP((K$1)/10,0)*10,[1]Hugst!$R$4:$W$4,0))))</f>
        <v>880.89455466914728</v>
      </c>
      <c r="L40" s="168">
        <f ca="1">IF($C40-L$1&lt;År1,0,K39*(1-VLOOKUP($A40,[1]Hugst!$R$5:$W$9,MATCH(ROUNDUP((L$1)/10,0)*10,[1]Hugst!$R$4:$W$4,0))))</f>
        <v>884.0622734437718</v>
      </c>
      <c r="M40" s="168">
        <f ca="1"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 ca="1">IF($C41-G$1&lt;År1,0,F40*(1-VLOOKUP($A41,[1]Hugst!$R$5:$W$9,MATCH(ROUNDUP((G$1)/10,0)*10,[1]Hugst!$R$4:$W$4,0))))</f>
        <v>865.29196177231711</v>
      </c>
      <c r="H41" s="168">
        <f ca="1">IF($C41-H$1&lt;År1,0,G40*(1-VLOOKUP($A41,[1]Hugst!$R$5:$W$9,MATCH(ROUNDUP((H$1)/10,0)*10,[1]Hugst!$R$4:$W$4,0))))</f>
        <v>868.38127555754249</v>
      </c>
      <c r="I41" s="168">
        <f ca="1">IF($C41-I$1&lt;År1,0,H40*(1-VLOOKUP($A41,[1]Hugst!$R$5:$W$9,MATCH(ROUNDUP((I$1)/10,0)*10,[1]Hugst!$R$4:$W$4,0))))</f>
        <v>871.48611353258525</v>
      </c>
      <c r="J41" s="168">
        <f ca="1">IF($C41-J$1&lt;År1,0,I40*(1-VLOOKUP($A41,[1]Hugst!$R$5:$W$9,MATCH(ROUNDUP((J$1)/10,0)*10,[1]Hugst!$R$4:$W$4,0))))</f>
        <v>874.60655370854579</v>
      </c>
      <c r="K41" s="168">
        <f ca="1">IF($C41-K$1&lt;År1,0,J40*(1-VLOOKUP($A41,[1]Hugst!$R$5:$W$9,MATCH(ROUNDUP((K$1)/10,0)*10,[1]Hugst!$R$4:$W$4,0))))</f>
        <v>877.7426744883785</v>
      </c>
      <c r="L41" s="168">
        <f ca="1">IF($C41-L$1&lt;År1,0,K40*(1-VLOOKUP($A41,[1]Hugst!$R$5:$W$9,MATCH(ROUNDUP((L$1)/10,0)*10,[1]Hugst!$R$4:$W$4,0))))</f>
        <v>880.89455466914728</v>
      </c>
      <c r="M41" s="168">
        <f ca="1">IF($C41-M$1&lt;År1,0,L40*(1-VLOOKUP($A41,[1]Hugst!$R$5:$W$9,MATCH(ROUNDUP((M$1)/10,0)*10,[1]Hugst!$R$4:$W$4,0))))</f>
        <v>884.0622734437718</v>
      </c>
      <c r="N41" s="168">
        <f ca="1"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 ca="1">IF($C42-G$1&lt;År1,0,F41*(1-VLOOKUP($A42,[1]Hugst!$R$5:$W$9,MATCH(ROUNDUP((G$1)/10,0)*10,[1]Hugst!$R$4:$W$4,0))))</f>
        <v>862.21809455606194</v>
      </c>
      <c r="H42" s="168">
        <f ca="1">IF($C42-H$1&lt;År1,0,G41*(1-VLOOKUP($A42,[1]Hugst!$R$5:$W$9,MATCH(ROUNDUP((H$1)/10,0)*10,[1]Hugst!$R$4:$W$4,0))))</f>
        <v>865.29196177231711</v>
      </c>
      <c r="I42" s="168">
        <f ca="1">IF($C42-I$1&lt;År1,0,H41*(1-VLOOKUP($A42,[1]Hugst!$R$5:$W$9,MATCH(ROUNDUP((I$1)/10,0)*10,[1]Hugst!$R$4:$W$4,0))))</f>
        <v>868.38127555754249</v>
      </c>
      <c r="J42" s="168">
        <f ca="1">IF($C42-J$1&lt;År1,0,I41*(1-VLOOKUP($A42,[1]Hugst!$R$5:$W$9,MATCH(ROUNDUP((J$1)/10,0)*10,[1]Hugst!$R$4:$W$4,0))))</f>
        <v>871.48611353258525</v>
      </c>
      <c r="K42" s="168">
        <f ca="1">IF($C42-K$1&lt;År1,0,J41*(1-VLOOKUP($A42,[1]Hugst!$R$5:$W$9,MATCH(ROUNDUP((K$1)/10,0)*10,[1]Hugst!$R$4:$W$4,0))))</f>
        <v>874.60655370854579</v>
      </c>
      <c r="L42" s="168">
        <f ca="1">IF($C42-L$1&lt;År1,0,K41*(1-VLOOKUP($A42,[1]Hugst!$R$5:$W$9,MATCH(ROUNDUP((L$1)/10,0)*10,[1]Hugst!$R$4:$W$4,0))))</f>
        <v>877.7426744883785</v>
      </c>
      <c r="M42" s="168">
        <f ca="1">IF($C42-M$1&lt;År1,0,L41*(1-VLOOKUP($A42,[1]Hugst!$R$5:$W$9,MATCH(ROUNDUP((M$1)/10,0)*10,[1]Hugst!$R$4:$W$4,0))))</f>
        <v>880.89455466914728</v>
      </c>
      <c r="N42" s="168">
        <f ca="1">IF($C42-N$1&lt;År1,0,M41*(1-VLOOKUP($A42,[1]Hugst!$R$5:$W$9,MATCH(ROUNDUP((N$1)/10,0)*10,[1]Hugst!$R$4:$W$4,0))))</f>
        <v>884.0622734437718</v>
      </c>
      <c r="O42" s="168">
        <f ca="1"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 ca="1">IF($C43-G$1&lt;År1,0,F42*(1-VLOOKUP($A43,[1]Hugst!$R$5:$W$9,MATCH(ROUNDUP((G$1)/10,0)*10,[1]Hugst!$R$4:$W$4,0))))</f>
        <v>859.15959667586935</v>
      </c>
      <c r="H43" s="168">
        <f ca="1">IF($C43-H$1&lt;År1,0,G42*(1-VLOOKUP($A43,[1]Hugst!$R$5:$W$9,MATCH(ROUNDUP((H$1)/10,0)*10,[1]Hugst!$R$4:$W$4,0))))</f>
        <v>862.21809455606194</v>
      </c>
      <c r="I43" s="168">
        <f ca="1">IF($C43-I$1&lt;År1,0,H42*(1-VLOOKUP($A43,[1]Hugst!$R$5:$W$9,MATCH(ROUNDUP((I$1)/10,0)*10,[1]Hugst!$R$4:$W$4,0))))</f>
        <v>865.29196177231711</v>
      </c>
      <c r="J43" s="168">
        <f ca="1">IF($C43-J$1&lt;År1,0,I42*(1-VLOOKUP($A43,[1]Hugst!$R$5:$W$9,MATCH(ROUNDUP((J$1)/10,0)*10,[1]Hugst!$R$4:$W$4,0))))</f>
        <v>868.38127555754249</v>
      </c>
      <c r="K43" s="168">
        <f ca="1">IF($C43-K$1&lt;År1,0,J42*(1-VLOOKUP($A43,[1]Hugst!$R$5:$W$9,MATCH(ROUNDUP((K$1)/10,0)*10,[1]Hugst!$R$4:$W$4,0))))</f>
        <v>871.48611353258525</v>
      </c>
      <c r="L43" s="168">
        <f ca="1">IF($C43-L$1&lt;År1,0,K42*(1-VLOOKUP($A43,[1]Hugst!$R$5:$W$9,MATCH(ROUNDUP((L$1)/10,0)*10,[1]Hugst!$R$4:$W$4,0))))</f>
        <v>874.60655370854579</v>
      </c>
      <c r="M43" s="168">
        <f ca="1">IF($C43-M$1&lt;År1,0,L42*(1-VLOOKUP($A43,[1]Hugst!$R$5:$W$9,MATCH(ROUNDUP((M$1)/10,0)*10,[1]Hugst!$R$4:$W$4,0))))</f>
        <v>877.7426744883785</v>
      </c>
      <c r="N43" s="168">
        <f ca="1">IF($C43-N$1&lt;År1,0,M42*(1-VLOOKUP($A43,[1]Hugst!$R$5:$W$9,MATCH(ROUNDUP((N$1)/10,0)*10,[1]Hugst!$R$4:$W$4,0))))</f>
        <v>880.89455466914728</v>
      </c>
      <c r="O43" s="168">
        <f ca="1">IF($C43-O$1&lt;År1,0,N42*(1-VLOOKUP($A43,[1]Hugst!$R$5:$W$9,MATCH(ROUNDUP((O$1)/10,0)*10,[1]Hugst!$R$4:$W$4,0))))</f>
        <v>884.0622734437718</v>
      </c>
      <c r="P43" s="168">
        <f ca="1"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 ca="1">IF($C44-G$1&lt;År1,0,F43*(1-VLOOKUP($A44,[1]Hugst!$R$5:$W$9,MATCH(ROUNDUP((G$1)/10,0)*10,[1]Hugst!$R$4:$W$4,0))))</f>
        <v>856.11639128509773</v>
      </c>
      <c r="H44" s="168">
        <f ca="1">IF($C44-H$1&lt;År1,0,G43*(1-VLOOKUP($A44,[1]Hugst!$R$5:$W$9,MATCH(ROUNDUP((H$1)/10,0)*10,[1]Hugst!$R$4:$W$4,0))))</f>
        <v>859.15959667586935</v>
      </c>
      <c r="I44" s="168">
        <f ca="1">IF($C44-I$1&lt;År1,0,H43*(1-VLOOKUP($A44,[1]Hugst!$R$5:$W$9,MATCH(ROUNDUP((I$1)/10,0)*10,[1]Hugst!$R$4:$W$4,0))))</f>
        <v>862.21809455606194</v>
      </c>
      <c r="J44" s="168">
        <f ca="1">IF($C44-J$1&lt;År1,0,I43*(1-VLOOKUP($A44,[1]Hugst!$R$5:$W$9,MATCH(ROUNDUP((J$1)/10,0)*10,[1]Hugst!$R$4:$W$4,0))))</f>
        <v>865.29196177231711</v>
      </c>
      <c r="K44" s="168">
        <f ca="1">IF($C44-K$1&lt;År1,0,J43*(1-VLOOKUP($A44,[1]Hugst!$R$5:$W$9,MATCH(ROUNDUP((K$1)/10,0)*10,[1]Hugst!$R$4:$W$4,0))))</f>
        <v>868.38127555754249</v>
      </c>
      <c r="L44" s="168">
        <f ca="1">IF($C44-L$1&lt;År1,0,K43*(1-VLOOKUP($A44,[1]Hugst!$R$5:$W$9,MATCH(ROUNDUP((L$1)/10,0)*10,[1]Hugst!$R$4:$W$4,0))))</f>
        <v>871.48611353258525</v>
      </c>
      <c r="M44" s="168">
        <f ca="1">IF($C44-M$1&lt;År1,0,L43*(1-VLOOKUP($A44,[1]Hugst!$R$5:$W$9,MATCH(ROUNDUP((M$1)/10,0)*10,[1]Hugst!$R$4:$W$4,0))))</f>
        <v>874.60655370854579</v>
      </c>
      <c r="N44" s="168">
        <f ca="1">IF($C44-N$1&lt;År1,0,M43*(1-VLOOKUP($A44,[1]Hugst!$R$5:$W$9,MATCH(ROUNDUP((N$1)/10,0)*10,[1]Hugst!$R$4:$W$4,0))))</f>
        <v>877.7426744883785</v>
      </c>
      <c r="O44" s="168">
        <f ca="1">IF($C44-O$1&lt;År1,0,N43*(1-VLOOKUP($A44,[1]Hugst!$R$5:$W$9,MATCH(ROUNDUP((O$1)/10,0)*10,[1]Hugst!$R$4:$W$4,0))))</f>
        <v>880.89455466914728</v>
      </c>
      <c r="P44" s="168">
        <f ca="1">IF($C44-P$1&lt;År1,0,O43*(1-VLOOKUP($A44,[1]Hugst!$R$5:$W$9,MATCH(ROUNDUP((P$1)/10,0)*10,[1]Hugst!$R$4:$W$4,0))))</f>
        <v>884.0622734437718</v>
      </c>
      <c r="Q44" s="168">
        <f ca="1"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 ca="1">IF($C45-G$1&lt;År1,0,F44*(1-VLOOKUP($A45,[1]Hugst!$R$5:$W$9,MATCH(ROUNDUP((G$1)/10,0)*10,[1]Hugst!$R$4:$W$4,0))))</f>
        <v>853.08840192123239</v>
      </c>
      <c r="H45" s="168">
        <f ca="1">IF($C45-H$1&lt;År1,0,G44*(1-VLOOKUP($A45,[1]Hugst!$R$5:$W$9,MATCH(ROUNDUP((H$1)/10,0)*10,[1]Hugst!$R$4:$W$4,0))))</f>
        <v>856.11639128509773</v>
      </c>
      <c r="I45" s="168">
        <f ca="1">IF($C45-I$1&lt;År1,0,H44*(1-VLOOKUP($A45,[1]Hugst!$R$5:$W$9,MATCH(ROUNDUP((I$1)/10,0)*10,[1]Hugst!$R$4:$W$4,0))))</f>
        <v>859.15959667586935</v>
      </c>
      <c r="J45" s="168">
        <f ca="1">IF($C45-J$1&lt;År1,0,I44*(1-VLOOKUP($A45,[1]Hugst!$R$5:$W$9,MATCH(ROUNDUP((J$1)/10,0)*10,[1]Hugst!$R$4:$W$4,0))))</f>
        <v>862.21809455606194</v>
      </c>
      <c r="K45" s="168">
        <f ca="1">IF($C45-K$1&lt;År1,0,J44*(1-VLOOKUP($A45,[1]Hugst!$R$5:$W$9,MATCH(ROUNDUP((K$1)/10,0)*10,[1]Hugst!$R$4:$W$4,0))))</f>
        <v>865.29196177231711</v>
      </c>
      <c r="L45" s="168">
        <f ca="1">IF($C45-L$1&lt;År1,0,K44*(1-VLOOKUP($A45,[1]Hugst!$R$5:$W$9,MATCH(ROUNDUP((L$1)/10,0)*10,[1]Hugst!$R$4:$W$4,0))))</f>
        <v>868.38127555754249</v>
      </c>
      <c r="M45" s="168">
        <f ca="1">IF($C45-M$1&lt;År1,0,L44*(1-VLOOKUP($A45,[1]Hugst!$R$5:$W$9,MATCH(ROUNDUP((M$1)/10,0)*10,[1]Hugst!$R$4:$W$4,0))))</f>
        <v>871.48611353258525</v>
      </c>
      <c r="N45" s="168">
        <f ca="1">IF($C45-N$1&lt;År1,0,M44*(1-VLOOKUP($A45,[1]Hugst!$R$5:$W$9,MATCH(ROUNDUP((N$1)/10,0)*10,[1]Hugst!$R$4:$W$4,0))))</f>
        <v>874.60655370854579</v>
      </c>
      <c r="O45" s="168">
        <f ca="1">IF($C45-O$1&lt;År1,0,N44*(1-VLOOKUP($A45,[1]Hugst!$R$5:$W$9,MATCH(ROUNDUP((O$1)/10,0)*10,[1]Hugst!$R$4:$W$4,0))))</f>
        <v>877.7426744883785</v>
      </c>
      <c r="P45" s="168">
        <f ca="1">IF($C45-P$1&lt;År1,0,O44*(1-VLOOKUP($A45,[1]Hugst!$R$5:$W$9,MATCH(ROUNDUP((P$1)/10,0)*10,[1]Hugst!$R$4:$W$4,0))))</f>
        <v>880.89455466914728</v>
      </c>
      <c r="Q45" s="168">
        <f ca="1">IF($C45-Q$1&lt;År1,0,P44*(1-VLOOKUP($A45,[1]Hugst!$R$5:$W$9,MATCH(ROUNDUP((Q$1)/10,0)*10,[1]Hugst!$R$4:$W$4,0))))</f>
        <v>884.0622734437718</v>
      </c>
      <c r="R45" s="168">
        <f ca="1"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 ca="1">IF($C46-G$1&lt;År1,0,F45*(1-VLOOKUP($A46,[1]Hugst!$R$5:$W$9,MATCH(ROUNDUP((G$1)/10,0)*10,[1]Hugst!$R$4:$W$4,0))))</f>
        <v>850.07555250424116</v>
      </c>
      <c r="H46" s="168">
        <f ca="1">IF($C46-H$1&lt;År1,0,G45*(1-VLOOKUP($A46,[1]Hugst!$R$5:$W$9,MATCH(ROUNDUP((H$1)/10,0)*10,[1]Hugst!$R$4:$W$4,0))))</f>
        <v>853.08840192123239</v>
      </c>
      <c r="I46" s="168">
        <f ca="1">IF($C46-I$1&lt;År1,0,H45*(1-VLOOKUP($A46,[1]Hugst!$R$5:$W$9,MATCH(ROUNDUP((I$1)/10,0)*10,[1]Hugst!$R$4:$W$4,0))))</f>
        <v>856.11639128509773</v>
      </c>
      <c r="J46" s="168">
        <f ca="1">IF($C46-J$1&lt;År1,0,I45*(1-VLOOKUP($A46,[1]Hugst!$R$5:$W$9,MATCH(ROUNDUP((J$1)/10,0)*10,[1]Hugst!$R$4:$W$4,0))))</f>
        <v>859.15959667586935</v>
      </c>
      <c r="K46" s="168">
        <f ca="1">IF($C46-K$1&lt;År1,0,J45*(1-VLOOKUP($A46,[1]Hugst!$R$5:$W$9,MATCH(ROUNDUP((K$1)/10,0)*10,[1]Hugst!$R$4:$W$4,0))))</f>
        <v>862.21809455606194</v>
      </c>
      <c r="L46" s="168">
        <f ca="1">IF($C46-L$1&lt;År1,0,K45*(1-VLOOKUP($A46,[1]Hugst!$R$5:$W$9,MATCH(ROUNDUP((L$1)/10,0)*10,[1]Hugst!$R$4:$W$4,0))))</f>
        <v>865.29196177231711</v>
      </c>
      <c r="M46" s="168">
        <f ca="1">IF($C46-M$1&lt;År1,0,L45*(1-VLOOKUP($A46,[1]Hugst!$R$5:$W$9,MATCH(ROUNDUP((M$1)/10,0)*10,[1]Hugst!$R$4:$W$4,0))))</f>
        <v>868.38127555754249</v>
      </c>
      <c r="N46" s="168">
        <f ca="1">IF($C46-N$1&lt;År1,0,M45*(1-VLOOKUP($A46,[1]Hugst!$R$5:$W$9,MATCH(ROUNDUP((N$1)/10,0)*10,[1]Hugst!$R$4:$W$4,0))))</f>
        <v>871.48611353258525</v>
      </c>
      <c r="O46" s="168">
        <f ca="1">IF($C46-O$1&lt;År1,0,N45*(1-VLOOKUP($A46,[1]Hugst!$R$5:$W$9,MATCH(ROUNDUP((O$1)/10,0)*10,[1]Hugst!$R$4:$W$4,0))))</f>
        <v>874.60655370854579</v>
      </c>
      <c r="P46" s="168">
        <f ca="1">IF($C46-P$1&lt;År1,0,O45*(1-VLOOKUP($A46,[1]Hugst!$R$5:$W$9,MATCH(ROUNDUP((P$1)/10,0)*10,[1]Hugst!$R$4:$W$4,0))))</f>
        <v>877.7426744883785</v>
      </c>
      <c r="Q46" s="168">
        <f ca="1">IF($C46-Q$1&lt;År1,0,P45*(1-VLOOKUP($A46,[1]Hugst!$R$5:$W$9,MATCH(ROUNDUP((Q$1)/10,0)*10,[1]Hugst!$R$4:$W$4,0))))</f>
        <v>880.89455466914728</v>
      </c>
      <c r="R46" s="168">
        <f ca="1">IF($C46-R$1&lt;År1,0,Q45*(1-VLOOKUP($A46,[1]Hugst!$R$5:$W$9,MATCH(ROUNDUP((R$1)/10,0)*10,[1]Hugst!$R$4:$W$4,0))))</f>
        <v>884.0622734437718</v>
      </c>
      <c r="S46" s="168">
        <f ca="1"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 ca="1">IF($C47-G$1&lt;År1,0,F46*(1-VLOOKUP($A47,[1]Hugst!$R$5:$W$9,MATCH(ROUNDUP((G$1)/10,0)*10,[1]Hugst!$R$4:$W$4,0))))</f>
        <v>847.07776733430433</v>
      </c>
      <c r="H47" s="168">
        <f ca="1">IF($C47-H$1&lt;År1,0,G46*(1-VLOOKUP($A47,[1]Hugst!$R$5:$W$9,MATCH(ROUNDUP((H$1)/10,0)*10,[1]Hugst!$R$4:$W$4,0))))</f>
        <v>850.07555250424116</v>
      </c>
      <c r="I47" s="168">
        <f ca="1">IF($C47-I$1&lt;År1,0,H46*(1-VLOOKUP($A47,[1]Hugst!$R$5:$W$9,MATCH(ROUNDUP((I$1)/10,0)*10,[1]Hugst!$R$4:$W$4,0))))</f>
        <v>853.08840192123239</v>
      </c>
      <c r="J47" s="168">
        <f ca="1">IF($C47-J$1&lt;År1,0,I46*(1-VLOOKUP($A47,[1]Hugst!$R$5:$W$9,MATCH(ROUNDUP((J$1)/10,0)*10,[1]Hugst!$R$4:$W$4,0))))</f>
        <v>856.11639128509773</v>
      </c>
      <c r="K47" s="168">
        <f ca="1">IF($C47-K$1&lt;År1,0,J46*(1-VLOOKUP($A47,[1]Hugst!$R$5:$W$9,MATCH(ROUNDUP((K$1)/10,0)*10,[1]Hugst!$R$4:$W$4,0))))</f>
        <v>859.15959667586935</v>
      </c>
      <c r="L47" s="168">
        <f ca="1">IF($C47-L$1&lt;År1,0,K46*(1-VLOOKUP($A47,[1]Hugst!$R$5:$W$9,MATCH(ROUNDUP((L$1)/10,0)*10,[1]Hugst!$R$4:$W$4,0))))</f>
        <v>862.21809455606194</v>
      </c>
      <c r="M47" s="168">
        <f ca="1">IF($C47-M$1&lt;År1,0,L46*(1-VLOOKUP($A47,[1]Hugst!$R$5:$W$9,MATCH(ROUNDUP((M$1)/10,0)*10,[1]Hugst!$R$4:$W$4,0))))</f>
        <v>865.29196177231711</v>
      </c>
      <c r="N47" s="168">
        <f ca="1">IF($C47-N$1&lt;År1,0,M46*(1-VLOOKUP($A47,[1]Hugst!$R$5:$W$9,MATCH(ROUNDUP((N$1)/10,0)*10,[1]Hugst!$R$4:$W$4,0))))</f>
        <v>868.38127555754249</v>
      </c>
      <c r="O47" s="168">
        <f ca="1">IF($C47-O$1&lt;År1,0,N46*(1-VLOOKUP($A47,[1]Hugst!$R$5:$W$9,MATCH(ROUNDUP((O$1)/10,0)*10,[1]Hugst!$R$4:$W$4,0))))</f>
        <v>871.48611353258525</v>
      </c>
      <c r="P47" s="168">
        <f ca="1">IF($C47-P$1&lt;År1,0,O46*(1-VLOOKUP($A47,[1]Hugst!$R$5:$W$9,MATCH(ROUNDUP((P$1)/10,0)*10,[1]Hugst!$R$4:$W$4,0))))</f>
        <v>874.60655370854579</v>
      </c>
      <c r="Q47" s="168">
        <f ca="1">IF($C47-Q$1&lt;År1,0,P46*(1-VLOOKUP($A47,[1]Hugst!$R$5:$W$9,MATCH(ROUNDUP((Q$1)/10,0)*10,[1]Hugst!$R$4:$W$4,0))))</f>
        <v>877.7426744883785</v>
      </c>
      <c r="R47" s="168">
        <f ca="1">IF($C47-R$1&lt;År1,0,Q46*(1-VLOOKUP($A47,[1]Hugst!$R$5:$W$9,MATCH(ROUNDUP((R$1)/10,0)*10,[1]Hugst!$R$4:$W$4,0))))</f>
        <v>880.89455466914728</v>
      </c>
      <c r="S47" s="168">
        <f ca="1">IF($C47-S$1&lt;År1,0,R46*(1-VLOOKUP($A47,[1]Hugst!$R$5:$W$9,MATCH(ROUNDUP((S$1)/10,0)*10,[1]Hugst!$R$4:$W$4,0))))</f>
        <v>884.0622734437718</v>
      </c>
      <c r="T47" s="168">
        <f ca="1"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 ca="1">IF($C48-G$1&lt;År1,0,F47*(1-VLOOKUP($A48,[1]Hugst!$R$5:$W$9,MATCH(ROUNDUP((G$1)/10,0)*10,[1]Hugst!$R$4:$W$4,0))))</f>
        <v>844.09497109022846</v>
      </c>
      <c r="H48" s="168">
        <f ca="1">IF($C48-H$1&lt;År1,0,G47*(1-VLOOKUP($A48,[1]Hugst!$R$5:$W$9,MATCH(ROUNDUP((H$1)/10,0)*10,[1]Hugst!$R$4:$W$4,0))))</f>
        <v>847.07776733430433</v>
      </c>
      <c r="I48" s="168">
        <f ca="1">IF($C48-I$1&lt;År1,0,H47*(1-VLOOKUP($A48,[1]Hugst!$R$5:$W$9,MATCH(ROUNDUP((I$1)/10,0)*10,[1]Hugst!$R$4:$W$4,0))))</f>
        <v>850.07555250424116</v>
      </c>
      <c r="J48" s="168">
        <f ca="1">IF($C48-J$1&lt;År1,0,I47*(1-VLOOKUP($A48,[1]Hugst!$R$5:$W$9,MATCH(ROUNDUP((J$1)/10,0)*10,[1]Hugst!$R$4:$W$4,0))))</f>
        <v>853.08840192123239</v>
      </c>
      <c r="K48" s="168">
        <f ca="1">IF($C48-K$1&lt;År1,0,J47*(1-VLOOKUP($A48,[1]Hugst!$R$5:$W$9,MATCH(ROUNDUP((K$1)/10,0)*10,[1]Hugst!$R$4:$W$4,0))))</f>
        <v>856.11639128509773</v>
      </c>
      <c r="L48" s="168">
        <f ca="1">IF($C48-L$1&lt;År1,0,K47*(1-VLOOKUP($A48,[1]Hugst!$R$5:$W$9,MATCH(ROUNDUP((L$1)/10,0)*10,[1]Hugst!$R$4:$W$4,0))))</f>
        <v>859.15959667586935</v>
      </c>
      <c r="M48" s="168">
        <f ca="1">IF($C48-M$1&lt;År1,0,L47*(1-VLOOKUP($A48,[1]Hugst!$R$5:$W$9,MATCH(ROUNDUP((M$1)/10,0)*10,[1]Hugst!$R$4:$W$4,0))))</f>
        <v>862.21809455606194</v>
      </c>
      <c r="N48" s="168">
        <f ca="1">IF($C48-N$1&lt;År1,0,M47*(1-VLOOKUP($A48,[1]Hugst!$R$5:$W$9,MATCH(ROUNDUP((N$1)/10,0)*10,[1]Hugst!$R$4:$W$4,0))))</f>
        <v>865.29196177231711</v>
      </c>
      <c r="O48" s="168">
        <f ca="1">IF($C48-O$1&lt;År1,0,N47*(1-VLOOKUP($A48,[1]Hugst!$R$5:$W$9,MATCH(ROUNDUP((O$1)/10,0)*10,[1]Hugst!$R$4:$W$4,0))))</f>
        <v>868.38127555754249</v>
      </c>
      <c r="P48" s="168">
        <f ca="1">IF($C48-P$1&lt;År1,0,O47*(1-VLOOKUP($A48,[1]Hugst!$R$5:$W$9,MATCH(ROUNDUP((P$1)/10,0)*10,[1]Hugst!$R$4:$W$4,0))))</f>
        <v>871.48611353258525</v>
      </c>
      <c r="Q48" s="168">
        <f ca="1">IF($C48-Q$1&lt;År1,0,P47*(1-VLOOKUP($A48,[1]Hugst!$R$5:$W$9,MATCH(ROUNDUP((Q$1)/10,0)*10,[1]Hugst!$R$4:$W$4,0))))</f>
        <v>874.60655370854579</v>
      </c>
      <c r="R48" s="168">
        <f ca="1">IF($C48-R$1&lt;År1,0,Q47*(1-VLOOKUP($A48,[1]Hugst!$R$5:$W$9,MATCH(ROUNDUP((R$1)/10,0)*10,[1]Hugst!$R$4:$W$4,0))))</f>
        <v>877.7426744883785</v>
      </c>
      <c r="S48" s="168">
        <f ca="1">IF($C48-S$1&lt;År1,0,R47*(1-VLOOKUP($A48,[1]Hugst!$R$5:$W$9,MATCH(ROUNDUP((S$1)/10,0)*10,[1]Hugst!$R$4:$W$4,0))))</f>
        <v>880.89455466914728</v>
      </c>
      <c r="T48" s="168">
        <f ca="1">IF($C48-T$1&lt;År1,0,S47*(1-VLOOKUP($A48,[1]Hugst!$R$5:$W$9,MATCH(ROUNDUP((T$1)/10,0)*10,[1]Hugst!$R$4:$W$4,0))))</f>
        <v>884.0622734437718</v>
      </c>
      <c r="U48" s="168">
        <f ca="1"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 ca="1">IF($C49-G$1&lt;År1,0,F48*(1-VLOOKUP($A49,[1]Hugst!$R$5:$W$9,MATCH(ROUNDUP((G$1)/10,0)*10,[1]Hugst!$R$4:$W$4,0))))</f>
        <v>841.12708882738002</v>
      </c>
      <c r="H49" s="168">
        <f ca="1">IF($C49-H$1&lt;År1,0,G48*(1-VLOOKUP($A49,[1]Hugst!$R$5:$W$9,MATCH(ROUNDUP((H$1)/10,0)*10,[1]Hugst!$R$4:$W$4,0))))</f>
        <v>844.09497109022846</v>
      </c>
      <c r="I49" s="168">
        <f ca="1">IF($C49-I$1&lt;År1,0,H48*(1-VLOOKUP($A49,[1]Hugst!$R$5:$W$9,MATCH(ROUNDUP((I$1)/10,0)*10,[1]Hugst!$R$4:$W$4,0))))</f>
        <v>847.07776733430433</v>
      </c>
      <c r="J49" s="168">
        <f ca="1">IF($C49-J$1&lt;År1,0,I48*(1-VLOOKUP($A49,[1]Hugst!$R$5:$W$9,MATCH(ROUNDUP((J$1)/10,0)*10,[1]Hugst!$R$4:$W$4,0))))</f>
        <v>850.07555250424116</v>
      </c>
      <c r="K49" s="168">
        <f ca="1">IF($C49-K$1&lt;År1,0,J48*(1-VLOOKUP($A49,[1]Hugst!$R$5:$W$9,MATCH(ROUNDUP((K$1)/10,0)*10,[1]Hugst!$R$4:$W$4,0))))</f>
        <v>853.08840192123239</v>
      </c>
      <c r="L49" s="168">
        <f ca="1">IF($C49-L$1&lt;År1,0,K48*(1-VLOOKUP($A49,[1]Hugst!$R$5:$W$9,MATCH(ROUNDUP((L$1)/10,0)*10,[1]Hugst!$R$4:$W$4,0))))</f>
        <v>856.11639128509773</v>
      </c>
      <c r="M49" s="168">
        <f ca="1">IF($C49-M$1&lt;År1,0,L48*(1-VLOOKUP($A49,[1]Hugst!$R$5:$W$9,MATCH(ROUNDUP((M$1)/10,0)*10,[1]Hugst!$R$4:$W$4,0))))</f>
        <v>859.15959667586935</v>
      </c>
      <c r="N49" s="168">
        <f ca="1">IF($C49-N$1&lt;År1,0,M48*(1-VLOOKUP($A49,[1]Hugst!$R$5:$W$9,MATCH(ROUNDUP((N$1)/10,0)*10,[1]Hugst!$R$4:$W$4,0))))</f>
        <v>862.21809455606194</v>
      </c>
      <c r="O49" s="168">
        <f ca="1">IF($C49-O$1&lt;År1,0,N48*(1-VLOOKUP($A49,[1]Hugst!$R$5:$W$9,MATCH(ROUNDUP((O$1)/10,0)*10,[1]Hugst!$R$4:$W$4,0))))</f>
        <v>865.29196177231711</v>
      </c>
      <c r="P49" s="168">
        <f ca="1">IF($C49-P$1&lt;År1,0,O48*(1-VLOOKUP($A49,[1]Hugst!$R$5:$W$9,MATCH(ROUNDUP((P$1)/10,0)*10,[1]Hugst!$R$4:$W$4,0))))</f>
        <v>868.38127555754249</v>
      </c>
      <c r="Q49" s="168">
        <f ca="1">IF($C49-Q$1&lt;År1,0,P48*(1-VLOOKUP($A49,[1]Hugst!$R$5:$W$9,MATCH(ROUNDUP((Q$1)/10,0)*10,[1]Hugst!$R$4:$W$4,0))))</f>
        <v>871.48611353258525</v>
      </c>
      <c r="R49" s="168">
        <f ca="1">IF($C49-R$1&lt;År1,0,Q48*(1-VLOOKUP($A49,[1]Hugst!$R$5:$W$9,MATCH(ROUNDUP((R$1)/10,0)*10,[1]Hugst!$R$4:$W$4,0))))</f>
        <v>874.60655370854579</v>
      </c>
      <c r="S49" s="168">
        <f ca="1">IF($C49-S$1&lt;År1,0,R48*(1-VLOOKUP($A49,[1]Hugst!$R$5:$W$9,MATCH(ROUNDUP((S$1)/10,0)*10,[1]Hugst!$R$4:$W$4,0))))</f>
        <v>877.7426744883785</v>
      </c>
      <c r="T49" s="168">
        <f ca="1">IF($C49-T$1&lt;År1,0,S48*(1-VLOOKUP($A49,[1]Hugst!$R$5:$W$9,MATCH(ROUNDUP((T$1)/10,0)*10,[1]Hugst!$R$4:$W$4,0))))</f>
        <v>880.89455466914728</v>
      </c>
      <c r="U49" s="168">
        <f ca="1">IF($C49-U$1&lt;År1,0,T48*(1-VLOOKUP($A49,[1]Hugst!$R$5:$W$9,MATCH(ROUNDUP((U$1)/10,0)*10,[1]Hugst!$R$4:$W$4,0))))</f>
        <v>884.0622734437718</v>
      </c>
      <c r="V49" s="168">
        <f ca="1"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 ca="1">IF($C50-G$1&lt;År1,0,F49*(1-VLOOKUP($A50,[1]Hugst!$R$5:$W$9,MATCH(ROUNDUP((G$1)/10,0)*10,[1]Hugst!$R$4:$W$4,0))))</f>
        <v>838.17404597582276</v>
      </c>
      <c r="H50" s="168">
        <f ca="1">IF($C50-H$1&lt;År1,0,G49*(1-VLOOKUP($A50,[1]Hugst!$R$5:$W$9,MATCH(ROUNDUP((H$1)/10,0)*10,[1]Hugst!$R$4:$W$4,0))))</f>
        <v>841.12708882738002</v>
      </c>
      <c r="I50" s="168">
        <f ca="1">IF($C50-I$1&lt;År1,0,H49*(1-VLOOKUP($A50,[1]Hugst!$R$5:$W$9,MATCH(ROUNDUP((I$1)/10,0)*10,[1]Hugst!$R$4:$W$4,0))))</f>
        <v>844.09497109022846</v>
      </c>
      <c r="J50" s="168">
        <f ca="1">IF($C50-J$1&lt;År1,0,I49*(1-VLOOKUP($A50,[1]Hugst!$R$5:$W$9,MATCH(ROUNDUP((J$1)/10,0)*10,[1]Hugst!$R$4:$W$4,0))))</f>
        <v>847.07776733430433</v>
      </c>
      <c r="K50" s="168">
        <f ca="1">IF($C50-K$1&lt;År1,0,J49*(1-VLOOKUP($A50,[1]Hugst!$R$5:$W$9,MATCH(ROUNDUP((K$1)/10,0)*10,[1]Hugst!$R$4:$W$4,0))))</f>
        <v>850.07555250424116</v>
      </c>
      <c r="L50" s="168">
        <f ca="1">IF($C50-L$1&lt;År1,0,K49*(1-VLOOKUP($A50,[1]Hugst!$R$5:$W$9,MATCH(ROUNDUP((L$1)/10,0)*10,[1]Hugst!$R$4:$W$4,0))))</f>
        <v>853.08840192123239</v>
      </c>
      <c r="M50" s="168">
        <f ca="1">IF($C50-M$1&lt;År1,0,L49*(1-VLOOKUP($A50,[1]Hugst!$R$5:$W$9,MATCH(ROUNDUP((M$1)/10,0)*10,[1]Hugst!$R$4:$W$4,0))))</f>
        <v>856.11639128509773</v>
      </c>
      <c r="N50" s="168">
        <f ca="1">IF($C50-N$1&lt;År1,0,M49*(1-VLOOKUP($A50,[1]Hugst!$R$5:$W$9,MATCH(ROUNDUP((N$1)/10,0)*10,[1]Hugst!$R$4:$W$4,0))))</f>
        <v>859.15959667586935</v>
      </c>
      <c r="O50" s="168">
        <f ca="1">IF($C50-O$1&lt;År1,0,N49*(1-VLOOKUP($A50,[1]Hugst!$R$5:$W$9,MATCH(ROUNDUP((O$1)/10,0)*10,[1]Hugst!$R$4:$W$4,0))))</f>
        <v>862.21809455606194</v>
      </c>
      <c r="P50" s="168">
        <f ca="1">IF($C50-P$1&lt;År1,0,O49*(1-VLOOKUP($A50,[1]Hugst!$R$5:$W$9,MATCH(ROUNDUP((P$1)/10,0)*10,[1]Hugst!$R$4:$W$4,0))))</f>
        <v>865.29196177231711</v>
      </c>
      <c r="Q50" s="168">
        <f ca="1">IF($C50-Q$1&lt;År1,0,P49*(1-VLOOKUP($A50,[1]Hugst!$R$5:$W$9,MATCH(ROUNDUP((Q$1)/10,0)*10,[1]Hugst!$R$4:$W$4,0))))</f>
        <v>868.38127555754249</v>
      </c>
      <c r="R50" s="168">
        <f ca="1">IF($C50-R$1&lt;År1,0,Q49*(1-VLOOKUP($A50,[1]Hugst!$R$5:$W$9,MATCH(ROUNDUP((R$1)/10,0)*10,[1]Hugst!$R$4:$W$4,0))))</f>
        <v>871.48611353258525</v>
      </c>
      <c r="S50" s="168">
        <f ca="1">IF($C50-S$1&lt;År1,0,R49*(1-VLOOKUP($A50,[1]Hugst!$R$5:$W$9,MATCH(ROUNDUP((S$1)/10,0)*10,[1]Hugst!$R$4:$W$4,0))))</f>
        <v>874.60655370854579</v>
      </c>
      <c r="T50" s="168">
        <f ca="1">IF($C50-T$1&lt;År1,0,S49*(1-VLOOKUP($A50,[1]Hugst!$R$5:$W$9,MATCH(ROUNDUP((T$1)/10,0)*10,[1]Hugst!$R$4:$W$4,0))))</f>
        <v>877.7426744883785</v>
      </c>
      <c r="U50" s="168">
        <f ca="1">IF($C50-U$1&lt;År1,0,T49*(1-VLOOKUP($A50,[1]Hugst!$R$5:$W$9,MATCH(ROUNDUP((U$1)/10,0)*10,[1]Hugst!$R$4:$W$4,0))))</f>
        <v>880.89455466914728</v>
      </c>
      <c r="V50" s="168">
        <f ca="1">IF($C50-V$1&lt;År1,0,U49*(1-VLOOKUP($A50,[1]Hugst!$R$5:$W$9,MATCH(ROUNDUP((V$1)/10,0)*10,[1]Hugst!$R$4:$W$4,0))))</f>
        <v>884.0622734437718</v>
      </c>
      <c r="W50" s="168">
        <f ca="1"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 ca="1">IF($C51-G$1&lt;År1,0,F50*(1-VLOOKUP($A51,[1]Hugst!$R$5:$W$9,MATCH(ROUNDUP((G$1)/10,0)*10,[1]Hugst!$R$4:$W$4,0))))</f>
        <v>835.23576833854236</v>
      </c>
      <c r="H51" s="168">
        <f ca="1">IF($C51-H$1&lt;År1,0,G50*(1-VLOOKUP($A51,[1]Hugst!$R$5:$W$9,MATCH(ROUNDUP((H$1)/10,0)*10,[1]Hugst!$R$4:$W$4,0))))</f>
        <v>838.17404597582276</v>
      </c>
      <c r="I51" s="168">
        <f ca="1">IF($C51-I$1&lt;År1,0,H50*(1-VLOOKUP($A51,[1]Hugst!$R$5:$W$9,MATCH(ROUNDUP((I$1)/10,0)*10,[1]Hugst!$R$4:$W$4,0))))</f>
        <v>841.12708882738002</v>
      </c>
      <c r="J51" s="168">
        <f ca="1">IF($C51-J$1&lt;År1,0,I50*(1-VLOOKUP($A51,[1]Hugst!$R$5:$W$9,MATCH(ROUNDUP((J$1)/10,0)*10,[1]Hugst!$R$4:$W$4,0))))</f>
        <v>844.09497109022846</v>
      </c>
      <c r="K51" s="168">
        <f ca="1">IF($C51-K$1&lt;År1,0,J50*(1-VLOOKUP($A51,[1]Hugst!$R$5:$W$9,MATCH(ROUNDUP((K$1)/10,0)*10,[1]Hugst!$R$4:$W$4,0))))</f>
        <v>847.07776733430433</v>
      </c>
      <c r="L51" s="168">
        <f ca="1">IF($C51-L$1&lt;År1,0,K50*(1-VLOOKUP($A51,[1]Hugst!$R$5:$W$9,MATCH(ROUNDUP((L$1)/10,0)*10,[1]Hugst!$R$4:$W$4,0))))</f>
        <v>850.07555250424116</v>
      </c>
      <c r="M51" s="168">
        <f ca="1">IF($C51-M$1&lt;År1,0,L50*(1-VLOOKUP($A51,[1]Hugst!$R$5:$W$9,MATCH(ROUNDUP((M$1)/10,0)*10,[1]Hugst!$R$4:$W$4,0))))</f>
        <v>853.08840192123239</v>
      </c>
      <c r="N51" s="168">
        <f ca="1">IF($C51-N$1&lt;År1,0,M50*(1-VLOOKUP($A51,[1]Hugst!$R$5:$W$9,MATCH(ROUNDUP((N$1)/10,0)*10,[1]Hugst!$R$4:$W$4,0))))</f>
        <v>856.11639128509773</v>
      </c>
      <c r="O51" s="168">
        <f ca="1">IF($C51-O$1&lt;År1,0,N50*(1-VLOOKUP($A51,[1]Hugst!$R$5:$W$9,MATCH(ROUNDUP((O$1)/10,0)*10,[1]Hugst!$R$4:$W$4,0))))</f>
        <v>859.15959667586935</v>
      </c>
      <c r="P51" s="168">
        <f ca="1">IF($C51-P$1&lt;År1,0,O50*(1-VLOOKUP($A51,[1]Hugst!$R$5:$W$9,MATCH(ROUNDUP((P$1)/10,0)*10,[1]Hugst!$R$4:$W$4,0))))</f>
        <v>862.21809455606194</v>
      </c>
      <c r="Q51" s="168">
        <f ca="1">IF($C51-Q$1&lt;År1,0,P50*(1-VLOOKUP($A51,[1]Hugst!$R$5:$W$9,MATCH(ROUNDUP((Q$1)/10,0)*10,[1]Hugst!$R$4:$W$4,0))))</f>
        <v>865.29196177231711</v>
      </c>
      <c r="R51" s="168">
        <f ca="1">IF($C51-R$1&lt;År1,0,Q50*(1-VLOOKUP($A51,[1]Hugst!$R$5:$W$9,MATCH(ROUNDUP((R$1)/10,0)*10,[1]Hugst!$R$4:$W$4,0))))</f>
        <v>868.38127555754249</v>
      </c>
      <c r="S51" s="168">
        <f ca="1">IF($C51-S$1&lt;År1,0,R50*(1-VLOOKUP($A51,[1]Hugst!$R$5:$W$9,MATCH(ROUNDUP((S$1)/10,0)*10,[1]Hugst!$R$4:$W$4,0))))</f>
        <v>871.48611353258525</v>
      </c>
      <c r="T51" s="168">
        <f ca="1">IF($C51-T$1&lt;År1,0,S50*(1-VLOOKUP($A51,[1]Hugst!$R$5:$W$9,MATCH(ROUNDUP((T$1)/10,0)*10,[1]Hugst!$R$4:$W$4,0))))</f>
        <v>874.60655370854579</v>
      </c>
      <c r="U51" s="168">
        <f ca="1">IF($C51-U$1&lt;År1,0,T50*(1-VLOOKUP($A51,[1]Hugst!$R$5:$W$9,MATCH(ROUNDUP((U$1)/10,0)*10,[1]Hugst!$R$4:$W$4,0))))</f>
        <v>877.7426744883785</v>
      </c>
      <c r="V51" s="168">
        <f ca="1">IF($C51-V$1&lt;År1,0,U50*(1-VLOOKUP($A51,[1]Hugst!$R$5:$W$9,MATCH(ROUNDUP((V$1)/10,0)*10,[1]Hugst!$R$4:$W$4,0))))</f>
        <v>880.89455466914728</v>
      </c>
      <c r="W51" s="168">
        <f ca="1">IF($C51-W$1&lt;År1,0,V50*(1-VLOOKUP($A51,[1]Hugst!$R$5:$W$9,MATCH(ROUNDUP((W$1)/10,0)*10,[1]Hugst!$R$4:$W$4,0))))</f>
        <v>884.0622734437718</v>
      </c>
      <c r="X51" s="168">
        <f ca="1"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 ca="1">IF($C52-G$1&lt;År1,0,F51*(1-VLOOKUP($A52,[1]Hugst!$R$5:$W$9,MATCH(ROUNDUP((G$1)/10,0)*10,[1]Hugst!$R$4:$W$4,0))))</f>
        <v>832.31218208945279</v>
      </c>
      <c r="H52" s="168">
        <f ca="1">IF($C52-H$1&lt;År1,0,G51*(1-VLOOKUP($A52,[1]Hugst!$R$5:$W$9,MATCH(ROUNDUP((H$1)/10,0)*10,[1]Hugst!$R$4:$W$4,0))))</f>
        <v>835.23576833854236</v>
      </c>
      <c r="I52" s="168">
        <f ca="1">IF($C52-I$1&lt;År1,0,H51*(1-VLOOKUP($A52,[1]Hugst!$R$5:$W$9,MATCH(ROUNDUP((I$1)/10,0)*10,[1]Hugst!$R$4:$W$4,0))))</f>
        <v>838.17404597582276</v>
      </c>
      <c r="J52" s="168">
        <f ca="1">IF($C52-J$1&lt;År1,0,I51*(1-VLOOKUP($A52,[1]Hugst!$R$5:$W$9,MATCH(ROUNDUP((J$1)/10,0)*10,[1]Hugst!$R$4:$W$4,0))))</f>
        <v>841.12708882738002</v>
      </c>
      <c r="K52" s="168">
        <f ca="1">IF($C52-K$1&lt;År1,0,J51*(1-VLOOKUP($A52,[1]Hugst!$R$5:$W$9,MATCH(ROUNDUP((K$1)/10,0)*10,[1]Hugst!$R$4:$W$4,0))))</f>
        <v>844.09497109022846</v>
      </c>
      <c r="L52" s="168">
        <f ca="1">IF($C52-L$1&lt;År1,0,K51*(1-VLOOKUP($A52,[1]Hugst!$R$5:$W$9,MATCH(ROUNDUP((L$1)/10,0)*10,[1]Hugst!$R$4:$W$4,0))))</f>
        <v>847.07776733430433</v>
      </c>
      <c r="M52" s="168">
        <f ca="1">IF($C52-M$1&lt;År1,0,L51*(1-VLOOKUP($A52,[1]Hugst!$R$5:$W$9,MATCH(ROUNDUP((M$1)/10,0)*10,[1]Hugst!$R$4:$W$4,0))))</f>
        <v>850.07555250424116</v>
      </c>
      <c r="N52" s="168">
        <f ca="1">IF($C52-N$1&lt;År1,0,M51*(1-VLOOKUP($A52,[1]Hugst!$R$5:$W$9,MATCH(ROUNDUP((N$1)/10,0)*10,[1]Hugst!$R$4:$W$4,0))))</f>
        <v>853.08840192123239</v>
      </c>
      <c r="O52" s="168">
        <f ca="1">IF($C52-O$1&lt;År1,0,N51*(1-VLOOKUP($A52,[1]Hugst!$R$5:$W$9,MATCH(ROUNDUP((O$1)/10,0)*10,[1]Hugst!$R$4:$W$4,0))))</f>
        <v>856.11639128509773</v>
      </c>
      <c r="P52" s="168">
        <f ca="1">IF($C52-P$1&lt;År1,0,O51*(1-VLOOKUP($A52,[1]Hugst!$R$5:$W$9,MATCH(ROUNDUP((P$1)/10,0)*10,[1]Hugst!$R$4:$W$4,0))))</f>
        <v>859.15959667586935</v>
      </c>
      <c r="Q52" s="168">
        <f ca="1">IF($C52-Q$1&lt;År1,0,P51*(1-VLOOKUP($A52,[1]Hugst!$R$5:$W$9,MATCH(ROUNDUP((Q$1)/10,0)*10,[1]Hugst!$R$4:$W$4,0))))</f>
        <v>862.21809455606194</v>
      </c>
      <c r="R52" s="168">
        <f ca="1">IF($C52-R$1&lt;År1,0,Q51*(1-VLOOKUP($A52,[1]Hugst!$R$5:$W$9,MATCH(ROUNDUP((R$1)/10,0)*10,[1]Hugst!$R$4:$W$4,0))))</f>
        <v>865.29196177231711</v>
      </c>
      <c r="S52" s="168">
        <f ca="1">IF($C52-S$1&lt;År1,0,R51*(1-VLOOKUP($A52,[1]Hugst!$R$5:$W$9,MATCH(ROUNDUP((S$1)/10,0)*10,[1]Hugst!$R$4:$W$4,0))))</f>
        <v>868.38127555754249</v>
      </c>
      <c r="T52" s="168">
        <f ca="1">IF($C52-T$1&lt;År1,0,S51*(1-VLOOKUP($A52,[1]Hugst!$R$5:$W$9,MATCH(ROUNDUP((T$1)/10,0)*10,[1]Hugst!$R$4:$W$4,0))))</f>
        <v>871.48611353258525</v>
      </c>
      <c r="U52" s="168">
        <f ca="1">IF($C52-U$1&lt;År1,0,T51*(1-VLOOKUP($A52,[1]Hugst!$R$5:$W$9,MATCH(ROUNDUP((U$1)/10,0)*10,[1]Hugst!$R$4:$W$4,0))))</f>
        <v>874.60655370854579</v>
      </c>
      <c r="V52" s="168">
        <f ca="1">IF($C52-V$1&lt;År1,0,U51*(1-VLOOKUP($A52,[1]Hugst!$R$5:$W$9,MATCH(ROUNDUP((V$1)/10,0)*10,[1]Hugst!$R$4:$W$4,0))))</f>
        <v>877.7426744883785</v>
      </c>
      <c r="W52" s="168">
        <f ca="1">IF($C52-W$1&lt;År1,0,V51*(1-VLOOKUP($A52,[1]Hugst!$R$5:$W$9,MATCH(ROUNDUP((W$1)/10,0)*10,[1]Hugst!$R$4:$W$4,0))))</f>
        <v>880.89455466914728</v>
      </c>
      <c r="X52" s="168">
        <f ca="1">IF($C52-X$1&lt;År1,0,W51*(1-VLOOKUP($A52,[1]Hugst!$R$5:$W$9,MATCH(ROUNDUP((X$1)/10,0)*10,[1]Hugst!$R$4:$W$4,0))))</f>
        <v>884.0622734437718</v>
      </c>
      <c r="Y52" s="168">
        <f ca="1"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 ca="1">IF($C53-G$1&lt;År1,0,F52*(1-VLOOKUP($A53,[1]Hugst!$R$5:$W$9,MATCH(ROUNDUP((G$1)/10,0)*10,[1]Hugst!$R$4:$W$4,0))))</f>
        <v>829.40321377157738</v>
      </c>
      <c r="H53" s="168">
        <f ca="1">IF($C53-H$1&lt;År1,0,G52*(1-VLOOKUP($A53,[1]Hugst!$R$5:$W$9,MATCH(ROUNDUP((H$1)/10,0)*10,[1]Hugst!$R$4:$W$4,0))))</f>
        <v>832.31218208945279</v>
      </c>
      <c r="I53" s="168">
        <f ca="1">IF($C53-I$1&lt;År1,0,H52*(1-VLOOKUP($A53,[1]Hugst!$R$5:$W$9,MATCH(ROUNDUP((I$1)/10,0)*10,[1]Hugst!$R$4:$W$4,0))))</f>
        <v>835.23576833854236</v>
      </c>
      <c r="J53" s="168">
        <f ca="1">IF($C53-J$1&lt;År1,0,I52*(1-VLOOKUP($A53,[1]Hugst!$R$5:$W$9,MATCH(ROUNDUP((J$1)/10,0)*10,[1]Hugst!$R$4:$W$4,0))))</f>
        <v>838.17404597582276</v>
      </c>
      <c r="K53" s="168">
        <f ca="1">IF($C53-K$1&lt;År1,0,J52*(1-VLOOKUP($A53,[1]Hugst!$R$5:$W$9,MATCH(ROUNDUP((K$1)/10,0)*10,[1]Hugst!$R$4:$W$4,0))))</f>
        <v>841.12708882738002</v>
      </c>
      <c r="L53" s="168">
        <f ca="1">IF($C53-L$1&lt;År1,0,K52*(1-VLOOKUP($A53,[1]Hugst!$R$5:$W$9,MATCH(ROUNDUP((L$1)/10,0)*10,[1]Hugst!$R$4:$W$4,0))))</f>
        <v>844.09497109022846</v>
      </c>
      <c r="M53" s="168">
        <f ca="1">IF($C53-M$1&lt;År1,0,L52*(1-VLOOKUP($A53,[1]Hugst!$R$5:$W$9,MATCH(ROUNDUP((M$1)/10,0)*10,[1]Hugst!$R$4:$W$4,0))))</f>
        <v>847.07776733430433</v>
      </c>
      <c r="N53" s="168">
        <f ca="1">IF($C53-N$1&lt;År1,0,M52*(1-VLOOKUP($A53,[1]Hugst!$R$5:$W$9,MATCH(ROUNDUP((N$1)/10,0)*10,[1]Hugst!$R$4:$W$4,0))))</f>
        <v>850.07555250424116</v>
      </c>
      <c r="O53" s="168">
        <f ca="1">IF($C53-O$1&lt;År1,0,N52*(1-VLOOKUP($A53,[1]Hugst!$R$5:$W$9,MATCH(ROUNDUP((O$1)/10,0)*10,[1]Hugst!$R$4:$W$4,0))))</f>
        <v>853.08840192123239</v>
      </c>
      <c r="P53" s="168">
        <f ca="1">IF($C53-P$1&lt;År1,0,O52*(1-VLOOKUP($A53,[1]Hugst!$R$5:$W$9,MATCH(ROUNDUP((P$1)/10,0)*10,[1]Hugst!$R$4:$W$4,0))))</f>
        <v>856.11639128509773</v>
      </c>
      <c r="Q53" s="168">
        <f ca="1">IF($C53-Q$1&lt;År1,0,P52*(1-VLOOKUP($A53,[1]Hugst!$R$5:$W$9,MATCH(ROUNDUP((Q$1)/10,0)*10,[1]Hugst!$R$4:$W$4,0))))</f>
        <v>859.15959667586935</v>
      </c>
      <c r="R53" s="168">
        <f ca="1">IF($C53-R$1&lt;År1,0,Q52*(1-VLOOKUP($A53,[1]Hugst!$R$5:$W$9,MATCH(ROUNDUP((R$1)/10,0)*10,[1]Hugst!$R$4:$W$4,0))))</f>
        <v>862.21809455606194</v>
      </c>
      <c r="S53" s="168">
        <f ca="1">IF($C53-S$1&lt;År1,0,R52*(1-VLOOKUP($A53,[1]Hugst!$R$5:$W$9,MATCH(ROUNDUP((S$1)/10,0)*10,[1]Hugst!$R$4:$W$4,0))))</f>
        <v>865.29196177231711</v>
      </c>
      <c r="T53" s="168">
        <f ca="1">IF($C53-T$1&lt;År1,0,S52*(1-VLOOKUP($A53,[1]Hugst!$R$5:$W$9,MATCH(ROUNDUP((T$1)/10,0)*10,[1]Hugst!$R$4:$W$4,0))))</f>
        <v>868.38127555754249</v>
      </c>
      <c r="U53" s="168">
        <f ca="1">IF($C53-U$1&lt;År1,0,T52*(1-VLOOKUP($A53,[1]Hugst!$R$5:$W$9,MATCH(ROUNDUP((U$1)/10,0)*10,[1]Hugst!$R$4:$W$4,0))))</f>
        <v>871.48611353258525</v>
      </c>
      <c r="V53" s="168">
        <f ca="1">IF($C53-V$1&lt;År1,0,U52*(1-VLOOKUP($A53,[1]Hugst!$R$5:$W$9,MATCH(ROUNDUP((V$1)/10,0)*10,[1]Hugst!$R$4:$W$4,0))))</f>
        <v>874.60655370854579</v>
      </c>
      <c r="W53" s="168">
        <f ca="1">IF($C53-W$1&lt;År1,0,V52*(1-VLOOKUP($A53,[1]Hugst!$R$5:$W$9,MATCH(ROUNDUP((W$1)/10,0)*10,[1]Hugst!$R$4:$W$4,0))))</f>
        <v>877.7426744883785</v>
      </c>
      <c r="X53" s="168">
        <f ca="1">IF($C53-X$1&lt;År1,0,W52*(1-VLOOKUP($A53,[1]Hugst!$R$5:$W$9,MATCH(ROUNDUP((X$1)/10,0)*10,[1]Hugst!$R$4:$W$4,0))))</f>
        <v>880.89455466914728</v>
      </c>
      <c r="Y53" s="168">
        <f ca="1">IF($C53-Y$1&lt;År1,0,X52*(1-VLOOKUP($A53,[1]Hugst!$R$5:$W$9,MATCH(ROUNDUP((Y$1)/10,0)*10,[1]Hugst!$R$4:$W$4,0))))</f>
        <v>884.0622734437718</v>
      </c>
      <c r="Z53" s="168">
        <f ca="1"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 ca="1">IF($C54-G$1&lt;År1,0,F53*(1-VLOOKUP($A54,[1]Hugst!$R$5:$W$9,MATCH(ROUNDUP((G$1)/10,0)*10,[1]Hugst!$R$4:$W$4,0))))</f>
        <v>826.50879029531711</v>
      </c>
      <c r="H54" s="168">
        <f ca="1">IF($C54-H$1&lt;År1,0,G53*(1-VLOOKUP($A54,[1]Hugst!$R$5:$W$9,MATCH(ROUNDUP((H$1)/10,0)*10,[1]Hugst!$R$4:$W$4,0))))</f>
        <v>829.40321377157738</v>
      </c>
      <c r="I54" s="168">
        <f ca="1">IF($C54-I$1&lt;År1,0,H53*(1-VLOOKUP($A54,[1]Hugst!$R$5:$W$9,MATCH(ROUNDUP((I$1)/10,0)*10,[1]Hugst!$R$4:$W$4,0))))</f>
        <v>832.31218208945279</v>
      </c>
      <c r="J54" s="168">
        <f ca="1">IF($C54-J$1&lt;År1,0,I53*(1-VLOOKUP($A54,[1]Hugst!$R$5:$W$9,MATCH(ROUNDUP((J$1)/10,0)*10,[1]Hugst!$R$4:$W$4,0))))</f>
        <v>835.23576833854236</v>
      </c>
      <c r="K54" s="168">
        <f ca="1">IF($C54-K$1&lt;År1,0,J53*(1-VLOOKUP($A54,[1]Hugst!$R$5:$W$9,MATCH(ROUNDUP((K$1)/10,0)*10,[1]Hugst!$R$4:$W$4,0))))</f>
        <v>838.17404597582276</v>
      </c>
      <c r="L54" s="168">
        <f ca="1">IF($C54-L$1&lt;År1,0,K53*(1-VLOOKUP($A54,[1]Hugst!$R$5:$W$9,MATCH(ROUNDUP((L$1)/10,0)*10,[1]Hugst!$R$4:$W$4,0))))</f>
        <v>841.12708882738002</v>
      </c>
      <c r="M54" s="168">
        <f ca="1">IF($C54-M$1&lt;År1,0,L53*(1-VLOOKUP($A54,[1]Hugst!$R$5:$W$9,MATCH(ROUNDUP((M$1)/10,0)*10,[1]Hugst!$R$4:$W$4,0))))</f>
        <v>844.09497109022846</v>
      </c>
      <c r="N54" s="168">
        <f ca="1">IF($C54-N$1&lt;År1,0,M53*(1-VLOOKUP($A54,[1]Hugst!$R$5:$W$9,MATCH(ROUNDUP((N$1)/10,0)*10,[1]Hugst!$R$4:$W$4,0))))</f>
        <v>847.07776733430433</v>
      </c>
      <c r="O54" s="168">
        <f ca="1">IF($C54-O$1&lt;År1,0,N53*(1-VLOOKUP($A54,[1]Hugst!$R$5:$W$9,MATCH(ROUNDUP((O$1)/10,0)*10,[1]Hugst!$R$4:$W$4,0))))</f>
        <v>850.07555250424116</v>
      </c>
      <c r="P54" s="168">
        <f ca="1">IF($C54-P$1&lt;År1,0,O53*(1-VLOOKUP($A54,[1]Hugst!$R$5:$W$9,MATCH(ROUNDUP((P$1)/10,0)*10,[1]Hugst!$R$4:$W$4,0))))</f>
        <v>853.08840192123239</v>
      </c>
      <c r="Q54" s="168">
        <f ca="1">IF($C54-Q$1&lt;År1,0,P53*(1-VLOOKUP($A54,[1]Hugst!$R$5:$W$9,MATCH(ROUNDUP((Q$1)/10,0)*10,[1]Hugst!$R$4:$W$4,0))))</f>
        <v>856.11639128509773</v>
      </c>
      <c r="R54" s="168">
        <f ca="1">IF($C54-R$1&lt;År1,0,Q53*(1-VLOOKUP($A54,[1]Hugst!$R$5:$W$9,MATCH(ROUNDUP((R$1)/10,0)*10,[1]Hugst!$R$4:$W$4,0))))</f>
        <v>859.15959667586935</v>
      </c>
      <c r="S54" s="168">
        <f ca="1">IF($C54-S$1&lt;År1,0,R53*(1-VLOOKUP($A54,[1]Hugst!$R$5:$W$9,MATCH(ROUNDUP((S$1)/10,0)*10,[1]Hugst!$R$4:$W$4,0))))</f>
        <v>862.21809455606194</v>
      </c>
      <c r="T54" s="168">
        <f ca="1">IF($C54-T$1&lt;År1,0,S53*(1-VLOOKUP($A54,[1]Hugst!$R$5:$W$9,MATCH(ROUNDUP((T$1)/10,0)*10,[1]Hugst!$R$4:$W$4,0))))</f>
        <v>865.29196177231711</v>
      </c>
      <c r="U54" s="168">
        <f ca="1">IF($C54-U$1&lt;År1,0,T53*(1-VLOOKUP($A54,[1]Hugst!$R$5:$W$9,MATCH(ROUNDUP((U$1)/10,0)*10,[1]Hugst!$R$4:$W$4,0))))</f>
        <v>868.38127555754249</v>
      </c>
      <c r="V54" s="168">
        <f ca="1">IF($C54-V$1&lt;År1,0,U53*(1-VLOOKUP($A54,[1]Hugst!$R$5:$W$9,MATCH(ROUNDUP((V$1)/10,0)*10,[1]Hugst!$R$4:$W$4,0))))</f>
        <v>871.48611353258525</v>
      </c>
      <c r="W54" s="168">
        <f ca="1">IF($C54-W$1&lt;År1,0,V53*(1-VLOOKUP($A54,[1]Hugst!$R$5:$W$9,MATCH(ROUNDUP((W$1)/10,0)*10,[1]Hugst!$R$4:$W$4,0))))</f>
        <v>874.60655370854579</v>
      </c>
      <c r="X54" s="168">
        <f ca="1">IF($C54-X$1&lt;År1,0,W53*(1-VLOOKUP($A54,[1]Hugst!$R$5:$W$9,MATCH(ROUNDUP((X$1)/10,0)*10,[1]Hugst!$R$4:$W$4,0))))</f>
        <v>877.7426744883785</v>
      </c>
      <c r="Y54" s="168">
        <f ca="1">IF($C54-Y$1&lt;År1,0,X53*(1-VLOOKUP($A54,[1]Hugst!$R$5:$W$9,MATCH(ROUNDUP((Y$1)/10,0)*10,[1]Hugst!$R$4:$W$4,0))))</f>
        <v>880.89455466914728</v>
      </c>
      <c r="Z54" s="168">
        <f ca="1">IF($C54-Z$1&lt;År1,0,Y53*(1-VLOOKUP($A54,[1]Hugst!$R$5:$W$9,MATCH(ROUNDUP((Z$1)/10,0)*10,[1]Hugst!$R$4:$W$4,0))))</f>
        <v>884.0622734437718</v>
      </c>
      <c r="AA54" s="168">
        <f ca="1"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 ca="1">IF($C55-G$1&lt;År1,0,F54*(1-VLOOKUP($A55,[1]Hugst!$R$5:$W$9,MATCH(ROUNDUP((G$1)/10,0)*10,[1]Hugst!$R$4:$W$4,0))))</f>
        <v>823.62883893644243</v>
      </c>
      <c r="H55" s="168">
        <f ca="1">IF($C55-H$1&lt;År1,0,G54*(1-VLOOKUP($A55,[1]Hugst!$R$5:$W$9,MATCH(ROUNDUP((H$1)/10,0)*10,[1]Hugst!$R$4:$W$4,0))))</f>
        <v>826.50879029531711</v>
      </c>
      <c r="I55" s="168">
        <f ca="1">IF($C55-I$1&lt;År1,0,H54*(1-VLOOKUP($A55,[1]Hugst!$R$5:$W$9,MATCH(ROUNDUP((I$1)/10,0)*10,[1]Hugst!$R$4:$W$4,0))))</f>
        <v>829.40321377157738</v>
      </c>
      <c r="J55" s="168">
        <f ca="1">IF($C55-J$1&lt;År1,0,I54*(1-VLOOKUP($A55,[1]Hugst!$R$5:$W$9,MATCH(ROUNDUP((J$1)/10,0)*10,[1]Hugst!$R$4:$W$4,0))))</f>
        <v>832.31218208945279</v>
      </c>
      <c r="K55" s="168">
        <f ca="1">IF($C55-K$1&lt;År1,0,J54*(1-VLOOKUP($A55,[1]Hugst!$R$5:$W$9,MATCH(ROUNDUP((K$1)/10,0)*10,[1]Hugst!$R$4:$W$4,0))))</f>
        <v>835.23576833854236</v>
      </c>
      <c r="L55" s="168">
        <f ca="1">IF($C55-L$1&lt;År1,0,K54*(1-VLOOKUP($A55,[1]Hugst!$R$5:$W$9,MATCH(ROUNDUP((L$1)/10,0)*10,[1]Hugst!$R$4:$W$4,0))))</f>
        <v>838.17404597582276</v>
      </c>
      <c r="M55" s="168">
        <f ca="1">IF($C55-M$1&lt;År1,0,L54*(1-VLOOKUP($A55,[1]Hugst!$R$5:$W$9,MATCH(ROUNDUP((M$1)/10,0)*10,[1]Hugst!$R$4:$W$4,0))))</f>
        <v>841.12708882738002</v>
      </c>
      <c r="N55" s="168">
        <f ca="1">IF($C55-N$1&lt;År1,0,M54*(1-VLOOKUP($A55,[1]Hugst!$R$5:$W$9,MATCH(ROUNDUP((N$1)/10,0)*10,[1]Hugst!$R$4:$W$4,0))))</f>
        <v>844.09497109022846</v>
      </c>
      <c r="O55" s="168">
        <f ca="1">IF($C55-O$1&lt;År1,0,N54*(1-VLOOKUP($A55,[1]Hugst!$R$5:$W$9,MATCH(ROUNDUP((O$1)/10,0)*10,[1]Hugst!$R$4:$W$4,0))))</f>
        <v>847.07776733430433</v>
      </c>
      <c r="P55" s="168">
        <f ca="1">IF($C55-P$1&lt;År1,0,O54*(1-VLOOKUP($A55,[1]Hugst!$R$5:$W$9,MATCH(ROUNDUP((P$1)/10,0)*10,[1]Hugst!$R$4:$W$4,0))))</f>
        <v>850.07555250424116</v>
      </c>
      <c r="Q55" s="168">
        <f ca="1">IF($C55-Q$1&lt;År1,0,P54*(1-VLOOKUP($A55,[1]Hugst!$R$5:$W$9,MATCH(ROUNDUP((Q$1)/10,0)*10,[1]Hugst!$R$4:$W$4,0))))</f>
        <v>853.08840192123239</v>
      </c>
      <c r="R55" s="168">
        <f ca="1">IF($C55-R$1&lt;År1,0,Q54*(1-VLOOKUP($A55,[1]Hugst!$R$5:$W$9,MATCH(ROUNDUP((R$1)/10,0)*10,[1]Hugst!$R$4:$W$4,0))))</f>
        <v>856.11639128509773</v>
      </c>
      <c r="S55" s="168">
        <f ca="1">IF($C55-S$1&lt;År1,0,R54*(1-VLOOKUP($A55,[1]Hugst!$R$5:$W$9,MATCH(ROUNDUP((S$1)/10,0)*10,[1]Hugst!$R$4:$W$4,0))))</f>
        <v>859.15959667586935</v>
      </c>
      <c r="T55" s="168">
        <f ca="1">IF($C55-T$1&lt;År1,0,S54*(1-VLOOKUP($A55,[1]Hugst!$R$5:$W$9,MATCH(ROUNDUP((T$1)/10,0)*10,[1]Hugst!$R$4:$W$4,0))))</f>
        <v>862.21809455606194</v>
      </c>
      <c r="U55" s="168">
        <f ca="1">IF($C55-U$1&lt;År1,0,T54*(1-VLOOKUP($A55,[1]Hugst!$R$5:$W$9,MATCH(ROUNDUP((U$1)/10,0)*10,[1]Hugst!$R$4:$W$4,0))))</f>
        <v>865.29196177231711</v>
      </c>
      <c r="V55" s="168">
        <f ca="1">IF($C55-V$1&lt;År1,0,U54*(1-VLOOKUP($A55,[1]Hugst!$R$5:$W$9,MATCH(ROUNDUP((V$1)/10,0)*10,[1]Hugst!$R$4:$W$4,0))))</f>
        <v>868.38127555754249</v>
      </c>
      <c r="W55" s="168">
        <f ca="1">IF($C55-W$1&lt;År1,0,V54*(1-VLOOKUP($A55,[1]Hugst!$R$5:$W$9,MATCH(ROUNDUP((W$1)/10,0)*10,[1]Hugst!$R$4:$W$4,0))))</f>
        <v>871.48611353258525</v>
      </c>
      <c r="X55" s="168">
        <f ca="1">IF($C55-X$1&lt;År1,0,W54*(1-VLOOKUP($A55,[1]Hugst!$R$5:$W$9,MATCH(ROUNDUP((X$1)/10,0)*10,[1]Hugst!$R$4:$W$4,0))))</f>
        <v>874.60655370854579</v>
      </c>
      <c r="Y55" s="168">
        <f ca="1">IF($C55-Y$1&lt;År1,0,X54*(1-VLOOKUP($A55,[1]Hugst!$R$5:$W$9,MATCH(ROUNDUP((Y$1)/10,0)*10,[1]Hugst!$R$4:$W$4,0))))</f>
        <v>877.7426744883785</v>
      </c>
      <c r="Z55" s="168">
        <f ca="1">IF($C55-Z$1&lt;År1,0,Y54*(1-VLOOKUP($A55,[1]Hugst!$R$5:$W$9,MATCH(ROUNDUP((Z$1)/10,0)*10,[1]Hugst!$R$4:$W$4,0))))</f>
        <v>880.89455466914728</v>
      </c>
      <c r="AA55" s="168">
        <f ca="1">IF($C55-AA$1&lt;År1,0,Z54*(1-VLOOKUP($A55,[1]Hugst!$R$5:$W$9,MATCH(ROUNDUP((AA$1)/10,0)*10,[1]Hugst!$R$4:$W$4,0))))</f>
        <v>884.0622734437718</v>
      </c>
      <c r="AB55" s="168">
        <f ca="1"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 ca="1">IF($C56-G$1&lt;År1,0,F55*(1-VLOOKUP($A56,[1]Hugst!$R$5:$W$9,MATCH(ROUNDUP((G$1)/10,0)*10,[1]Hugst!$R$4:$W$4,0))))</f>
        <v>820.76328733434707</v>
      </c>
      <c r="H56" s="168">
        <f ca="1">IF($C56-H$1&lt;År1,0,G55*(1-VLOOKUP($A56,[1]Hugst!$R$5:$W$9,MATCH(ROUNDUP((H$1)/10,0)*10,[1]Hugst!$R$4:$W$4,0))))</f>
        <v>823.62883893644243</v>
      </c>
      <c r="I56" s="168">
        <f ca="1">IF($C56-I$1&lt;År1,0,H55*(1-VLOOKUP($A56,[1]Hugst!$R$5:$W$9,MATCH(ROUNDUP((I$1)/10,0)*10,[1]Hugst!$R$4:$W$4,0))))</f>
        <v>826.50879029531711</v>
      </c>
      <c r="J56" s="168">
        <f ca="1">IF($C56-J$1&lt;År1,0,I55*(1-VLOOKUP($A56,[1]Hugst!$R$5:$W$9,MATCH(ROUNDUP((J$1)/10,0)*10,[1]Hugst!$R$4:$W$4,0))))</f>
        <v>829.40321377157738</v>
      </c>
      <c r="K56" s="168">
        <f ca="1">IF($C56-K$1&lt;År1,0,J55*(1-VLOOKUP($A56,[1]Hugst!$R$5:$W$9,MATCH(ROUNDUP((K$1)/10,0)*10,[1]Hugst!$R$4:$W$4,0))))</f>
        <v>832.31218208945279</v>
      </c>
      <c r="L56" s="168">
        <f ca="1">IF($C56-L$1&lt;År1,0,K55*(1-VLOOKUP($A56,[1]Hugst!$R$5:$W$9,MATCH(ROUNDUP((L$1)/10,0)*10,[1]Hugst!$R$4:$W$4,0))))</f>
        <v>835.23576833854236</v>
      </c>
      <c r="M56" s="168">
        <f ca="1">IF($C56-M$1&lt;År1,0,L55*(1-VLOOKUP($A56,[1]Hugst!$R$5:$W$9,MATCH(ROUNDUP((M$1)/10,0)*10,[1]Hugst!$R$4:$W$4,0))))</f>
        <v>838.17404597582276</v>
      </c>
      <c r="N56" s="168">
        <f ca="1">IF($C56-N$1&lt;År1,0,M55*(1-VLOOKUP($A56,[1]Hugst!$R$5:$W$9,MATCH(ROUNDUP((N$1)/10,0)*10,[1]Hugst!$R$4:$W$4,0))))</f>
        <v>841.12708882738002</v>
      </c>
      <c r="O56" s="168">
        <f ca="1">IF($C56-O$1&lt;År1,0,N55*(1-VLOOKUP($A56,[1]Hugst!$R$5:$W$9,MATCH(ROUNDUP((O$1)/10,0)*10,[1]Hugst!$R$4:$W$4,0))))</f>
        <v>844.09497109022846</v>
      </c>
      <c r="P56" s="168">
        <f ca="1">IF($C56-P$1&lt;År1,0,O55*(1-VLOOKUP($A56,[1]Hugst!$R$5:$W$9,MATCH(ROUNDUP((P$1)/10,0)*10,[1]Hugst!$R$4:$W$4,0))))</f>
        <v>847.07776733430433</v>
      </c>
      <c r="Q56" s="168">
        <f ca="1">IF($C56-Q$1&lt;År1,0,P55*(1-VLOOKUP($A56,[1]Hugst!$R$5:$W$9,MATCH(ROUNDUP((Q$1)/10,0)*10,[1]Hugst!$R$4:$W$4,0))))</f>
        <v>850.07555250424116</v>
      </c>
      <c r="R56" s="168">
        <f ca="1">IF($C56-R$1&lt;År1,0,Q55*(1-VLOOKUP($A56,[1]Hugst!$R$5:$W$9,MATCH(ROUNDUP((R$1)/10,0)*10,[1]Hugst!$R$4:$W$4,0))))</f>
        <v>853.08840192123239</v>
      </c>
      <c r="S56" s="168">
        <f ca="1">IF($C56-S$1&lt;År1,0,R55*(1-VLOOKUP($A56,[1]Hugst!$R$5:$W$9,MATCH(ROUNDUP((S$1)/10,0)*10,[1]Hugst!$R$4:$W$4,0))))</f>
        <v>856.11639128509773</v>
      </c>
      <c r="T56" s="168">
        <f ca="1">IF($C56-T$1&lt;År1,0,S55*(1-VLOOKUP($A56,[1]Hugst!$R$5:$W$9,MATCH(ROUNDUP((T$1)/10,0)*10,[1]Hugst!$R$4:$W$4,0))))</f>
        <v>859.15959667586935</v>
      </c>
      <c r="U56" s="168">
        <f ca="1">IF($C56-U$1&lt;År1,0,T55*(1-VLOOKUP($A56,[1]Hugst!$R$5:$W$9,MATCH(ROUNDUP((U$1)/10,0)*10,[1]Hugst!$R$4:$W$4,0))))</f>
        <v>862.21809455606194</v>
      </c>
      <c r="V56" s="168">
        <f ca="1">IF($C56-V$1&lt;År1,0,U55*(1-VLOOKUP($A56,[1]Hugst!$R$5:$W$9,MATCH(ROUNDUP((V$1)/10,0)*10,[1]Hugst!$R$4:$W$4,0))))</f>
        <v>865.29196177231711</v>
      </c>
      <c r="W56" s="168">
        <f ca="1">IF($C56-W$1&lt;År1,0,V55*(1-VLOOKUP($A56,[1]Hugst!$R$5:$W$9,MATCH(ROUNDUP((W$1)/10,0)*10,[1]Hugst!$R$4:$W$4,0))))</f>
        <v>868.38127555754249</v>
      </c>
      <c r="X56" s="168">
        <f ca="1">IF($C56-X$1&lt;År1,0,W55*(1-VLOOKUP($A56,[1]Hugst!$R$5:$W$9,MATCH(ROUNDUP((X$1)/10,0)*10,[1]Hugst!$R$4:$W$4,0))))</f>
        <v>871.48611353258525</v>
      </c>
      <c r="Y56" s="168">
        <f ca="1">IF($C56-Y$1&lt;År1,0,X55*(1-VLOOKUP($A56,[1]Hugst!$R$5:$W$9,MATCH(ROUNDUP((Y$1)/10,0)*10,[1]Hugst!$R$4:$W$4,0))))</f>
        <v>874.60655370854579</v>
      </c>
      <c r="Z56" s="168">
        <f ca="1">IF($C56-Z$1&lt;År1,0,Y55*(1-VLOOKUP($A56,[1]Hugst!$R$5:$W$9,MATCH(ROUNDUP((Z$1)/10,0)*10,[1]Hugst!$R$4:$W$4,0))))</f>
        <v>877.7426744883785</v>
      </c>
      <c r="AA56" s="168">
        <f ca="1">IF($C56-AA$1&lt;År1,0,Z55*(1-VLOOKUP($A56,[1]Hugst!$R$5:$W$9,MATCH(ROUNDUP((AA$1)/10,0)*10,[1]Hugst!$R$4:$W$4,0))))</f>
        <v>880.89455466914728</v>
      </c>
      <c r="AB56" s="168">
        <f ca="1">IF($C56-AB$1&lt;År1,0,AA55*(1-VLOOKUP($A56,[1]Hugst!$R$5:$W$9,MATCH(ROUNDUP((AB$1)/10,0)*10,[1]Hugst!$R$4:$W$4,0))))</f>
        <v>884.0622734437718</v>
      </c>
      <c r="AC56" s="168">
        <f ca="1"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 ca="1">IF($C57-G$1&lt;År1,0,F56*(1-VLOOKUP($A57,[1]Hugst!$R$5:$W$9,MATCH(ROUNDUP((G$1)/10,0)*10,[1]Hugst!$R$4:$W$4,0))))</f>
        <v>817.91206349027266</v>
      </c>
      <c r="H57" s="168">
        <f ca="1">IF($C57-H$1&lt;År1,0,G56*(1-VLOOKUP($A57,[1]Hugst!$R$5:$W$9,MATCH(ROUNDUP((H$1)/10,0)*10,[1]Hugst!$R$4:$W$4,0))))</f>
        <v>820.76328733434707</v>
      </c>
      <c r="I57" s="168">
        <f ca="1">IF($C57-I$1&lt;År1,0,H56*(1-VLOOKUP($A57,[1]Hugst!$R$5:$W$9,MATCH(ROUNDUP((I$1)/10,0)*10,[1]Hugst!$R$4:$W$4,0))))</f>
        <v>823.62883893644243</v>
      </c>
      <c r="J57" s="168">
        <f ca="1">IF($C57-J$1&lt;År1,0,I56*(1-VLOOKUP($A57,[1]Hugst!$R$5:$W$9,MATCH(ROUNDUP((J$1)/10,0)*10,[1]Hugst!$R$4:$W$4,0))))</f>
        <v>826.50879029531711</v>
      </c>
      <c r="K57" s="168">
        <f ca="1">IF($C57-K$1&lt;År1,0,J56*(1-VLOOKUP($A57,[1]Hugst!$R$5:$W$9,MATCH(ROUNDUP((K$1)/10,0)*10,[1]Hugst!$R$4:$W$4,0))))</f>
        <v>829.40321377157738</v>
      </c>
      <c r="L57" s="168">
        <f ca="1">IF($C57-L$1&lt;År1,0,K56*(1-VLOOKUP($A57,[1]Hugst!$R$5:$W$9,MATCH(ROUNDUP((L$1)/10,0)*10,[1]Hugst!$R$4:$W$4,0))))</f>
        <v>832.31218208945279</v>
      </c>
      <c r="M57" s="168">
        <f ca="1">IF($C57-M$1&lt;År1,0,L56*(1-VLOOKUP($A57,[1]Hugst!$R$5:$W$9,MATCH(ROUNDUP((M$1)/10,0)*10,[1]Hugst!$R$4:$W$4,0))))</f>
        <v>835.23576833854236</v>
      </c>
      <c r="N57" s="168">
        <f ca="1">IF($C57-N$1&lt;År1,0,M56*(1-VLOOKUP($A57,[1]Hugst!$R$5:$W$9,MATCH(ROUNDUP((N$1)/10,0)*10,[1]Hugst!$R$4:$W$4,0))))</f>
        <v>838.17404597582276</v>
      </c>
      <c r="O57" s="168">
        <f ca="1">IF($C57-O$1&lt;År1,0,N56*(1-VLOOKUP($A57,[1]Hugst!$R$5:$W$9,MATCH(ROUNDUP((O$1)/10,0)*10,[1]Hugst!$R$4:$W$4,0))))</f>
        <v>841.12708882738002</v>
      </c>
      <c r="P57" s="168">
        <f ca="1">IF($C57-P$1&lt;År1,0,O56*(1-VLOOKUP($A57,[1]Hugst!$R$5:$W$9,MATCH(ROUNDUP((P$1)/10,0)*10,[1]Hugst!$R$4:$W$4,0))))</f>
        <v>844.09497109022846</v>
      </c>
      <c r="Q57" s="168">
        <f ca="1">IF($C57-Q$1&lt;År1,0,P56*(1-VLOOKUP($A57,[1]Hugst!$R$5:$W$9,MATCH(ROUNDUP((Q$1)/10,0)*10,[1]Hugst!$R$4:$W$4,0))))</f>
        <v>847.07776733430433</v>
      </c>
      <c r="R57" s="168">
        <f ca="1">IF($C57-R$1&lt;År1,0,Q56*(1-VLOOKUP($A57,[1]Hugst!$R$5:$W$9,MATCH(ROUNDUP((R$1)/10,0)*10,[1]Hugst!$R$4:$W$4,0))))</f>
        <v>850.07555250424116</v>
      </c>
      <c r="S57" s="168">
        <f ca="1">IF($C57-S$1&lt;År1,0,R56*(1-VLOOKUP($A57,[1]Hugst!$R$5:$W$9,MATCH(ROUNDUP((S$1)/10,0)*10,[1]Hugst!$R$4:$W$4,0))))</f>
        <v>853.08840192123239</v>
      </c>
      <c r="T57" s="168">
        <f ca="1">IF($C57-T$1&lt;År1,0,S56*(1-VLOOKUP($A57,[1]Hugst!$R$5:$W$9,MATCH(ROUNDUP((T$1)/10,0)*10,[1]Hugst!$R$4:$W$4,0))))</f>
        <v>856.11639128509773</v>
      </c>
      <c r="U57" s="168">
        <f ca="1">IF($C57-U$1&lt;År1,0,T56*(1-VLOOKUP($A57,[1]Hugst!$R$5:$W$9,MATCH(ROUNDUP((U$1)/10,0)*10,[1]Hugst!$R$4:$W$4,0))))</f>
        <v>859.15959667586935</v>
      </c>
      <c r="V57" s="168">
        <f ca="1">IF($C57-V$1&lt;År1,0,U56*(1-VLOOKUP($A57,[1]Hugst!$R$5:$W$9,MATCH(ROUNDUP((V$1)/10,0)*10,[1]Hugst!$R$4:$W$4,0))))</f>
        <v>862.21809455606194</v>
      </c>
      <c r="W57" s="168">
        <f ca="1">IF($C57-W$1&lt;År1,0,V56*(1-VLOOKUP($A57,[1]Hugst!$R$5:$W$9,MATCH(ROUNDUP((W$1)/10,0)*10,[1]Hugst!$R$4:$W$4,0))))</f>
        <v>865.29196177231711</v>
      </c>
      <c r="X57" s="168">
        <f ca="1">IF($C57-X$1&lt;År1,0,W56*(1-VLOOKUP($A57,[1]Hugst!$R$5:$W$9,MATCH(ROUNDUP((X$1)/10,0)*10,[1]Hugst!$R$4:$W$4,0))))</f>
        <v>868.38127555754249</v>
      </c>
      <c r="Y57" s="168">
        <f ca="1">IF($C57-Y$1&lt;År1,0,X56*(1-VLOOKUP($A57,[1]Hugst!$R$5:$W$9,MATCH(ROUNDUP((Y$1)/10,0)*10,[1]Hugst!$R$4:$W$4,0))))</f>
        <v>871.48611353258525</v>
      </c>
      <c r="Z57" s="168">
        <f ca="1">IF($C57-Z$1&lt;År1,0,Y56*(1-VLOOKUP($A57,[1]Hugst!$R$5:$W$9,MATCH(ROUNDUP((Z$1)/10,0)*10,[1]Hugst!$R$4:$W$4,0))))</f>
        <v>874.60655370854579</v>
      </c>
      <c r="AA57" s="168">
        <f ca="1">IF($C57-AA$1&lt;År1,0,Z56*(1-VLOOKUP($A57,[1]Hugst!$R$5:$W$9,MATCH(ROUNDUP((AA$1)/10,0)*10,[1]Hugst!$R$4:$W$4,0))))</f>
        <v>877.7426744883785</v>
      </c>
      <c r="AB57" s="168">
        <f ca="1">IF($C57-AB$1&lt;År1,0,AA56*(1-VLOOKUP($A57,[1]Hugst!$R$5:$W$9,MATCH(ROUNDUP((AB$1)/10,0)*10,[1]Hugst!$R$4:$W$4,0))))</f>
        <v>880.89455466914728</v>
      </c>
      <c r="AC57" s="168">
        <f ca="1">IF($C57-AC$1&lt;År1,0,AB56*(1-VLOOKUP($A57,[1]Hugst!$R$5:$W$9,MATCH(ROUNDUP((AC$1)/10,0)*10,[1]Hugst!$R$4:$W$4,0))))</f>
        <v>884.0622734437718</v>
      </c>
      <c r="AD57" s="168">
        <f ca="1"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 ca="1">IF($C58-G$1&lt;År1,0,F57*(1-VLOOKUP($A58,[1]Hugst!$R$5:$W$9,MATCH(ROUNDUP((G$1)/10,0)*10,[1]Hugst!$R$4:$W$4,0))))</f>
        <v>815.07509576540247</v>
      </c>
      <c r="H58" s="168">
        <f ca="1">IF($C58-H$1&lt;År1,0,G57*(1-VLOOKUP($A58,[1]Hugst!$R$5:$W$9,MATCH(ROUNDUP((H$1)/10,0)*10,[1]Hugst!$R$4:$W$4,0))))</f>
        <v>817.91206349027266</v>
      </c>
      <c r="I58" s="168">
        <f ca="1">IF($C58-I$1&lt;År1,0,H57*(1-VLOOKUP($A58,[1]Hugst!$R$5:$W$9,MATCH(ROUNDUP((I$1)/10,0)*10,[1]Hugst!$R$4:$W$4,0))))</f>
        <v>820.76328733434707</v>
      </c>
      <c r="J58" s="168">
        <f ca="1">IF($C58-J$1&lt;År1,0,I57*(1-VLOOKUP($A58,[1]Hugst!$R$5:$W$9,MATCH(ROUNDUP((J$1)/10,0)*10,[1]Hugst!$R$4:$W$4,0))))</f>
        <v>823.62883893644243</v>
      </c>
      <c r="K58" s="168">
        <f ca="1">IF($C58-K$1&lt;År1,0,J57*(1-VLOOKUP($A58,[1]Hugst!$R$5:$W$9,MATCH(ROUNDUP((K$1)/10,0)*10,[1]Hugst!$R$4:$W$4,0))))</f>
        <v>826.50879029531711</v>
      </c>
      <c r="L58" s="168">
        <f ca="1">IF($C58-L$1&lt;År1,0,K57*(1-VLOOKUP($A58,[1]Hugst!$R$5:$W$9,MATCH(ROUNDUP((L$1)/10,0)*10,[1]Hugst!$R$4:$W$4,0))))</f>
        <v>829.40321377157738</v>
      </c>
      <c r="M58" s="168">
        <f ca="1">IF($C58-M$1&lt;År1,0,L57*(1-VLOOKUP($A58,[1]Hugst!$R$5:$W$9,MATCH(ROUNDUP((M$1)/10,0)*10,[1]Hugst!$R$4:$W$4,0))))</f>
        <v>832.31218208945279</v>
      </c>
      <c r="N58" s="168">
        <f ca="1">IF($C58-N$1&lt;År1,0,M57*(1-VLOOKUP($A58,[1]Hugst!$R$5:$W$9,MATCH(ROUNDUP((N$1)/10,0)*10,[1]Hugst!$R$4:$W$4,0))))</f>
        <v>835.23576833854236</v>
      </c>
      <c r="O58" s="168">
        <f ca="1">IF($C58-O$1&lt;År1,0,N57*(1-VLOOKUP($A58,[1]Hugst!$R$5:$W$9,MATCH(ROUNDUP((O$1)/10,0)*10,[1]Hugst!$R$4:$W$4,0))))</f>
        <v>838.17404597582276</v>
      </c>
      <c r="P58" s="168">
        <f ca="1">IF($C58-P$1&lt;År1,0,O57*(1-VLOOKUP($A58,[1]Hugst!$R$5:$W$9,MATCH(ROUNDUP((P$1)/10,0)*10,[1]Hugst!$R$4:$W$4,0))))</f>
        <v>841.12708882738002</v>
      </c>
      <c r="Q58" s="168">
        <f ca="1">IF($C58-Q$1&lt;År1,0,P57*(1-VLOOKUP($A58,[1]Hugst!$R$5:$W$9,MATCH(ROUNDUP((Q$1)/10,0)*10,[1]Hugst!$R$4:$W$4,0))))</f>
        <v>844.09497109022846</v>
      </c>
      <c r="R58" s="168">
        <f ca="1">IF($C58-R$1&lt;År1,0,Q57*(1-VLOOKUP($A58,[1]Hugst!$R$5:$W$9,MATCH(ROUNDUP((R$1)/10,0)*10,[1]Hugst!$R$4:$W$4,0))))</f>
        <v>847.07776733430433</v>
      </c>
      <c r="S58" s="168">
        <f ca="1">IF($C58-S$1&lt;År1,0,R57*(1-VLOOKUP($A58,[1]Hugst!$R$5:$W$9,MATCH(ROUNDUP((S$1)/10,0)*10,[1]Hugst!$R$4:$W$4,0))))</f>
        <v>850.07555250424116</v>
      </c>
      <c r="T58" s="168">
        <f ca="1">IF($C58-T$1&lt;År1,0,S57*(1-VLOOKUP($A58,[1]Hugst!$R$5:$W$9,MATCH(ROUNDUP((T$1)/10,0)*10,[1]Hugst!$R$4:$W$4,0))))</f>
        <v>853.08840192123239</v>
      </c>
      <c r="U58" s="168">
        <f ca="1">IF($C58-U$1&lt;År1,0,T57*(1-VLOOKUP($A58,[1]Hugst!$R$5:$W$9,MATCH(ROUNDUP((U$1)/10,0)*10,[1]Hugst!$R$4:$W$4,0))))</f>
        <v>856.11639128509773</v>
      </c>
      <c r="V58" s="168">
        <f ca="1">IF($C58-V$1&lt;År1,0,U57*(1-VLOOKUP($A58,[1]Hugst!$R$5:$W$9,MATCH(ROUNDUP((V$1)/10,0)*10,[1]Hugst!$R$4:$W$4,0))))</f>
        <v>859.15959667586935</v>
      </c>
      <c r="W58" s="168">
        <f ca="1">IF($C58-W$1&lt;År1,0,V57*(1-VLOOKUP($A58,[1]Hugst!$R$5:$W$9,MATCH(ROUNDUP((W$1)/10,0)*10,[1]Hugst!$R$4:$W$4,0))))</f>
        <v>862.21809455606194</v>
      </c>
      <c r="X58" s="168">
        <f ca="1">IF($C58-X$1&lt;År1,0,W57*(1-VLOOKUP($A58,[1]Hugst!$R$5:$W$9,MATCH(ROUNDUP((X$1)/10,0)*10,[1]Hugst!$R$4:$W$4,0))))</f>
        <v>865.29196177231711</v>
      </c>
      <c r="Y58" s="168">
        <f ca="1">IF($C58-Y$1&lt;År1,0,X57*(1-VLOOKUP($A58,[1]Hugst!$R$5:$W$9,MATCH(ROUNDUP((Y$1)/10,0)*10,[1]Hugst!$R$4:$W$4,0))))</f>
        <v>868.38127555754249</v>
      </c>
      <c r="Z58" s="168">
        <f ca="1">IF($C58-Z$1&lt;År1,0,Y57*(1-VLOOKUP($A58,[1]Hugst!$R$5:$W$9,MATCH(ROUNDUP((Z$1)/10,0)*10,[1]Hugst!$R$4:$W$4,0))))</f>
        <v>871.48611353258525</v>
      </c>
      <c r="AA58" s="168">
        <f ca="1">IF($C58-AA$1&lt;År1,0,Z57*(1-VLOOKUP($A58,[1]Hugst!$R$5:$W$9,MATCH(ROUNDUP((AA$1)/10,0)*10,[1]Hugst!$R$4:$W$4,0))))</f>
        <v>874.60655370854579</v>
      </c>
      <c r="AB58" s="168">
        <f ca="1">IF($C58-AB$1&lt;År1,0,AA57*(1-VLOOKUP($A58,[1]Hugst!$R$5:$W$9,MATCH(ROUNDUP((AB$1)/10,0)*10,[1]Hugst!$R$4:$W$4,0))))</f>
        <v>877.7426744883785</v>
      </c>
      <c r="AC58" s="168">
        <f ca="1">IF($C58-AC$1&lt;År1,0,AB57*(1-VLOOKUP($A58,[1]Hugst!$R$5:$W$9,MATCH(ROUNDUP((AC$1)/10,0)*10,[1]Hugst!$R$4:$W$4,0))))</f>
        <v>880.89455466914728</v>
      </c>
      <c r="AD58" s="168">
        <f ca="1">IF($C58-AD$1&lt;År1,0,AC57*(1-VLOOKUP($A58,[1]Hugst!$R$5:$W$9,MATCH(ROUNDUP((AD$1)/10,0)*10,[1]Hugst!$R$4:$W$4,0))))</f>
        <v>884.0622734437718</v>
      </c>
      <c r="AE58" s="168">
        <f ca="1"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 ca="1">IF($C59-G$1&lt;År1,0,F58*(1-VLOOKUP($A59,[1]Hugst!$R$5:$W$9,MATCH(ROUNDUP((G$1)/10,0)*10,[1]Hugst!$R$4:$W$4,0))))</f>
        <v>812.25231287917336</v>
      </c>
      <c r="H59" s="168">
        <f ca="1">IF($C59-H$1&lt;År1,0,G58*(1-VLOOKUP($A59,[1]Hugst!$R$5:$W$9,MATCH(ROUNDUP((H$1)/10,0)*10,[1]Hugst!$R$4:$W$4,0))))</f>
        <v>815.07509576540247</v>
      </c>
      <c r="I59" s="168">
        <f ca="1">IF($C59-I$1&lt;År1,0,H58*(1-VLOOKUP($A59,[1]Hugst!$R$5:$W$9,MATCH(ROUNDUP((I$1)/10,0)*10,[1]Hugst!$R$4:$W$4,0))))</f>
        <v>817.91206349027266</v>
      </c>
      <c r="J59" s="168">
        <f ca="1">IF($C59-J$1&lt;År1,0,I58*(1-VLOOKUP($A59,[1]Hugst!$R$5:$W$9,MATCH(ROUNDUP((J$1)/10,0)*10,[1]Hugst!$R$4:$W$4,0))))</f>
        <v>820.76328733434707</v>
      </c>
      <c r="K59" s="168">
        <f ca="1">IF($C59-K$1&lt;År1,0,J58*(1-VLOOKUP($A59,[1]Hugst!$R$5:$W$9,MATCH(ROUNDUP((K$1)/10,0)*10,[1]Hugst!$R$4:$W$4,0))))</f>
        <v>823.62883893644243</v>
      </c>
      <c r="L59" s="168">
        <f ca="1">IF($C59-L$1&lt;År1,0,K58*(1-VLOOKUP($A59,[1]Hugst!$R$5:$W$9,MATCH(ROUNDUP((L$1)/10,0)*10,[1]Hugst!$R$4:$W$4,0))))</f>
        <v>826.50879029531711</v>
      </c>
      <c r="M59" s="168">
        <f ca="1">IF($C59-M$1&lt;År1,0,L58*(1-VLOOKUP($A59,[1]Hugst!$R$5:$W$9,MATCH(ROUNDUP((M$1)/10,0)*10,[1]Hugst!$R$4:$W$4,0))))</f>
        <v>829.40321377157738</v>
      </c>
      <c r="N59" s="168">
        <f ca="1">IF($C59-N$1&lt;År1,0,M58*(1-VLOOKUP($A59,[1]Hugst!$R$5:$W$9,MATCH(ROUNDUP((N$1)/10,0)*10,[1]Hugst!$R$4:$W$4,0))))</f>
        <v>832.31218208945279</v>
      </c>
      <c r="O59" s="168">
        <f ca="1">IF($C59-O$1&lt;År1,0,N58*(1-VLOOKUP($A59,[1]Hugst!$R$5:$W$9,MATCH(ROUNDUP((O$1)/10,0)*10,[1]Hugst!$R$4:$W$4,0))))</f>
        <v>835.23576833854236</v>
      </c>
      <c r="P59" s="168">
        <f ca="1">IF($C59-P$1&lt;År1,0,O58*(1-VLOOKUP($A59,[1]Hugst!$R$5:$W$9,MATCH(ROUNDUP((P$1)/10,0)*10,[1]Hugst!$R$4:$W$4,0))))</f>
        <v>838.17404597582276</v>
      </c>
      <c r="Q59" s="168">
        <f ca="1">IF($C59-Q$1&lt;År1,0,P58*(1-VLOOKUP($A59,[1]Hugst!$R$5:$W$9,MATCH(ROUNDUP((Q$1)/10,0)*10,[1]Hugst!$R$4:$W$4,0))))</f>
        <v>841.12708882738002</v>
      </c>
      <c r="R59" s="168">
        <f ca="1">IF($C59-R$1&lt;År1,0,Q58*(1-VLOOKUP($A59,[1]Hugst!$R$5:$W$9,MATCH(ROUNDUP((R$1)/10,0)*10,[1]Hugst!$R$4:$W$4,0))))</f>
        <v>844.09497109022846</v>
      </c>
      <c r="S59" s="168">
        <f ca="1">IF($C59-S$1&lt;År1,0,R58*(1-VLOOKUP($A59,[1]Hugst!$R$5:$W$9,MATCH(ROUNDUP((S$1)/10,0)*10,[1]Hugst!$R$4:$W$4,0))))</f>
        <v>847.07776733430433</v>
      </c>
      <c r="T59" s="168">
        <f ca="1">IF($C59-T$1&lt;År1,0,S58*(1-VLOOKUP($A59,[1]Hugst!$R$5:$W$9,MATCH(ROUNDUP((T$1)/10,0)*10,[1]Hugst!$R$4:$W$4,0))))</f>
        <v>850.07555250424116</v>
      </c>
      <c r="U59" s="168">
        <f ca="1">IF($C59-U$1&lt;År1,0,T58*(1-VLOOKUP($A59,[1]Hugst!$R$5:$W$9,MATCH(ROUNDUP((U$1)/10,0)*10,[1]Hugst!$R$4:$W$4,0))))</f>
        <v>853.08840192123239</v>
      </c>
      <c r="V59" s="168">
        <f ca="1">IF($C59-V$1&lt;År1,0,U58*(1-VLOOKUP($A59,[1]Hugst!$R$5:$W$9,MATCH(ROUNDUP((V$1)/10,0)*10,[1]Hugst!$R$4:$W$4,0))))</f>
        <v>856.11639128509773</v>
      </c>
      <c r="W59" s="168">
        <f ca="1">IF($C59-W$1&lt;År1,0,V58*(1-VLOOKUP($A59,[1]Hugst!$R$5:$W$9,MATCH(ROUNDUP((W$1)/10,0)*10,[1]Hugst!$R$4:$W$4,0))))</f>
        <v>859.15959667586935</v>
      </c>
      <c r="X59" s="168">
        <f ca="1">IF($C59-X$1&lt;År1,0,W58*(1-VLOOKUP($A59,[1]Hugst!$R$5:$W$9,MATCH(ROUNDUP((X$1)/10,0)*10,[1]Hugst!$R$4:$W$4,0))))</f>
        <v>862.21809455606194</v>
      </c>
      <c r="Y59" s="168">
        <f ca="1">IF($C59-Y$1&lt;År1,0,X58*(1-VLOOKUP($A59,[1]Hugst!$R$5:$W$9,MATCH(ROUNDUP((Y$1)/10,0)*10,[1]Hugst!$R$4:$W$4,0))))</f>
        <v>865.29196177231711</v>
      </c>
      <c r="Z59" s="168">
        <f ca="1">IF($C59-Z$1&lt;År1,0,Y58*(1-VLOOKUP($A59,[1]Hugst!$R$5:$W$9,MATCH(ROUNDUP((Z$1)/10,0)*10,[1]Hugst!$R$4:$W$4,0))))</f>
        <v>868.38127555754249</v>
      </c>
      <c r="AA59" s="168">
        <f ca="1">IF($C59-AA$1&lt;År1,0,Z58*(1-VLOOKUP($A59,[1]Hugst!$R$5:$W$9,MATCH(ROUNDUP((AA$1)/10,0)*10,[1]Hugst!$R$4:$W$4,0))))</f>
        <v>871.48611353258525</v>
      </c>
      <c r="AB59" s="168">
        <f ca="1">IF($C59-AB$1&lt;År1,0,AA58*(1-VLOOKUP($A59,[1]Hugst!$R$5:$W$9,MATCH(ROUNDUP((AB$1)/10,0)*10,[1]Hugst!$R$4:$W$4,0))))</f>
        <v>874.60655370854579</v>
      </c>
      <c r="AC59" s="168">
        <f ca="1">IF($C59-AC$1&lt;År1,0,AB58*(1-VLOOKUP($A59,[1]Hugst!$R$5:$W$9,MATCH(ROUNDUP((AC$1)/10,0)*10,[1]Hugst!$R$4:$W$4,0))))</f>
        <v>877.7426744883785</v>
      </c>
      <c r="AD59" s="168">
        <f ca="1">IF($C59-AD$1&lt;År1,0,AC58*(1-VLOOKUP($A59,[1]Hugst!$R$5:$W$9,MATCH(ROUNDUP((AD$1)/10,0)*10,[1]Hugst!$R$4:$W$4,0))))</f>
        <v>880.89455466914728</v>
      </c>
      <c r="AE59" s="168">
        <f ca="1">IF($C59-AE$1&lt;År1,0,AD58*(1-VLOOKUP($A59,[1]Hugst!$R$5:$W$9,MATCH(ROUNDUP((AE$1)/10,0)*10,[1]Hugst!$R$4:$W$4,0))))</f>
        <v>884.0622734437718</v>
      </c>
      <c r="AF59" s="168">
        <f ca="1"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 ca="1">IF($C60-G$1&lt;År1,0,F59*(1-VLOOKUP($A60,[1]Hugst!$R$5:$W$9,MATCH(ROUNDUP((G$1)/10,0)*10,[1]Hugst!$R$4:$W$4,0))))</f>
        <v>809.44364390738406</v>
      </c>
      <c r="H60" s="168">
        <f ca="1">IF($C60-H$1&lt;År1,0,G59*(1-VLOOKUP($A60,[1]Hugst!$R$5:$W$9,MATCH(ROUNDUP((H$1)/10,0)*10,[1]Hugst!$R$4:$W$4,0))))</f>
        <v>812.25231287917336</v>
      </c>
      <c r="I60" s="168">
        <f ca="1">IF($C60-I$1&lt;År1,0,H59*(1-VLOOKUP($A60,[1]Hugst!$R$5:$W$9,MATCH(ROUNDUP((I$1)/10,0)*10,[1]Hugst!$R$4:$W$4,0))))</f>
        <v>815.07509576540247</v>
      </c>
      <c r="J60" s="168">
        <f ca="1">IF($C60-J$1&lt;År1,0,I59*(1-VLOOKUP($A60,[1]Hugst!$R$5:$W$9,MATCH(ROUNDUP((J$1)/10,0)*10,[1]Hugst!$R$4:$W$4,0))))</f>
        <v>817.91206349027266</v>
      </c>
      <c r="K60" s="168">
        <f ca="1">IF($C60-K$1&lt;År1,0,J59*(1-VLOOKUP($A60,[1]Hugst!$R$5:$W$9,MATCH(ROUNDUP((K$1)/10,0)*10,[1]Hugst!$R$4:$W$4,0))))</f>
        <v>820.76328733434707</v>
      </c>
      <c r="L60" s="168">
        <f ca="1">IF($C60-L$1&lt;År1,0,K59*(1-VLOOKUP($A60,[1]Hugst!$R$5:$W$9,MATCH(ROUNDUP((L$1)/10,0)*10,[1]Hugst!$R$4:$W$4,0))))</f>
        <v>823.62883893644243</v>
      </c>
      <c r="M60" s="168">
        <f ca="1">IF($C60-M$1&lt;År1,0,L59*(1-VLOOKUP($A60,[1]Hugst!$R$5:$W$9,MATCH(ROUNDUP((M$1)/10,0)*10,[1]Hugst!$R$4:$W$4,0))))</f>
        <v>826.50879029531711</v>
      </c>
      <c r="N60" s="168">
        <f ca="1">IF($C60-N$1&lt;År1,0,M59*(1-VLOOKUP($A60,[1]Hugst!$R$5:$W$9,MATCH(ROUNDUP((N$1)/10,0)*10,[1]Hugst!$R$4:$W$4,0))))</f>
        <v>829.40321377157738</v>
      </c>
      <c r="O60" s="168">
        <f ca="1">IF($C60-O$1&lt;År1,0,N59*(1-VLOOKUP($A60,[1]Hugst!$R$5:$W$9,MATCH(ROUNDUP((O$1)/10,0)*10,[1]Hugst!$R$4:$W$4,0))))</f>
        <v>832.31218208945279</v>
      </c>
      <c r="P60" s="168">
        <f ca="1">IF($C60-P$1&lt;År1,0,O59*(1-VLOOKUP($A60,[1]Hugst!$R$5:$W$9,MATCH(ROUNDUP((P$1)/10,0)*10,[1]Hugst!$R$4:$W$4,0))))</f>
        <v>835.23576833854236</v>
      </c>
      <c r="Q60" s="168">
        <f ca="1">IF($C60-Q$1&lt;År1,0,P59*(1-VLOOKUP($A60,[1]Hugst!$R$5:$W$9,MATCH(ROUNDUP((Q$1)/10,0)*10,[1]Hugst!$R$4:$W$4,0))))</f>
        <v>838.17404597582276</v>
      </c>
      <c r="R60" s="168">
        <f ca="1">IF($C60-R$1&lt;År1,0,Q59*(1-VLOOKUP($A60,[1]Hugst!$R$5:$W$9,MATCH(ROUNDUP((R$1)/10,0)*10,[1]Hugst!$R$4:$W$4,0))))</f>
        <v>841.12708882738002</v>
      </c>
      <c r="S60" s="168">
        <f ca="1">IF($C60-S$1&lt;År1,0,R59*(1-VLOOKUP($A60,[1]Hugst!$R$5:$W$9,MATCH(ROUNDUP((S$1)/10,0)*10,[1]Hugst!$R$4:$W$4,0))))</f>
        <v>844.09497109022846</v>
      </c>
      <c r="T60" s="168">
        <f ca="1">IF($C60-T$1&lt;År1,0,S59*(1-VLOOKUP($A60,[1]Hugst!$R$5:$W$9,MATCH(ROUNDUP((T$1)/10,0)*10,[1]Hugst!$R$4:$W$4,0))))</f>
        <v>847.07776733430433</v>
      </c>
      <c r="U60" s="168">
        <f ca="1">IF($C60-U$1&lt;År1,0,T59*(1-VLOOKUP($A60,[1]Hugst!$R$5:$W$9,MATCH(ROUNDUP((U$1)/10,0)*10,[1]Hugst!$R$4:$W$4,0))))</f>
        <v>850.07555250424116</v>
      </c>
      <c r="V60" s="168">
        <f ca="1">IF($C60-V$1&lt;År1,0,U59*(1-VLOOKUP($A60,[1]Hugst!$R$5:$W$9,MATCH(ROUNDUP((V$1)/10,0)*10,[1]Hugst!$R$4:$W$4,0))))</f>
        <v>853.08840192123239</v>
      </c>
      <c r="W60" s="168">
        <f ca="1">IF($C60-W$1&lt;År1,0,V59*(1-VLOOKUP($A60,[1]Hugst!$R$5:$W$9,MATCH(ROUNDUP((W$1)/10,0)*10,[1]Hugst!$R$4:$W$4,0))))</f>
        <v>856.11639128509773</v>
      </c>
      <c r="X60" s="168">
        <f ca="1">IF($C60-X$1&lt;År1,0,W59*(1-VLOOKUP($A60,[1]Hugst!$R$5:$W$9,MATCH(ROUNDUP((X$1)/10,0)*10,[1]Hugst!$R$4:$W$4,0))))</f>
        <v>859.15959667586935</v>
      </c>
      <c r="Y60" s="168">
        <f ca="1">IF($C60-Y$1&lt;År1,0,X59*(1-VLOOKUP($A60,[1]Hugst!$R$5:$W$9,MATCH(ROUNDUP((Y$1)/10,0)*10,[1]Hugst!$R$4:$W$4,0))))</f>
        <v>862.21809455606194</v>
      </c>
      <c r="Z60" s="168">
        <f ca="1">IF($C60-Z$1&lt;År1,0,Y59*(1-VLOOKUP($A60,[1]Hugst!$R$5:$W$9,MATCH(ROUNDUP((Z$1)/10,0)*10,[1]Hugst!$R$4:$W$4,0))))</f>
        <v>865.29196177231711</v>
      </c>
      <c r="AA60" s="168">
        <f ca="1">IF($C60-AA$1&lt;År1,0,Z59*(1-VLOOKUP($A60,[1]Hugst!$R$5:$W$9,MATCH(ROUNDUP((AA$1)/10,0)*10,[1]Hugst!$R$4:$W$4,0))))</f>
        <v>868.38127555754249</v>
      </c>
      <c r="AB60" s="168">
        <f ca="1">IF($C60-AB$1&lt;År1,0,AA59*(1-VLOOKUP($A60,[1]Hugst!$R$5:$W$9,MATCH(ROUNDUP((AB$1)/10,0)*10,[1]Hugst!$R$4:$W$4,0))))</f>
        <v>871.48611353258525</v>
      </c>
      <c r="AC60" s="168">
        <f ca="1">IF($C60-AC$1&lt;År1,0,AB59*(1-VLOOKUP($A60,[1]Hugst!$R$5:$W$9,MATCH(ROUNDUP((AC$1)/10,0)*10,[1]Hugst!$R$4:$W$4,0))))</f>
        <v>874.60655370854579</v>
      </c>
      <c r="AD60" s="168">
        <f ca="1">IF($C60-AD$1&lt;År1,0,AC59*(1-VLOOKUP($A60,[1]Hugst!$R$5:$W$9,MATCH(ROUNDUP((AD$1)/10,0)*10,[1]Hugst!$R$4:$W$4,0))))</f>
        <v>877.7426744883785</v>
      </c>
      <c r="AE60" s="168">
        <f ca="1">IF($C60-AE$1&lt;År1,0,AD59*(1-VLOOKUP($A60,[1]Hugst!$R$5:$W$9,MATCH(ROUNDUP((AE$1)/10,0)*10,[1]Hugst!$R$4:$W$4,0))))</f>
        <v>880.89455466914728</v>
      </c>
      <c r="AF60" s="168">
        <f ca="1">IF($C60-AF$1&lt;År1,0,AE59*(1-VLOOKUP($A60,[1]Hugst!$R$5:$W$9,MATCH(ROUNDUP((AF$1)/10,0)*10,[1]Hugst!$R$4:$W$4,0))))</f>
        <v>884.0622734437718</v>
      </c>
      <c r="AG60" s="168">
        <f ca="1"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 ca="1">IF($C61-G$1&lt;År1,0,F60*(1-VLOOKUP($A61,[1]Hugst!$R$5:$W$9,MATCH(ROUNDUP((G$1)/10,0)*10,[1]Hugst!$R$4:$W$4,0))))</f>
        <v>806.64901828040524</v>
      </c>
      <c r="H61" s="168">
        <f ca="1">IF($C61-H$1&lt;År1,0,G60*(1-VLOOKUP($A61,[1]Hugst!$R$5:$W$9,MATCH(ROUNDUP((H$1)/10,0)*10,[1]Hugst!$R$4:$W$4,0))))</f>
        <v>809.44364390738406</v>
      </c>
      <c r="I61" s="168">
        <f ca="1">IF($C61-I$1&lt;År1,0,H60*(1-VLOOKUP($A61,[1]Hugst!$R$5:$W$9,MATCH(ROUNDUP((I$1)/10,0)*10,[1]Hugst!$R$4:$W$4,0))))</f>
        <v>812.25231287917336</v>
      </c>
      <c r="J61" s="168">
        <f ca="1">IF($C61-J$1&lt;År1,0,I60*(1-VLOOKUP($A61,[1]Hugst!$R$5:$W$9,MATCH(ROUNDUP((J$1)/10,0)*10,[1]Hugst!$R$4:$W$4,0))))</f>
        <v>815.07509576540247</v>
      </c>
      <c r="K61" s="168">
        <f ca="1">IF($C61-K$1&lt;År1,0,J60*(1-VLOOKUP($A61,[1]Hugst!$R$5:$W$9,MATCH(ROUNDUP((K$1)/10,0)*10,[1]Hugst!$R$4:$W$4,0))))</f>
        <v>817.91206349027266</v>
      </c>
      <c r="L61" s="168">
        <f ca="1">IF($C61-L$1&lt;År1,0,K60*(1-VLOOKUP($A61,[1]Hugst!$R$5:$W$9,MATCH(ROUNDUP((L$1)/10,0)*10,[1]Hugst!$R$4:$W$4,0))))</f>
        <v>820.76328733434707</v>
      </c>
      <c r="M61" s="168">
        <f ca="1">IF($C61-M$1&lt;År1,0,L60*(1-VLOOKUP($A61,[1]Hugst!$R$5:$W$9,MATCH(ROUNDUP((M$1)/10,0)*10,[1]Hugst!$R$4:$W$4,0))))</f>
        <v>823.62883893644243</v>
      </c>
      <c r="N61" s="168">
        <f ca="1">IF($C61-N$1&lt;År1,0,M60*(1-VLOOKUP($A61,[1]Hugst!$R$5:$W$9,MATCH(ROUNDUP((N$1)/10,0)*10,[1]Hugst!$R$4:$W$4,0))))</f>
        <v>826.50879029531711</v>
      </c>
      <c r="O61" s="168">
        <f ca="1">IF($C61-O$1&lt;År1,0,N60*(1-VLOOKUP($A61,[1]Hugst!$R$5:$W$9,MATCH(ROUNDUP((O$1)/10,0)*10,[1]Hugst!$R$4:$W$4,0))))</f>
        <v>829.40321377157738</v>
      </c>
      <c r="P61" s="168">
        <f ca="1">IF($C61-P$1&lt;År1,0,O60*(1-VLOOKUP($A61,[1]Hugst!$R$5:$W$9,MATCH(ROUNDUP((P$1)/10,0)*10,[1]Hugst!$R$4:$W$4,0))))</f>
        <v>832.31218208945279</v>
      </c>
      <c r="Q61" s="168">
        <f ca="1">IF($C61-Q$1&lt;År1,0,P60*(1-VLOOKUP($A61,[1]Hugst!$R$5:$W$9,MATCH(ROUNDUP((Q$1)/10,0)*10,[1]Hugst!$R$4:$W$4,0))))</f>
        <v>835.23576833854236</v>
      </c>
      <c r="R61" s="168">
        <f ca="1">IF($C61-R$1&lt;År1,0,Q60*(1-VLOOKUP($A61,[1]Hugst!$R$5:$W$9,MATCH(ROUNDUP((R$1)/10,0)*10,[1]Hugst!$R$4:$W$4,0))))</f>
        <v>838.17404597582276</v>
      </c>
      <c r="S61" s="168">
        <f ca="1">IF($C61-S$1&lt;År1,0,R60*(1-VLOOKUP($A61,[1]Hugst!$R$5:$W$9,MATCH(ROUNDUP((S$1)/10,0)*10,[1]Hugst!$R$4:$W$4,0))))</f>
        <v>841.12708882738002</v>
      </c>
      <c r="T61" s="168">
        <f ca="1">IF($C61-T$1&lt;År1,0,S60*(1-VLOOKUP($A61,[1]Hugst!$R$5:$W$9,MATCH(ROUNDUP((T$1)/10,0)*10,[1]Hugst!$R$4:$W$4,0))))</f>
        <v>844.09497109022846</v>
      </c>
      <c r="U61" s="168">
        <f ca="1">IF($C61-U$1&lt;År1,0,T60*(1-VLOOKUP($A61,[1]Hugst!$R$5:$W$9,MATCH(ROUNDUP((U$1)/10,0)*10,[1]Hugst!$R$4:$W$4,0))))</f>
        <v>847.07776733430433</v>
      </c>
      <c r="V61" s="168">
        <f ca="1">IF($C61-V$1&lt;År1,0,U60*(1-VLOOKUP($A61,[1]Hugst!$R$5:$W$9,MATCH(ROUNDUP((V$1)/10,0)*10,[1]Hugst!$R$4:$W$4,0))))</f>
        <v>850.07555250424116</v>
      </c>
      <c r="W61" s="168">
        <f ca="1">IF($C61-W$1&lt;År1,0,V60*(1-VLOOKUP($A61,[1]Hugst!$R$5:$W$9,MATCH(ROUNDUP((W$1)/10,0)*10,[1]Hugst!$R$4:$W$4,0))))</f>
        <v>853.08840192123239</v>
      </c>
      <c r="X61" s="168">
        <f ca="1">IF($C61-X$1&lt;År1,0,W60*(1-VLOOKUP($A61,[1]Hugst!$R$5:$W$9,MATCH(ROUNDUP((X$1)/10,0)*10,[1]Hugst!$R$4:$W$4,0))))</f>
        <v>856.11639128509773</v>
      </c>
      <c r="Y61" s="168">
        <f ca="1">IF($C61-Y$1&lt;År1,0,X60*(1-VLOOKUP($A61,[1]Hugst!$R$5:$W$9,MATCH(ROUNDUP((Y$1)/10,0)*10,[1]Hugst!$R$4:$W$4,0))))</f>
        <v>859.15959667586935</v>
      </c>
      <c r="Z61" s="168">
        <f ca="1">IF($C61-Z$1&lt;År1,0,Y60*(1-VLOOKUP($A61,[1]Hugst!$R$5:$W$9,MATCH(ROUNDUP((Z$1)/10,0)*10,[1]Hugst!$R$4:$W$4,0))))</f>
        <v>862.21809455606194</v>
      </c>
      <c r="AA61" s="168">
        <f ca="1">IF($C61-AA$1&lt;År1,0,Z60*(1-VLOOKUP($A61,[1]Hugst!$R$5:$W$9,MATCH(ROUNDUP((AA$1)/10,0)*10,[1]Hugst!$R$4:$W$4,0))))</f>
        <v>865.29196177231711</v>
      </c>
      <c r="AB61" s="168">
        <f ca="1">IF($C61-AB$1&lt;År1,0,AA60*(1-VLOOKUP($A61,[1]Hugst!$R$5:$W$9,MATCH(ROUNDUP((AB$1)/10,0)*10,[1]Hugst!$R$4:$W$4,0))))</f>
        <v>868.38127555754249</v>
      </c>
      <c r="AC61" s="168">
        <f ca="1">IF($C61-AC$1&lt;År1,0,AB60*(1-VLOOKUP($A61,[1]Hugst!$R$5:$W$9,MATCH(ROUNDUP((AC$1)/10,0)*10,[1]Hugst!$R$4:$W$4,0))))</f>
        <v>871.48611353258525</v>
      </c>
      <c r="AD61" s="168">
        <f ca="1">IF($C61-AD$1&lt;År1,0,AC60*(1-VLOOKUP($A61,[1]Hugst!$R$5:$W$9,MATCH(ROUNDUP((AD$1)/10,0)*10,[1]Hugst!$R$4:$W$4,0))))</f>
        <v>874.60655370854579</v>
      </c>
      <c r="AE61" s="168">
        <f ca="1">IF($C61-AE$1&lt;År1,0,AD60*(1-VLOOKUP($A61,[1]Hugst!$R$5:$W$9,MATCH(ROUNDUP((AE$1)/10,0)*10,[1]Hugst!$R$4:$W$4,0))))</f>
        <v>877.7426744883785</v>
      </c>
      <c r="AF61" s="168">
        <f ca="1">IF($C61-AF$1&lt;År1,0,AE60*(1-VLOOKUP($A61,[1]Hugst!$R$5:$W$9,MATCH(ROUNDUP((AF$1)/10,0)*10,[1]Hugst!$R$4:$W$4,0))))</f>
        <v>880.89455466914728</v>
      </c>
      <c r="AG61" s="168">
        <f ca="1">IF($C61-AG$1&lt;År1,0,AF60*(1-VLOOKUP($A61,[1]Hugst!$R$5:$W$9,MATCH(ROUNDUP((AG$1)/10,0)*10,[1]Hugst!$R$4:$W$4,0))))</f>
        <v>884.0622734437718</v>
      </c>
      <c r="AH61" s="168">
        <f ca="1"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 ca="1">IF($C62-G$1&lt;År1,0,F61*(1-VLOOKUP($A62,[1]Hugst!$R$5:$W$9,MATCH(ROUNDUP((G$1)/10,0)*10,[1]Hugst!$R$4:$W$4,0))))</f>
        <v>803.86836578160796</v>
      </c>
      <c r="H62" s="168">
        <f ca="1">IF($C62-H$1&lt;År1,0,G61*(1-VLOOKUP($A62,[1]Hugst!$R$5:$W$9,MATCH(ROUNDUP((H$1)/10,0)*10,[1]Hugst!$R$4:$W$4,0))))</f>
        <v>806.64901828040524</v>
      </c>
      <c r="I62" s="168">
        <f ca="1">IF($C62-I$1&lt;År1,0,H61*(1-VLOOKUP($A62,[1]Hugst!$R$5:$W$9,MATCH(ROUNDUP((I$1)/10,0)*10,[1]Hugst!$R$4:$W$4,0))))</f>
        <v>809.44364390738406</v>
      </c>
      <c r="J62" s="168">
        <f ca="1">IF($C62-J$1&lt;År1,0,I61*(1-VLOOKUP($A62,[1]Hugst!$R$5:$W$9,MATCH(ROUNDUP((J$1)/10,0)*10,[1]Hugst!$R$4:$W$4,0))))</f>
        <v>812.25231287917336</v>
      </c>
      <c r="K62" s="168">
        <f ca="1">IF($C62-K$1&lt;År1,0,J61*(1-VLOOKUP($A62,[1]Hugst!$R$5:$W$9,MATCH(ROUNDUP((K$1)/10,0)*10,[1]Hugst!$R$4:$W$4,0))))</f>
        <v>815.07509576540247</v>
      </c>
      <c r="L62" s="168">
        <f ca="1">IF($C62-L$1&lt;År1,0,K61*(1-VLOOKUP($A62,[1]Hugst!$R$5:$W$9,MATCH(ROUNDUP((L$1)/10,0)*10,[1]Hugst!$R$4:$W$4,0))))</f>
        <v>817.91206349027266</v>
      </c>
      <c r="M62" s="168">
        <f ca="1">IF($C62-M$1&lt;År1,0,L61*(1-VLOOKUP($A62,[1]Hugst!$R$5:$W$9,MATCH(ROUNDUP((M$1)/10,0)*10,[1]Hugst!$R$4:$W$4,0))))</f>
        <v>820.76328733434707</v>
      </c>
      <c r="N62" s="168">
        <f ca="1">IF($C62-N$1&lt;År1,0,M61*(1-VLOOKUP($A62,[1]Hugst!$R$5:$W$9,MATCH(ROUNDUP((N$1)/10,0)*10,[1]Hugst!$R$4:$W$4,0))))</f>
        <v>823.62883893644243</v>
      </c>
      <c r="O62" s="168">
        <f ca="1">IF($C62-O$1&lt;År1,0,N61*(1-VLOOKUP($A62,[1]Hugst!$R$5:$W$9,MATCH(ROUNDUP((O$1)/10,0)*10,[1]Hugst!$R$4:$W$4,0))))</f>
        <v>826.50879029531711</v>
      </c>
      <c r="P62" s="168">
        <f ca="1">IF($C62-P$1&lt;År1,0,O61*(1-VLOOKUP($A62,[1]Hugst!$R$5:$W$9,MATCH(ROUNDUP((P$1)/10,0)*10,[1]Hugst!$R$4:$W$4,0))))</f>
        <v>829.40321377157738</v>
      </c>
      <c r="Q62" s="168">
        <f ca="1">IF($C62-Q$1&lt;År1,0,P61*(1-VLOOKUP($A62,[1]Hugst!$R$5:$W$9,MATCH(ROUNDUP((Q$1)/10,0)*10,[1]Hugst!$R$4:$W$4,0))))</f>
        <v>832.31218208945279</v>
      </c>
      <c r="R62" s="168">
        <f ca="1">IF($C62-R$1&lt;År1,0,Q61*(1-VLOOKUP($A62,[1]Hugst!$R$5:$W$9,MATCH(ROUNDUP((R$1)/10,0)*10,[1]Hugst!$R$4:$W$4,0))))</f>
        <v>835.23576833854236</v>
      </c>
      <c r="S62" s="168">
        <f ca="1">IF($C62-S$1&lt;År1,0,R61*(1-VLOOKUP($A62,[1]Hugst!$R$5:$W$9,MATCH(ROUNDUP((S$1)/10,0)*10,[1]Hugst!$R$4:$W$4,0))))</f>
        <v>838.17404597582276</v>
      </c>
      <c r="T62" s="168">
        <f ca="1">IF($C62-T$1&lt;År1,0,S61*(1-VLOOKUP($A62,[1]Hugst!$R$5:$W$9,MATCH(ROUNDUP((T$1)/10,0)*10,[1]Hugst!$R$4:$W$4,0))))</f>
        <v>841.12708882738002</v>
      </c>
      <c r="U62" s="168">
        <f ca="1">IF($C62-U$1&lt;År1,0,T61*(1-VLOOKUP($A62,[1]Hugst!$R$5:$W$9,MATCH(ROUNDUP((U$1)/10,0)*10,[1]Hugst!$R$4:$W$4,0))))</f>
        <v>844.09497109022846</v>
      </c>
      <c r="V62" s="168">
        <f ca="1">IF($C62-V$1&lt;År1,0,U61*(1-VLOOKUP($A62,[1]Hugst!$R$5:$W$9,MATCH(ROUNDUP((V$1)/10,0)*10,[1]Hugst!$R$4:$W$4,0))))</f>
        <v>847.07776733430433</v>
      </c>
      <c r="W62" s="168">
        <f ca="1">IF($C62-W$1&lt;År1,0,V61*(1-VLOOKUP($A62,[1]Hugst!$R$5:$W$9,MATCH(ROUNDUP((W$1)/10,0)*10,[1]Hugst!$R$4:$W$4,0))))</f>
        <v>850.07555250424116</v>
      </c>
      <c r="X62" s="168">
        <f ca="1">IF($C62-X$1&lt;År1,0,W61*(1-VLOOKUP($A62,[1]Hugst!$R$5:$W$9,MATCH(ROUNDUP((X$1)/10,0)*10,[1]Hugst!$R$4:$W$4,0))))</f>
        <v>853.08840192123239</v>
      </c>
      <c r="Y62" s="168">
        <f ca="1">IF($C62-Y$1&lt;År1,0,X61*(1-VLOOKUP($A62,[1]Hugst!$R$5:$W$9,MATCH(ROUNDUP((Y$1)/10,0)*10,[1]Hugst!$R$4:$W$4,0))))</f>
        <v>856.11639128509773</v>
      </c>
      <c r="Z62" s="168">
        <f ca="1">IF($C62-Z$1&lt;År1,0,Y61*(1-VLOOKUP($A62,[1]Hugst!$R$5:$W$9,MATCH(ROUNDUP((Z$1)/10,0)*10,[1]Hugst!$R$4:$W$4,0))))</f>
        <v>859.15959667586935</v>
      </c>
      <c r="AA62" s="168">
        <f ca="1">IF($C62-AA$1&lt;År1,0,Z61*(1-VLOOKUP($A62,[1]Hugst!$R$5:$W$9,MATCH(ROUNDUP((AA$1)/10,0)*10,[1]Hugst!$R$4:$W$4,0))))</f>
        <v>862.21809455606194</v>
      </c>
      <c r="AB62" s="168">
        <f ca="1">IF($C62-AB$1&lt;År1,0,AA61*(1-VLOOKUP($A62,[1]Hugst!$R$5:$W$9,MATCH(ROUNDUP((AB$1)/10,0)*10,[1]Hugst!$R$4:$W$4,0))))</f>
        <v>865.29196177231711</v>
      </c>
      <c r="AC62" s="168">
        <f ca="1">IF($C62-AC$1&lt;År1,0,AB61*(1-VLOOKUP($A62,[1]Hugst!$R$5:$W$9,MATCH(ROUNDUP((AC$1)/10,0)*10,[1]Hugst!$R$4:$W$4,0))))</f>
        <v>868.38127555754249</v>
      </c>
      <c r="AD62" s="168">
        <f ca="1">IF($C62-AD$1&lt;År1,0,AC61*(1-VLOOKUP($A62,[1]Hugst!$R$5:$W$9,MATCH(ROUNDUP((AD$1)/10,0)*10,[1]Hugst!$R$4:$W$4,0))))</f>
        <v>871.48611353258525</v>
      </c>
      <c r="AE62" s="168">
        <f ca="1">IF($C62-AE$1&lt;År1,0,AD61*(1-VLOOKUP($A62,[1]Hugst!$R$5:$W$9,MATCH(ROUNDUP((AE$1)/10,0)*10,[1]Hugst!$R$4:$W$4,0))))</f>
        <v>874.60655370854579</v>
      </c>
      <c r="AF62" s="168">
        <f ca="1">IF($C62-AF$1&lt;År1,0,AE61*(1-VLOOKUP($A62,[1]Hugst!$R$5:$W$9,MATCH(ROUNDUP((AF$1)/10,0)*10,[1]Hugst!$R$4:$W$4,0))))</f>
        <v>877.7426744883785</v>
      </c>
      <c r="AG62" s="168">
        <f ca="1">IF($C62-AG$1&lt;År1,0,AF61*(1-VLOOKUP($A62,[1]Hugst!$R$5:$W$9,MATCH(ROUNDUP((AG$1)/10,0)*10,[1]Hugst!$R$4:$W$4,0))))</f>
        <v>880.89455466914728</v>
      </c>
      <c r="AH62" s="168">
        <f ca="1">IF($C62-AH$1&lt;År1,0,AG61*(1-VLOOKUP($A62,[1]Hugst!$R$5:$W$9,MATCH(ROUNDUP((AH$1)/10,0)*10,[1]Hugst!$R$4:$W$4,0))))</f>
        <v>884.0622734437718</v>
      </c>
      <c r="AI62" s="168">
        <f ca="1"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ca="1" si="0"/>
        <v>2.9260237470734864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 ca="1">IF($C63-G$1&lt;År1,0,F62*(1-VLOOKUP($A63,[1]Hugst!$R$5:$W$9,MATCH(ROUNDUP((G$1)/10,0)*10,[1]Hugst!$R$4:$W$4,0))))</f>
        <v>801.1016165453118</v>
      </c>
      <c r="H63" s="168">
        <f ca="1">IF($C63-H$1&lt;År1,0,G62*(1-VLOOKUP($A63,[1]Hugst!$R$5:$W$9,MATCH(ROUNDUP((H$1)/10,0)*10,[1]Hugst!$R$4:$W$4,0))))</f>
        <v>803.86836578160796</v>
      </c>
      <c r="I63" s="168">
        <f ca="1">IF($C63-I$1&lt;År1,0,H62*(1-VLOOKUP($A63,[1]Hugst!$R$5:$W$9,MATCH(ROUNDUP((I$1)/10,0)*10,[1]Hugst!$R$4:$W$4,0))))</f>
        <v>806.64901828040524</v>
      </c>
      <c r="J63" s="168">
        <f ca="1">IF($C63-J$1&lt;År1,0,I62*(1-VLOOKUP($A63,[1]Hugst!$R$5:$W$9,MATCH(ROUNDUP((J$1)/10,0)*10,[1]Hugst!$R$4:$W$4,0))))</f>
        <v>809.44364390738406</v>
      </c>
      <c r="K63" s="168">
        <f ca="1">IF($C63-K$1&lt;År1,0,J62*(1-VLOOKUP($A63,[1]Hugst!$R$5:$W$9,MATCH(ROUNDUP((K$1)/10,0)*10,[1]Hugst!$R$4:$W$4,0))))</f>
        <v>812.25231287917336</v>
      </c>
      <c r="L63" s="168">
        <f ca="1">IF($C63-L$1&lt;År1,0,K62*(1-VLOOKUP($A63,[1]Hugst!$R$5:$W$9,MATCH(ROUNDUP((L$1)/10,0)*10,[1]Hugst!$R$4:$W$4,0))))</f>
        <v>815.07509576540247</v>
      </c>
      <c r="M63" s="168">
        <f ca="1">IF($C63-M$1&lt;År1,0,L62*(1-VLOOKUP($A63,[1]Hugst!$R$5:$W$9,MATCH(ROUNDUP((M$1)/10,0)*10,[1]Hugst!$R$4:$W$4,0))))</f>
        <v>817.91206349027266</v>
      </c>
      <c r="N63" s="168">
        <f ca="1">IF($C63-N$1&lt;År1,0,M62*(1-VLOOKUP($A63,[1]Hugst!$R$5:$W$9,MATCH(ROUNDUP((N$1)/10,0)*10,[1]Hugst!$R$4:$W$4,0))))</f>
        <v>820.76328733434707</v>
      </c>
      <c r="O63" s="168">
        <f ca="1">IF($C63-O$1&lt;År1,0,N62*(1-VLOOKUP($A63,[1]Hugst!$R$5:$W$9,MATCH(ROUNDUP((O$1)/10,0)*10,[1]Hugst!$R$4:$W$4,0))))</f>
        <v>823.62883893644243</v>
      </c>
      <c r="P63" s="168">
        <f ca="1">IF($C63-P$1&lt;År1,0,O62*(1-VLOOKUP($A63,[1]Hugst!$R$5:$W$9,MATCH(ROUNDUP((P$1)/10,0)*10,[1]Hugst!$R$4:$W$4,0))))</f>
        <v>826.50879029531711</v>
      </c>
      <c r="Q63" s="168">
        <f ca="1">IF($C63-Q$1&lt;År1,0,P62*(1-VLOOKUP($A63,[1]Hugst!$R$5:$W$9,MATCH(ROUNDUP((Q$1)/10,0)*10,[1]Hugst!$R$4:$W$4,0))))</f>
        <v>829.40321377157738</v>
      </c>
      <c r="R63" s="168">
        <f ca="1">IF($C63-R$1&lt;År1,0,Q62*(1-VLOOKUP($A63,[1]Hugst!$R$5:$W$9,MATCH(ROUNDUP((R$1)/10,0)*10,[1]Hugst!$R$4:$W$4,0))))</f>
        <v>832.31218208945279</v>
      </c>
      <c r="S63" s="168">
        <f ca="1">IF($C63-S$1&lt;År1,0,R62*(1-VLOOKUP($A63,[1]Hugst!$R$5:$W$9,MATCH(ROUNDUP((S$1)/10,0)*10,[1]Hugst!$R$4:$W$4,0))))</f>
        <v>835.23576833854236</v>
      </c>
      <c r="T63" s="168">
        <f ca="1">IF($C63-T$1&lt;År1,0,S62*(1-VLOOKUP($A63,[1]Hugst!$R$5:$W$9,MATCH(ROUNDUP((T$1)/10,0)*10,[1]Hugst!$R$4:$W$4,0))))</f>
        <v>838.17404597582276</v>
      </c>
      <c r="U63" s="168">
        <f ca="1">IF($C63-U$1&lt;År1,0,T62*(1-VLOOKUP($A63,[1]Hugst!$R$5:$W$9,MATCH(ROUNDUP((U$1)/10,0)*10,[1]Hugst!$R$4:$W$4,0))))</f>
        <v>841.12708882738002</v>
      </c>
      <c r="V63" s="168">
        <f ca="1">IF($C63-V$1&lt;År1,0,U62*(1-VLOOKUP($A63,[1]Hugst!$R$5:$W$9,MATCH(ROUNDUP((V$1)/10,0)*10,[1]Hugst!$R$4:$W$4,0))))</f>
        <v>844.09497109022846</v>
      </c>
      <c r="W63" s="168">
        <f ca="1">IF($C63-W$1&lt;År1,0,V62*(1-VLOOKUP($A63,[1]Hugst!$R$5:$W$9,MATCH(ROUNDUP((W$1)/10,0)*10,[1]Hugst!$R$4:$W$4,0))))</f>
        <v>847.07776733430433</v>
      </c>
      <c r="X63" s="168">
        <f ca="1">IF($C63-X$1&lt;År1,0,W62*(1-VLOOKUP($A63,[1]Hugst!$R$5:$W$9,MATCH(ROUNDUP((X$1)/10,0)*10,[1]Hugst!$R$4:$W$4,0))))</f>
        <v>850.07555250424116</v>
      </c>
      <c r="Y63" s="168">
        <f ca="1">IF($C63-Y$1&lt;År1,0,X62*(1-VLOOKUP($A63,[1]Hugst!$R$5:$W$9,MATCH(ROUNDUP((Y$1)/10,0)*10,[1]Hugst!$R$4:$W$4,0))))</f>
        <v>853.08840192123239</v>
      </c>
      <c r="Z63" s="168">
        <f ca="1">IF($C63-Z$1&lt;År1,0,Y62*(1-VLOOKUP($A63,[1]Hugst!$R$5:$W$9,MATCH(ROUNDUP((Z$1)/10,0)*10,[1]Hugst!$R$4:$W$4,0))))</f>
        <v>856.11639128509773</v>
      </c>
      <c r="AA63" s="168">
        <f ca="1">IF($C63-AA$1&lt;År1,0,Z62*(1-VLOOKUP($A63,[1]Hugst!$R$5:$W$9,MATCH(ROUNDUP((AA$1)/10,0)*10,[1]Hugst!$R$4:$W$4,0))))</f>
        <v>859.15959667586935</v>
      </c>
      <c r="AB63" s="168">
        <f ca="1">IF($C63-AB$1&lt;År1,0,AA62*(1-VLOOKUP($A63,[1]Hugst!$R$5:$W$9,MATCH(ROUNDUP((AB$1)/10,0)*10,[1]Hugst!$R$4:$W$4,0))))</f>
        <v>862.21809455606194</v>
      </c>
      <c r="AC63" s="168">
        <f ca="1">IF($C63-AC$1&lt;År1,0,AB62*(1-VLOOKUP($A63,[1]Hugst!$R$5:$W$9,MATCH(ROUNDUP((AC$1)/10,0)*10,[1]Hugst!$R$4:$W$4,0))))</f>
        <v>865.29196177231711</v>
      </c>
      <c r="AD63" s="168">
        <f ca="1">IF($C63-AD$1&lt;År1,0,AC62*(1-VLOOKUP($A63,[1]Hugst!$R$5:$W$9,MATCH(ROUNDUP((AD$1)/10,0)*10,[1]Hugst!$R$4:$W$4,0))))</f>
        <v>868.38127555754249</v>
      </c>
      <c r="AE63" s="168">
        <f ca="1">IF($C63-AE$1&lt;År1,0,AD62*(1-VLOOKUP($A63,[1]Hugst!$R$5:$W$9,MATCH(ROUNDUP((AE$1)/10,0)*10,[1]Hugst!$R$4:$W$4,0))))</f>
        <v>871.48611353258525</v>
      </c>
      <c r="AF63" s="168">
        <f ca="1">IF($C63-AF$1&lt;År1,0,AE62*(1-VLOOKUP($A63,[1]Hugst!$R$5:$W$9,MATCH(ROUNDUP((AF$1)/10,0)*10,[1]Hugst!$R$4:$W$4,0))))</f>
        <v>874.60655370854579</v>
      </c>
      <c r="AG63" s="168">
        <f ca="1">IF($C63-AG$1&lt;År1,0,AF62*(1-VLOOKUP($A63,[1]Hugst!$R$5:$W$9,MATCH(ROUNDUP((AG$1)/10,0)*10,[1]Hugst!$R$4:$W$4,0))))</f>
        <v>877.7426744883785</v>
      </c>
      <c r="AH63" s="168">
        <f ca="1">IF($C63-AH$1&lt;År1,0,AG62*(1-VLOOKUP($A63,[1]Hugst!$R$5:$W$9,MATCH(ROUNDUP((AH$1)/10,0)*10,[1]Hugst!$R$4:$W$4,0))))</f>
        <v>880.89455466914728</v>
      </c>
      <c r="AI63" s="168">
        <f ca="1">IF($C63-AI$1&lt;År1,0,AH62*(1-VLOOKUP($A63,[1]Hugst!$R$5:$W$9,MATCH(ROUNDUP((AI$1)/10,0)*10,[1]Hugst!$R$4:$W$4,0))))</f>
        <v>884.0622734437718</v>
      </c>
      <c r="AJ63" s="168">
        <f ca="1">IF($C63-AJ$1&lt;År1,0,AI62*(1-VLOOKUP($A63,[1]Hugst!$R$5:$W$9,MATCH(ROUNDUP((AJ$1)/10,0)*10,[1]Hugst!$R$4:$W$4,0))))</f>
        <v>884.3198866561213</v>
      </c>
      <c r="AL63" s="168">
        <f ca="1">SUM(F63:AJ63)</f>
        <v>26093.346126216118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321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322</v>
      </c>
      <c r="G3" s="12" t="s">
        <v>318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305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226608.1620709057</v>
      </c>
      <c r="J5" s="10">
        <f>SUMIFS('Resultat-Produktion &amp; forbrug'!$N$3:$N$1000,'Resultat-Produktion &amp; forbrug'!$A$3:$A$1000,Adfærd!$G5,'Resultat-Produktion &amp; forbrug'!$D$3:$D$1000,Adfærd!J$4)</f>
        <v>237367.39124487917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317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6" sqref="D16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328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0.87662990659731932</v>
      </c>
      <c r="AC3" s="230">
        <f>SUM(E12:E14)/SUM(E12:E15)</f>
        <v>0.86872264893366935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0.35512191290714007</v>
      </c>
      <c r="AC5" s="346">
        <f t="shared" si="0"/>
        <v>0.34536833172797138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0.41030553120232033</v>
      </c>
      <c r="AC6" s="346">
        <f t="shared" si="0"/>
        <v>0.40883754065581773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329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9147340.4973796736</v>
      </c>
      <c r="E12" s="130">
        <f>SUMIFS('Resultater - Danmark'!J$3:J$504,'Resultater - Danmark'!$F$3:$F$504,$A12)*D3</f>
        <v>8757449.2808849216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0.35512191290714007</v>
      </c>
      <c r="L12" s="131">
        <f t="shared" ref="L12:L28" si="3">E12/E$29</f>
        <v>0.34536833172797138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10568777.271841515</v>
      </c>
      <c r="E13" s="133">
        <f>SUMIFS('Resultater - Danmark'!J$3:J$504,'Resultater - Danmark'!$F$3:$F$504,$A13)*D4</f>
        <v>10366827.811054559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0.41030553120232033</v>
      </c>
      <c r="L13" s="134">
        <f t="shared" si="3"/>
        <v>0.40883754065581773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4669.3150599254877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1.7553418461446592E-4</v>
      </c>
      <c r="L14" s="134">
        <f t="shared" si="3"/>
        <v>1.8414420693005777E-4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0.10774502470276469</v>
      </c>
      <c r="L15" s="134">
        <f t="shared" si="3"/>
        <v>0.11399993216531935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5.8446786101528432E-2</v>
      </c>
      <c r="L16" s="134">
        <f t="shared" si="3"/>
        <v>6.2212719013531058E-2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1.4131167493509476E-2</v>
      </c>
      <c r="L18" s="134">
        <f t="shared" si="3"/>
        <v>1.4582929515804097E-2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2.8183836049748175E-2</v>
      </c>
      <c r="L19" s="134">
        <f t="shared" si="3"/>
        <v>2.8514279399937982E-2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1803882.2275068518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1701764.1912565753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2.9479417916513924E-3</v>
      </c>
      <c r="L20" s="134">
        <f t="shared" si="3"/>
        <v>2.99461613311014E-3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2425424.9668528591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2803825.2500088583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1.469816896672396E-4</v>
      </c>
      <c r="L21" s="134">
        <f t="shared" si="3"/>
        <v>1.4930882977263137E-4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4803676.4207574017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5745150.9184609577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3.3261886491336734E-3</v>
      </c>
      <c r="L22" s="134">
        <f t="shared" si="3"/>
        <v>3.3788517190781134E-3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1703274.5214405721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2101392.5568710221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1.2812408640813634E-2</v>
      </c>
      <c r="L23" s="134">
        <f t="shared" si="3"/>
        <v>1.3015265677375182E-2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1780727.3487029388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1897043.1952891899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1.112068278002662E-3</v>
      </c>
      <c r="L24" s="134">
        <f t="shared" si="3"/>
        <v>1.1296754962591192E-3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3.0281489154898806E-6</v>
      </c>
      <c r="L25" s="134">
        <f t="shared" si="3"/>
        <v>3.0760931648878094E-6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5.5415901601904684E-3</v>
      </c>
      <c r="L26" s="134">
        <f t="shared" si="3"/>
        <v>5.6293293659284063E-3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25758310.498207945</v>
      </c>
      <c r="E29" s="142">
        <f>SUM(E12:E28)</f>
        <v>25356839.282481484</v>
      </c>
      <c r="F29" s="142"/>
      <c r="G29" s="142"/>
      <c r="H29" s="143"/>
      <c r="I29" s="143"/>
      <c r="J29" s="144">
        <f>SUM(J12:J28)</f>
        <v>1</v>
      </c>
      <c r="K29" s="144">
        <f>SUM(K12:K28)</f>
        <v>1.0000000000000002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0.10128017352721401</v>
      </c>
      <c r="E30" s="146">
        <f>SUMPRODUCT(E12:E28,$H$12:$H$28)/E29</f>
        <v>0.10265032199911929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1.7397647257617208E-2</v>
      </c>
      <c r="E31" s="146">
        <f>SUM(E21:E24)/E29</f>
        <v>1.7673101722485048E-2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609327636.78478932</v>
      </c>
      <c r="E32" s="123">
        <f>SUMPRODUCT(E12:E28,$I$12:$I$28)</f>
        <v>607975871.10291469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21.87486216057394</v>
      </c>
      <c r="E33" s="123">
        <f>E32*[1]Energiindhold!$C$10</f>
        <v>21.826333772594641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7989661.5832169671</v>
      </c>
      <c r="E39" s="130">
        <f>SUMIFS('Resultater - Vestdanmark'!J$3:J$504,'Resultater - Vestdanmark'!$F$3:$F$504,$A39)*D3</f>
        <v>7649114.6368171675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1157678.9141627084</v>
      </c>
      <c r="M39" s="130">
        <f>SUMIFS('Resultater - Østdanmark'!J$3:J$504,'Resultater - Østdanmark'!$F$3:$F$504,$A39)*D3</f>
        <v>1108334.6440677529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9867457.5006151944</v>
      </c>
      <c r="E40" s="133">
        <f>SUMIFS('Resultater - Vestdanmark'!J$3:J$504,'Resultater - Vestdanmark'!$F$3:$F$504,$A40)*D4</f>
        <v>9678908.9419378657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701319.77122631879</v>
      </c>
      <c r="M40" s="133">
        <f>SUMIFS('Resultater - Østdanmark'!J$3:J$504,'Resultater - Østdanmark'!$F$3:$F$504,$A40)*D4</f>
        <v>687918.86911669304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4307.7658612412106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361.54919868427658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52973.141962340742</v>
      </c>
      <c r="E47" s="133">
        <f>SUMIFS('Resultater - Vestdanmark'!J$3:J$504,'Resultater - Vestdanmark'!$F$3:$F$504,$A47)/SUMIFS('Resultater - Danmark'!J$3:J$504,'Resultater - Danmark'!$F$3:$F$504,$A47)*E20</f>
        <v>52709.156061702248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22960.858037659247</v>
      </c>
      <c r="M47" s="133">
        <f>SUMIFS('Resultater - Østdanmark'!J$3:J$504,'Resultater - Østdanmark'!$F$3:$F$504,$A47)/SUMIFS('Resultater - Danmark'!J$3:J$504,'Resultater - Danmark'!$F$3:$F$504,$A47)*E20</f>
        <v>23224.843938297741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21977258.071949821</v>
      </c>
      <c r="E56" s="142">
        <f ca="1">SUM(E39:E55)</f>
        <v>21565477.278480243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3781052.4262581291</v>
      </c>
      <c r="M56" s="142">
        <f ca="1">SUM(M39:M55)</f>
        <v>3791362.0040012505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9.9074464467804588E-2</v>
      </c>
      <c r="E57" s="146">
        <f ca="1">SUMPRODUCT(E39:E55,$F$39:$F$55)/E56</f>
        <v>0.10049090196380592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0.11410079375814036</v>
      </c>
      <c r="M57" s="146">
        <f ca="1">SUMPRODUCT(M39:M55,$N$39:$N$55)/M56</f>
        <v>0.11493322288199427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1.8066659823972927E-2</v>
      </c>
      <c r="E58" s="146">
        <f ca="1">SUM(E48:E51)/E56</f>
        <v>1.840121676815501E-2</v>
      </c>
      <c r="I58" s="145" t="s">
        <v>160</v>
      </c>
      <c r="K58" s="146">
        <f ca="1">SUM(K48:K51)/K56</f>
        <v>1.898804560837036E-2</v>
      </c>
      <c r="L58" s="146">
        <f ca="1">SUM(L48:L51)/L56</f>
        <v>1.350903102948204E-2</v>
      </c>
      <c r="M58" s="146">
        <f ca="1">SUM(M48:M51)/M56</f>
        <v>1.3531542974746409E-2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500549498.82270408</v>
      </c>
      <c r="E59" s="123">
        <f ca="1">SUMPRODUCT(E39:E55,$I$12:$I$28)</f>
        <v>498159957.32203865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108778137.96208516</v>
      </c>
      <c r="M59" s="123">
        <f ca="1">SUMPRODUCT(M39:M55,$I$12:$I$28)</f>
        <v>109815913.78087609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17.969727007735077</v>
      </c>
      <c r="E60" s="123">
        <f ca="1">E59*[1]Energiindhold!$C$10</f>
        <v>17.883942467861189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3.9051351528388576</v>
      </c>
      <c r="M60" s="123">
        <f ca="1">M59*[1]Energiindhold!$C$10</f>
        <v>3.942391304733452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312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313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52973.141962340742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52709.156061702248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22960.858037659247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23224.843938297741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1090857.6667890928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162889.29909228458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176446.6832046808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2203754.2205130709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605942.81758342392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713024.56071776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64956.455108856775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40614.954242467749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645049.46160507516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177362.37762242398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1010684.2499246729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168414.8808021411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183249.6836740704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2001119.0505128279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551632.61779012682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691079.94133190333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67729.865689932136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42440.412782955995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585276.82167847839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161253.53800096706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17711161.810424652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571108.87935312989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17222550.97014698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549824.31220967998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3047096.7359039234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364918.6036041156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3027845.1302976091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354148.81875125773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509029.05966338929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526296.50250669091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202988.92221517742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211655.83028103792</v>
      </c>
      <c r="G397" s="168">
        <v>1</v>
      </c>
    </row>
    <row r="398" spans="1:7" x14ac:dyDescent="0.25">
      <c r="A398" t="s">
        <v>314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314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314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314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314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314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310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311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310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311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310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311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310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311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310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311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310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311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826059.03550526686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1916916.7022943597</v>
      </c>
      <c r="F14">
        <f>E14-D14</f>
        <v>1090857.6667890928</v>
      </c>
      <c r="G14">
        <f t="shared" si="3"/>
        <v>1090857.6667890928</v>
      </c>
      <c r="H14">
        <f t="shared" si="1"/>
        <v>713024.56071776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2203754.2205130709</v>
      </c>
      <c r="F17">
        <f t="shared" ca="1" si="2"/>
        <v>2203754.2205130709</v>
      </c>
      <c r="G17">
        <f t="shared" ca="1" si="3"/>
        <v>2203754.2205130709</v>
      </c>
      <c r="H17">
        <f t="shared" ca="1" si="1"/>
        <v>645049.46160507516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117850.30607207181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830874.86678983178</v>
      </c>
      <c r="F20">
        <f t="shared" si="2"/>
        <v>713024.56071776</v>
      </c>
      <c r="G20">
        <f t="shared" si="3"/>
        <v>713024.56071776</v>
      </c>
      <c r="H20">
        <f t="shared" si="1"/>
        <v>1090857.6667890928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645049.46160507516</v>
      </c>
      <c r="F23">
        <f t="shared" ca="1" si="2"/>
        <v>645049.46160507516</v>
      </c>
      <c r="G23">
        <f t="shared" ca="1" si="3"/>
        <v>645049.46160507516</v>
      </c>
      <c r="H23">
        <f t="shared" ca="1" si="1"/>
        <v>2203754.2205130709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825795.04960462835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1836479.2995293012</v>
      </c>
      <c r="F26">
        <f t="shared" si="2"/>
        <v>1010684.2499246729</v>
      </c>
      <c r="G26">
        <f t="shared" si="3"/>
        <v>1010684.2499246729</v>
      </c>
      <c r="H26">
        <f t="shared" si="1"/>
        <v>691079.94133190333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2001119.0505128279</v>
      </c>
      <c r="F29">
        <f t="shared" ca="1" si="2"/>
        <v>2001119.0505128279</v>
      </c>
      <c r="G29">
        <f t="shared" ca="1" si="3"/>
        <v>2001119.0505128279</v>
      </c>
      <c r="H29">
        <f t="shared" ca="1" si="1"/>
        <v>585276.82167847839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118114.29197271029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809194.23330461362</v>
      </c>
      <c r="F32">
        <f t="shared" si="2"/>
        <v>691079.94133190333</v>
      </c>
      <c r="G32">
        <f t="shared" si="3"/>
        <v>691079.94133190333</v>
      </c>
      <c r="H32">
        <f t="shared" si="1"/>
        <v>1010684.2499246729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585276.82167847839</v>
      </c>
      <c r="F35">
        <f t="shared" ca="1" si="2"/>
        <v>585276.82167847839</v>
      </c>
      <c r="G35">
        <f t="shared" ca="1" si="3"/>
        <v>585276.82167847839</v>
      </c>
      <c r="H35">
        <f t="shared" ca="1" si="1"/>
        <v>2001119.0505128279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-94146.778193580481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-89131.277684899964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-21036.42249278244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-201432.06127296353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-527221.95788405067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7271.6553271470366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3798.6259171663623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-55276.760422741601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-38813.330425298955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605942.81758342392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551632.61779012682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656438.05238204252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597602.00260597083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-443965.99796390499</v>
      </c>
      <c r="J425" s="339">
        <f t="shared" ca="1" si="0"/>
        <v>-420246.69324787147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5290666613.2844973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5290666613.2844973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128101138.7910063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128101138.7910063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8507486.5991519224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8465090.4635093808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270827.7836134762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270263.65983297006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3859706.2780138706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3856243.1993456278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95875938.998603612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91789375.641806006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-101689.21712719031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-97354.871796820575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139131150.75867423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136472616.08132389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-290363.30484303256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-284815.00806875952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56431.73278225986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31478200.911940057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31466148.085110582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311731.2069853631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309417.12444767234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20203693.34554347</v>
      </c>
      <c r="J474" s="283">
        <f ca="1">SUMIFS('Forbrug af biomasse'!$E$1:$E$425,'Forbrug af biomasse'!$A$1:$A$425,"Biogas",'Forbrug af biomasse'!$B$1:$B$425,$A$1,'Forbrug af biomasse'!$D$1:$D$425,J$2)*'[1]Processer - data'!J474</f>
        <v>19825143.262106888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123978132.67297257</v>
      </c>
      <c r="J479" s="283">
        <f ca="1">J474*'[1]Processer - data'!J$479*Biogasanlæg!AC$3</f>
        <v>120557856.79102887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91377420.696500778</v>
      </c>
      <c r="J480" s="283">
        <f ca="1">-SUMIFS('Resultater - Vestdanmark'!J$3:J$504,'Resultater - Vestdanmark'!$F$3:$F$504,"Gødning",'Resultater - Vestdanmark'!$A$3:$A$504,"&lt;&gt;Gødning")-SUM(J475:J479)</f>
        <v>87971889.953548789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11.274893587492029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10.446236677234696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5.7011254682299599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5.8945208280749375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3.2466189709661259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3.3717941796028947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31.9402636353806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29.003356837261759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17.955652322196347</v>
      </c>
      <c r="J489" s="283">
        <f ca="1">SUM(J455:J473)*'[1]Processer - data'!$H$489</f>
        <v>17.870222569174011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-21749.898724223294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-20279.92241930648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-4879.8525072175762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-46184.037801814542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-121799.43285565045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1686.8174943707857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881.17331795488803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-12822.638356513758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-9003.5902185527648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177362.37762242398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161253.53800096706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192142.57575762598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174691.33283438097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-129950.98332286018</v>
      </c>
      <c r="J425" s="339">
        <f t="shared" ca="1" si="0"/>
        <v>-121876.74474075671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649382479.82762516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15723280.497011581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3687513.8008480752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3729909.9364906172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90356.61638652379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90920.740167029988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531239.97198612941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534703.0506543722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13892146.969952501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13300015.728813034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-14734.474200152699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-14106.440065864836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9888608.7742910944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9699656.0545453709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-20637.28437769684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-20242.944678317715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1524399.0880599462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1536451.9148894225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1853830.793014637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1856144.8755523276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3475921.4954590979</v>
      </c>
      <c r="J474" s="283">
        <f ca="1">SUMIFS('Forbrug af biomasse'!$E$1:$E$425,'Forbrug af biomasse'!$A$1:$A$425,"Biogas",'Forbrug af biomasse'!$B$1:$B$425,$A$1,'Forbrug af biomasse'!$D$1:$D$425,J$2)*'[1]Processer - data'!J474</f>
        <v>3485399.0902783498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21329677.151327465</v>
      </c>
      <c r="J479" s="283">
        <f ca="1">J474*'[1]Processer - data'!J$479*Biogasanlæg!AC$3</f>
        <v>21194915.912083264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58386976.576658495</v>
      </c>
      <c r="J480" s="283">
        <f ca="1">-SUMIFS('Resultater - Østdanmark'!J$3:J$504,'Resultater - Østdanmark'!$F$3:$F$504,"Gødning",'Resultater - Østdanmark'!$A$3:$A$504,"&lt;&gt;Gødning")-SUM(J475:J479)</f>
        <v>56663811.000201233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7.3696837746251198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7.1428684384668921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2.2734759288099871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2.3705452991476244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0.74731515806140647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0.78090359520639019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9.3490688161811804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8.4827499410238172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3.9038653067059133</v>
      </c>
      <c r="J489" s="283">
        <f ca="1">SUM(J455:J473)*'[1]Processer - data'!$H$489</f>
        <v>3.9411581618211358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55" zoomScale="80" zoomScaleNormal="80" workbookViewId="0">
      <selection activeCell="J7" sqref="J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13079093.844208207</v>
      </c>
      <c r="O3" s="98">
        <f ca="1">SUMIF($F$3:$F$509,$L$3,J$3:J$509)</f>
        <v>12132641.200173642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-115896.67691780378</v>
      </c>
      <c r="J17" s="277">
        <f ca="1">'Resultater - Vestdanmark'!J17+'Resultater - Østdanmark'!J17</f>
        <v>-109411.20010420645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-25916.275000000016</v>
      </c>
      <c r="J21" s="277">
        <f ca="1">'Resultater - Vestdanmark'!J21+'Resultater - Østdanmark'!J21</f>
        <v>-247616.09907477809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-649021.39073970111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8958.472821517822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4679.7992351212506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-68099.398779255367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-47816.920643851721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783305.19520584797</v>
      </c>
      <c r="J423" s="277">
        <f ca="1">'Resultater - Vestdanmark'!J423+'Resultater - Østdanmark'!J423</f>
        <v>712886.15579109383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848580.62813966849</v>
      </c>
      <c r="J424" s="277">
        <f ca="1">'Resultater - Vestdanmark'!J424+'Resultater - Østdanmark'!J424</f>
        <v>772293.33544035186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-573916.98128676519</v>
      </c>
      <c r="J425" s="277">
        <f ca="1">'Resultater - Vestdanmark'!J425+'Resultater - Østdanmark'!J425</f>
        <v>-542123.43798862817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5940049093.1121225</v>
      </c>
      <c r="J440" s="274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143824419.28801787</v>
      </c>
      <c r="J444" s="277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109768085.96855611</v>
      </c>
      <c r="J458" s="277">
        <f>'Resultater - Vestdanmark'!J458+'Resultater - Østdanmark'!J458</f>
        <v>105089391.37061904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-116423.69132734301</v>
      </c>
      <c r="J459" s="283">
        <f>'Resultater - Vestdanmark'!J459+'Resultater - Østdanmark'!J459</f>
        <v>-111461.31186268541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149019759.53296533</v>
      </c>
      <c r="J460" s="277">
        <f>'Resultater - Vestdanmark'!J460+'Resultater - Østdanmark'!J460</f>
        <v>146172272.13586926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-311000.58922072942</v>
      </c>
      <c r="J461" s="283">
        <f>'Resultater - Vestdanmark'!J461+'Resultater - Østdanmark'!J461</f>
        <v>-305057.95274707722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23679614.841002569</v>
      </c>
      <c r="J474" s="283">
        <f ca="1">'Resultater - Vestdanmark'!J474+'Resultater - Østdanmark'!J474</f>
        <v>23310542.352385238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42992500.337684467</v>
      </c>
      <c r="J475" s="283">
        <f>'Resultater - Vestdanmark'!J475+'Resultater - Østdanmark'!J475</f>
        <v>41160011.620159127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26700068.897283822</v>
      </c>
      <c r="J476" s="283">
        <f>'Resultater - Vestdanmark'!J476+'Resultater - Østdanmark'!J476</f>
        <v>26189880.785822045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145307809.82430005</v>
      </c>
      <c r="J479" s="283">
        <f ca="1">'Resultater - Vestdanmark'!J479+'Resultater - Østdanmark'!J479</f>
        <v>141752772.70311213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149764397.27315927</v>
      </c>
      <c r="J480" s="283">
        <f ca="1">'Resultater - Vestdanmark'!J480+'Resultater - Østdanmark'!J480</f>
        <v>144635700.95375001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18.644577362117147</v>
      </c>
      <c r="J481" s="287">
        <f>'Resultater - Vestdanmark'!J481+'Resultater - Østdanmark'!J481</f>
        <v>17.589105115701589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41.289332451561776</v>
      </c>
      <c r="J484" s="287">
        <f ca="1">'Resultater - Vestdanmark'!J484+'Resultater - Østdanmark'!J484</f>
        <v>37.486106778285574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21.85951762890226</v>
      </c>
      <c r="J489" s="290">
        <f ca="1">'Resultater - Vestdanmark'!J489+'Resultater - Østdanmark'!J489</f>
        <v>21.811380730995147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P3" activePane="bottomRight" state="frozen"/>
      <selection pane="topRight" activeCell="F1" sqref="F1"/>
      <selection pane="bottomLeft" activeCell="A3" sqref="A3"/>
      <selection pane="bottomRight" activeCell="S9" sqref="S9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315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310</v>
      </c>
      <c r="B35" s="189" t="s">
        <v>316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311</v>
      </c>
      <c r="B36" s="189" t="s">
        <v>316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206097.31370548965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500549498.82270408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500549498.82270408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500549498.82270408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20203693.34554347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17711161.810424652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2492531.5351188183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75311.342010026739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4062261.4264890756</v>
      </c>
      <c r="O64" s="190">
        <f t="shared" si="1"/>
        <v>4062261.4264890756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7.4740532420615882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7.6126166974422862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7.4740532420615882</v>
      </c>
      <c r="U64" s="186">
        <f>O64*IFERROR(VLOOKUP(A64,[1]Tørstofindhold!A$2:B$24,2,FALSE),0)</f>
        <v>1137433.1994169413</v>
      </c>
      <c r="V64" s="187">
        <f>IF(D64=År1,P64,SUM(O64,P64))*IFERROR(VLOOKUP(A64,[1]Tørstofindhold!A$2:B$24,2,FALSE),0)</f>
        <v>1158520.3751797487</v>
      </c>
      <c r="W64" s="187">
        <f>J64*IFERROR(VLOOKUP(A64,[1]Tørstofindhold!A$2:B$24,2,FALSE),0)</f>
        <v>21087.175762807488</v>
      </c>
      <c r="X64" s="188">
        <f t="shared" si="12"/>
        <v>1137433.1994169413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52973.141962340742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1090857.6667890928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1143830.8087514336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11.580312356401583</v>
      </c>
      <c r="S67" s="187">
        <f>IFERROR(VLOOKUP(A67,[1]Biogasudbytte!$A$2:$B$18,2,FALSE)*[1]Energiindhold!$C$10,0)*J67*IFERROR(VLOOKUP(A67,Biogasanlæg!$F$3:$G$8,2,FALSE),1)</f>
        <v>0.30541876890955405</v>
      </c>
      <c r="T67" s="188">
        <f t="shared" si="11"/>
        <v>11.274893587492029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972256.18743871851</v>
      </c>
      <c r="W67" s="187">
        <f>J67*IFERROR(VLOOKUP(A67,[1]Tørstofindhold!A$2:B$24,2,FALSE),0)</f>
        <v>45027.170667989631</v>
      </c>
      <c r="X67" s="188">
        <f t="shared" si="12"/>
        <v>927229.01677072886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2838.8656563257464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1007069.1349568693</v>
      </c>
      <c r="O73" s="190">
        <f t="shared" si="20"/>
        <v>1007069.1349568693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3.4490707975483841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3.4587935149801079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3.4490707975483841</v>
      </c>
      <c r="U73" s="186">
        <f>O73*IFERROR(VLOOKUP(A73,[1]Tørstofindhold!A$2:B$24,2,FALSE),0)</f>
        <v>312191.43183662946</v>
      </c>
      <c r="V73" s="187">
        <f>IF(D73=År1,P73,SUM(O73,P73))*IFERROR(VLOOKUP(A73,[1]Tørstofindhold!A$2:B$24,2,FALSE),0)</f>
        <v>313071.48019009043</v>
      </c>
      <c r="W73" s="187">
        <f>J73*IFERROR(VLOOKUP(A73,[1]Tørstofindhold!A$2:B$24,2,FALSE),0)</f>
        <v>880.04835346098139</v>
      </c>
      <c r="X73" s="188">
        <f t="shared" si="12"/>
        <v>312191.43183662946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571108.87935312989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-571108.87935312989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9867457.5006151944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7">
        <f>IFERROR(VLOOKUP(A75,[1]Biogasudbytte!$A$2:$B$18,2,FALSE)*[1]Energiindhold!$C$10,0)*J75*IFERROR(VLOOKUP(A75,Biogasanlæg!$F$3:$G$8,2,FALSE),1)</f>
        <v>4.9948083122364055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749926.77004675474</v>
      </c>
      <c r="W75" s="187">
        <f>J75*IFERROR(VLOOKUP(A75,[1]Tørstofindhold!A$2:B$24,2,FALSE),0)</f>
        <v>749926.77004675474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314782.00911940058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2025579.8457683008</v>
      </c>
      <c r="O77" s="190">
        <f t="shared" si="20"/>
        <v>1703274.5214405721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6.1147555319716549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7.244822944710303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6.1147555319716549</v>
      </c>
      <c r="U77" s="186">
        <f>O77*IFERROR(VLOOKUP(A77,[1]Tørstofindhold!A$2:B$24,2,FALSE),0)</f>
        <v>510982.3564321716</v>
      </c>
      <c r="V77" s="187">
        <f>IF(D77=År1,P77,SUM(O77,P77))*IFERROR(VLOOKUP(A77,[1]Tørstofindhold!A$2:B$24,2,FALSE),0)</f>
        <v>605416.95916799176</v>
      </c>
      <c r="W77" s="187">
        <f>J77*IFERROR(VLOOKUP(A77,[1]Tørstofindhold!A$2:B$24,2,FALSE),0)</f>
        <v>94434.602735820168</v>
      </c>
      <c r="X77" s="188">
        <f t="shared" si="12"/>
        <v>510982.3564321716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40415.423740432394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4123.4286638275544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-448885.40904082556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7989661.5832169671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7">
        <f>IFERROR(VLOOKUP(A93,[1]Biogasudbytte!$A$2:$B$18,2,FALSE)*[1]Energiindhold!$C$10,0)*J93*IFERROR(VLOOKUP(A93,Biogasanlæg!$F$3:$G$8,2,FALSE),1)</f>
        <v>3.4419462100498701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399483.0791608484</v>
      </c>
      <c r="W93" s="187">
        <f>J93*IFERROR(VLOOKUP(A93,[1]Tørstofindhold!A$2:B$24,2,FALSE),0)</f>
        <v>399483.0791608484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2203754.2205130709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2203754.2205130709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2203754.2205130709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31.9402636353806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31.9402636353806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1089940.1082287563</v>
      </c>
      <c r="W97" s="187">
        <f>J97*IFERROR(VLOOKUP(A97,[1]Tørstofindhold!A$2:B$24,2,FALSE),0)</f>
        <v>0</v>
      </c>
      <c r="X97" s="188">
        <f t="shared" ca="1" si="26"/>
        <v>1089940.1082287563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605942.81758342392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605942.81758342392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215612.8569739282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498159957.32203865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498159957.32203865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498159957.32203865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19825143.262106888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17222550.97014698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2602592.2919599079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4307.7658612412106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7">
        <f>IFERROR(VLOOKUP(A107,[1]Biogasudbytte!$A$2:$B$18,2,FALSE)*[1]Energiindhold!$C$10,0)*J107*IFERROR(VLOOKUP(A107,Biogasanlæg!$F$3:$G$8,2,FALSE),1)</f>
        <v>2.025899206883129E-3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271.38924925819629</v>
      </c>
      <c r="W107" s="187">
        <f>J107*IFERROR(VLOOKUP(A107,[1]Tørstofindhold!A$2:B$24,2,FALSE),0)</f>
        <v>271.38924925819629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75243.769743329321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4874463.8662249763</v>
      </c>
      <c r="O112" s="190">
        <f t="shared" si="20"/>
        <v>4874463.8662249763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8.9684042058706783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9.1068433367271862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8.9684042058706783</v>
      </c>
      <c r="U112" s="186">
        <f>O112*IFERROR(VLOOKUP(A112,[1]Tørstofindhold!A$2:B$24,2,FALSE),0)</f>
        <v>1364849.8825429934</v>
      </c>
      <c r="V112" s="187">
        <f>IF(D112=År1,P112,SUM(O112,P112))*IFERROR(VLOOKUP(A112,[1]Tørstofindhold!A$2:B$24,2,FALSE),0)</f>
        <v>1385918.1380711256</v>
      </c>
      <c r="W112" s="187">
        <f>J112*IFERROR(VLOOKUP(A112,[1]Tørstofindhold!A$2:B$24,2,FALSE),0)</f>
        <v>21068.255528132213</v>
      </c>
      <c r="X112" s="188">
        <f t="shared" si="26"/>
        <v>1364849.8825429934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52709.156061702248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1010684.2499246729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1063393.4059863752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10.750133424874683</v>
      </c>
      <c r="S115" s="187">
        <f>IFERROR(VLOOKUP(A115,[1]Biogasudbytte!$A$2:$B$18,2,FALSE)*[1]Energiindhold!$C$10,0)*J115*IFERROR(VLOOKUP(A115,Biogasanlæg!$F$3:$G$8,2,FALSE),1)</f>
        <v>0.30389674763998681</v>
      </c>
      <c r="T115" s="188">
        <f t="shared" si="25"/>
        <v>10.446236677234696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903884.39508841885</v>
      </c>
      <c r="W115" s="187">
        <f>J115*IFERROR(VLOOKUP(A115,[1]Tørstofindhold!A$2:B$24,2,FALSE),0)</f>
        <v>44802.782652446913</v>
      </c>
      <c r="X115" s="188">
        <f t="shared" si="26"/>
        <v>859081.61243597197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2832.9524091506291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1281340.1795332497</v>
      </c>
      <c r="O121" s="190">
        <f t="shared" si="20"/>
        <v>1281340.1795332497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4.3884107272762467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4.3981131926642503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4.3884107272762467</v>
      </c>
      <c r="U121" s="186">
        <f>O121*IFERROR(VLOOKUP(A121,[1]Tørstofindhold!A$2:B$24,2,FALSE),0)</f>
        <v>397215.45565530739</v>
      </c>
      <c r="V121" s="187">
        <f>IF(D121=År1,P121,SUM(O121,P121))*IFERROR(VLOOKUP(A121,[1]Tørstofindhold!A$2:B$24,2,FALSE),0)</f>
        <v>398093.67090214405</v>
      </c>
      <c r="W121" s="187">
        <f>J121*IFERROR(VLOOKUP(A121,[1]Tørstofindhold!A$2:B$24,2,FALSE),0)</f>
        <v>878.21524683669497</v>
      </c>
      <c r="X121" s="188">
        <f t="shared" si="26"/>
        <v>397215.45565530733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549824.31220967998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-549824.31220967998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9678908.9419378657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7">
        <f>IFERROR(VLOOKUP(A123,[1]Biogasudbytte!$A$2:$B$18,2,FALSE)*[1]Energiindhold!$C$10,0)*J123*IFERROR(VLOOKUP(A123,Biogasanlæg!$F$3:$G$8,2,FALSE),1)</f>
        <v>4.8993669173195284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735597.07958727772</v>
      </c>
      <c r="W123" s="187">
        <f>J123*IFERROR(VLOOKUP(A123,[1]Tørstofindhold!A$2:B$24,2,FALSE),0)</f>
        <v>735597.07958727772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314661.48085110582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2402221.6672032755</v>
      </c>
      <c r="O125" s="190">
        <f t="shared" si="20"/>
        <v>2101392.556871023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7.5439992791669734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8.6736339954224437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7.5439992791669734</v>
      </c>
      <c r="U125" s="186">
        <f>O125*IFERROR(VLOOKUP(A125,[1]Tørstofindhold!A$2:B$24,2,FALSE),0)</f>
        <v>630417.76706130686</v>
      </c>
      <c r="V125" s="187">
        <f>IF(D125=År1,P125,SUM(O125,P125))*IFERROR(VLOOKUP(A125,[1]Tørstofindhold!A$2:B$24,2,FALSE),0)</f>
        <v>724816.21131663863</v>
      </c>
      <c r="W125" s="187">
        <f>J125*IFERROR(VLOOKUP(A125,[1]Tørstofindhold!A$2:B$24,2,FALSE),0)</f>
        <v>94398.444255331749</v>
      </c>
      <c r="X125" s="188">
        <f t="shared" si="26"/>
        <v>630417.76706130686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49049.145162083209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4092.8191064506923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-435178.15247627377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7649114.6368171675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7">
        <f>IFERROR(VLOOKUP(A141,[1]Biogasudbytte!$A$2:$B$18,2,FALSE)*[1]Energiindhold!$C$10,0)*J141*IFERROR(VLOOKUP(A141,Biogasanlæg!$F$3:$G$8,2,FALSE),1)</f>
        <v>3.2952385855408362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382455.73184085841</v>
      </c>
      <c r="W141" s="187">
        <f>J141*IFERROR(VLOOKUP(A141,[1]Tørstofindhold!A$2:B$24,2,FALSE),0)</f>
        <v>382455.73184085841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2001119.0505128279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2001119.0505128279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2001119.0505128279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29.003356837261759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29.003356837261759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989720.1303994694</v>
      </c>
      <c r="W145" s="187">
        <f>J145*IFERROR(VLOOKUP(A145,[1]Tørstofindhold!A$2:B$24,2,FALSE),0)</f>
        <v>0</v>
      </c>
      <c r="X145" s="188">
        <f t="shared" ca="1" si="26"/>
        <v>989720.1303994694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551632.61779012682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551632.61779012682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310</v>
      </c>
      <c r="B179" s="189" t="s">
        <v>316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311</v>
      </c>
      <c r="B180" s="189" t="s">
        <v>316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20510.848365416048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108778137.96208517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108778137.96208517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108778137.96208517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3475921.4954590979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3047096.7359039234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428824.7595551745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10365.657989973257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741414.99426832702</v>
      </c>
      <c r="O208" s="190">
        <f t="shared" si="59"/>
        <v>741414.99426832702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1.3641109125794382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1.3831824275737403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1.3641109125794382</v>
      </c>
      <c r="U208" s="186">
        <f>O208*IFERROR(VLOOKUP(A208,[1]Tørstofindhold!A$2:B$24,2,FALSE),0)</f>
        <v>207596.19839513159</v>
      </c>
      <c r="V208" s="187">
        <f>IF(D208=År1,P208,SUM(O208,P208))*IFERROR(VLOOKUP(A208,[1]Tørstofindhold!A$2:B$24,2,FALSE),0)</f>
        <v>210498.58263232408</v>
      </c>
      <c r="W208" s="187">
        <f>J208*IFERROR(VLOOKUP(A208,[1]Tørstofindhold!A$2:B$24,2,FALSE),0)</f>
        <v>2902.384237192512</v>
      </c>
      <c r="X208" s="188">
        <f t="shared" si="51"/>
        <v>207596.19839513156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22960.858037659247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713024.56071776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735985.4187554192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7.5020655200755657</v>
      </c>
      <c r="S211" s="187">
        <f>IFERROR(VLOOKUP(A211,[1]Biogasudbytte!$A$2:$B$18,2,FALSE)*[1]Energiindhold!$C$10,0)*J211*IFERROR(VLOOKUP(A211,Biogasanlæg!$F$3:$G$8,2,FALSE),1)</f>
        <v>0.1323817454504459</v>
      </c>
      <c r="T211" s="188">
        <f t="shared" si="50"/>
        <v>7.3696837746251198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625587.60594210634</v>
      </c>
      <c r="W211" s="187">
        <f>J211*IFERROR(VLOOKUP(A211,[1]Tørstofindhold!A$2:B$24,2,FALSE),0)</f>
        <v>19516.72933201036</v>
      </c>
      <c r="X211" s="188">
        <f t="shared" si="51"/>
        <v>606070.87661009596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947.1343436742535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1418355.8318959908</v>
      </c>
      <c r="O217" s="190">
        <f t="shared" si="59"/>
        <v>1418355.8318959908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4.8576701544273035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4.8609139569555797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4.8576701544273035</v>
      </c>
      <c r="U217" s="186">
        <f>O217*IFERROR(VLOOKUP(A217,[1]Tørstofindhold!A$2:B$24,2,FALSE),0)</f>
        <v>439690.30788775714</v>
      </c>
      <c r="V217" s="187">
        <f>IF(D217=År1,P217,SUM(O217,P217))*IFERROR(VLOOKUP(A217,[1]Tørstofindhold!A$2:B$24,2,FALSE),0)</f>
        <v>439983.91953429615</v>
      </c>
      <c r="W217" s="187">
        <f>J217*IFERROR(VLOOKUP(A217,[1]Tørstofindhold!A$2:B$24,2,FALSE),0)</f>
        <v>293.61164653901858</v>
      </c>
      <c r="X217" s="188">
        <f t="shared" si="65"/>
        <v>439690.30788775714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364918.6036041156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-364918.6036041156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701319.77122631879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7">
        <f>IFERROR(VLOOKUP(A219,[1]Biogasudbytte!$A$2:$B$18,2,FALSE)*[1]Energiindhold!$C$10,0)*J219*IFERROR(VLOOKUP(A219,Biogasanlæg!$F$3:$G$8,2,FALSE),1)</f>
        <v>0.35500105499705037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53300.302613200227</v>
      </c>
      <c r="W219" s="187">
        <f>J219*IFERROR(VLOOKUP(A219,[1]Tørstofindhold!A$2:B$24,2,FALSE),0)</f>
        <v>53300.302613200227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15243.990880599462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-322305.32432772877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75215.691605590328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24521.571336172448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2229612.7577437642</v>
      </c>
      <c r="O233" s="190">
        <f t="shared" si="59"/>
        <v>1780727.3487029388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4.8329652534737235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4.8995177789429487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4.8329652534737235</v>
      </c>
      <c r="U233" s="186">
        <f>O233*IFERROR(VLOOKUP(A233,[1]Tørstofindhold!A$2:B$24,2,FALSE),0)</f>
        <v>356145.46974058775</v>
      </c>
      <c r="V233" s="187">
        <f>IF(D233=År1,P233,SUM(O233,P233))*IFERROR(VLOOKUP(A233,[1]Tørstofindhold!A$2:B$24,2,FALSE),0)</f>
        <v>361049.78400782228</v>
      </c>
      <c r="W233" s="187">
        <f>J233*IFERROR(VLOOKUP(A233,[1]Tørstofindhold!A$2:B$24,2,FALSE),0)</f>
        <v>4904.3142672344902</v>
      </c>
      <c r="X233" s="188">
        <f t="shared" si="65"/>
        <v>356145.46974058781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1157678.9141627084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7">
        <f>IFERROR(VLOOKUP(A237,[1]Biogasudbytte!$A$2:$B$18,2,FALSE)*[1]Energiindhold!$C$10,0)*J237*IFERROR(VLOOKUP(A237,Biogasanlæg!$F$3:$G$8,2,FALSE),1)</f>
        <v>0.49872807622129489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57883.945708135427</v>
      </c>
      <c r="W237" s="187">
        <f>J237*IFERROR(VLOOKUP(A237,[1]Tørstofindhold!A$2:B$24,2,FALSE),0)</f>
        <v>57883.945708135427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645049.46160507516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645049.46160507516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645049.46160507516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9.3490688161811804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9.3490688161811804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319030.71288551006</v>
      </c>
      <c r="W241" s="187">
        <f>J241*IFERROR(VLOOKUP(A241,[1]Tørstofindhold!A$2:B$24,2,FALSE),0)</f>
        <v>0</v>
      </c>
      <c r="X241" s="188">
        <f t="shared" ca="1" si="65"/>
        <v>319030.71288551006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177362.37762242398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177362.37762242398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21754.534270950957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109815913.7808761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109815913.7808761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109815913.7808761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3485399.0902783498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3027845.1302976091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457553.95998074068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361.54919868427658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7">
        <f>IFERROR(VLOOKUP(A251,[1]Biogasudbytte!$A$2:$B$18,2,FALSE)*[1]Energiindhold!$C$10,0)*J251*IFERROR(VLOOKUP(A251,Biogasanlæg!$F$3:$G$8,2,FALSE),1)</f>
        <v>1.7003297264922844E-4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22.777599517109426</v>
      </c>
      <c r="W251" s="187">
        <f>J251*IFERROR(VLOOKUP(A251,[1]Tørstofindhold!A$2:B$24,2,FALSE),0)</f>
        <v>22.777599517109426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10433.230256670677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870687.05223598122</v>
      </c>
      <c r="O256" s="190">
        <f t="shared" si="59"/>
        <v>870687.05223598122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1.6019553402326761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1.621151179751168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1.6019553402326761</v>
      </c>
      <c r="U256" s="186">
        <f>O256*IFERROR(VLOOKUP(A256,[1]Tørstofindhold!A$2:B$24,2,FALSE),0)</f>
        <v>243792.37462607477</v>
      </c>
      <c r="V256" s="187">
        <f>IF(D256=År1,P256,SUM(O256,P256))*IFERROR(VLOOKUP(A256,[1]Tørstofindhold!A$2:B$24,2,FALSE),0)</f>
        <v>246713.67909794254</v>
      </c>
      <c r="W256" s="187">
        <f>J256*IFERROR(VLOOKUP(A256,[1]Tørstofindhold!A$2:B$24,2,FALSE),0)</f>
        <v>2921.3044718677897</v>
      </c>
      <c r="X256" s="188">
        <f t="shared" si="65"/>
        <v>243792.37462607474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23224.843938297741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691079.94133190333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714304.78527020104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7.276772205186905</v>
      </c>
      <c r="S259" s="187">
        <f>IFERROR(VLOOKUP(A259,[1]Biogasudbytte!$A$2:$B$18,2,FALSE)*[1]Energiindhold!$C$10,0)*J259*IFERROR(VLOOKUP(A259,Biogasanlæg!$F$3:$G$8,2,FALSE),1)</f>
        <v>0.13390376672001317</v>
      </c>
      <c r="T259" s="188">
        <f t="shared" si="64"/>
        <v>7.1428684384668921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607159.06747967086</v>
      </c>
      <c r="W259" s="187">
        <f>J259*IFERROR(VLOOKUP(A259,[1]Tørstofindhold!A$2:B$24,2,FALSE),0)</f>
        <v>19741.117347553081</v>
      </c>
      <c r="X259" s="188">
        <f t="shared" si="65"/>
        <v>587417.95013211784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953.04759084937086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1522485.0704756093</v>
      </c>
      <c r="O265" s="190">
        <f t="shared" si="75"/>
        <v>1522485.0704756093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5.2142982184690965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5.2175622730410929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5.2142982184690965</v>
      </c>
      <c r="U265" s="186">
        <f>O265*IFERROR(VLOOKUP(A265,[1]Tørstofindhold!A$2:B$24,2,FALSE),0)</f>
        <v>471970.37184743886</v>
      </c>
      <c r="V265" s="187">
        <f>IF(D265=År1,P265,SUM(O265,P265))*IFERROR(VLOOKUP(A265,[1]Tørstofindhold!A$2:B$24,2,FALSE),0)</f>
        <v>472265.81660060218</v>
      </c>
      <c r="W265" s="187">
        <f>J265*IFERROR(VLOOKUP(A265,[1]Tørstofindhold!A$2:B$24,2,FALSE),0)</f>
        <v>295.44475316330494</v>
      </c>
      <c r="X265" s="188">
        <f t="shared" si="65"/>
        <v>471970.37184743886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354148.81875125773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-354148.81875125773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687918.86911669304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7">
        <f>IFERROR(VLOOKUP(A267,[1]Biogasudbytte!$A$2:$B$18,2,FALSE)*[1]Energiindhold!$C$10,0)*J267*IFERROR(VLOOKUP(A267,Biogasanlæg!$F$3:$G$8,2,FALSE),1)</f>
        <v>0.34821765235817886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52281.834052868668</v>
      </c>
      <c r="W267" s="187">
        <f>J267*IFERROR(VLOOKUP(A267,[1]Tørstofindhold!A$2:B$24,2,FALSE),0)</f>
        <v>52281.834052868668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15364.519148894226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-300829.11033225257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79549.145638520597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24552.18089354931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2332221.3477654639</v>
      </c>
      <c r="O281" s="190">
        <f t="shared" si="89"/>
        <v>1897043.1952891902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5.148651113742674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5.2152867147750026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5.148651113742674</v>
      </c>
      <c r="U281" s="186">
        <f>O281*IFERROR(VLOOKUP(A281,[1]Tørstofindhold!A$2:B$24,2,FALSE),0)</f>
        <v>379408.63905783807</v>
      </c>
      <c r="V281" s="187">
        <f>IF(D281=År1,P281,SUM(O281,P281))*IFERROR(VLOOKUP(A281,[1]Tørstofindhold!A$2:B$24,2,FALSE),0)</f>
        <v>384319.07523654791</v>
      </c>
      <c r="W281" s="187">
        <f>J281*IFERROR(VLOOKUP(A281,[1]Tørstofindhold!A$2:B$24,2,FALSE),0)</f>
        <v>4910.4361787098624</v>
      </c>
      <c r="X281" s="188">
        <f t="shared" si="65"/>
        <v>379408.63905783807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1108334.6440677529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7">
        <f>IFERROR(VLOOKUP(A285,[1]Biogasudbytte!$A$2:$B$18,2,FALSE)*[1]Energiindhold!$C$10,0)*J285*IFERROR(VLOOKUP(A285,Biogasanlæg!$F$3:$G$8,2,FALSE),1)</f>
        <v>0.47747056466438803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55416.732203387648</v>
      </c>
      <c r="W285" s="187">
        <f>J285*IFERROR(VLOOKUP(A285,[1]Tørstofindhold!A$2:B$24,2,FALSE),0)</f>
        <v>55416.732203387648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585276.82167847839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585276.82167847839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585276.82167847839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8.4827499410238172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8.4827499410238172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289468.16138848074</v>
      </c>
      <c r="W289" s="187">
        <f>J289*IFERROR(VLOOKUP(A289,[1]Tørstofindhold!A$2:B$24,2,FALSE),0)</f>
        <v>0</v>
      </c>
      <c r="X289" s="188">
        <f t="shared" ca="1" si="96"/>
        <v>289468.16138848074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161253.53800096706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161253.53800096706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4" t="s">
        <v>23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0" t="s">
        <v>7</v>
      </c>
      <c r="D3" s="451"/>
      <c r="E3" s="451"/>
      <c r="F3" s="451"/>
      <c r="G3" s="451"/>
      <c r="H3" s="451"/>
      <c r="I3" s="451"/>
      <c r="J3" s="451"/>
      <c r="K3" s="452"/>
      <c r="L3" s="450" t="s">
        <v>8</v>
      </c>
      <c r="M3" s="451"/>
      <c r="N3" s="451"/>
      <c r="O3" s="451"/>
      <c r="P3" s="451"/>
      <c r="Q3" s="451"/>
      <c r="R3" s="451"/>
      <c r="S3" s="451"/>
      <c r="T3" s="452"/>
      <c r="U3" s="71"/>
      <c r="W3" s="31" t="s">
        <v>275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278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279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280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0" t="s">
        <v>7</v>
      </c>
      <c r="D22" s="451"/>
      <c r="E22" s="452"/>
      <c r="F22" s="456" t="s">
        <v>8</v>
      </c>
      <c r="G22" s="451"/>
      <c r="H22" s="45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7" t="s">
        <v>24</v>
      </c>
      <c r="B29" s="448"/>
      <c r="C29" s="448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9"/>
    </row>
    <row r="30" spans="1:21" x14ac:dyDescent="0.25">
      <c r="A30" s="56"/>
      <c r="B30" s="53"/>
      <c r="C30" s="453" t="s">
        <v>7</v>
      </c>
      <c r="D30" s="454"/>
      <c r="E30" s="454"/>
      <c r="F30" s="454"/>
      <c r="G30" s="454"/>
      <c r="H30" s="454"/>
      <c r="I30" s="454"/>
      <c r="J30" s="454"/>
      <c r="K30" s="455"/>
      <c r="L30" s="453" t="s">
        <v>8</v>
      </c>
      <c r="M30" s="454"/>
      <c r="N30" s="454"/>
      <c r="O30" s="454"/>
      <c r="P30" s="454"/>
      <c r="Q30" s="454"/>
      <c r="R30" s="454"/>
      <c r="S30" s="454"/>
      <c r="T30" s="455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0" t="s">
        <v>7</v>
      </c>
      <c r="D49" s="451"/>
      <c r="E49" s="452"/>
      <c r="F49" s="456" t="s">
        <v>8</v>
      </c>
      <c r="G49" s="451"/>
      <c r="H49" s="4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13632.279090274656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2444654</v>
      </c>
      <c r="Q5" s="237"/>
      <c r="R5" s="237">
        <v>11358</v>
      </c>
      <c r="S5" s="237">
        <v>25289114.74956274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8334841.759060693</v>
      </c>
      <c r="AB5" s="237">
        <v>20819659.111597929</v>
      </c>
      <c r="AC5" s="237"/>
      <c r="AD5" s="237"/>
      <c r="AE5" s="237"/>
      <c r="AF5" s="237"/>
      <c r="AG5" s="237"/>
      <c r="AH5" s="237"/>
      <c r="AI5" s="237"/>
      <c r="AJ5" s="237"/>
      <c r="AK5" s="237">
        <v>64205567.280689433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4521.4640303491688</v>
      </c>
      <c r="H7" s="237"/>
      <c r="I7" s="237"/>
      <c r="J7" s="237">
        <v>142742</v>
      </c>
      <c r="K7" s="237">
        <v>85677.000000000029</v>
      </c>
      <c r="L7" s="237"/>
      <c r="M7" s="237">
        <v>75933.999999999985</v>
      </c>
      <c r="N7" s="237">
        <v>78</v>
      </c>
      <c r="O7" s="237"/>
      <c r="P7" s="237">
        <v>725967.99999999977</v>
      </c>
      <c r="Q7" s="237"/>
      <c r="R7" s="237">
        <v>3786.0000000000009</v>
      </c>
      <c r="S7" s="237">
        <v>10568777.271841513</v>
      </c>
      <c r="T7" s="237"/>
      <c r="U7" s="237">
        <v>330026</v>
      </c>
      <c r="V7" s="237"/>
      <c r="W7" s="237"/>
      <c r="X7" s="237"/>
      <c r="Y7" s="237">
        <v>28644.999999999996</v>
      </c>
      <c r="Z7" s="237"/>
      <c r="AA7" s="237">
        <v>2775329.8009308982</v>
      </c>
      <c r="AB7" s="237">
        <v>9147340.4973796755</v>
      </c>
      <c r="AC7" s="237"/>
      <c r="AD7" s="237"/>
      <c r="AE7" s="237"/>
      <c r="AF7" s="237"/>
      <c r="AG7" s="237"/>
      <c r="AH7" s="237"/>
      <c r="AI7" s="237"/>
      <c r="AJ7" s="237"/>
      <c r="AK7" s="237">
        <v>25758310.498207949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4669.3150599254868</v>
      </c>
      <c r="H8" s="237"/>
      <c r="I8" s="237"/>
      <c r="J8" s="237">
        <v>142742</v>
      </c>
      <c r="K8" s="237">
        <v>85676.999999999985</v>
      </c>
      <c r="L8" s="237"/>
      <c r="M8" s="237">
        <v>75934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10366827.811054559</v>
      </c>
      <c r="T8" s="237"/>
      <c r="U8" s="237">
        <v>330026</v>
      </c>
      <c r="V8" s="237"/>
      <c r="W8" s="237"/>
      <c r="X8" s="237"/>
      <c r="Y8" s="237">
        <v>28645.000000000007</v>
      </c>
      <c r="Z8" s="237"/>
      <c r="AA8" s="237">
        <v>2890677.9581297943</v>
      </c>
      <c r="AB8" s="237">
        <v>8757449.2808849197</v>
      </c>
      <c r="AC8" s="237"/>
      <c r="AD8" s="237"/>
      <c r="AE8" s="237"/>
      <c r="AF8" s="237"/>
      <c r="AG8" s="237"/>
      <c r="AH8" s="237"/>
      <c r="AI8" s="237"/>
      <c r="AJ8" s="237"/>
      <c r="AK8" s="237">
        <v>25356839.282481484</v>
      </c>
    </row>
    <row r="9" spans="1:37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19802510.429103382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2833240.4834569679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107952798.74028048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6600836.809701127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944413.49448565592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35984266.246760152</v>
      </c>
    </row>
    <row r="12" spans="1:37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6600836.809701127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944413.49448565592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35984266.246760152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5397115.7608660124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652261.37250543782</v>
      </c>
      <c r="AE17" s="237">
        <v>8445344.7369239964</v>
      </c>
      <c r="AF17" s="237"/>
      <c r="AG17" s="237">
        <v>577039.41724414949</v>
      </c>
      <c r="AH17" s="237"/>
      <c r="AI17" s="237"/>
      <c r="AJ17" s="237"/>
      <c r="AK17" s="237">
        <v>18019954.287539598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1802534.1213624873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216936.14364827855</v>
      </c>
      <c r="AE19" s="237">
        <v>2848752.9835421797</v>
      </c>
      <c r="AF19" s="237"/>
      <c r="AG19" s="237">
        <v>227903.51886082417</v>
      </c>
      <c r="AH19" s="237"/>
      <c r="AI19" s="237"/>
      <c r="AJ19" s="237"/>
      <c r="AK19" s="237">
        <v>6078857.7674137698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1700816.4269679631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225542.84146215921</v>
      </c>
      <c r="AE20" s="237">
        <v>2586353.261057131</v>
      </c>
      <c r="AF20" s="237"/>
      <c r="AG20" s="237">
        <v>236248.83758819452</v>
      </c>
      <c r="AH20" s="237"/>
      <c r="AI20" s="237"/>
      <c r="AJ20" s="237"/>
      <c r="AK20" s="237">
        <v>5731692.3670754479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2323859.5027345954</v>
      </c>
      <c r="AK21" s="237">
        <v>2428062.9434685623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783291.25515859458</v>
      </c>
      <c r="AK23" s="237">
        <v>783291.25515859458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712875.04265379638</v>
      </c>
      <c r="AK24" s="237">
        <v>712875.04265379638</v>
      </c>
    </row>
    <row r="25" spans="1:37" x14ac:dyDescent="0.25">
      <c r="A25" s="78" t="s">
        <v>114</v>
      </c>
      <c r="B25" s="237"/>
      <c r="C25" s="237"/>
      <c r="D25" s="237"/>
      <c r="E25" s="237">
        <v>1990903.880093025</v>
      </c>
      <c r="F25" s="237"/>
      <c r="G25" s="237">
        <v>13632.279090274656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16307734.043721568</v>
      </c>
      <c r="T25" s="237"/>
      <c r="U25" s="237"/>
      <c r="V25" s="237"/>
      <c r="W25" s="237"/>
      <c r="X25" s="237"/>
      <c r="Y25" s="237"/>
      <c r="Z25" s="237"/>
      <c r="AA25" s="237"/>
      <c r="AB25" s="237">
        <v>30619963.111542813</v>
      </c>
      <c r="AC25" s="237"/>
      <c r="AD25" s="237"/>
      <c r="AE25" s="237"/>
      <c r="AF25" s="237"/>
      <c r="AG25" s="237"/>
      <c r="AH25" s="237">
        <v>49812146.382281654</v>
      </c>
      <c r="AI25" s="237">
        <v>2784951.9740183875</v>
      </c>
      <c r="AJ25" s="237"/>
      <c r="AK25" s="237">
        <v>101529331.67074773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569935.67566680163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3337508.6121604778</v>
      </c>
      <c r="T27" s="237"/>
      <c r="U27" s="237"/>
      <c r="V27" s="237"/>
      <c r="W27" s="237"/>
      <c r="X27" s="237"/>
      <c r="Y27" s="237"/>
      <c r="Z27" s="237"/>
      <c r="AA27" s="237"/>
      <c r="AB27" s="237">
        <v>8111792.5165442396</v>
      </c>
      <c r="AC27" s="237"/>
      <c r="AD27" s="237"/>
      <c r="AE27" s="237"/>
      <c r="AF27" s="237"/>
      <c r="AG27" s="237"/>
      <c r="AH27" s="237">
        <v>20758258.546328586</v>
      </c>
      <c r="AI27" s="237">
        <v>936058.04505746253</v>
      </c>
      <c r="AJ27" s="237"/>
      <c r="AK27" s="237">
        <v>33718074.859787919</v>
      </c>
    </row>
    <row r="28" spans="1:37" x14ac:dyDescent="0.25">
      <c r="A28" s="79">
        <v>2050</v>
      </c>
      <c r="B28" s="237"/>
      <c r="C28" s="237"/>
      <c r="D28" s="237"/>
      <c r="E28" s="237">
        <v>597203.21156908036</v>
      </c>
      <c r="F28" s="237"/>
      <c r="G28" s="237">
        <v>4669.3150599254868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3273735.0982277556</v>
      </c>
      <c r="T28" s="237"/>
      <c r="U28" s="237"/>
      <c r="V28" s="237"/>
      <c r="W28" s="237"/>
      <c r="X28" s="237"/>
      <c r="Y28" s="237"/>
      <c r="Z28" s="237"/>
      <c r="AA28" s="237"/>
      <c r="AB28" s="237">
        <v>7766039.9283319106</v>
      </c>
      <c r="AC28" s="237"/>
      <c r="AD28" s="237"/>
      <c r="AE28" s="237"/>
      <c r="AF28" s="237"/>
      <c r="AG28" s="237"/>
      <c r="AH28" s="237">
        <v>20250396.100444585</v>
      </c>
      <c r="AI28" s="237">
        <v>904078.84028084262</v>
      </c>
      <c r="AJ28" s="237"/>
      <c r="AK28" s="237">
        <v>32796122.493914101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2128883.9311816138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2128883.9311816138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712198.49644007557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712198.49644007557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738277.61746310792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738277.61746310792</v>
      </c>
    </row>
    <row r="33" spans="1:37" x14ac:dyDescent="0.25">
      <c r="A33" s="78" t="s">
        <v>61</v>
      </c>
      <c r="B33" s="237">
        <v>182574.19618217932</v>
      </c>
      <c r="C33" s="237">
        <v>217245.27668679622</v>
      </c>
      <c r="D33" s="237">
        <v>1462906</v>
      </c>
      <c r="E33" s="237">
        <v>5830999.2614708273</v>
      </c>
      <c r="F33" s="237">
        <v>281468.55244752642</v>
      </c>
      <c r="G33" s="237">
        <v>27264.558180549313</v>
      </c>
      <c r="H33" s="237">
        <v>197788.71253069426</v>
      </c>
      <c r="I33" s="237">
        <v>1445379.0531089196</v>
      </c>
      <c r="J33" s="237">
        <v>428226</v>
      </c>
      <c r="K33" s="237">
        <v>41476304.95581004</v>
      </c>
      <c r="L33" s="237">
        <v>1513844.376677237</v>
      </c>
      <c r="M33" s="237">
        <v>8228843.7855980285</v>
      </c>
      <c r="N33" s="237">
        <v>2948427</v>
      </c>
      <c r="O33" s="237">
        <v>16263222.796414331</v>
      </c>
      <c r="P33" s="237">
        <v>2444654</v>
      </c>
      <c r="Q33" s="237">
        <v>692260.49385742994</v>
      </c>
      <c r="R33" s="237">
        <v>21472250.711091511</v>
      </c>
      <c r="S33" s="237">
        <v>41596848.793284312</v>
      </c>
      <c r="T33" s="237">
        <v>5105264.0021397118</v>
      </c>
      <c r="U33" s="237">
        <v>20044299.142737754</v>
      </c>
      <c r="V33" s="237">
        <v>2647325.8446415998</v>
      </c>
      <c r="W33" s="237">
        <v>336392.95646566537</v>
      </c>
      <c r="X33" s="237">
        <v>2128883.9311816138</v>
      </c>
      <c r="Y33" s="237">
        <v>2919175.4834569679</v>
      </c>
      <c r="Z33" s="237">
        <v>132761.00241970882</v>
      </c>
      <c r="AA33" s="237">
        <v>8334841.759060693</v>
      </c>
      <c r="AB33" s="237">
        <v>51439622.223140746</v>
      </c>
      <c r="AC33" s="237">
        <v>682979.63888483576</v>
      </c>
      <c r="AD33" s="237">
        <v>652261.37250543782</v>
      </c>
      <c r="AE33" s="237">
        <v>8445344.7369239964</v>
      </c>
      <c r="AF33" s="237">
        <v>721133.62677978189</v>
      </c>
      <c r="AG33" s="237">
        <v>681242.85797811637</v>
      </c>
      <c r="AH33" s="237">
        <v>49812146.382281654</v>
      </c>
      <c r="AI33" s="237">
        <v>2784951.9740183875</v>
      </c>
      <c r="AJ33" s="237">
        <v>2323859.5027345954</v>
      </c>
      <c r="AK33" s="237">
        <v>305902994.96069169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309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223376.70355809579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456262.55953572609</v>
      </c>
      <c r="I8" s="76">
        <v>5421074.2654714435</v>
      </c>
      <c r="J8" s="76">
        <v>7154222.2707756814</v>
      </c>
    </row>
    <row r="9" spans="1:10" x14ac:dyDescent="0.25">
      <c r="A9" s="78" t="s">
        <v>61</v>
      </c>
      <c r="B9" s="76">
        <v>370459.88762915425</v>
      </c>
      <c r="C9" s="76">
        <v>637991.68294847931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1314336.3276045257</v>
      </c>
      <c r="I9" s="76">
        <v>16263222.796414331</v>
      </c>
      <c r="J9" s="76">
        <v>22088208.415995155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7" width="11" style="168" bestFit="1" customWidth="1"/>
    <col min="18" max="18" width="9.85546875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238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36340250.344565757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236872.5084400234</v>
      </c>
      <c r="D8" s="98">
        <v>3060146.2519406481</v>
      </c>
      <c r="E8" s="98">
        <v>980314.70578320744</v>
      </c>
      <c r="F8" s="98">
        <v>119570.06432731522</v>
      </c>
      <c r="G8" s="98">
        <v>1633518.8473632084</v>
      </c>
      <c r="H8" s="98">
        <v>5767099.8210406285</v>
      </c>
      <c r="I8" s="98"/>
      <c r="J8" s="98">
        <v>2208063.52547062</v>
      </c>
      <c r="K8" s="98">
        <v>2802589.9232048662</v>
      </c>
      <c r="L8" s="98">
        <v>2199.2700615431677</v>
      </c>
      <c r="M8" s="98">
        <v>2083345.8918383992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1926978.2416687757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989747.08638991043</v>
      </c>
      <c r="Y8" s="98">
        <v>2178741.0896790312</v>
      </c>
      <c r="Z8" s="98">
        <v>128760.9331382933</v>
      </c>
      <c r="AA8" s="98">
        <v>38504491.046988532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675839.29447009217</v>
      </c>
      <c r="D9" s="98">
        <v>9212031.6188561469</v>
      </c>
      <c r="E9" s="98">
        <v>3268087.5012847767</v>
      </c>
      <c r="F9" s="98">
        <v>388863.39451189141</v>
      </c>
      <c r="G9" s="98">
        <v>4706234.0846063513</v>
      </c>
      <c r="H9" s="98">
        <v>14714024.779902194</v>
      </c>
      <c r="I9" s="98">
        <v>0.40288562423666008</v>
      </c>
      <c r="J9" s="98">
        <v>6383143.788157301</v>
      </c>
      <c r="K9" s="98">
        <v>7200793.4249374056</v>
      </c>
      <c r="L9" s="98">
        <v>88541.13456199161</v>
      </c>
      <c r="M9" s="98">
        <v>5040477.2131620087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5387122.1450232053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2856299.6938942028</v>
      </c>
      <c r="Y9" s="98">
        <v>6285147.1076456029</v>
      </c>
      <c r="Z9" s="98">
        <v>343308.33881102497</v>
      </c>
      <c r="AA9" s="98">
        <v>109469935.41306563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316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19.810752704992638</v>
      </c>
      <c r="C7" s="235">
        <v>0</v>
      </c>
      <c r="D7" s="235">
        <v>19.850360529489279</v>
      </c>
      <c r="E7" s="235">
        <v>26.93090541898259</v>
      </c>
      <c r="F7" s="235">
        <v>0.35905402506237244</v>
      </c>
      <c r="G7" s="235">
        <v>2.0151850141246661</v>
      </c>
      <c r="H7" s="235">
        <v>0</v>
      </c>
      <c r="I7" s="235">
        <v>7.9766231601288453</v>
      </c>
      <c r="J7" s="235">
        <v>45.280222691386172</v>
      </c>
      <c r="K7" s="235">
        <v>122.22310354416658</v>
      </c>
    </row>
    <row r="8" spans="1:11" x14ac:dyDescent="0.25">
      <c r="A8" s="79">
        <v>2050</v>
      </c>
      <c r="B8" s="235">
        <v>19.90496446847807</v>
      </c>
      <c r="C8" s="235">
        <v>0</v>
      </c>
      <c r="D8" s="235">
        <v>23.319850561955707</v>
      </c>
      <c r="E8" s="235">
        <v>27.177787331946757</v>
      </c>
      <c r="F8" s="235">
        <v>0.35905402506237249</v>
      </c>
      <c r="G8" s="235">
        <v>2.1115978762570289</v>
      </c>
      <c r="H8" s="235">
        <v>0</v>
      </c>
      <c r="I8" s="235">
        <v>8.2687093155868077</v>
      </c>
      <c r="J8" s="235">
        <v>41.635477473780199</v>
      </c>
      <c r="K8" s="235">
        <v>122.77744105306694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5.299004640736527</v>
      </c>
      <c r="C11" s="235">
        <v>2.1694819870080004</v>
      </c>
      <c r="D11" s="235">
        <v>1.4201719861750004</v>
      </c>
      <c r="E11" s="235">
        <v>0.45076703431999993</v>
      </c>
      <c r="F11" s="235">
        <v>0</v>
      </c>
      <c r="G11" s="235">
        <v>12.53543651233441</v>
      </c>
      <c r="H11" s="235">
        <v>0</v>
      </c>
      <c r="I11" s="235">
        <v>0</v>
      </c>
      <c r="J11" s="235">
        <v>0</v>
      </c>
      <c r="K11" s="235">
        <v>21.87486216057394</v>
      </c>
    </row>
    <row r="12" spans="1:11" x14ac:dyDescent="0.25">
      <c r="A12" s="79">
        <v>2050</v>
      </c>
      <c r="B12" s="235">
        <v>5.3654495190523503</v>
      </c>
      <c r="C12" s="235">
        <v>2.1694819870080004</v>
      </c>
      <c r="D12" s="235">
        <v>1.4201719861750002</v>
      </c>
      <c r="E12" s="235">
        <v>0.45076703432000004</v>
      </c>
      <c r="F12" s="235">
        <v>0</v>
      </c>
      <c r="G12" s="235">
        <v>12.420463246039292</v>
      </c>
      <c r="H12" s="235">
        <v>0</v>
      </c>
      <c r="I12" s="235">
        <v>0</v>
      </c>
      <c r="J12" s="235">
        <v>0</v>
      </c>
      <c r="K12" s="235">
        <v>21.826333772594644</v>
      </c>
    </row>
    <row r="13" spans="1:11" x14ac:dyDescent="0.25">
      <c r="A13" s="78" t="s">
        <v>289</v>
      </c>
      <c r="B13" s="235">
        <v>57.259647697973008</v>
      </c>
      <c r="C13" s="235">
        <v>0</v>
      </c>
      <c r="D13" s="235">
        <v>43.170211091444983</v>
      </c>
      <c r="E13" s="235">
        <v>73.682283239486537</v>
      </c>
      <c r="F13" s="235">
        <v>0.71810805012474499</v>
      </c>
      <c r="G13" s="235">
        <v>4.126782890381695</v>
      </c>
      <c r="H13" s="235">
        <v>0</v>
      </c>
      <c r="I13" s="235">
        <v>20.196379603545232</v>
      </c>
      <c r="J13" s="235">
        <v>134.40479508950824</v>
      </c>
      <c r="K13" s="235">
        <v>333.55820766246444</v>
      </c>
    </row>
    <row r="14" spans="1:11" x14ac:dyDescent="0.25">
      <c r="A14" s="78" t="s">
        <v>244</v>
      </c>
      <c r="B14" s="235">
        <v>18.147608863995877</v>
      </c>
      <c r="C14" s="235">
        <v>6.5084459610240017</v>
      </c>
      <c r="D14" s="235">
        <v>4.2605159585250005</v>
      </c>
      <c r="E14" s="235">
        <v>1.3523011029600001</v>
      </c>
      <c r="F14" s="235">
        <v>0</v>
      </c>
      <c r="G14" s="235">
        <v>30.048182716378705</v>
      </c>
      <c r="H14" s="235">
        <v>0</v>
      </c>
      <c r="I14" s="235">
        <v>0</v>
      </c>
      <c r="J14" s="235">
        <v>0</v>
      </c>
      <c r="K14" s="235">
        <v>60.317054602883587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1140745.9345080981</v>
      </c>
      <c r="C4" s="236">
        <v>128467.8</v>
      </c>
      <c r="D4" s="236">
        <v>2348840.8844847302</v>
      </c>
      <c r="E4" s="236">
        <v>2349166.8466086611</v>
      </c>
      <c r="F4" s="236">
        <v>60009.02925833522</v>
      </c>
      <c r="G4" s="236">
        <v>1993192.5254781186</v>
      </c>
      <c r="H4" s="236">
        <v>1498974.2460576054</v>
      </c>
      <c r="I4" s="236">
        <v>9519397.2663955484</v>
      </c>
    </row>
    <row r="5" spans="1:9" x14ac:dyDescent="0.25">
      <c r="A5" s="78">
        <v>2050</v>
      </c>
      <c r="B5" s="236">
        <v>1159380.5453773015</v>
      </c>
      <c r="C5" s="236">
        <v>128467.8</v>
      </c>
      <c r="D5" s="236">
        <v>2753913.7257766509</v>
      </c>
      <c r="E5" s="236">
        <v>2380214.3991162772</v>
      </c>
      <c r="F5" s="236">
        <v>60009.02925833522</v>
      </c>
      <c r="G5" s="236">
        <v>1993395.3314738162</v>
      </c>
      <c r="H5" s="236">
        <v>1372767.4962379688</v>
      </c>
      <c r="I5" s="236">
        <v>9848148.3272403497</v>
      </c>
    </row>
    <row r="6" spans="1:9" x14ac:dyDescent="0.25">
      <c r="A6" s="78" t="s">
        <v>61</v>
      </c>
      <c r="B6" s="236">
        <v>3377431.4198853993</v>
      </c>
      <c r="C6" s="236">
        <v>385403.4</v>
      </c>
      <c r="D6" s="236">
        <v>5231480.970261381</v>
      </c>
      <c r="E6" s="236">
        <v>6404799.2363801654</v>
      </c>
      <c r="F6" s="236">
        <v>120018.05851667044</v>
      </c>
      <c r="G6" s="236">
        <v>4690603.972785268</v>
      </c>
      <c r="H6" s="236">
        <v>4447615.2207267499</v>
      </c>
      <c r="I6" s="236">
        <v>24657352.278555635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314</v>
      </c>
      <c r="I2" s="168" t="s">
        <v>336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13079562.578313589</v>
      </c>
      <c r="C4" s="98">
        <v>-50273.43159900204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26159125.156627171</v>
      </c>
    </row>
    <row r="5" spans="1:10" x14ac:dyDescent="0.25">
      <c r="A5" s="78">
        <v>2050</v>
      </c>
      <c r="B5" s="98">
        <v>12133526.796486642</v>
      </c>
      <c r="C5" s="98">
        <v>-50273.43159900204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24267053.592973288</v>
      </c>
    </row>
    <row r="6" spans="1:10" x14ac:dyDescent="0.25">
      <c r="A6" s="78" t="s">
        <v>61</v>
      </c>
      <c r="B6" s="98">
        <v>39124651.4930778</v>
      </c>
      <c r="C6" s="98">
        <v>-100705.30039800408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78249302.986155584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Vestdanmark'!$F:$F,'CO2-udledning'!$D$2,'Resultater - Vestdanmark'!H:H)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-469132.82551179174</v>
      </c>
      <c r="D9" s="168" t="s">
        <v>335</v>
      </c>
      <c r="E9" s="168" t="s">
        <v>336</v>
      </c>
      <c r="G9" s="168" t="s">
        <v>334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Vestdanmark'!H:H,'Resultater - Vestdanmark'!$F:$F,'CO2-udledning'!$D$2,'Resultater - Vestdanmark'!$A:$A,'CO2-udledning'!$G11)</f>
        <v>0</v>
      </c>
      <c r="D11" s="168" t="s">
        <v>314</v>
      </c>
      <c r="E11" s="168" t="s">
        <v>314</v>
      </c>
      <c r="G11" s="168" t="s">
        <v>314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11210801.890586928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-526908.50323869486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-443965.99796390499</v>
      </c>
      <c r="D19" s="168" t="s">
        <v>335</v>
      </c>
      <c r="E19" s="98" t="str">
        <f t="shared" si="4"/>
        <v>Træprodukter</v>
      </c>
      <c r="G19" s="168" t="s">
        <v>334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10430639.713805048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-1245513.080947733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-420246.69324787147</v>
      </c>
      <c r="D29" s="168" t="s">
        <v>335</v>
      </c>
      <c r="E29" s="98" t="str">
        <f t="shared" si="4"/>
        <v>Træprodukter</v>
      </c>
      <c r="G29" s="168" t="s">
        <v>334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-137317.43481230648</v>
      </c>
      <c r="D39" s="168" t="s">
        <v>335</v>
      </c>
      <c r="E39" s="98" t="str">
        <f t="shared" si="4"/>
        <v>Træprodukter</v>
      </c>
      <c r="G39" s="168" t="s">
        <v>334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1868291.9536212776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-147143.72791198746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-129950.98332286018</v>
      </c>
      <c r="D49" s="168" t="s">
        <v>335</v>
      </c>
      <c r="E49" s="98" t="str">
        <f t="shared" si="4"/>
        <v>Træprodukter</v>
      </c>
      <c r="G49" s="168" t="s">
        <v>334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1702001.4863685807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-310104.23775807855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-121876.74474075671</v>
      </c>
      <c r="D59" s="168" t="s">
        <v>335</v>
      </c>
      <c r="E59" s="98" t="str">
        <f t="shared" si="4"/>
        <v>Træprodukter</v>
      </c>
      <c r="G59" s="168" t="s">
        <v>334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309287.60066895548</v>
      </c>
      <c r="C7" s="98">
        <v>1633518.8473632084</v>
      </c>
      <c r="D7" s="98">
        <v>45511.376807769208</v>
      </c>
      <c r="E7" s="98">
        <v>19592534.806310643</v>
      </c>
      <c r="F7" s="98">
        <v>302165.47187535447</v>
      </c>
      <c r="G7" s="98">
        <v>989747.08638991043</v>
      </c>
      <c r="H7" s="98">
        <v>2448386.8318246095</v>
      </c>
      <c r="I7" s="98">
        <v>9982932.3019737937</v>
      </c>
      <c r="J7" s="98">
        <v>8764778.9394176491</v>
      </c>
      <c r="K7" s="98">
        <v>2178741.0896790312</v>
      </c>
      <c r="L7" s="98">
        <v>225542.84146215921</v>
      </c>
      <c r="M7" s="98">
        <v>738277.61746310792</v>
      </c>
      <c r="N7" s="98">
        <v>2900036.7361544319</v>
      </c>
      <c r="O7" s="98">
        <v>50111461.547390617</v>
      </c>
    </row>
    <row r="8" spans="1:15" x14ac:dyDescent="0.25">
      <c r="A8" s="78" t="s">
        <v>61</v>
      </c>
      <c r="B8" s="98">
        <v>893084.57115688839</v>
      </c>
      <c r="C8" s="98">
        <v>4706234.0846063513</v>
      </c>
      <c r="D8" s="98">
        <v>131042.72550439375</v>
      </c>
      <c r="E8" s="98">
        <v>56190329.73571223</v>
      </c>
      <c r="F8" s="98">
        <v>875852.69372875756</v>
      </c>
      <c r="G8" s="98">
        <v>2856299.6938942028</v>
      </c>
      <c r="H8" s="98">
        <v>7075404.2820147313</v>
      </c>
      <c r="I8" s="98">
        <v>28673044.136028916</v>
      </c>
      <c r="J8" s="98">
        <v>25084776.355899759</v>
      </c>
      <c r="K8" s="98">
        <v>6285147.1076456029</v>
      </c>
      <c r="L8" s="98">
        <v>652261.37250543782</v>
      </c>
      <c r="M8" s="98">
        <v>2128883.9311816138</v>
      </c>
      <c r="N8" s="98">
        <v>8306297.6284801736</v>
      </c>
      <c r="O8" s="98">
        <v>143858658.31835905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2586353.261057131</v>
      </c>
      <c r="C8" s="236">
        <v>712875.04265379638</v>
      </c>
      <c r="D8" s="236">
        <v>3299228.3037109273</v>
      </c>
    </row>
    <row r="9" spans="1:4" x14ac:dyDescent="0.25">
      <c r="A9" s="78" t="s">
        <v>61</v>
      </c>
      <c r="B9" s="236">
        <v>8445344.7369239964</v>
      </c>
      <c r="C9" s="236">
        <v>2323859.5027345954</v>
      </c>
      <c r="D9" s="236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2542469.9999999995</v>
      </c>
      <c r="E6" s="236">
        <v>487920</v>
      </c>
      <c r="F6" s="236">
        <v>582800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2504470</v>
      </c>
      <c r="E7" s="236">
        <v>487920</v>
      </c>
      <c r="F7" s="236">
        <v>620800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7625310</v>
      </c>
      <c r="E8" s="236">
        <v>1448760</v>
      </c>
      <c r="F8" s="236">
        <v>1765500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75894.211512917434</v>
      </c>
      <c r="C7" s="236">
        <v>5061.7462007604217</v>
      </c>
      <c r="D7" s="236">
        <v>282589.13188024791</v>
      </c>
      <c r="E7" s="236">
        <v>12639.370816764706</v>
      </c>
      <c r="F7" s="236">
        <v>18710.553661240276</v>
      </c>
      <c r="G7" s="236">
        <v>54298.35247077707</v>
      </c>
      <c r="H7" s="236">
        <v>1323109.1146040615</v>
      </c>
      <c r="I7" s="236">
        <v>177819.27950831145</v>
      </c>
      <c r="J7" s="236">
        <v>69104.195969111795</v>
      </c>
      <c r="K7" s="236">
        <v>159802.81644068591</v>
      </c>
      <c r="L7" s="236">
        <v>33795.467038967829</v>
      </c>
      <c r="M7" s="236">
        <v>214938.45789911941</v>
      </c>
      <c r="N7" s="236">
        <v>8385.8091715253049</v>
      </c>
      <c r="O7" s="236">
        <v>106321.49282550839</v>
      </c>
      <c r="P7" s="236">
        <v>2542469.9999999991</v>
      </c>
    </row>
    <row r="8" spans="1:16" x14ac:dyDescent="0.25">
      <c r="A8" s="78">
        <v>2050</v>
      </c>
      <c r="B8" s="236">
        <v>74611.772091610444</v>
      </c>
      <c r="C8" s="236">
        <v>4992.9413474389539</v>
      </c>
      <c r="D8" s="236">
        <v>278445.99362396839</v>
      </c>
      <c r="E8" s="236">
        <v>12457.143108539938</v>
      </c>
      <c r="F8" s="236">
        <v>18409.47067327406</v>
      </c>
      <c r="G8" s="236">
        <v>53367.370861566276</v>
      </c>
      <c r="H8" s="236">
        <v>1303035.234021947</v>
      </c>
      <c r="I8" s="236">
        <v>174714.53228951979</v>
      </c>
      <c r="J8" s="236">
        <v>68021.901921824086</v>
      </c>
      <c r="K8" s="236">
        <v>157421.73721827005</v>
      </c>
      <c r="L8" s="236">
        <v>33512.483920016224</v>
      </c>
      <c r="M8" s="236">
        <v>212209.58099609043</v>
      </c>
      <c r="N8" s="236">
        <v>8272.9113069354553</v>
      </c>
      <c r="O8" s="236">
        <v>104996.92661899899</v>
      </c>
      <c r="P8" s="236">
        <v>2504470</v>
      </c>
    </row>
    <row r="9" spans="1:16" x14ac:dyDescent="0.25">
      <c r="A9" s="78" t="s">
        <v>61</v>
      </c>
      <c r="B9" s="236">
        <v>227359.19647095018</v>
      </c>
      <c r="C9" s="236">
        <v>15169.468441305282</v>
      </c>
      <c r="D9" s="236">
        <v>849966.54115986428</v>
      </c>
      <c r="E9" s="236">
        <v>37848.592494132638</v>
      </c>
      <c r="F9" s="236">
        <v>56062.720801260555</v>
      </c>
      <c r="G9" s="236">
        <v>162741.24413432484</v>
      </c>
      <c r="H9" s="236">
        <v>3963965.6813090099</v>
      </c>
      <c r="I9" s="236">
        <v>532674.48768093565</v>
      </c>
      <c r="J9" s="236">
        <v>207064.73396007629</v>
      </c>
      <c r="K9" s="236">
        <v>478656.17599164927</v>
      </c>
      <c r="L9" s="236">
        <v>101274.30782270308</v>
      </c>
      <c r="M9" s="236">
        <v>648153.05397151585</v>
      </c>
      <c r="N9" s="236">
        <v>25238.347865035168</v>
      </c>
      <c r="O9" s="236">
        <v>319135.44789723627</v>
      </c>
      <c r="P9" s="236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2021-12-07T13:36:18Z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330582380294799</vt:r8>
  </property>
</Properties>
</file>