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ikkel Simonsen\TIMES-DK\SubRES_TMPL\"/>
    </mc:Choice>
  </mc:AlternateContent>
  <bookViews>
    <workbookView xWindow="0" yWindow="0" windowWidth="24000" windowHeight="9600" activeTab="3"/>
  </bookViews>
  <sheets>
    <sheet name="LOG" sheetId="10" r:id="rId1"/>
    <sheet name="EXH_Comm" sheetId="1" r:id="rId2"/>
    <sheet name="EXH_Proc" sheetId="4" r:id="rId3"/>
    <sheet name="ELC_EXH_Processes" sheetId="2" r:id="rId4"/>
    <sheet name="HP_DATA" sheetId="3" r:id="rId5"/>
    <sheet name="HX_Data" sheetId="9" r:id="rId6"/>
  </sheets>
  <definedNames>
    <definedName name="Euro">ELC_EXH_Processes!$E$2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3" l="1"/>
  <c r="D7" i="3"/>
  <c r="D8" i="3"/>
  <c r="D9" i="3"/>
  <c r="D10" i="3"/>
  <c r="D11" i="3"/>
  <c r="D12" i="3"/>
  <c r="D13" i="3"/>
  <c r="D88" i="2" l="1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87" i="2"/>
  <c r="A57" i="2" l="1"/>
  <c r="B57" i="2"/>
  <c r="C57" i="2"/>
  <c r="D57" i="2"/>
  <c r="A58" i="2"/>
  <c r="B58" i="2"/>
  <c r="C58" i="2"/>
  <c r="D58" i="2"/>
  <c r="A59" i="2"/>
  <c r="B59" i="2"/>
  <c r="C59" i="2"/>
  <c r="D59" i="2"/>
  <c r="A60" i="2"/>
  <c r="B60" i="2"/>
  <c r="C60" i="2"/>
  <c r="D60" i="2"/>
  <c r="A61" i="2"/>
  <c r="B61" i="2"/>
  <c r="C61" i="2"/>
  <c r="D61" i="2"/>
  <c r="A62" i="2"/>
  <c r="B62" i="2"/>
  <c r="C62" i="2"/>
  <c r="D62" i="2"/>
  <c r="A63" i="2"/>
  <c r="B63" i="2"/>
  <c r="C63" i="2"/>
  <c r="D63" i="2"/>
  <c r="A64" i="2"/>
  <c r="B64" i="2"/>
  <c r="C64" i="2"/>
  <c r="D64" i="2"/>
  <c r="A65" i="2"/>
  <c r="B65" i="2"/>
  <c r="C65" i="2"/>
  <c r="D65" i="2"/>
  <c r="A66" i="2"/>
  <c r="B66" i="2"/>
  <c r="C66" i="2"/>
  <c r="D66" i="2"/>
  <c r="A67" i="2"/>
  <c r="B67" i="2"/>
  <c r="C67" i="2"/>
  <c r="D67" i="2"/>
  <c r="A68" i="2"/>
  <c r="B68" i="2"/>
  <c r="C68" i="2"/>
  <c r="D68" i="2"/>
  <c r="A69" i="2"/>
  <c r="B69" i="2"/>
  <c r="C69" i="2"/>
  <c r="D69" i="2"/>
  <c r="A70" i="2"/>
  <c r="B70" i="2"/>
  <c r="C70" i="2"/>
  <c r="D70" i="2"/>
  <c r="A71" i="2"/>
  <c r="B71" i="2"/>
  <c r="C71" i="2"/>
  <c r="D71" i="2"/>
  <c r="A72" i="2"/>
  <c r="B72" i="2"/>
  <c r="C72" i="2"/>
  <c r="D72" i="2"/>
  <c r="A73" i="2"/>
  <c r="B73" i="2"/>
  <c r="C73" i="2"/>
  <c r="D73" i="2"/>
  <c r="A74" i="2"/>
  <c r="B74" i="2"/>
  <c r="C74" i="2"/>
  <c r="D74" i="2"/>
  <c r="A75" i="2"/>
  <c r="B75" i="2"/>
  <c r="C75" i="2"/>
  <c r="D75" i="2"/>
  <c r="A76" i="2"/>
  <c r="B76" i="2"/>
  <c r="C76" i="2"/>
  <c r="D76" i="2"/>
  <c r="A54" i="2" l="1"/>
  <c r="B54" i="2"/>
  <c r="C54" i="2"/>
  <c r="D54" i="2"/>
  <c r="A55" i="2"/>
  <c r="B55" i="2"/>
  <c r="C55" i="2"/>
  <c r="D55" i="2"/>
  <c r="A56" i="2"/>
  <c r="B56" i="2"/>
  <c r="C56" i="2"/>
  <c r="D56" i="2"/>
  <c r="A53" i="2"/>
  <c r="B53" i="2"/>
  <c r="D53" i="2" l="1"/>
  <c r="C53" i="2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C18" i="4"/>
  <c r="B18" i="4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D35" i="1"/>
  <c r="C35" i="1"/>
  <c r="C14" i="4" l="1"/>
  <c r="C15" i="4"/>
  <c r="C16" i="4"/>
  <c r="C17" i="4"/>
  <c r="B17" i="4"/>
  <c r="B16" i="4"/>
  <c r="B15" i="4"/>
  <c r="B14" i="4"/>
  <c r="Y18" i="2" l="1"/>
  <c r="Y19" i="2"/>
  <c r="Y20" i="2"/>
  <c r="V17" i="2"/>
  <c r="W17" i="2"/>
  <c r="X17" i="2"/>
  <c r="Y17" i="2"/>
  <c r="S18" i="2"/>
  <c r="H18" i="2"/>
  <c r="H19" i="2"/>
  <c r="H20" i="2"/>
  <c r="H17" i="2"/>
  <c r="Y14" i="2"/>
  <c r="Y15" i="2"/>
  <c r="Y16" i="2"/>
  <c r="V13" i="2"/>
  <c r="W13" i="2"/>
  <c r="X13" i="2"/>
  <c r="Y13" i="2"/>
  <c r="H14" i="2"/>
  <c r="H15" i="2"/>
  <c r="H16" i="2"/>
  <c r="H13" i="2"/>
  <c r="L13" i="3"/>
  <c r="L12" i="3"/>
  <c r="L11" i="3"/>
  <c r="L10" i="3"/>
  <c r="H13" i="3"/>
  <c r="U16" i="2" s="1"/>
  <c r="H12" i="3"/>
  <c r="U19" i="2" s="1"/>
  <c r="H11" i="3"/>
  <c r="U14" i="2" s="1"/>
  <c r="H10" i="3"/>
  <c r="U17" i="2" s="1"/>
  <c r="G13" i="3"/>
  <c r="T16" i="2" s="1"/>
  <c r="G12" i="3"/>
  <c r="T19" i="2" s="1"/>
  <c r="G11" i="3"/>
  <c r="T14" i="2" s="1"/>
  <c r="G10" i="3"/>
  <c r="T13" i="2" s="1"/>
  <c r="F13" i="3"/>
  <c r="S16" i="2" s="1"/>
  <c r="F12" i="3"/>
  <c r="S19" i="2" s="1"/>
  <c r="F11" i="3"/>
  <c r="S14" i="2" s="1"/>
  <c r="F10" i="3"/>
  <c r="S13" i="2" s="1"/>
  <c r="E13" i="3"/>
  <c r="E12" i="3"/>
  <c r="E11" i="3"/>
  <c r="E10" i="3"/>
  <c r="Y50" i="2"/>
  <c r="Y51" i="2"/>
  <c r="Y52" i="2"/>
  <c r="S50" i="2"/>
  <c r="T50" i="2"/>
  <c r="U50" i="2"/>
  <c r="S51" i="2"/>
  <c r="T51" i="2"/>
  <c r="U51" i="2"/>
  <c r="S52" i="2"/>
  <c r="T52" i="2"/>
  <c r="U52" i="2"/>
  <c r="T49" i="2"/>
  <c r="U49" i="2"/>
  <c r="V49" i="2"/>
  <c r="W49" i="2"/>
  <c r="X49" i="2"/>
  <c r="Y49" i="2"/>
  <c r="S49" i="2"/>
  <c r="Y46" i="2"/>
  <c r="Y47" i="2"/>
  <c r="Y48" i="2"/>
  <c r="S46" i="2"/>
  <c r="T46" i="2"/>
  <c r="U46" i="2"/>
  <c r="S47" i="2"/>
  <c r="T47" i="2"/>
  <c r="U47" i="2"/>
  <c r="S48" i="2"/>
  <c r="T48" i="2"/>
  <c r="U48" i="2"/>
  <c r="T45" i="2"/>
  <c r="U45" i="2"/>
  <c r="V45" i="2"/>
  <c r="W45" i="2"/>
  <c r="X45" i="2"/>
  <c r="Y45" i="2"/>
  <c r="S45" i="2"/>
  <c r="H46" i="2"/>
  <c r="H47" i="2"/>
  <c r="H48" i="2"/>
  <c r="H45" i="2"/>
  <c r="H50" i="2"/>
  <c r="H51" i="2"/>
  <c r="H52" i="2"/>
  <c r="H49" i="2"/>
  <c r="F50" i="2"/>
  <c r="F51" i="2"/>
  <c r="F52" i="2"/>
  <c r="F49" i="2"/>
  <c r="G49" i="2" s="1"/>
  <c r="F46" i="2"/>
  <c r="F47" i="2"/>
  <c r="F48" i="2"/>
  <c r="F45" i="2"/>
  <c r="G45" i="2" s="1"/>
  <c r="D49" i="2"/>
  <c r="D45" i="2"/>
  <c r="C52" i="2"/>
  <c r="C51" i="2"/>
  <c r="C50" i="2"/>
  <c r="C49" i="2"/>
  <c r="C48" i="2"/>
  <c r="C47" i="2"/>
  <c r="C46" i="2"/>
  <c r="C45" i="2"/>
  <c r="F42" i="2"/>
  <c r="F43" i="2"/>
  <c r="F44" i="2"/>
  <c r="F41" i="2"/>
  <c r="H42" i="2"/>
  <c r="H43" i="2"/>
  <c r="H44" i="2"/>
  <c r="H41" i="2"/>
  <c r="S42" i="2"/>
  <c r="T42" i="2"/>
  <c r="U42" i="2"/>
  <c r="S43" i="2"/>
  <c r="T43" i="2"/>
  <c r="U43" i="2"/>
  <c r="S44" i="2"/>
  <c r="T44" i="2"/>
  <c r="U44" i="2"/>
  <c r="Y42" i="2"/>
  <c r="Y43" i="2"/>
  <c r="Y44" i="2"/>
  <c r="V41" i="2"/>
  <c r="W41" i="2"/>
  <c r="X41" i="2"/>
  <c r="Y41" i="2"/>
  <c r="T41" i="2"/>
  <c r="U41" i="2"/>
  <c r="S41" i="2"/>
  <c r="Y38" i="2"/>
  <c r="Y39" i="2"/>
  <c r="Y40" i="2"/>
  <c r="V37" i="2"/>
  <c r="W37" i="2"/>
  <c r="X37" i="2"/>
  <c r="Y37" i="2"/>
  <c r="T37" i="2"/>
  <c r="U37" i="2"/>
  <c r="T38" i="2"/>
  <c r="U38" i="2"/>
  <c r="T39" i="2"/>
  <c r="U39" i="2"/>
  <c r="T40" i="2"/>
  <c r="U40" i="2"/>
  <c r="S38" i="2"/>
  <c r="S39" i="2"/>
  <c r="S40" i="2"/>
  <c r="S37" i="2"/>
  <c r="H38" i="2"/>
  <c r="H39" i="2"/>
  <c r="H40" i="2"/>
  <c r="H37" i="2"/>
  <c r="F38" i="2"/>
  <c r="F39" i="2"/>
  <c r="F40" i="2"/>
  <c r="F37" i="2"/>
  <c r="G37" i="2" s="1"/>
  <c r="D41" i="2"/>
  <c r="D37" i="2"/>
  <c r="C44" i="2"/>
  <c r="C43" i="2"/>
  <c r="C42" i="2"/>
  <c r="G41" i="2"/>
  <c r="C41" i="2"/>
  <c r="C40" i="2"/>
  <c r="C39" i="2"/>
  <c r="C38" i="2"/>
  <c r="C37" i="2"/>
  <c r="C8" i="4"/>
  <c r="C9" i="4"/>
  <c r="C10" i="4"/>
  <c r="C11" i="4"/>
  <c r="B11" i="4"/>
  <c r="B10" i="4"/>
  <c r="B9" i="4"/>
  <c r="B8" i="4"/>
  <c r="H26" i="2"/>
  <c r="H27" i="2"/>
  <c r="H28" i="2"/>
  <c r="H25" i="2"/>
  <c r="H22" i="2"/>
  <c r="H23" i="2"/>
  <c r="H24" i="2"/>
  <c r="H21" i="2"/>
  <c r="C25" i="2"/>
  <c r="C21" i="2"/>
  <c r="C17" i="2"/>
  <c r="C13" i="2"/>
  <c r="U13" i="2" l="1"/>
  <c r="T17" i="2"/>
  <c r="T15" i="2"/>
  <c r="S17" i="2"/>
  <c r="U20" i="2"/>
  <c r="U18" i="2"/>
  <c r="S15" i="2"/>
  <c r="S20" i="2"/>
  <c r="T20" i="2"/>
  <c r="T18" i="2"/>
  <c r="U15" i="2"/>
  <c r="H9" i="3" l="1"/>
  <c r="H8" i="3"/>
  <c r="H7" i="3"/>
  <c r="H6" i="3"/>
  <c r="U5" i="2" s="1"/>
  <c r="C35" i="2" l="1"/>
  <c r="C36" i="2"/>
  <c r="C33" i="2"/>
  <c r="C31" i="2"/>
  <c r="C32" i="2"/>
  <c r="C29" i="2"/>
  <c r="C34" i="2" l="1"/>
  <c r="D33" i="2"/>
  <c r="D29" i="2"/>
  <c r="C30" i="2"/>
  <c r="C12" i="4"/>
  <c r="C13" i="4"/>
  <c r="B13" i="4"/>
  <c r="B12" i="4"/>
  <c r="Y34" i="2"/>
  <c r="Y35" i="2"/>
  <c r="Y36" i="2"/>
  <c r="V33" i="2"/>
  <c r="W33" i="2"/>
  <c r="X33" i="2"/>
  <c r="Y33" i="2"/>
  <c r="Y30" i="2"/>
  <c r="Y31" i="2"/>
  <c r="Y32" i="2"/>
  <c r="V29" i="2"/>
  <c r="W29" i="2"/>
  <c r="X29" i="2"/>
  <c r="Y29" i="2"/>
  <c r="T29" i="2"/>
  <c r="U29" i="2"/>
  <c r="T30" i="2"/>
  <c r="U30" i="2"/>
  <c r="T31" i="2"/>
  <c r="U31" i="2"/>
  <c r="T32" i="2"/>
  <c r="U32" i="2"/>
  <c r="T33" i="2"/>
  <c r="U33" i="2"/>
  <c r="T34" i="2"/>
  <c r="U34" i="2"/>
  <c r="T35" i="2"/>
  <c r="U35" i="2"/>
  <c r="T36" i="2"/>
  <c r="U36" i="2"/>
  <c r="S34" i="2"/>
  <c r="S35" i="2"/>
  <c r="S36" i="2"/>
  <c r="S33" i="2"/>
  <c r="S30" i="2"/>
  <c r="S31" i="2"/>
  <c r="S32" i="2"/>
  <c r="S29" i="2"/>
  <c r="H34" i="2"/>
  <c r="H35" i="2"/>
  <c r="H36" i="2"/>
  <c r="H33" i="2"/>
  <c r="H30" i="2"/>
  <c r="H31" i="2"/>
  <c r="H32" i="2"/>
  <c r="H29" i="2"/>
  <c r="F34" i="2"/>
  <c r="F35" i="2"/>
  <c r="F36" i="2"/>
  <c r="F33" i="2"/>
  <c r="G33" i="2" s="1"/>
  <c r="F30" i="2"/>
  <c r="F31" i="2"/>
  <c r="F32" i="2"/>
  <c r="F29" i="2"/>
  <c r="G29" i="2" s="1"/>
  <c r="M9" i="9"/>
  <c r="M8" i="9"/>
  <c r="M7" i="9"/>
  <c r="M6" i="9"/>
  <c r="D9" i="9"/>
  <c r="D8" i="9"/>
  <c r="D7" i="9"/>
  <c r="D6" i="9"/>
  <c r="I9" i="9"/>
  <c r="I8" i="9"/>
  <c r="I7" i="9"/>
  <c r="I6" i="9"/>
  <c r="H8" i="9"/>
  <c r="H9" i="9"/>
  <c r="H7" i="9"/>
  <c r="H6" i="9"/>
  <c r="G6" i="9"/>
  <c r="G9" i="9"/>
  <c r="G8" i="9"/>
  <c r="G7" i="9"/>
  <c r="F9" i="9"/>
  <c r="F8" i="9"/>
  <c r="F7" i="9"/>
  <c r="F6" i="9"/>
  <c r="H10" i="2"/>
  <c r="H11" i="2"/>
  <c r="H12" i="2"/>
  <c r="H9" i="2"/>
  <c r="H6" i="2"/>
  <c r="H7" i="2"/>
  <c r="H8" i="2"/>
  <c r="H5" i="2"/>
  <c r="E9" i="3"/>
  <c r="E8" i="3"/>
  <c r="E7" i="3"/>
  <c r="E6" i="3"/>
  <c r="C7" i="4" l="1"/>
  <c r="B7" i="4"/>
  <c r="V9" i="2"/>
  <c r="W9" i="2"/>
  <c r="X9" i="2"/>
  <c r="C6" i="4"/>
  <c r="B6" i="4"/>
  <c r="V5" i="2"/>
  <c r="W5" i="2"/>
  <c r="X5" i="2"/>
  <c r="L9" i="3"/>
  <c r="Y12" i="2" s="1"/>
  <c r="L8" i="3"/>
  <c r="Y7" i="2" s="1"/>
  <c r="L7" i="3"/>
  <c r="Y6" i="2" s="1"/>
  <c r="L6" i="3"/>
  <c r="Y9" i="2" s="1"/>
  <c r="U12" i="2"/>
  <c r="U7" i="2"/>
  <c r="U10" i="2"/>
  <c r="G9" i="3"/>
  <c r="T8" i="2" s="1"/>
  <c r="G8" i="3"/>
  <c r="T11" i="2" s="1"/>
  <c r="G7" i="3"/>
  <c r="T6" i="2" s="1"/>
  <c r="G6" i="3"/>
  <c r="T5" i="2" s="1"/>
  <c r="F9" i="3"/>
  <c r="F8" i="3"/>
  <c r="F7" i="3"/>
  <c r="F6" i="3"/>
  <c r="S6" i="2" l="1"/>
  <c r="S10" i="2"/>
  <c r="S7" i="2"/>
  <c r="S11" i="2"/>
  <c r="S12" i="2"/>
  <c r="S8" i="2"/>
  <c r="S5" i="2"/>
  <c r="S9" i="2"/>
  <c r="U8" i="2"/>
  <c r="T7" i="2"/>
  <c r="T12" i="2"/>
  <c r="T10" i="2"/>
  <c r="Y11" i="2"/>
  <c r="Y5" i="2"/>
  <c r="Y8" i="2"/>
  <c r="U11" i="2"/>
  <c r="U9" i="2"/>
  <c r="Y10" i="2"/>
  <c r="U6" i="2"/>
  <c r="T9" i="2"/>
</calcChain>
</file>

<file path=xl/comments1.xml><?xml version="1.0" encoding="utf-8"?>
<comments xmlns="http://schemas.openxmlformats.org/spreadsheetml/2006/main">
  <authors>
    <author>Iben Moll Rasmussen</author>
    <author>Rikke Næraa</author>
    <author>Mikkel Bosack Simonsen</author>
  </authors>
  <commentList>
    <comment ref="O3" authorId="0" shapeId="0">
      <text>
        <r>
          <rPr>
            <b/>
            <sz val="9"/>
            <color indexed="81"/>
            <rFont val="Tahoma"/>
            <family val="2"/>
          </rPr>
          <t>Iben Moll Rasmussen:</t>
        </r>
        <r>
          <rPr>
            <sz val="9"/>
            <color indexed="81"/>
            <rFont val="Tahoma"/>
            <family val="2"/>
          </rPr>
          <t xml:space="preserve">
The backpressure coefficient is defined as the maximum power generating capacity in backpressure mode divided by the maximum heat capacity</t>
        </r>
      </text>
    </comment>
    <comment ref="V4" authorId="0" shapeId="0">
      <text>
        <r>
          <rPr>
            <b/>
            <sz val="9"/>
            <color indexed="81"/>
            <rFont val="Tahoma"/>
            <family val="2"/>
          </rPr>
          <t>Iben Moll Rasmussen:</t>
        </r>
        <r>
          <rPr>
            <sz val="9"/>
            <color indexed="81"/>
            <rFont val="Tahoma"/>
            <family val="2"/>
          </rPr>
          <t xml:space="preserve">
What does this mean?</t>
        </r>
      </text>
    </comment>
    <comment ref="AA4" authorId="1" shapeId="0">
      <text>
        <r>
          <rPr>
            <b/>
            <sz val="9"/>
            <color indexed="81"/>
            <rFont val="Tahoma"/>
            <family val="2"/>
          </rPr>
          <t>Rikke Næraa:</t>
        </r>
        <r>
          <rPr>
            <sz val="9"/>
            <color indexed="81"/>
            <rFont val="Tahoma"/>
            <family val="2"/>
          </rPr>
          <t xml:space="preserve">
All  numbers are changed to a integer
 the value is shown in a comment box
</t>
        </r>
      </text>
    </comment>
    <comment ref="I5" authorId="2" shapeId="0">
      <text>
        <r>
          <rPr>
            <b/>
            <sz val="9"/>
            <color indexed="81"/>
            <rFont val="Tahoma"/>
            <family val="2"/>
          </rPr>
          <t>Mikkel Bosack Simonsen:</t>
        </r>
        <r>
          <rPr>
            <sz val="9"/>
            <color indexed="81"/>
            <rFont val="Tahoma"/>
            <family val="2"/>
          </rPr>
          <t xml:space="preserve">
defined in the Scenario file for excess heat</t>
        </r>
      </text>
    </comment>
    <comment ref="Y53" authorId="2" shapeId="0">
      <text>
        <r>
          <rPr>
            <b/>
            <sz val="9"/>
            <color indexed="81"/>
            <rFont val="Tahoma"/>
            <family val="2"/>
          </rPr>
          <t>Mikkel Bosack Simonsen:</t>
        </r>
        <r>
          <rPr>
            <sz val="9"/>
            <color indexed="81"/>
            <rFont val="Tahoma"/>
            <family val="2"/>
          </rPr>
          <t xml:space="preserve">
based on Danish energy agency data catalog estimating lifetime of DH piping is 30-50 years</t>
        </r>
      </text>
    </comment>
    <comment ref="S54" authorId="2" shapeId="0">
      <text>
        <r>
          <rPr>
            <b/>
            <sz val="9"/>
            <color indexed="81"/>
            <rFont val="Tahoma"/>
            <family val="2"/>
          </rPr>
          <t>Mikkel Bosack Simonsen:Investmentcost can be found in Trans file</t>
        </r>
      </text>
    </comment>
    <comment ref="S55" authorId="2" shapeId="0">
      <text>
        <r>
          <rPr>
            <b/>
            <sz val="9"/>
            <color indexed="81"/>
            <rFont val="Tahoma"/>
            <family val="2"/>
          </rPr>
          <t>Mikkel Bosack Simonsen:</t>
        </r>
        <r>
          <rPr>
            <sz val="9"/>
            <color indexed="81"/>
            <rFont val="Tahoma"/>
            <family val="2"/>
          </rPr>
          <t xml:space="preserve">
Investmentcost can be found in Trans file</t>
        </r>
      </text>
    </comment>
    <comment ref="S56" authorId="2" shapeId="0">
      <text>
        <r>
          <rPr>
            <b/>
            <sz val="9"/>
            <color indexed="81"/>
            <rFont val="Tahoma"/>
            <family val="2"/>
          </rPr>
          <t>Mikkel Bosack Simonsen:</t>
        </r>
        <r>
          <rPr>
            <sz val="9"/>
            <color indexed="81"/>
            <rFont val="Tahoma"/>
            <family val="2"/>
          </rPr>
          <t xml:space="preserve">
Investmentcost can be found in Trans file</t>
        </r>
      </text>
    </comment>
    <comment ref="Y57" authorId="2" shapeId="0">
      <text>
        <r>
          <rPr>
            <b/>
            <sz val="9"/>
            <color indexed="81"/>
            <rFont val="Tahoma"/>
            <family val="2"/>
          </rPr>
          <t>Mikkel Bosack Simonsen:</t>
        </r>
        <r>
          <rPr>
            <sz val="9"/>
            <color indexed="81"/>
            <rFont val="Tahoma"/>
            <family val="2"/>
          </rPr>
          <t xml:space="preserve">
based on Danish energy agency data catalog estimating lifetime of DH piping is 30-50 years</t>
        </r>
      </text>
    </comment>
    <comment ref="S58" authorId="2" shapeId="0">
      <text>
        <r>
          <rPr>
            <b/>
            <sz val="9"/>
            <color indexed="81"/>
            <rFont val="Tahoma"/>
            <family val="2"/>
          </rPr>
          <t>Mikkel Bosack Simonsen:Investmentcost can be found in Trans file</t>
        </r>
      </text>
    </comment>
    <comment ref="S59" authorId="2" shapeId="0">
      <text>
        <r>
          <rPr>
            <b/>
            <sz val="9"/>
            <color indexed="81"/>
            <rFont val="Tahoma"/>
            <family val="2"/>
          </rPr>
          <t>Mikkel Bosack Simonsen:</t>
        </r>
        <r>
          <rPr>
            <sz val="9"/>
            <color indexed="81"/>
            <rFont val="Tahoma"/>
            <family val="2"/>
          </rPr>
          <t xml:space="preserve">
Investmentcost can be found in Trans file</t>
        </r>
      </text>
    </comment>
    <comment ref="S60" authorId="2" shapeId="0">
      <text>
        <r>
          <rPr>
            <b/>
            <sz val="9"/>
            <color indexed="81"/>
            <rFont val="Tahoma"/>
            <family val="2"/>
          </rPr>
          <t>Mikkel Bosack Simonsen:</t>
        </r>
        <r>
          <rPr>
            <sz val="9"/>
            <color indexed="81"/>
            <rFont val="Tahoma"/>
            <family val="2"/>
          </rPr>
          <t xml:space="preserve">
Investmentcost can be found in Trans file</t>
        </r>
      </text>
    </comment>
    <comment ref="Y61" authorId="2" shapeId="0">
      <text>
        <r>
          <rPr>
            <b/>
            <sz val="9"/>
            <color indexed="81"/>
            <rFont val="Tahoma"/>
            <family val="2"/>
          </rPr>
          <t>Mikkel Bosack Simonsen:</t>
        </r>
        <r>
          <rPr>
            <sz val="9"/>
            <color indexed="81"/>
            <rFont val="Tahoma"/>
            <family val="2"/>
          </rPr>
          <t xml:space="preserve">
based on Danish energy agency data catalog estimating lifetime of DH piping is 30-50 years</t>
        </r>
      </text>
    </comment>
    <comment ref="S62" authorId="2" shapeId="0">
      <text>
        <r>
          <rPr>
            <b/>
            <sz val="9"/>
            <color indexed="81"/>
            <rFont val="Tahoma"/>
            <family val="2"/>
          </rPr>
          <t>Mikkel Bosack Simonsen:Investmentcost can be found in Trans file</t>
        </r>
      </text>
    </comment>
    <comment ref="S63" authorId="2" shapeId="0">
      <text>
        <r>
          <rPr>
            <b/>
            <sz val="9"/>
            <color indexed="81"/>
            <rFont val="Tahoma"/>
            <family val="2"/>
          </rPr>
          <t>Mikkel Bosack Simonsen:</t>
        </r>
        <r>
          <rPr>
            <sz val="9"/>
            <color indexed="81"/>
            <rFont val="Tahoma"/>
            <family val="2"/>
          </rPr>
          <t xml:space="preserve">
Investmentcost can be found in Trans file</t>
        </r>
      </text>
    </comment>
    <comment ref="S64" authorId="2" shapeId="0">
      <text>
        <r>
          <rPr>
            <b/>
            <sz val="9"/>
            <color indexed="81"/>
            <rFont val="Tahoma"/>
            <family val="2"/>
          </rPr>
          <t>Mikkel Bosack Simonsen:</t>
        </r>
        <r>
          <rPr>
            <sz val="9"/>
            <color indexed="81"/>
            <rFont val="Tahoma"/>
            <family val="2"/>
          </rPr>
          <t xml:space="preserve">
Investmentcost can be found in Trans file</t>
        </r>
      </text>
    </comment>
    <comment ref="Y65" authorId="2" shapeId="0">
      <text>
        <r>
          <rPr>
            <b/>
            <sz val="9"/>
            <color indexed="81"/>
            <rFont val="Tahoma"/>
            <family val="2"/>
          </rPr>
          <t>Mikkel Bosack Simonsen:</t>
        </r>
        <r>
          <rPr>
            <sz val="9"/>
            <color indexed="81"/>
            <rFont val="Tahoma"/>
            <family val="2"/>
          </rPr>
          <t xml:space="preserve">
based on Danish energy agency data catalog estimating lifetime of DH piping is 30-50 years</t>
        </r>
      </text>
    </comment>
    <comment ref="S66" authorId="2" shapeId="0">
      <text>
        <r>
          <rPr>
            <b/>
            <sz val="9"/>
            <color indexed="81"/>
            <rFont val="Tahoma"/>
            <family val="2"/>
          </rPr>
          <t>Mikkel Bosack Simonsen:Investmentcost can be found in Trans file</t>
        </r>
      </text>
    </comment>
    <comment ref="S67" authorId="2" shapeId="0">
      <text>
        <r>
          <rPr>
            <b/>
            <sz val="9"/>
            <color indexed="81"/>
            <rFont val="Tahoma"/>
            <family val="2"/>
          </rPr>
          <t>Mikkel Bosack Simonsen:</t>
        </r>
        <r>
          <rPr>
            <sz val="9"/>
            <color indexed="81"/>
            <rFont val="Tahoma"/>
            <family val="2"/>
          </rPr>
          <t xml:space="preserve">
Investmentcost can be found in Trans file</t>
        </r>
      </text>
    </comment>
    <comment ref="S68" authorId="2" shapeId="0">
      <text>
        <r>
          <rPr>
            <b/>
            <sz val="9"/>
            <color indexed="81"/>
            <rFont val="Tahoma"/>
            <family val="2"/>
          </rPr>
          <t>Mikkel Bosack Simonsen:</t>
        </r>
        <r>
          <rPr>
            <sz val="9"/>
            <color indexed="81"/>
            <rFont val="Tahoma"/>
            <family val="2"/>
          </rPr>
          <t xml:space="preserve">
Investmentcost can be found in Trans file</t>
        </r>
      </text>
    </comment>
    <comment ref="Y69" authorId="2" shapeId="0">
      <text>
        <r>
          <rPr>
            <b/>
            <sz val="9"/>
            <color indexed="81"/>
            <rFont val="Tahoma"/>
            <family val="2"/>
          </rPr>
          <t>Mikkel Bosack Simonsen:</t>
        </r>
        <r>
          <rPr>
            <sz val="9"/>
            <color indexed="81"/>
            <rFont val="Tahoma"/>
            <family val="2"/>
          </rPr>
          <t xml:space="preserve">
based on Danish energy agency data catalog estimating lifetime of DH piping is 30-50 years</t>
        </r>
      </text>
    </comment>
    <comment ref="S70" authorId="2" shapeId="0">
      <text>
        <r>
          <rPr>
            <b/>
            <sz val="9"/>
            <color indexed="81"/>
            <rFont val="Tahoma"/>
            <family val="2"/>
          </rPr>
          <t>Mikkel Bosack Simonsen:Investmentcost can be found in Trans file</t>
        </r>
      </text>
    </comment>
    <comment ref="S71" authorId="2" shapeId="0">
      <text>
        <r>
          <rPr>
            <b/>
            <sz val="9"/>
            <color indexed="81"/>
            <rFont val="Tahoma"/>
            <family val="2"/>
          </rPr>
          <t>Mikkel Bosack Simonsen:</t>
        </r>
        <r>
          <rPr>
            <sz val="9"/>
            <color indexed="81"/>
            <rFont val="Tahoma"/>
            <family val="2"/>
          </rPr>
          <t xml:space="preserve">
Investmentcost can be found in Trans file</t>
        </r>
      </text>
    </comment>
    <comment ref="S72" authorId="2" shapeId="0">
      <text>
        <r>
          <rPr>
            <b/>
            <sz val="9"/>
            <color indexed="81"/>
            <rFont val="Tahoma"/>
            <family val="2"/>
          </rPr>
          <t>Mikkel Bosack Simonsen:</t>
        </r>
        <r>
          <rPr>
            <sz val="9"/>
            <color indexed="81"/>
            <rFont val="Tahoma"/>
            <family val="2"/>
          </rPr>
          <t xml:space="preserve">
Investmentcost can be found in Trans file</t>
        </r>
      </text>
    </comment>
    <comment ref="Y73" authorId="2" shapeId="0">
      <text>
        <r>
          <rPr>
            <b/>
            <sz val="9"/>
            <color indexed="81"/>
            <rFont val="Tahoma"/>
            <family val="2"/>
          </rPr>
          <t>Mikkel Bosack Simonsen:</t>
        </r>
        <r>
          <rPr>
            <sz val="9"/>
            <color indexed="81"/>
            <rFont val="Tahoma"/>
            <family val="2"/>
          </rPr>
          <t xml:space="preserve">
based on Danish energy agency data catalog estimating lifetime of DH piping is 30-50 years</t>
        </r>
      </text>
    </comment>
    <comment ref="S74" authorId="2" shapeId="0">
      <text>
        <r>
          <rPr>
            <b/>
            <sz val="9"/>
            <color indexed="81"/>
            <rFont val="Tahoma"/>
            <family val="2"/>
          </rPr>
          <t>Mikkel Bosack Simonsen:Investmentcost can be found in Trans file</t>
        </r>
      </text>
    </comment>
    <comment ref="S75" authorId="2" shapeId="0">
      <text>
        <r>
          <rPr>
            <b/>
            <sz val="9"/>
            <color indexed="81"/>
            <rFont val="Tahoma"/>
            <family val="2"/>
          </rPr>
          <t>Mikkel Bosack Simonsen:</t>
        </r>
        <r>
          <rPr>
            <sz val="9"/>
            <color indexed="81"/>
            <rFont val="Tahoma"/>
            <family val="2"/>
          </rPr>
          <t xml:space="preserve">
Investmentcost can be found in Trans file</t>
        </r>
      </text>
    </comment>
    <comment ref="S76" authorId="2" shapeId="0">
      <text>
        <r>
          <rPr>
            <b/>
            <sz val="9"/>
            <color indexed="81"/>
            <rFont val="Tahoma"/>
            <family val="2"/>
          </rPr>
          <t>Mikkel Bosack Simonsen:</t>
        </r>
        <r>
          <rPr>
            <sz val="9"/>
            <color indexed="81"/>
            <rFont val="Tahoma"/>
            <family val="2"/>
          </rPr>
          <t xml:space="preserve">
Investmentcost can be found in Trans file</t>
        </r>
      </text>
    </comment>
    <comment ref="F85" authorId="1" shapeId="0">
      <text>
        <r>
          <rPr>
            <b/>
            <sz val="9"/>
            <color indexed="81"/>
            <rFont val="Tahoma"/>
            <family val="2"/>
          </rPr>
          <t>Rikke Næraa:</t>
        </r>
        <r>
          <rPr>
            <sz val="9"/>
            <color indexed="81"/>
            <rFont val="Tahoma"/>
            <family val="2"/>
          </rPr>
          <t xml:space="preserve">
RAMSES data for 2010 ( from BF2012)
</t>
        </r>
      </text>
    </comment>
  </commentList>
</comments>
</file>

<file path=xl/comments2.xml><?xml version="1.0" encoding="utf-8"?>
<comments xmlns="http://schemas.openxmlformats.org/spreadsheetml/2006/main">
  <authors>
    <author>Iben Moll Rasmussen</author>
    <author>Mikkel Bosack Simonsen</author>
  </authors>
  <commentList>
    <comment ref="I5" authorId="0" shapeId="0">
      <text>
        <r>
          <rPr>
            <b/>
            <sz val="9"/>
            <color indexed="81"/>
            <rFont val="Tahoma"/>
            <family val="2"/>
          </rPr>
          <t>Iben Moll Rasmussen:</t>
        </r>
        <r>
          <rPr>
            <sz val="9"/>
            <color indexed="81"/>
            <rFont val="Tahoma"/>
            <family val="2"/>
          </rPr>
          <t xml:space="preserve">
What does this mean?</t>
        </r>
      </text>
    </comment>
    <comment ref="I6" authorId="1" shapeId="0">
      <text>
        <r>
          <rPr>
            <b/>
            <sz val="9"/>
            <color indexed="81"/>
            <rFont val="Tahoma"/>
            <family val="2"/>
          </rPr>
          <t>Mikkel Bosack Simonsen:</t>
        </r>
        <r>
          <rPr>
            <sz val="9"/>
            <color indexed="81"/>
            <rFont val="Tahoma"/>
            <family val="2"/>
          </rPr>
          <t xml:space="preserve">
asummed similar to ELC HP with ambient temperature
</t>
        </r>
      </text>
    </comment>
    <comment ref="J6" authorId="1" shapeId="0">
      <text>
        <r>
          <rPr>
            <b/>
            <sz val="9"/>
            <color indexed="81"/>
            <rFont val="Tahoma"/>
            <family val="2"/>
          </rPr>
          <t>Mikkel Bosack Simonsen:</t>
        </r>
        <r>
          <rPr>
            <sz val="9"/>
            <color indexed="81"/>
            <rFont val="Tahoma"/>
            <family val="2"/>
          </rPr>
          <t xml:space="preserve">
asummed similar to ELC HP with ambient temperature</t>
        </r>
      </text>
    </comment>
    <comment ref="K6" authorId="1" shapeId="0">
      <text>
        <r>
          <rPr>
            <b/>
            <sz val="9"/>
            <color indexed="81"/>
            <rFont val="Tahoma"/>
            <family val="2"/>
          </rPr>
          <t>Mikkel Bosack Simonsen:</t>
        </r>
        <r>
          <rPr>
            <sz val="9"/>
            <color indexed="81"/>
            <rFont val="Tahoma"/>
            <family val="2"/>
          </rPr>
          <t xml:space="preserve">
asummed similar to ELC HP with ambient temperature</t>
        </r>
      </text>
    </comment>
    <comment ref="I10" authorId="1" shapeId="0">
      <text>
        <r>
          <rPr>
            <b/>
            <sz val="9"/>
            <color indexed="81"/>
            <rFont val="Tahoma"/>
            <family val="2"/>
          </rPr>
          <t>Mikkel Bosack Simonsen:</t>
        </r>
        <r>
          <rPr>
            <sz val="9"/>
            <color indexed="81"/>
            <rFont val="Tahoma"/>
            <family val="2"/>
          </rPr>
          <t xml:space="preserve">
asummed similar to ELC HP with ambient temperature
</t>
        </r>
      </text>
    </comment>
    <comment ref="J10" authorId="1" shapeId="0">
      <text>
        <r>
          <rPr>
            <b/>
            <sz val="9"/>
            <color indexed="81"/>
            <rFont val="Tahoma"/>
            <family val="2"/>
          </rPr>
          <t>Mikkel Bosack Simonsen:</t>
        </r>
        <r>
          <rPr>
            <sz val="9"/>
            <color indexed="81"/>
            <rFont val="Tahoma"/>
            <family val="2"/>
          </rPr>
          <t xml:space="preserve">
asummed similar to ELC HP with ambient temperature</t>
        </r>
      </text>
    </comment>
    <comment ref="K10" authorId="1" shapeId="0">
      <text>
        <r>
          <rPr>
            <b/>
            <sz val="9"/>
            <color indexed="81"/>
            <rFont val="Tahoma"/>
            <family val="2"/>
          </rPr>
          <t>Mikkel Bosack Simonsen:</t>
        </r>
        <r>
          <rPr>
            <sz val="9"/>
            <color indexed="81"/>
            <rFont val="Tahoma"/>
            <family val="2"/>
          </rPr>
          <t xml:space="preserve">
asummed similar to ELC HP with ambient temperature</t>
        </r>
      </text>
    </comment>
  </commentList>
</comments>
</file>

<file path=xl/comments3.xml><?xml version="1.0" encoding="utf-8"?>
<comments xmlns="http://schemas.openxmlformats.org/spreadsheetml/2006/main">
  <authors>
    <author>Iben Moll Rasmussen</author>
    <author>Mikkel Bosack Simonsen</author>
  </authors>
  <commentList>
    <comment ref="J5" authorId="0" shapeId="0">
      <text>
        <r>
          <rPr>
            <b/>
            <sz val="9"/>
            <color indexed="81"/>
            <rFont val="Tahoma"/>
            <family val="2"/>
          </rPr>
          <t>Iben Moll Rasmussen:</t>
        </r>
        <r>
          <rPr>
            <sz val="9"/>
            <color indexed="81"/>
            <rFont val="Tahoma"/>
            <family val="2"/>
          </rPr>
          <t xml:space="preserve">
What does this mean?</t>
        </r>
      </text>
    </comment>
    <comment ref="J6" authorId="1" shapeId="0">
      <text>
        <r>
          <rPr>
            <b/>
            <sz val="9"/>
            <color indexed="81"/>
            <rFont val="Tahoma"/>
            <family val="2"/>
          </rPr>
          <t>Mikkel Bosack Simonsen:</t>
        </r>
        <r>
          <rPr>
            <sz val="9"/>
            <color indexed="81"/>
            <rFont val="Tahoma"/>
            <family val="2"/>
          </rPr>
          <t xml:space="preserve">
asummed similar to ELC HP with ambient temperature
</t>
        </r>
      </text>
    </comment>
    <comment ref="K6" authorId="1" shapeId="0">
      <text>
        <r>
          <rPr>
            <b/>
            <sz val="9"/>
            <color indexed="81"/>
            <rFont val="Tahoma"/>
            <family val="2"/>
          </rPr>
          <t>Mikkel Bosack Simonsen:</t>
        </r>
        <r>
          <rPr>
            <sz val="9"/>
            <color indexed="81"/>
            <rFont val="Tahoma"/>
            <family val="2"/>
          </rPr>
          <t xml:space="preserve">
asummed similar to ELC HP with ambient temperature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Mikkel Bosack Simonsen:</t>
        </r>
        <r>
          <rPr>
            <sz val="9"/>
            <color indexed="81"/>
            <rFont val="Tahoma"/>
            <family val="2"/>
          </rPr>
          <t xml:space="preserve">
asummed similar to ELC HP with ambient temperature</t>
        </r>
      </text>
    </comment>
  </commentList>
</comments>
</file>

<file path=xl/sharedStrings.xml><?xml version="1.0" encoding="utf-8"?>
<sst xmlns="http://schemas.openxmlformats.org/spreadsheetml/2006/main" count="905" uniqueCount="379">
  <si>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</si>
  <si>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</si>
  <si>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</si>
  <si>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</si>
  <si>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</si>
  <si>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</si>
  <si>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</si>
  <si>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</si>
  <si>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</si>
  <si>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*Commodity 
Set Membership</t>
  </si>
  <si>
    <t>Commodity Name</t>
  </si>
  <si>
    <t>Commodity 
Description</t>
  </si>
  <si>
    <t>Sense of the Balance EQN.</t>
  </si>
  <si>
    <t>Timeslice Level</t>
  </si>
  <si>
    <t>Peak Monitoring</t>
  </si>
  <si>
    <t>Electricity Indicator</t>
  </si>
  <si>
    <t>PJ</t>
  </si>
  <si>
    <t>Low temperature Excess heat with potentials at no transmission cost - central</t>
  </si>
  <si>
    <t>Low temperature Excess heat with potentials at low transmission cost - central</t>
  </si>
  <si>
    <t>Low temperature Excess heat with potentials at medium transmission cost - central</t>
  </si>
  <si>
    <t>Low temperature Excess heat with potentials at high transmission cost - central</t>
  </si>
  <si>
    <t>Low temperature Excess heat with potentials at no transmission cost - decentral</t>
  </si>
  <si>
    <t>Low temperature Excess heat with potentials at low transmission cost - decentral</t>
  </si>
  <si>
    <t>Low temperature Excess heat with potentials at medium transmission cost - decentral</t>
  </si>
  <si>
    <t>Low temperature Excess heat with potentials at high transmission cost - decentral</t>
  </si>
  <si>
    <t>TechName</t>
  </si>
  <si>
    <t>*TechDesc</t>
  </si>
  <si>
    <t>Comm-IN</t>
  </si>
  <si>
    <t>Comm-OUT</t>
  </si>
  <si>
    <t>CURR</t>
  </si>
  <si>
    <t>Year</t>
  </si>
  <si>
    <t>START</t>
  </si>
  <si>
    <t>*Minimum capacity</t>
  </si>
  <si>
    <t>Share-I~FX~ELCC</t>
  </si>
  <si>
    <t>EFF</t>
  </si>
  <si>
    <t>*ELCC Input</t>
  </si>
  <si>
    <t>*Other Inputs</t>
  </si>
  <si>
    <t>*</t>
  </si>
  <si>
    <t>*Total EFF</t>
  </si>
  <si>
    <t>*Cb-value</t>
  </si>
  <si>
    <t>CHPR~FX</t>
  </si>
  <si>
    <t>CHPR~UP</t>
  </si>
  <si>
    <t>CEH</t>
  </si>
  <si>
    <t>INVCOST</t>
  </si>
  <si>
    <t>FIXOM</t>
  </si>
  <si>
    <t>VAROM</t>
  </si>
  <si>
    <t>CAP2ACT</t>
  </si>
  <si>
    <t>AFA</t>
  </si>
  <si>
    <t>Peak</t>
  </si>
  <si>
    <t>LIFE</t>
  </si>
  <si>
    <t>Share-I~FX~0</t>
  </si>
  <si>
    <t>ILED</t>
  </si>
  <si>
    <t>*PlantName</t>
  </si>
  <si>
    <t>Input name</t>
  </si>
  <si>
    <t>Output name</t>
  </si>
  <si>
    <t>The first year when a technology is available for Investment</t>
  </si>
  <si>
    <t xml:space="preserve">Minimum capacity for technology </t>
  </si>
  <si>
    <t>Fixed ELCC Input Share</t>
  </si>
  <si>
    <t>Electrical EFF/ heat efficiency for HOP</t>
  </si>
  <si>
    <t>Electricity consumption</t>
  </si>
  <si>
    <t>Other consumptions (e.g. ambient heat and geothermal heat)</t>
  </si>
  <si>
    <t>*Third inputs not Ambient air or geothermal heat</t>
  </si>
  <si>
    <t>Total Efficiency</t>
  </si>
  <si>
    <t xml:space="preserve">Backpres-sure coef-ficient </t>
  </si>
  <si>
    <t>1/Cb: 
Ratio of heat produced to electricity produced</t>
  </si>
  <si>
    <t>Cv: 
Ratio of electricity lost to heat gained</t>
  </si>
  <si>
    <t>Total cost of investment in new capacity</t>
  </si>
  <si>
    <t>Annual fixed O&amp;M cost</t>
  </si>
  <si>
    <t>Annual variable O&amp;M cost</t>
  </si>
  <si>
    <t>Units of activity/unit of capacity</t>
  </si>
  <si>
    <t>Annual availability/utilization factor</t>
  </si>
  <si>
    <t>Fraction of capacity in peak equations</t>
  </si>
  <si>
    <t>Technical life</t>
  </si>
  <si>
    <t>Lead Time between investment decision and actual availability of capacity (equal to construction time)</t>
  </si>
  <si>
    <t>*Unit</t>
  </si>
  <si>
    <t>Currency unit</t>
  </si>
  <si>
    <t>MW</t>
  </si>
  <si>
    <t>Mkr/MW</t>
  </si>
  <si>
    <t>Mkr/PJ</t>
  </si>
  <si>
    <t>Factor</t>
  </si>
  <si>
    <t>Years</t>
  </si>
  <si>
    <t>Construction time</t>
  </si>
  <si>
    <t>~FI_T</t>
  </si>
  <si>
    <t>HETC</t>
  </si>
  <si>
    <t>MKr15</t>
  </si>
  <si>
    <t>ELCC</t>
  </si>
  <si>
    <t>heat flow commodities</t>
  </si>
  <si>
    <t>HETCLTEH</t>
  </si>
  <si>
    <t>HETDLTEH</t>
  </si>
  <si>
    <t>40 Large Heat Pumps - excess heat 40 degrees centralised</t>
  </si>
  <si>
    <t>Technology</t>
  </si>
  <si>
    <t>40 Electrical compression heat pumps - district heating</t>
  </si>
  <si>
    <t>Uncertainty (2020)</t>
  </si>
  <si>
    <t>Uncertainty (2050)</t>
  </si>
  <si>
    <t>Note</t>
  </si>
  <si>
    <t>Ref</t>
  </si>
  <si>
    <t>Energy/technical data</t>
  </si>
  <si>
    <t>Lower</t>
  </si>
  <si>
    <t>Upper</t>
  </si>
  <si>
    <r>
      <t>Heat generation capacity for one unit (MW</t>
    </r>
    <r>
      <rPr>
        <vertAlign val="subscript"/>
        <sz val="9"/>
        <rFont val="Arial"/>
        <family val="2"/>
      </rPr>
      <t>heat</t>
    </r>
    <r>
      <rPr>
        <sz val="9"/>
        <rFont val="Arial"/>
        <family val="2"/>
      </rPr>
      <t>)</t>
    </r>
  </si>
  <si>
    <t>Total efficiency, net (%), name plate</t>
  </si>
  <si>
    <t>N/A</t>
  </si>
  <si>
    <t>Total eff., net (%), annual average, ambient heat source, no dev. in supply temp.</t>
  </si>
  <si>
    <t>A, F, J, K</t>
  </si>
  <si>
    <t>Total eff., net (%), annual average, ambient heat source, reduced supply temp.</t>
  </si>
  <si>
    <t>A, B, F, J</t>
  </si>
  <si>
    <t>3, 4</t>
  </si>
  <si>
    <t>Total eff., net (%), annual average, waste heat 20° C, reduced supply temp.</t>
  </si>
  <si>
    <t>Total eff., net (%), annual average, waste heat 40° C, reduced supply temp.</t>
  </si>
  <si>
    <t>Electricity consumption for pumps etc. (% of heat gen)</t>
  </si>
  <si>
    <t>I, M</t>
  </si>
  <si>
    <t>Forced outage (%)</t>
  </si>
  <si>
    <t>G</t>
  </si>
  <si>
    <t>Planned outage (weeks per year)</t>
  </si>
  <si>
    <t>H</t>
  </si>
  <si>
    <t>Technical lifetime (years)</t>
  </si>
  <si>
    <t>Construction time (years)</t>
  </si>
  <si>
    <t>C</t>
  </si>
  <si>
    <r>
      <t>Space requirement (1000m2 per MW</t>
    </r>
    <r>
      <rPr>
        <vertAlign val="subscript"/>
        <sz val="9"/>
        <rFont val="Arial"/>
        <family val="2"/>
      </rPr>
      <t>heat</t>
    </r>
    <r>
      <rPr>
        <sz val="9"/>
        <rFont val="Arial"/>
        <family val="2"/>
      </rPr>
      <t>)</t>
    </r>
  </si>
  <si>
    <t>Regulation ability</t>
  </si>
  <si>
    <t>Primary regulation (% per 30 seconds)</t>
  </si>
  <si>
    <t>D</t>
  </si>
  <si>
    <t>Secondary regulation (% per minute)</t>
  </si>
  <si>
    <t>Minimum load (% of full load)</t>
  </si>
  <si>
    <t>Warm start-up time (hours)</t>
  </si>
  <si>
    <t>Cold start-up time (hours)</t>
  </si>
  <si>
    <t>E</t>
  </si>
  <si>
    <t>8,10</t>
  </si>
  <si>
    <t>Environment</t>
  </si>
  <si>
    <r>
      <t>SO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</rPr>
      <t xml:space="preserve"> (g per GJ fuel) </t>
    </r>
  </si>
  <si>
    <r>
      <t>NO</t>
    </r>
    <r>
      <rPr>
        <vertAlign val="subscript"/>
        <sz val="9"/>
        <rFont val="Arial"/>
        <family val="2"/>
      </rPr>
      <t>X</t>
    </r>
    <r>
      <rPr>
        <sz val="9"/>
        <rFont val="Arial"/>
        <family val="2"/>
      </rPr>
      <t xml:space="preserve"> (g per GJ fuel) </t>
    </r>
  </si>
  <si>
    <t>CH4 (g per GJ fuel)</t>
  </si>
  <si>
    <t>N2O (g per GJ fuel)</t>
  </si>
  <si>
    <t xml:space="preserve">Financial data                                 </t>
  </si>
  <si>
    <r>
      <t>Nominal investment (M€ per MW</t>
    </r>
    <r>
      <rPr>
        <vertAlign val="subscript"/>
        <sz val="9"/>
        <rFont val="Arial"/>
        <family val="2"/>
      </rPr>
      <t>heat</t>
    </r>
    <r>
      <rPr>
        <sz val="9"/>
        <rFont val="Arial"/>
        <family val="2"/>
      </rPr>
      <t>)</t>
    </r>
  </si>
  <si>
    <t>A, L</t>
  </si>
  <si>
    <t xml:space="preserve"> - of which equipment (%)</t>
  </si>
  <si>
    <t xml:space="preserve"> - of which installation (%)</t>
  </si>
  <si>
    <r>
      <t>Fixed O&amp;M (€/MW</t>
    </r>
    <r>
      <rPr>
        <vertAlign val="subscript"/>
        <sz val="9"/>
        <rFont val="Arial"/>
        <family val="2"/>
      </rPr>
      <t>heat</t>
    </r>
    <r>
      <rPr>
        <sz val="9"/>
        <rFont val="Arial"/>
        <family val="2"/>
      </rPr>
      <t>/year)</t>
    </r>
  </si>
  <si>
    <r>
      <t>Variable O&amp;M (€/MWh</t>
    </r>
    <r>
      <rPr>
        <vertAlign val="subscript"/>
        <sz val="9"/>
        <rFont val="Arial"/>
        <family val="2"/>
      </rPr>
      <t>heat</t>
    </r>
    <r>
      <rPr>
        <sz val="9"/>
        <rFont val="Arial"/>
        <family val="2"/>
      </rPr>
      <t>)</t>
    </r>
  </si>
  <si>
    <r>
      <t>- of which is electricity costs (€/MWh</t>
    </r>
    <r>
      <rPr>
        <vertAlign val="subscript"/>
        <sz val="9"/>
        <rFont val="Arial"/>
        <family val="2"/>
      </rPr>
      <t>heat</t>
    </r>
    <r>
      <rPr>
        <sz val="9"/>
        <rFont val="Arial"/>
        <family val="2"/>
      </rPr>
      <t>)</t>
    </r>
  </si>
  <si>
    <t>M</t>
  </si>
  <si>
    <r>
      <t>- of which is other O&amp;M costs (€/MWh</t>
    </r>
    <r>
      <rPr>
        <vertAlign val="subscript"/>
        <sz val="9"/>
        <rFont val="Arial"/>
        <family val="2"/>
      </rPr>
      <t>heat</t>
    </r>
    <r>
      <rPr>
        <sz val="9"/>
        <rFont val="Arial"/>
        <family val="2"/>
      </rPr>
      <t>)</t>
    </r>
  </si>
  <si>
    <t>F</t>
  </si>
  <si>
    <t>Technology specific data</t>
  </si>
  <si>
    <t>Comm</t>
  </si>
  <si>
    <t>Degrees of waste heat</t>
  </si>
  <si>
    <t>DKK/EU</t>
  </si>
  <si>
    <t>~FI_Process</t>
  </si>
  <si>
    <t>Sets</t>
  </si>
  <si>
    <t>TechDesc</t>
  </si>
  <si>
    <t>Tact</t>
  </si>
  <si>
    <t>Tcap</t>
  </si>
  <si>
    <t>Tslvl</t>
  </si>
  <si>
    <t>PrimaryCG</t>
  </si>
  <si>
    <t>Vintage</t>
  </si>
  <si>
    <t>*Process Set Membership</t>
  </si>
  <si>
    <t>Technology Name</t>
  </si>
  <si>
    <t>Technology Description</t>
  </si>
  <si>
    <t>Activity Unit</t>
  </si>
  <si>
    <t>Capacity Unit</t>
  </si>
  <si>
    <t>TimeSlice level of Process Activity</t>
  </si>
  <si>
    <t>Primary Commodity Group</t>
  </si>
  <si>
    <t>Vintage Tracking</t>
  </si>
  <si>
    <t>DAYNITE</t>
  </si>
  <si>
    <t>YES</t>
  </si>
  <si>
    <t>40 Large Heat Pumps - excess heat 40 degrees decentralised</t>
  </si>
  <si>
    <t>HETD</t>
  </si>
  <si>
    <t>Data for the danish energy agency 2017 technology catalog</t>
  </si>
  <si>
    <t>District heating substation</t>
  </si>
  <si>
    <t>Apartment complex, existing and new building</t>
  </si>
  <si>
    <t>Heat production capacity for one unit (kW)</t>
  </si>
  <si>
    <t>A</t>
  </si>
  <si>
    <t>Expected share of space heating demand covered by unit (%)</t>
  </si>
  <si>
    <t>Expected share of hot tap water demand covered by unit (%)</t>
  </si>
  <si>
    <t>Total efficiency, annual average, net (%)</t>
  </si>
  <si>
    <t>B</t>
  </si>
  <si>
    <r>
      <t>SO</t>
    </r>
    <r>
      <rPr>
        <vertAlign val="subscript"/>
        <sz val="9"/>
        <color theme="1"/>
        <rFont val="Arial"/>
        <family val="2"/>
      </rPr>
      <t>2</t>
    </r>
    <r>
      <rPr>
        <sz val="9"/>
        <color theme="1"/>
        <rFont val="Arial"/>
        <family val="2"/>
      </rPr>
      <t xml:space="preserve"> (g per GJ fuel)</t>
    </r>
  </si>
  <si>
    <t>-</t>
  </si>
  <si>
    <r>
      <t>NO</t>
    </r>
    <r>
      <rPr>
        <vertAlign val="subscript"/>
        <sz val="9"/>
        <color theme="1"/>
        <rFont val="Arial"/>
        <family val="2"/>
      </rPr>
      <t>X</t>
    </r>
    <r>
      <rPr>
        <sz val="9"/>
        <color theme="1"/>
        <rFont val="Arial"/>
        <family val="2"/>
      </rPr>
      <t xml:space="preserve"> (g per GJ fuel)</t>
    </r>
  </si>
  <si>
    <r>
      <t>CH</t>
    </r>
    <r>
      <rPr>
        <vertAlign val="subscript"/>
        <sz val="9"/>
        <color theme="1"/>
        <rFont val="Arial"/>
        <family val="2"/>
      </rPr>
      <t>4</t>
    </r>
    <r>
      <rPr>
        <sz val="9"/>
        <color theme="1"/>
        <rFont val="Arial"/>
        <family val="2"/>
      </rPr>
      <t xml:space="preserve"> (g per GJ fuel)</t>
    </r>
  </si>
  <si>
    <r>
      <t>N</t>
    </r>
    <r>
      <rPr>
        <vertAlign val="subscript"/>
        <sz val="9"/>
        <color theme="1"/>
        <rFont val="Arial"/>
        <family val="2"/>
      </rPr>
      <t>2</t>
    </r>
    <r>
      <rPr>
        <sz val="9"/>
        <color theme="1"/>
        <rFont val="Arial"/>
        <family val="2"/>
      </rPr>
      <t>O (g per GJ fuel)</t>
    </r>
  </si>
  <si>
    <t>Particles (g per GJ fuel)</t>
  </si>
  <si>
    <t>Financial data</t>
  </si>
  <si>
    <t>Specific investment (1000€/kW)</t>
  </si>
  <si>
    <t>2, 4</t>
  </si>
  <si>
    <t>Specific investment (1000€/unit)</t>
  </si>
  <si>
    <t>- hereof equipment (%)</t>
  </si>
  <si>
    <t>70</t>
  </si>
  <si>
    <t>- hereof installation (%)</t>
  </si>
  <si>
    <t>30</t>
  </si>
  <si>
    <t>Possible additional specific investment  (1000€/unit)</t>
  </si>
  <si>
    <t>Fixed O&amp;M (€/unit/year)</t>
  </si>
  <si>
    <t>Variable O&amp;M (€/GJ)</t>
  </si>
  <si>
    <t>kW</t>
  </si>
  <si>
    <t>3 DH - heat exchanger decentralised - 40 degrees waste heat</t>
  </si>
  <si>
    <t>3 DH - heat exchanger centralised - 40 degrees waste heat</t>
  </si>
  <si>
    <t>EXHINDHPC5N</t>
  </si>
  <si>
    <t>EXHINDHPD5N</t>
  </si>
  <si>
    <t>MKr12</t>
  </si>
  <si>
    <t>Low temperature Excess heat to HP - central</t>
  </si>
  <si>
    <t>Low temperature Excess heat to HP - decentral</t>
  </si>
  <si>
    <t>NRG</t>
  </si>
  <si>
    <t>PRE</t>
  </si>
  <si>
    <t>heat potential commodities</t>
  </si>
  <si>
    <t>LTEHCN</t>
  </si>
  <si>
    <t>LTEHCL</t>
  </si>
  <si>
    <t>LTEHCM</t>
  </si>
  <si>
    <t>LTEHCH</t>
  </si>
  <si>
    <t>LTEHDN</t>
  </si>
  <si>
    <t>LTEHDL</t>
  </si>
  <si>
    <t>LTEHDM</t>
  </si>
  <si>
    <t>LTEHDH</t>
  </si>
  <si>
    <t>HETCMTEH</t>
  </si>
  <si>
    <t>HETDMTEH</t>
  </si>
  <si>
    <t>Medium temperature Excess heat to HP - central</t>
  </si>
  <si>
    <t>Medium temperature Excess heat to HP - decentral</t>
  </si>
  <si>
    <t>HETCHTEH</t>
  </si>
  <si>
    <t>HETDHTEH</t>
  </si>
  <si>
    <t>High temperature Excess heat to HP - central</t>
  </si>
  <si>
    <t>High temperature Excess heat to HP - decentral</t>
  </si>
  <si>
    <t>MTEHCN</t>
  </si>
  <si>
    <t>Medium temperature Excess heat with potentials at no transmission cost - central</t>
  </si>
  <si>
    <t>MTEHCL</t>
  </si>
  <si>
    <t>Medium temperature Excess heat with potentials at low transmission cost - central</t>
  </si>
  <si>
    <t>MTEHCM</t>
  </si>
  <si>
    <t>Medium temperature Excess heat with potentials at medium transmission cost - central</t>
  </si>
  <si>
    <t>MTEHCH</t>
  </si>
  <si>
    <t>Medium temperature Excess heat with potentials at high transmission cost - central</t>
  </si>
  <si>
    <t>MTEHDN</t>
  </si>
  <si>
    <t>Medium temperature Excess heat with potentials at no transmission cost - decentral</t>
  </si>
  <si>
    <t>MTEHDL</t>
  </si>
  <si>
    <t>Medium temperature Excess heat with potentials at low transmission cost - decentral</t>
  </si>
  <si>
    <t>MTEHDM</t>
  </si>
  <si>
    <t>Medium temperature Excess heat with potentials at medium transmission cost - decentral</t>
  </si>
  <si>
    <t>MTEHDH</t>
  </si>
  <si>
    <t>Medium temperature Excess heat with potentials at high transmission cost - decentral</t>
  </si>
  <si>
    <t>HTEHCN</t>
  </si>
  <si>
    <t>High temperature Excess heat with potentials at no transmission cost - central</t>
  </si>
  <si>
    <t>HTEHCL</t>
  </si>
  <si>
    <t>High temperature Excess heat with potentials at low transmission cost - central</t>
  </si>
  <si>
    <t>HTEHCM</t>
  </si>
  <si>
    <t>High temperature Excess heat with potentials at medium transmission cost - central</t>
  </si>
  <si>
    <t>HTEHCH</t>
  </si>
  <si>
    <t>High temperature Excess heat with potentials at high transmission cost - central</t>
  </si>
  <si>
    <t>HTEHDN</t>
  </si>
  <si>
    <t>High temperature Excess heat with potentials at no transmission cost - decentral</t>
  </si>
  <si>
    <t>HTEHDL</t>
  </si>
  <si>
    <t>High temperature Excess heat with potentials at low transmission cost - decentral</t>
  </si>
  <si>
    <t>HTEHDM</t>
  </si>
  <si>
    <t>High temperature Excess heat with potentials at medium transmission cost - decentral</t>
  </si>
  <si>
    <t>HTEHDH</t>
  </si>
  <si>
    <t>High temperature Excess heat with potentials at high transmission cost - decentral</t>
  </si>
  <si>
    <t>EXHINDHPC6N</t>
  </si>
  <si>
    <t>EXHINDHPD6N</t>
  </si>
  <si>
    <t>40 Large Heat Pumps - excess heat 80 degrees centralised</t>
  </si>
  <si>
    <t>40 Large Heat Pumps - excess heat 80 degrees decentralised</t>
  </si>
  <si>
    <t>EXHINDHPC7N</t>
  </si>
  <si>
    <t>EXHINDHPD7N</t>
  </si>
  <si>
    <t>40 Large Heat Pumps - excess heat 120 degrees decentralised</t>
  </si>
  <si>
    <t>40 Large Heat Pumps - excess heat 120 degrees centralised</t>
  </si>
  <si>
    <t>EXHINDHXD5N</t>
  </si>
  <si>
    <t>EXHINDHXC5N</t>
  </si>
  <si>
    <t>EXHINDHXC6N</t>
  </si>
  <si>
    <t>EXHINDHXD6N</t>
  </si>
  <si>
    <t>3 DH - heat exchanger centralised - 80 degrees waste heat</t>
  </si>
  <si>
    <t>3 DH - heat exchanger decentralised - 80 degrees waste heat</t>
  </si>
  <si>
    <t>EXHINDHXC7N</t>
  </si>
  <si>
    <t>EXHINDHXD7N</t>
  </si>
  <si>
    <t>3 DH - heat exchanger centralised - 120 degrees waste heat</t>
  </si>
  <si>
    <t>3 DH - heat exchanger decentralised - 120 degrees waste heat</t>
  </si>
  <si>
    <t xml:space="preserve">~FI_T: </t>
  </si>
  <si>
    <t>COST</t>
  </si>
  <si>
    <t>COST~2011</t>
  </si>
  <si>
    <t>COST~2012</t>
  </si>
  <si>
    <t>COST~2013</t>
  </si>
  <si>
    <t>COST~2014</t>
  </si>
  <si>
    <t>COST~2015</t>
  </si>
  <si>
    <t>COST~2016</t>
  </si>
  <si>
    <t>COST~2017</t>
  </si>
  <si>
    <t>COST~2018</t>
  </si>
  <si>
    <t>COST~2019</t>
  </si>
  <si>
    <t>COST~2020</t>
  </si>
  <si>
    <t>COST~2021</t>
  </si>
  <si>
    <t>COST~2022</t>
  </si>
  <si>
    <t>COST~2023</t>
  </si>
  <si>
    <t>COST~2024</t>
  </si>
  <si>
    <t>COST~2025</t>
  </si>
  <si>
    <t>COST~2026</t>
  </si>
  <si>
    <t>COST~2027</t>
  </si>
  <si>
    <t>COST~2028</t>
  </si>
  <si>
    <t>COST~2029</t>
  </si>
  <si>
    <t>COST~2030</t>
  </si>
  <si>
    <t>COST~2031</t>
  </si>
  <si>
    <t>COST~2032</t>
  </si>
  <si>
    <t>COST~2033</t>
  </si>
  <si>
    <t>COST~2034</t>
  </si>
  <si>
    <t>COST~2035</t>
  </si>
  <si>
    <t>COST~2036</t>
  </si>
  <si>
    <t>COST~2037</t>
  </si>
  <si>
    <t>COST~2038</t>
  </si>
  <si>
    <t>COST~2039</t>
  </si>
  <si>
    <t>COST~2040</t>
  </si>
  <si>
    <t>COST~2041</t>
  </si>
  <si>
    <t>COST~2042</t>
  </si>
  <si>
    <t>COST~2043</t>
  </si>
  <si>
    <t>COST~2044</t>
  </si>
  <si>
    <t>COST~2045</t>
  </si>
  <si>
    <t>COST~2046</t>
  </si>
  <si>
    <t>COST~2047</t>
  </si>
  <si>
    <t>COST~2048</t>
  </si>
  <si>
    <t>COST~2049</t>
  </si>
  <si>
    <t>COST~2050</t>
  </si>
  <si>
    <t>ACTBND</t>
  </si>
  <si>
    <t>ACTBND~2011</t>
  </si>
  <si>
    <t>ACTBND~2012</t>
  </si>
  <si>
    <t>ACTBND~2015</t>
  </si>
  <si>
    <t>ACTBND~0</t>
  </si>
  <si>
    <t>DKK2014/GJ</t>
  </si>
  <si>
    <t>Interpolation</t>
  </si>
  <si>
    <t>MKr14</t>
  </si>
  <si>
    <t>IMPLTEHCN</t>
  </si>
  <si>
    <t>Import technology - Low temperature Excess heat with potentials at no transmission cost - central</t>
  </si>
  <si>
    <t>IMPLTEHCL</t>
  </si>
  <si>
    <t>Import technology - Low temperature Excess heat with potentials at low transmission cost - central</t>
  </si>
  <si>
    <t>IMPLTEHCM</t>
  </si>
  <si>
    <t>Import technology - Low temperature Excess heat with potentials at medium transmission cost - central</t>
  </si>
  <si>
    <t>IMPLTEHCH</t>
  </si>
  <si>
    <t>Import technology - Low temperature Excess heat with potentials at high transmission cost - central</t>
  </si>
  <si>
    <t>IMPLTEHDN</t>
  </si>
  <si>
    <t>Import technology - Low temperature Excess heat with potentials at no transmission cost - decentral</t>
  </si>
  <si>
    <t>IMPLTEHDL</t>
  </si>
  <si>
    <t>Import technology - Low temperature Excess heat with potentials at low transmission cost - decentral</t>
  </si>
  <si>
    <t>IMPLTEHDM</t>
  </si>
  <si>
    <t>Import technology - Low temperature Excess heat with potentials at medium transmission cost - decentral</t>
  </si>
  <si>
    <t>IMPLTEHDH</t>
  </si>
  <si>
    <t>Import technology - Low temperature Excess heat with potentials at high transmission cost - decentral</t>
  </si>
  <si>
    <t>IMPMTEHCN</t>
  </si>
  <si>
    <t>Import technology - Medium temperature Excess heat with potentials at no transmission cost - central</t>
  </si>
  <si>
    <t>IMPMTEHCL</t>
  </si>
  <si>
    <t>Import technology - Medium temperature Excess heat with potentials at low transmission cost - central</t>
  </si>
  <si>
    <t>IMPMTEHCM</t>
  </si>
  <si>
    <t>Import technology - Medium temperature Excess heat with potentials at medium transmission cost - central</t>
  </si>
  <si>
    <t>IMPMTEHCH</t>
  </si>
  <si>
    <t>Import technology - Medium temperature Excess heat with potentials at high transmission cost - central</t>
  </si>
  <si>
    <t>IMPMTEHDN</t>
  </si>
  <si>
    <t>Import technology - Medium temperature Excess heat with potentials at no transmission cost - decentral</t>
  </si>
  <si>
    <t>IMPMTEHDL</t>
  </si>
  <si>
    <t>Import technology - Medium temperature Excess heat with potentials at low transmission cost - decentral</t>
  </si>
  <si>
    <t>IMPMTEHDM</t>
  </si>
  <si>
    <t>Import technology - Medium temperature Excess heat with potentials at medium transmission cost - decentral</t>
  </si>
  <si>
    <t>IMPMTEHDH</t>
  </si>
  <si>
    <t>Import technology - Medium temperature Excess heat with potentials at high transmission cost - decentral</t>
  </si>
  <si>
    <t>IMPHTEHCN</t>
  </si>
  <si>
    <t>Import technology - High temperature Excess heat with potentials at no transmission cost - central</t>
  </si>
  <si>
    <t>IMPHTEHCL</t>
  </si>
  <si>
    <t>Import technology - High temperature Excess heat with potentials at low transmission cost - central</t>
  </si>
  <si>
    <t>IMPHTEHCM</t>
  </si>
  <si>
    <t>Import technology - High temperature Excess heat with potentials at medium transmission cost - central</t>
  </si>
  <si>
    <t>IMPHTEHCH</t>
  </si>
  <si>
    <t>Import technology - High temperature Excess heat with potentials at high transmission cost - central</t>
  </si>
  <si>
    <t>IMPHTEHDN</t>
  </si>
  <si>
    <t>Import technology - High temperature Excess heat with potentials at no transmission cost - decentral</t>
  </si>
  <si>
    <t>IMPHTEHDL</t>
  </si>
  <si>
    <t>Import technology - High temperature Excess heat with potentials at low transmission cost - decentral</t>
  </si>
  <si>
    <t>IMPHTEHDM</t>
  </si>
  <si>
    <t>Import technology - High temperature Excess heat with potentials at medium transmission cost - decentral</t>
  </si>
  <si>
    <t>IMPHTEHDH</t>
  </si>
  <si>
    <t>Import technology - High temperature Excess heat with potentials at high transmission cost - decentral</t>
  </si>
  <si>
    <t>IMP</t>
  </si>
  <si>
    <t>Date</t>
  </si>
  <si>
    <t>Name</t>
  </si>
  <si>
    <t>Sheet Name</t>
  </si>
  <si>
    <t>Cells</t>
  </si>
  <si>
    <t>Comments</t>
  </si>
  <si>
    <t>Mikkel Bosack Simonsen</t>
  </si>
  <si>
    <t>All</t>
  </si>
  <si>
    <t>Creation of workbook</t>
  </si>
  <si>
    <t>EXH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</si>
</sst>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\Te\x\t"/>
    <numFmt numFmtId="165" formatCode="0.0"/>
    <numFmt numFmtId="166" formatCode="_ * #,##0.00_ ;_ * \-#,##0.00_ ;_ * &quot;-&quot;??_ ;_ @_ "/>
  </numFmts>
  <fonts count="3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0"/>
      <color rgb="FF9C0006"/>
      <name val="Calibri"/>
      <family val="2"/>
    </font>
    <font>
      <sz val="11"/>
      <color rgb="FFFFC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10"/>
      <name val="Arial"/>
      <family val="2"/>
    </font>
    <font>
      <vertAlign val="subscript"/>
      <sz val="9"/>
      <name val="Arial"/>
      <family val="2"/>
    </font>
    <font>
      <i/>
      <sz val="11"/>
      <name val="Calibri"/>
      <family val="2"/>
      <scheme val="minor"/>
    </font>
    <font>
      <sz val="11"/>
      <color indexed="8"/>
      <name val="Calibri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vertAlign val="subscript"/>
      <sz val="9"/>
      <color theme="1"/>
      <name val="Arial"/>
      <family val="2"/>
    </font>
    <font>
      <sz val="11"/>
      <color rgb="FFFF0000"/>
      <name val="Calibri"/>
      <family val="2"/>
      <charset val="1"/>
      <scheme val="minor"/>
    </font>
    <font>
      <sz val="10"/>
      <name val="Calibri"/>
      <family val="2"/>
    </font>
    <font>
      <sz val="8"/>
      <name val="Calibri"/>
      <family val="2"/>
    </font>
    <font>
      <sz val="7"/>
      <name val="Calibri"/>
      <family val="2"/>
    </font>
    <font>
      <sz val="11"/>
      <color indexed="17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1"/>
      <name val="Calibri"/>
      <family val="2"/>
      <charset val="1"/>
      <scheme val="minor"/>
    </font>
    <font>
      <i/>
      <sz val="11"/>
      <name val="Calibri"/>
      <family val="2"/>
      <charset val="1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0"/>
      </patternFill>
    </fill>
    <fill>
      <patternFill patternType="solid">
        <fgColor theme="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6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7" fillId="0" borderId="0"/>
    <xf numFmtId="0" fontId="7" fillId="0" borderId="0"/>
    <xf numFmtId="0" fontId="8" fillId="10" borderId="0" applyNumberFormat="0" applyBorder="0" applyAlignment="0" applyProtection="0"/>
    <xf numFmtId="0" fontId="7" fillId="0" borderId="0"/>
    <xf numFmtId="0" fontId="9" fillId="2" borderId="0" applyNumberFormat="0" applyBorder="0" applyAlignment="0" applyProtection="0"/>
    <xf numFmtId="0" fontId="13" fillId="0" borderId="0"/>
    <xf numFmtId="166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13" fillId="0" borderId="0"/>
    <xf numFmtId="0" fontId="18" fillId="0" borderId="0"/>
    <xf numFmtId="0" fontId="28" fillId="15" borderId="0" applyNumberFormat="0" applyBorder="0" applyAlignment="0" applyProtection="0"/>
  </cellStyleXfs>
  <cellXfs count="144">
    <xf numFmtId="0" fontId="0" fillId="0" borderId="0" xfId="0"/>
    <xf numFmtId="164" fontId="0" fillId="3" borderId="0" xfId="2" applyNumberFormat="1" applyFont="1" applyFill="1"/>
    <xf numFmtId="164" fontId="3" fillId="0" borderId="0" xfId="2" applyNumberFormat="1" applyFont="1"/>
    <xf numFmtId="164" fontId="4" fillId="4" borderId="1" xfId="2" applyNumberFormat="1" applyFont="1" applyFill="1" applyBorder="1"/>
    <xf numFmtId="164" fontId="4" fillId="4" borderId="1" xfId="2" applyNumberFormat="1" applyFont="1" applyFill="1" applyBorder="1" applyAlignment="1">
      <alignment horizontal="left"/>
    </xf>
    <xf numFmtId="164" fontId="3" fillId="5" borderId="2" xfId="2" quotePrefix="1" applyNumberFormat="1" applyFont="1" applyFill="1" applyBorder="1" applyAlignment="1">
      <alignment horizontal="left" vertical="top" wrapText="1"/>
    </xf>
    <xf numFmtId="164" fontId="0" fillId="0" borderId="0" xfId="0" applyNumberFormat="1" applyFont="1"/>
    <xf numFmtId="0" fontId="3" fillId="4" borderId="1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vertical="top" wrapText="1"/>
    </xf>
    <xf numFmtId="0" fontId="3" fillId="7" borderId="3" xfId="0" applyFont="1" applyFill="1" applyBorder="1" applyAlignment="1">
      <alignment vertical="top" wrapText="1"/>
    </xf>
    <xf numFmtId="0" fontId="3" fillId="7" borderId="0" xfId="0" applyFont="1" applyFill="1" applyBorder="1" applyAlignment="1">
      <alignment vertical="top" wrapText="1"/>
    </xf>
    <xf numFmtId="0" fontId="3" fillId="8" borderId="2" xfId="0" applyFont="1" applyFill="1" applyBorder="1" applyAlignment="1">
      <alignment horizontal="left"/>
    </xf>
    <xf numFmtId="0" fontId="3" fillId="8" borderId="2" xfId="0" applyFont="1" applyFill="1" applyBorder="1" applyAlignment="1">
      <alignment horizontal="right"/>
    </xf>
    <xf numFmtId="0" fontId="3" fillId="8" borderId="5" xfId="0" applyFont="1" applyFill="1" applyBorder="1" applyAlignment="1">
      <alignment horizontal="right"/>
    </xf>
    <xf numFmtId="0" fontId="3" fillId="8" borderId="2" xfId="0" applyFont="1" applyFill="1" applyBorder="1" applyAlignment="1">
      <alignment horizontal="left" wrapText="1"/>
    </xf>
    <xf numFmtId="0" fontId="3" fillId="8" borderId="6" xfId="0" applyFont="1" applyFill="1" applyBorder="1" applyAlignment="1">
      <alignment horizontal="right"/>
    </xf>
    <xf numFmtId="0" fontId="3" fillId="3" borderId="0" xfId="3" applyFont="1" applyFill="1"/>
    <xf numFmtId="0" fontId="3" fillId="0" borderId="0" xfId="0" applyFont="1"/>
    <xf numFmtId="0" fontId="3" fillId="0" borderId="7" xfId="4" applyFont="1" applyFill="1" applyBorder="1"/>
    <xf numFmtId="0" fontId="3" fillId="0" borderId="0" xfId="4" applyFont="1" applyFill="1"/>
    <xf numFmtId="2" fontId="3" fillId="0" borderId="0" xfId="7" applyNumberFormat="1" applyFont="1" applyFill="1"/>
    <xf numFmtId="2" fontId="10" fillId="0" borderId="0" xfId="7" applyNumberFormat="1" applyFont="1" applyFill="1"/>
    <xf numFmtId="0" fontId="10" fillId="0" borderId="0" xfId="4" applyFont="1" applyFill="1"/>
    <xf numFmtId="2" fontId="10" fillId="0" borderId="0" xfId="4" applyNumberFormat="1" applyFont="1" applyFill="1"/>
    <xf numFmtId="165" fontId="11" fillId="9" borderId="0" xfId="4" applyNumberFormat="1" applyFont="1" applyFill="1"/>
    <xf numFmtId="165" fontId="10" fillId="0" borderId="0" xfId="0" applyNumberFormat="1" applyFont="1" applyFill="1"/>
    <xf numFmtId="0" fontId="10" fillId="0" borderId="0" xfId="0" applyFont="1" applyFill="1"/>
    <xf numFmtId="9" fontId="10" fillId="0" borderId="0" xfId="1" applyFont="1" applyFill="1"/>
    <xf numFmtId="0" fontId="3" fillId="0" borderId="0" xfId="4" applyFont="1" applyFill="1" applyBorder="1"/>
    <xf numFmtId="165" fontId="11" fillId="0" borderId="0" xfId="4" applyNumberFormat="1" applyFont="1" applyFill="1"/>
    <xf numFmtId="0" fontId="0" fillId="0" borderId="6" xfId="0" applyBorder="1"/>
    <xf numFmtId="164" fontId="0" fillId="0" borderId="6" xfId="0" applyNumberFormat="1" applyFont="1" applyBorder="1"/>
    <xf numFmtId="164" fontId="0" fillId="0" borderId="0" xfId="0" applyNumberFormat="1" applyFont="1" applyFill="1" applyBorder="1"/>
    <xf numFmtId="0" fontId="15" fillId="11" borderId="8" xfId="8" applyFont="1" applyFill="1" applyBorder="1" applyAlignment="1">
      <alignment vertical="center" wrapText="1"/>
    </xf>
    <xf numFmtId="0" fontId="14" fillId="11" borderId="11" xfId="8" applyFont="1" applyFill="1" applyBorder="1" applyAlignment="1">
      <alignment vertical="center" wrapText="1"/>
    </xf>
    <xf numFmtId="0" fontId="15" fillId="11" borderId="12" xfId="8" applyFont="1" applyFill="1" applyBorder="1" applyAlignment="1">
      <alignment horizontal="center" vertical="center" wrapText="1"/>
    </xf>
    <xf numFmtId="0" fontId="14" fillId="11" borderId="8" xfId="8" applyFont="1" applyFill="1" applyBorder="1" applyAlignment="1">
      <alignment vertical="center" wrapText="1"/>
    </xf>
    <xf numFmtId="0" fontId="14" fillId="11" borderId="12" xfId="8" applyFont="1" applyFill="1" applyBorder="1" applyAlignment="1">
      <alignment horizontal="center" vertical="center" wrapText="1"/>
    </xf>
    <xf numFmtId="0" fontId="14" fillId="11" borderId="7" xfId="8" applyFont="1" applyFill="1" applyBorder="1" applyAlignment="1">
      <alignment horizontal="center" vertical="center" wrapText="1"/>
    </xf>
    <xf numFmtId="0" fontId="14" fillId="11" borderId="8" xfId="8" applyFont="1" applyFill="1" applyBorder="1" applyAlignment="1">
      <alignment horizontal="center" vertical="center" wrapText="1"/>
    </xf>
    <xf numFmtId="0" fontId="14" fillId="11" borderId="10" xfId="8" applyFont="1" applyFill="1" applyBorder="1" applyAlignment="1">
      <alignment horizontal="center" vertical="center" wrapText="1"/>
    </xf>
    <xf numFmtId="0" fontId="14" fillId="11" borderId="14" xfId="8" applyFont="1" applyFill="1" applyBorder="1" applyAlignment="1">
      <alignment vertical="center" wrapText="1"/>
    </xf>
    <xf numFmtId="0" fontId="14" fillId="11" borderId="8" xfId="8" applyNumberFormat="1" applyFont="1" applyFill="1" applyBorder="1" applyAlignment="1">
      <alignment horizontal="center" vertical="center" wrapText="1"/>
    </xf>
    <xf numFmtId="0" fontId="14" fillId="11" borderId="12" xfId="8" applyNumberFormat="1" applyFont="1" applyFill="1" applyBorder="1" applyAlignment="1">
      <alignment horizontal="center" vertical="center" wrapText="1"/>
    </xf>
    <xf numFmtId="0" fontId="14" fillId="11" borderId="13" xfId="8" applyFont="1" applyFill="1" applyBorder="1" applyAlignment="1">
      <alignment vertical="center" wrapText="1"/>
    </xf>
    <xf numFmtId="0" fontId="14" fillId="11" borderId="12" xfId="8" quotePrefix="1" applyFont="1" applyFill="1" applyBorder="1" applyAlignment="1">
      <alignment horizontal="center" vertical="center" wrapText="1"/>
    </xf>
    <xf numFmtId="165" fontId="14" fillId="11" borderId="12" xfId="8" applyNumberFormat="1" applyFont="1" applyFill="1" applyBorder="1" applyAlignment="1">
      <alignment horizontal="center" vertical="center" wrapText="1"/>
    </xf>
    <xf numFmtId="2" fontId="14" fillId="11" borderId="12" xfId="8" applyNumberFormat="1" applyFont="1" applyFill="1" applyBorder="1" applyAlignment="1">
      <alignment horizontal="center" vertical="center" wrapText="1"/>
    </xf>
    <xf numFmtId="165" fontId="14" fillId="11" borderId="12" xfId="8" applyNumberFormat="1" applyFont="1" applyFill="1" applyBorder="1" applyAlignment="1">
      <alignment horizontal="center" wrapText="1"/>
    </xf>
    <xf numFmtId="49" fontId="14" fillId="11" borderId="11" xfId="8" applyNumberFormat="1" applyFont="1" applyFill="1" applyBorder="1" applyAlignment="1">
      <alignment vertical="center" wrapText="1"/>
    </xf>
    <xf numFmtId="0" fontId="15" fillId="11" borderId="9" xfId="8" applyFont="1" applyFill="1" applyBorder="1" applyAlignment="1">
      <alignment vertical="center" wrapText="1"/>
    </xf>
    <xf numFmtId="0" fontId="15" fillId="11" borderId="4" xfId="8" applyFont="1" applyFill="1" applyBorder="1" applyAlignment="1">
      <alignment vertical="center" wrapText="1"/>
    </xf>
    <xf numFmtId="0" fontId="15" fillId="11" borderId="10" xfId="8" applyFont="1" applyFill="1" applyBorder="1" applyAlignment="1">
      <alignment vertical="center" wrapText="1"/>
    </xf>
    <xf numFmtId="0" fontId="0" fillId="0" borderId="0" xfId="0" applyAlignment="1">
      <alignment wrapText="1"/>
    </xf>
    <xf numFmtId="2" fontId="0" fillId="0" borderId="0" xfId="0" applyNumberFormat="1"/>
    <xf numFmtId="2" fontId="3" fillId="0" borderId="0" xfId="4" applyNumberFormat="1" applyFont="1" applyFill="1"/>
    <xf numFmtId="0" fontId="17" fillId="0" borderId="0" xfId="4" applyFont="1" applyFill="1"/>
    <xf numFmtId="0" fontId="12" fillId="0" borderId="0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14" fontId="10" fillId="0" borderId="0" xfId="0" applyNumberFormat="1" applyFont="1" applyFill="1" applyBorder="1"/>
    <xf numFmtId="0" fontId="10" fillId="0" borderId="0" xfId="0" applyFont="1" applyFill="1" applyBorder="1"/>
    <xf numFmtId="165" fontId="10" fillId="0" borderId="0" xfId="0" applyNumberFormat="1" applyFont="1" applyFill="1" applyBorder="1" applyAlignment="1">
      <alignment horizontal="center"/>
    </xf>
    <xf numFmtId="165" fontId="10" fillId="0" borderId="0" xfId="0" applyNumberFormat="1" applyFont="1" applyFill="1" applyBorder="1"/>
    <xf numFmtId="164" fontId="0" fillId="0" borderId="0" xfId="2" applyNumberFormat="1" applyFont="1"/>
    <xf numFmtId="164" fontId="4" fillId="4" borderId="4" xfId="2" applyNumberFormat="1" applyFont="1" applyFill="1" applyBorder="1"/>
    <xf numFmtId="164" fontId="3" fillId="5" borderId="0" xfId="2" quotePrefix="1" applyNumberFormat="1" applyFont="1" applyFill="1" applyBorder="1" applyAlignment="1">
      <alignment horizontal="left" vertical="top" wrapText="1"/>
    </xf>
    <xf numFmtId="0" fontId="7" fillId="0" borderId="0" xfId="6" applyFont="1" applyFill="1" applyBorder="1" applyAlignment="1"/>
    <xf numFmtId="0" fontId="0" fillId="0" borderId="0" xfId="0" applyAlignment="1"/>
    <xf numFmtId="0" fontId="20" fillId="0" borderId="17" xfId="0" applyFont="1" applyBorder="1" applyAlignment="1">
      <alignment wrapText="1"/>
    </xf>
    <xf numFmtId="0" fontId="21" fillId="0" borderId="16" xfId="0" applyFont="1" applyBorder="1" applyAlignment="1">
      <alignment horizontal="center" wrapText="1"/>
    </xf>
    <xf numFmtId="0" fontId="19" fillId="0" borderId="15" xfId="0" applyFont="1" applyBorder="1" applyAlignment="1">
      <alignment wrapText="1"/>
    </xf>
    <xf numFmtId="0" fontId="22" fillId="0" borderId="6" xfId="0" applyFont="1" applyBorder="1" applyAlignment="1">
      <alignment horizontal="center" wrapText="1"/>
    </xf>
    <xf numFmtId="0" fontId="22" fillId="0" borderId="16" xfId="0" applyFont="1" applyBorder="1" applyAlignment="1">
      <alignment horizontal="center" wrapText="1"/>
    </xf>
    <xf numFmtId="0" fontId="20" fillId="0" borderId="19" xfId="0" applyFont="1" applyBorder="1" applyAlignment="1">
      <alignment wrapText="1"/>
    </xf>
    <xf numFmtId="0" fontId="21" fillId="0" borderId="18" xfId="0" applyFont="1" applyBorder="1" applyAlignment="1">
      <alignment horizontal="center" wrapText="1"/>
    </xf>
    <xf numFmtId="3" fontId="21" fillId="0" borderId="16" xfId="0" applyNumberFormat="1" applyFont="1" applyBorder="1" applyAlignment="1">
      <alignment horizontal="center" wrapText="1"/>
    </xf>
    <xf numFmtId="0" fontId="0" fillId="9" borderId="0" xfId="0" applyFill="1"/>
    <xf numFmtId="165" fontId="13" fillId="0" borderId="0" xfId="4" applyNumberFormat="1" applyFont="1" applyFill="1"/>
    <xf numFmtId="2" fontId="13" fillId="0" borderId="0" xfId="4" applyNumberFormat="1" applyFont="1" applyFill="1"/>
    <xf numFmtId="0" fontId="13" fillId="0" borderId="0" xfId="4" applyFont="1" applyFill="1"/>
    <xf numFmtId="0" fontId="7" fillId="0" borderId="21" xfId="6" applyFont="1" applyFill="1" applyBorder="1" applyAlignment="1"/>
    <xf numFmtId="0" fontId="0" fillId="0" borderId="0" xfId="0" applyBorder="1"/>
    <xf numFmtId="164" fontId="0" fillId="0" borderId="1" xfId="0" applyNumberFormat="1" applyFont="1" applyBorder="1"/>
    <xf numFmtId="164" fontId="0" fillId="0" borderId="0" xfId="0" applyNumberFormat="1" applyFont="1" applyBorder="1"/>
    <xf numFmtId="0" fontId="24" fillId="0" borderId="0" xfId="0" applyFont="1"/>
    <xf numFmtId="0" fontId="0" fillId="0" borderId="0" xfId="0" applyAlignment="1">
      <alignment horizontal="left"/>
    </xf>
    <xf numFmtId="0" fontId="7" fillId="3" borderId="0" xfId="0" applyFont="1" applyFill="1"/>
    <xf numFmtId="0" fontId="0" fillId="0" borderId="0" xfId="0" applyAlignment="1">
      <alignment horizontal="center"/>
    </xf>
    <xf numFmtId="0" fontId="25" fillId="4" borderId="1" xfId="0" applyFont="1" applyFill="1" applyBorder="1" applyAlignment="1">
      <alignment horizontal="left" vertical="center" wrapText="1"/>
    </xf>
    <xf numFmtId="0" fontId="25" fillId="12" borderId="1" xfId="0" applyFont="1" applyFill="1" applyBorder="1" applyAlignment="1">
      <alignment horizontal="left" vertical="center" wrapText="1"/>
    </xf>
    <xf numFmtId="0" fontId="25" fillId="13" borderId="4" xfId="0" applyFont="1" applyFill="1" applyBorder="1" applyAlignment="1">
      <alignment horizontal="left" vertical="center" wrapText="1"/>
    </xf>
    <xf numFmtId="0" fontId="26" fillId="14" borderId="2" xfId="0" applyFont="1" applyFill="1" applyBorder="1" applyAlignment="1">
      <alignment horizontal="left" vertical="center" wrapText="1"/>
    </xf>
    <xf numFmtId="0" fontId="26" fillId="14" borderId="1" xfId="0" applyFont="1" applyFill="1" applyBorder="1" applyAlignment="1">
      <alignment horizontal="left" vertical="center" wrapText="1"/>
    </xf>
    <xf numFmtId="0" fontId="27" fillId="14" borderId="1" xfId="0" applyFont="1" applyFill="1" applyBorder="1" applyAlignment="1">
      <alignment horizontal="left" vertical="center" wrapText="1"/>
    </xf>
    <xf numFmtId="0" fontId="27" fillId="14" borderId="2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/>
    <xf numFmtId="1" fontId="29" fillId="0" borderId="0" xfId="15" applyNumberFormat="1" applyFont="1" applyFill="1" applyBorder="1" applyAlignment="1">
      <alignment horizontal="center"/>
    </xf>
    <xf numFmtId="1" fontId="7" fillId="0" borderId="0" xfId="0" applyNumberFormat="1" applyFont="1" applyBorder="1"/>
    <xf numFmtId="164" fontId="0" fillId="0" borderId="0" xfId="0" applyNumberFormat="1" applyBorder="1"/>
    <xf numFmtId="164" fontId="7" fillId="0" borderId="0" xfId="0" applyNumberFormat="1" applyFont="1" applyFill="1" applyBorder="1"/>
    <xf numFmtId="164" fontId="0" fillId="0" borderId="0" xfId="0" applyNumberFormat="1" applyFill="1" applyBorder="1"/>
    <xf numFmtId="0" fontId="0" fillId="0" borderId="1" xfId="0" applyBorder="1"/>
    <xf numFmtId="0" fontId="7" fillId="0" borderId="25" xfId="6" applyFont="1" applyFill="1" applyBorder="1" applyAlignment="1"/>
    <xf numFmtId="2" fontId="0" fillId="0" borderId="1" xfId="0" applyNumberFormat="1" applyBorder="1"/>
    <xf numFmtId="0" fontId="0" fillId="9" borderId="1" xfId="0" applyFill="1" applyBorder="1"/>
    <xf numFmtId="0" fontId="0" fillId="0" borderId="26" xfId="0" applyBorder="1"/>
    <xf numFmtId="164" fontId="0" fillId="0" borderId="26" xfId="0" applyNumberFormat="1" applyFont="1" applyBorder="1"/>
    <xf numFmtId="0" fontId="7" fillId="0" borderId="13" xfId="6" applyFont="1" applyFill="1" applyBorder="1" applyAlignment="1"/>
    <xf numFmtId="2" fontId="0" fillId="0" borderId="26" xfId="0" applyNumberFormat="1" applyBorder="1"/>
    <xf numFmtId="0" fontId="0" fillId="0" borderId="0" xfId="0" applyFill="1" applyBorder="1"/>
    <xf numFmtId="0" fontId="30" fillId="0" borderId="0" xfId="0" applyFont="1"/>
    <xf numFmtId="0" fontId="13" fillId="0" borderId="0" xfId="0" applyFont="1" applyAlignment="1">
      <alignment horizontal="left"/>
    </xf>
    <xf numFmtId="14" fontId="13" fillId="0" borderId="0" xfId="0" applyNumberFormat="1" applyFont="1" applyAlignment="1">
      <alignment horizontal="left"/>
    </xf>
    <xf numFmtId="0" fontId="31" fillId="0" borderId="21" xfId="6" applyFont="1" applyFill="1" applyBorder="1" applyAlignment="1"/>
    <xf numFmtId="0" fontId="32" fillId="0" borderId="0" xfId="0" applyFont="1" applyAlignment="1">
      <alignment wrapText="1"/>
    </xf>
    <xf numFmtId="2" fontId="32" fillId="0" borderId="0" xfId="0" applyNumberFormat="1" applyFont="1"/>
    <xf numFmtId="0" fontId="32" fillId="0" borderId="0" xfId="4" applyFont="1" applyFill="1"/>
    <xf numFmtId="0" fontId="32" fillId="0" borderId="0" xfId="0" applyFont="1"/>
    <xf numFmtId="2" fontId="32" fillId="0" borderId="0" xfId="4" applyNumberFormat="1" applyFont="1" applyFill="1"/>
    <xf numFmtId="0" fontId="33" fillId="0" borderId="0" xfId="4" applyFont="1" applyFill="1"/>
    <xf numFmtId="2" fontId="3" fillId="16" borderId="0" xfId="7" applyNumberFormat="1" applyFont="1" applyFill="1"/>
    <xf numFmtId="0" fontId="15" fillId="11" borderId="9" xfId="8" applyFont="1" applyFill="1" applyBorder="1" applyAlignment="1">
      <alignment vertical="center" wrapText="1"/>
    </xf>
    <xf numFmtId="0" fontId="15" fillId="11" borderId="4" xfId="8" applyFont="1" applyFill="1" applyBorder="1" applyAlignment="1">
      <alignment vertical="center" wrapText="1"/>
    </xf>
    <xf numFmtId="0" fontId="15" fillId="11" borderId="10" xfId="8" applyFont="1" applyFill="1" applyBorder="1" applyAlignment="1">
      <alignment vertical="center" wrapText="1"/>
    </xf>
    <xf numFmtId="0" fontId="15" fillId="11" borderId="8" xfId="8" applyFont="1" applyFill="1" applyBorder="1" applyAlignment="1">
      <alignment vertical="center" wrapText="1"/>
    </xf>
    <xf numFmtId="0" fontId="15" fillId="11" borderId="9" xfId="8" applyFont="1" applyFill="1" applyBorder="1" applyAlignment="1">
      <alignment horizontal="center" vertical="center" wrapText="1"/>
    </xf>
    <xf numFmtId="0" fontId="13" fillId="11" borderId="4" xfId="8" applyFill="1" applyBorder="1" applyAlignment="1">
      <alignment horizontal="center" vertical="center" wrapText="1"/>
    </xf>
    <xf numFmtId="0" fontId="13" fillId="11" borderId="10" xfId="8" applyFill="1" applyBorder="1" applyAlignment="1">
      <alignment horizontal="center" vertical="center" wrapText="1"/>
    </xf>
    <xf numFmtId="0" fontId="15" fillId="11" borderId="10" xfId="8" applyFont="1" applyFill="1" applyBorder="1" applyAlignment="1">
      <alignment horizontal="center" vertical="center" wrapText="1"/>
    </xf>
    <xf numFmtId="0" fontId="19" fillId="0" borderId="24" xfId="0" applyFont="1" applyBorder="1" applyAlignment="1">
      <alignment wrapText="1"/>
    </xf>
    <xf numFmtId="0" fontId="19" fillId="0" borderId="17" xfId="0" applyFont="1" applyBorder="1" applyAlignment="1">
      <alignment wrapText="1"/>
    </xf>
    <xf numFmtId="0" fontId="19" fillId="0" borderId="20" xfId="0" applyFont="1" applyBorder="1" applyAlignment="1">
      <alignment horizontal="center" wrapText="1"/>
    </xf>
    <xf numFmtId="0" fontId="19" fillId="0" borderId="22" xfId="0" applyFont="1" applyBorder="1" applyAlignment="1">
      <alignment horizontal="center" wrapText="1"/>
    </xf>
    <xf numFmtId="0" fontId="19" fillId="0" borderId="23" xfId="0" applyFont="1" applyBorder="1" applyAlignment="1">
      <alignment horizontal="center" wrapText="1"/>
    </xf>
    <xf numFmtId="0" fontId="19" fillId="0" borderId="15" xfId="0" applyFont="1" applyBorder="1" applyAlignment="1">
      <alignment horizontal="center" wrapText="1"/>
    </xf>
    <xf numFmtId="0" fontId="19" fillId="0" borderId="6" xfId="0" applyFont="1" applyBorder="1" applyAlignment="1">
      <alignment horizontal="center" wrapText="1"/>
    </xf>
    <xf numFmtId="0" fontId="19" fillId="0" borderId="16" xfId="0" applyFont="1" applyBorder="1" applyAlignment="1">
      <alignment horizontal="center" wrapText="1"/>
    </xf>
  </cellXfs>
  <cellStyles count="16">
    <cellStyle name="Bad 2" xfId="7"/>
    <cellStyle name="Colore 2" xfId="5"/>
    <cellStyle name="Comma 2" xfId="9"/>
    <cellStyle name="Normal" xfId="0" builtinId="0"/>
    <cellStyle name="Normal 10" xfId="11"/>
    <cellStyle name="Normal 13" xfId="6"/>
    <cellStyle name="Normal 2" xfId="3"/>
    <cellStyle name="Normal 3" xfId="4"/>
    <cellStyle name="Normal 3 2" xfId="13"/>
    <cellStyle name="Normal 4" xfId="8"/>
    <cellStyle name="Normal 5" xfId="2"/>
    <cellStyle name="Normale_Scen_UC_IND-StrucConst" xfId="14"/>
    <cellStyle name="Percent" xfId="1" builtinId="5"/>
    <cellStyle name="Percent 2" xfId="12"/>
    <cellStyle name="Percent 3" xfId="10"/>
    <cellStyle name="Valore valido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3:E4"/>
  <sheetViews>
    <sheetView workbookViewId="0">
      <selection activeCell="C5" sqref="C5"/>
    </sheetView>
  </sheetViews>
  <sheetFormatPr defaultRowHeight="15" x14ac:dyDescent="0.25"/>
  <cols>
    <col min="1" max="1" width="11.5703125" customWidth="1"/>
    <col min="2" max="2" width="15.7109375" customWidth="1"/>
    <col min="3" max="3" width="13.85546875" customWidth="1"/>
    <col min="4" max="4" width="19.85546875" customWidth="1"/>
    <col min="5" max="5" width="60.28515625" customWidth="1"/>
  </cols>
  <sheetData>
    <row r="3" spans="1:5" x14ac:dyDescent="0.25">
      <c r="A3" s="117" t="s">
        <v>370</v>
      </c>
      <c r="B3" s="117" t="s">
        <v>371</v>
      </c>
      <c r="C3" s="117" t="s">
        <v>372</v>
      </c>
      <c r="D3" s="117" t="s">
        <v>373</v>
      </c>
      <c r="E3" s="117" t="s">
        <v>374</v>
      </c>
    </row>
    <row r="4" spans="1:5" s="118" customFormat="1" x14ac:dyDescent="0.25">
      <c r="A4" s="119">
        <v>42992</v>
      </c>
      <c r="B4" s="118" t="s">
        <v>375</v>
      </c>
      <c r="C4" s="118" t="s">
        <v>376</v>
      </c>
      <c r="D4" s="118" t="s">
        <v>376</v>
      </c>
      <c r="E4" s="118" t="s">
        <v>377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J65"/>
  <sheetViews>
    <sheetView topLeftCell="A4" workbookViewId="0">
      <selection activeCell="C11" sqref="C11"/>
    </sheetView>
  </sheetViews>
  <sheetFormatPr defaultRowHeight="15" x14ac:dyDescent="0.25"/>
  <cols>
    <col min="2" max="2" width="12.5703125" customWidth="1"/>
    <col min="3" max="3" width="12" bestFit="1" customWidth="1"/>
    <col min="4" max="4" width="78.7109375" bestFit="1" customWidth="1"/>
    <col min="5" max="5" width="4.85546875" bestFit="1" customWidth="1"/>
    <col min="6" max="6" width="8.5703125" bestFit="1" customWidth="1"/>
    <col min="7" max="7" width="9.140625" customWidth="1"/>
    <col min="8" max="8" width="11.42578125" customWidth="1"/>
    <col min="9" max="9" width="10.85546875" customWidth="1"/>
  </cols>
  <sheetData>
    <row r="2" spans="2:10" x14ac:dyDescent="0.25">
      <c r="B2" s="1" t="s">
        <v>0</v>
      </c>
      <c r="C2" s="2"/>
      <c r="D2" s="2"/>
      <c r="E2" s="2"/>
      <c r="F2" s="2"/>
      <c r="G2" s="2"/>
      <c r="H2" s="2"/>
      <c r="I2" s="2"/>
    </row>
    <row r="3" spans="2:10" x14ac:dyDescent="0.25">
      <c r="B3" s="3" t="s">
        <v>1</v>
      </c>
      <c r="C3" s="3" t="s">
        <v>2</v>
      </c>
      <c r="D3" s="3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</row>
    <row r="4" spans="2:10" ht="60.75" thickBot="1" x14ac:dyDescent="0.3">
      <c r="B4" s="5" t="s">
        <v>9</v>
      </c>
      <c r="C4" s="5" t="s">
        <v>10</v>
      </c>
      <c r="D4" s="5" t="s">
        <v>11</v>
      </c>
      <c r="E4" s="5" t="s">
        <v>4</v>
      </c>
      <c r="F4" s="5" t="s">
        <v>12</v>
      </c>
      <c r="G4" s="5" t="s">
        <v>13</v>
      </c>
      <c r="H4" s="5" t="s">
        <v>14</v>
      </c>
      <c r="I4" s="5" t="s">
        <v>15</v>
      </c>
    </row>
    <row r="5" spans="2:10" x14ac:dyDescent="0.25">
      <c r="B5" t="s">
        <v>202</v>
      </c>
      <c r="C5" s="35" t="s">
        <v>87</v>
      </c>
      <c r="D5" s="35" t="s">
        <v>200</v>
      </c>
      <c r="E5" s="6" t="s">
        <v>16</v>
      </c>
      <c r="J5" t="s">
        <v>86</v>
      </c>
    </row>
    <row r="6" spans="2:10" x14ac:dyDescent="0.25">
      <c r="B6" s="86"/>
      <c r="C6" s="35" t="s">
        <v>88</v>
      </c>
      <c r="D6" s="35" t="s">
        <v>201</v>
      </c>
      <c r="E6" s="35" t="s">
        <v>16</v>
      </c>
      <c r="F6" s="86"/>
      <c r="G6" s="86"/>
      <c r="H6" s="86"/>
      <c r="I6" s="86"/>
    </row>
    <row r="7" spans="2:10" x14ac:dyDescent="0.25">
      <c r="C7" s="35" t="s">
        <v>213</v>
      </c>
      <c r="D7" s="35" t="s">
        <v>215</v>
      </c>
      <c r="E7" s="6" t="s">
        <v>16</v>
      </c>
    </row>
    <row r="8" spans="2:10" x14ac:dyDescent="0.25">
      <c r="C8" s="35" t="s">
        <v>214</v>
      </c>
      <c r="D8" s="35" t="s">
        <v>216</v>
      </c>
      <c r="E8" s="35" t="s">
        <v>16</v>
      </c>
      <c r="F8" s="86"/>
      <c r="G8" s="86"/>
      <c r="H8" s="86"/>
      <c r="I8" s="86"/>
    </row>
    <row r="9" spans="2:10" x14ac:dyDescent="0.25">
      <c r="C9" s="35" t="s">
        <v>217</v>
      </c>
      <c r="D9" s="35" t="s">
        <v>219</v>
      </c>
      <c r="E9" s="6" t="s">
        <v>16</v>
      </c>
    </row>
    <row r="10" spans="2:10" x14ac:dyDescent="0.25">
      <c r="C10" s="35" t="s">
        <v>218</v>
      </c>
      <c r="D10" s="35" t="s">
        <v>220</v>
      </c>
      <c r="E10" s="35" t="s">
        <v>16</v>
      </c>
    </row>
    <row r="11" spans="2:10" x14ac:dyDescent="0.25">
      <c r="B11" s="6" t="s">
        <v>202</v>
      </c>
      <c r="C11" s="87" t="s">
        <v>205</v>
      </c>
      <c r="D11" s="87" t="s">
        <v>17</v>
      </c>
      <c r="E11" s="87" t="s">
        <v>16</v>
      </c>
      <c r="F11" s="6"/>
      <c r="G11" s="6"/>
      <c r="H11" s="6"/>
      <c r="I11" s="6"/>
      <c r="J11" t="s">
        <v>204</v>
      </c>
    </row>
    <row r="12" spans="2:10" x14ac:dyDescent="0.25">
      <c r="B12" s="6"/>
      <c r="C12" s="88" t="s">
        <v>206</v>
      </c>
      <c r="D12" s="88" t="s">
        <v>18</v>
      </c>
      <c r="E12" s="88" t="s">
        <v>16</v>
      </c>
      <c r="F12" s="6"/>
      <c r="G12" s="6"/>
      <c r="H12" s="6"/>
      <c r="I12" s="6"/>
    </row>
    <row r="13" spans="2:10" x14ac:dyDescent="0.25">
      <c r="B13" s="6"/>
      <c r="C13" s="88" t="s">
        <v>207</v>
      </c>
      <c r="D13" s="88" t="s">
        <v>19</v>
      </c>
      <c r="E13" s="88" t="s">
        <v>16</v>
      </c>
      <c r="F13" s="6"/>
      <c r="G13" s="6"/>
      <c r="H13" s="6"/>
      <c r="I13" s="6"/>
    </row>
    <row r="14" spans="2:10" x14ac:dyDescent="0.25">
      <c r="B14" s="6"/>
      <c r="C14" s="88" t="s">
        <v>208</v>
      </c>
      <c r="D14" s="88" t="s">
        <v>20</v>
      </c>
      <c r="E14" s="88" t="s">
        <v>16</v>
      </c>
      <c r="F14" s="6"/>
      <c r="G14" s="6"/>
      <c r="H14" s="6"/>
      <c r="I14" s="6"/>
    </row>
    <row r="15" spans="2:10" x14ac:dyDescent="0.25">
      <c r="B15" s="6"/>
      <c r="C15" s="88" t="s">
        <v>209</v>
      </c>
      <c r="D15" s="88" t="s">
        <v>21</v>
      </c>
      <c r="E15" s="88" t="s">
        <v>16</v>
      </c>
      <c r="F15" s="6"/>
      <c r="G15" s="6"/>
      <c r="H15" s="6"/>
      <c r="I15" s="6"/>
    </row>
    <row r="16" spans="2:10" x14ac:dyDescent="0.25">
      <c r="B16" s="6"/>
      <c r="C16" s="88" t="s">
        <v>210</v>
      </c>
      <c r="D16" s="88" t="s">
        <v>22</v>
      </c>
      <c r="E16" s="35" t="s">
        <v>16</v>
      </c>
      <c r="F16" s="6"/>
      <c r="G16" s="6"/>
      <c r="H16" s="6"/>
      <c r="I16" s="6"/>
    </row>
    <row r="17" spans="2:9" x14ac:dyDescent="0.25">
      <c r="B17" s="86"/>
      <c r="C17" s="88" t="s">
        <v>211</v>
      </c>
      <c r="D17" s="88" t="s">
        <v>23</v>
      </c>
      <c r="E17" s="88" t="s">
        <v>16</v>
      </c>
      <c r="F17" s="86"/>
      <c r="G17" s="86"/>
      <c r="H17" s="86"/>
      <c r="I17" s="86"/>
    </row>
    <row r="18" spans="2:9" x14ac:dyDescent="0.25">
      <c r="B18" s="86"/>
      <c r="C18" s="88" t="s">
        <v>212</v>
      </c>
      <c r="D18" s="88" t="s">
        <v>24</v>
      </c>
      <c r="E18" s="88" t="s">
        <v>16</v>
      </c>
      <c r="F18" s="86"/>
      <c r="G18" s="86"/>
      <c r="H18" s="86"/>
      <c r="I18" s="86"/>
    </row>
    <row r="19" spans="2:9" x14ac:dyDescent="0.25">
      <c r="C19" s="88" t="s">
        <v>221</v>
      </c>
      <c r="D19" s="88" t="s">
        <v>222</v>
      </c>
      <c r="E19" s="88" t="s">
        <v>16</v>
      </c>
    </row>
    <row r="20" spans="2:9" x14ac:dyDescent="0.25">
      <c r="C20" s="88" t="s">
        <v>223</v>
      </c>
      <c r="D20" s="88" t="s">
        <v>224</v>
      </c>
      <c r="E20" s="88" t="s">
        <v>16</v>
      </c>
    </row>
    <row r="21" spans="2:9" x14ac:dyDescent="0.25">
      <c r="C21" s="88" t="s">
        <v>225</v>
      </c>
      <c r="D21" s="88" t="s">
        <v>226</v>
      </c>
      <c r="E21" s="88" t="s">
        <v>16</v>
      </c>
    </row>
    <row r="22" spans="2:9" x14ac:dyDescent="0.25">
      <c r="C22" s="88" t="s">
        <v>227</v>
      </c>
      <c r="D22" s="88" t="s">
        <v>228</v>
      </c>
      <c r="E22" s="88" t="s">
        <v>16</v>
      </c>
    </row>
    <row r="23" spans="2:9" x14ac:dyDescent="0.25">
      <c r="C23" s="88" t="s">
        <v>229</v>
      </c>
      <c r="D23" s="88" t="s">
        <v>230</v>
      </c>
      <c r="E23" s="88" t="s">
        <v>16</v>
      </c>
    </row>
    <row r="24" spans="2:9" x14ac:dyDescent="0.25">
      <c r="C24" s="88" t="s">
        <v>231</v>
      </c>
      <c r="D24" s="88" t="s">
        <v>232</v>
      </c>
      <c r="E24" s="35" t="s">
        <v>16</v>
      </c>
    </row>
    <row r="25" spans="2:9" x14ac:dyDescent="0.25">
      <c r="C25" s="88" t="s">
        <v>233</v>
      </c>
      <c r="D25" s="88" t="s">
        <v>234</v>
      </c>
      <c r="E25" s="88" t="s">
        <v>16</v>
      </c>
    </row>
    <row r="26" spans="2:9" x14ac:dyDescent="0.25">
      <c r="C26" s="88" t="s">
        <v>235</v>
      </c>
      <c r="D26" s="88" t="s">
        <v>236</v>
      </c>
      <c r="E26" s="88" t="s">
        <v>16</v>
      </c>
    </row>
    <row r="27" spans="2:9" x14ac:dyDescent="0.25">
      <c r="C27" s="88" t="s">
        <v>237</v>
      </c>
      <c r="D27" s="88" t="s">
        <v>238</v>
      </c>
      <c r="E27" s="88" t="s">
        <v>16</v>
      </c>
    </row>
    <row r="28" spans="2:9" x14ac:dyDescent="0.25">
      <c r="C28" s="88" t="s">
        <v>239</v>
      </c>
      <c r="D28" s="88" t="s">
        <v>240</v>
      </c>
      <c r="E28" s="88" t="s">
        <v>16</v>
      </c>
    </row>
    <row r="29" spans="2:9" x14ac:dyDescent="0.25">
      <c r="C29" s="88" t="s">
        <v>241</v>
      </c>
      <c r="D29" s="88" t="s">
        <v>242</v>
      </c>
      <c r="E29" s="88" t="s">
        <v>16</v>
      </c>
    </row>
    <row r="30" spans="2:9" x14ac:dyDescent="0.25">
      <c r="C30" s="88" t="s">
        <v>243</v>
      </c>
      <c r="D30" s="88" t="s">
        <v>244</v>
      </c>
      <c r="E30" s="88" t="s">
        <v>16</v>
      </c>
    </row>
    <row r="31" spans="2:9" x14ac:dyDescent="0.25">
      <c r="C31" s="88" t="s">
        <v>245</v>
      </c>
      <c r="D31" s="88" t="s">
        <v>246</v>
      </c>
      <c r="E31" s="88" t="s">
        <v>16</v>
      </c>
    </row>
    <row r="32" spans="2:9" x14ac:dyDescent="0.25">
      <c r="C32" s="88" t="s">
        <v>247</v>
      </c>
      <c r="D32" s="88" t="s">
        <v>248</v>
      </c>
      <c r="E32" s="35" t="s">
        <v>16</v>
      </c>
    </row>
    <row r="33" spans="2:8" x14ac:dyDescent="0.25">
      <c r="C33" s="88" t="s">
        <v>249</v>
      </c>
      <c r="D33" s="88" t="s">
        <v>250</v>
      </c>
      <c r="E33" s="88" t="s">
        <v>16</v>
      </c>
    </row>
    <row r="34" spans="2:8" ht="15.75" thickBot="1" x14ac:dyDescent="0.3">
      <c r="B34" s="33"/>
      <c r="C34" s="34" t="s">
        <v>251</v>
      </c>
      <c r="D34" s="34" t="s">
        <v>252</v>
      </c>
      <c r="E34" s="34" t="s">
        <v>16</v>
      </c>
      <c r="F34" s="33"/>
      <c r="G34" s="33"/>
      <c r="H34" s="33"/>
    </row>
    <row r="35" spans="2:8" x14ac:dyDescent="0.25">
      <c r="C35" t="str">
        <f>"I"&amp;C11</f>
        <v>ILTEHCN</v>
      </c>
      <c r="D35" t="str">
        <f>"Import of "&amp;D11</f>
        <v>Import of Low temperature Excess heat with potentials at no transmission cost - central</v>
      </c>
      <c r="E35" s="35" t="s">
        <v>16</v>
      </c>
    </row>
    <row r="36" spans="2:8" x14ac:dyDescent="0.25">
      <c r="C36" t="str">
        <f t="shared" ref="C36:C58" si="0">"I"&amp;C12</f>
        <v>ILTEHCL</v>
      </c>
      <c r="D36" t="str">
        <f t="shared" ref="D36:D58" si="1">"Import of "&amp;D12</f>
        <v>Import of Low temperature Excess heat with potentials at low transmission cost - central</v>
      </c>
      <c r="E36" s="35" t="s">
        <v>16</v>
      </c>
    </row>
    <row r="37" spans="2:8" x14ac:dyDescent="0.25">
      <c r="C37" t="str">
        <f t="shared" si="0"/>
        <v>ILTEHCM</v>
      </c>
      <c r="D37" t="str">
        <f t="shared" si="1"/>
        <v>Import of Low temperature Excess heat with potentials at medium transmission cost - central</v>
      </c>
      <c r="E37" s="35" t="s">
        <v>16</v>
      </c>
    </row>
    <row r="38" spans="2:8" x14ac:dyDescent="0.25">
      <c r="C38" t="str">
        <f t="shared" si="0"/>
        <v>ILTEHCH</v>
      </c>
      <c r="D38" t="str">
        <f t="shared" si="1"/>
        <v>Import of Low temperature Excess heat with potentials at high transmission cost - central</v>
      </c>
      <c r="E38" s="35" t="s">
        <v>16</v>
      </c>
    </row>
    <row r="39" spans="2:8" x14ac:dyDescent="0.25">
      <c r="C39" t="str">
        <f t="shared" si="0"/>
        <v>ILTEHDN</v>
      </c>
      <c r="D39" t="str">
        <f t="shared" si="1"/>
        <v>Import of Low temperature Excess heat with potentials at no transmission cost - decentral</v>
      </c>
      <c r="E39" s="35" t="s">
        <v>16</v>
      </c>
    </row>
    <row r="40" spans="2:8" x14ac:dyDescent="0.25">
      <c r="C40" t="str">
        <f t="shared" si="0"/>
        <v>ILTEHDL</v>
      </c>
      <c r="D40" t="str">
        <f t="shared" si="1"/>
        <v>Import of Low temperature Excess heat with potentials at low transmission cost - decentral</v>
      </c>
      <c r="E40" s="35" t="s">
        <v>16</v>
      </c>
    </row>
    <row r="41" spans="2:8" x14ac:dyDescent="0.25">
      <c r="C41" t="str">
        <f t="shared" si="0"/>
        <v>ILTEHDM</v>
      </c>
      <c r="D41" t="str">
        <f t="shared" si="1"/>
        <v>Import of Low temperature Excess heat with potentials at medium transmission cost - decentral</v>
      </c>
      <c r="E41" s="35" t="s">
        <v>16</v>
      </c>
    </row>
    <row r="42" spans="2:8" x14ac:dyDescent="0.25">
      <c r="C42" t="str">
        <f t="shared" si="0"/>
        <v>ILTEHDH</v>
      </c>
      <c r="D42" t="str">
        <f t="shared" si="1"/>
        <v>Import of Low temperature Excess heat with potentials at high transmission cost - decentral</v>
      </c>
      <c r="E42" s="35" t="s">
        <v>16</v>
      </c>
    </row>
    <row r="43" spans="2:8" x14ac:dyDescent="0.25">
      <c r="C43" t="str">
        <f t="shared" si="0"/>
        <v>IMTEHCN</v>
      </c>
      <c r="D43" t="str">
        <f t="shared" si="1"/>
        <v>Import of Medium temperature Excess heat with potentials at no transmission cost - central</v>
      </c>
      <c r="E43" s="35" t="s">
        <v>16</v>
      </c>
    </row>
    <row r="44" spans="2:8" x14ac:dyDescent="0.25">
      <c r="C44" t="str">
        <f t="shared" si="0"/>
        <v>IMTEHCL</v>
      </c>
      <c r="D44" t="str">
        <f t="shared" si="1"/>
        <v>Import of Medium temperature Excess heat with potentials at low transmission cost - central</v>
      </c>
      <c r="E44" s="35" t="s">
        <v>16</v>
      </c>
    </row>
    <row r="45" spans="2:8" x14ac:dyDescent="0.25">
      <c r="C45" t="str">
        <f t="shared" si="0"/>
        <v>IMTEHCM</v>
      </c>
      <c r="D45" t="str">
        <f t="shared" si="1"/>
        <v>Import of Medium temperature Excess heat with potentials at medium transmission cost - central</v>
      </c>
      <c r="E45" s="35" t="s">
        <v>16</v>
      </c>
    </row>
    <row r="46" spans="2:8" x14ac:dyDescent="0.25">
      <c r="C46" t="str">
        <f t="shared" si="0"/>
        <v>IMTEHCH</v>
      </c>
      <c r="D46" t="str">
        <f t="shared" si="1"/>
        <v>Import of Medium temperature Excess heat with potentials at high transmission cost - central</v>
      </c>
      <c r="E46" s="35" t="s">
        <v>16</v>
      </c>
    </row>
    <row r="47" spans="2:8" x14ac:dyDescent="0.25">
      <c r="C47" t="str">
        <f t="shared" si="0"/>
        <v>IMTEHDN</v>
      </c>
      <c r="D47" t="str">
        <f t="shared" si="1"/>
        <v>Import of Medium temperature Excess heat with potentials at no transmission cost - decentral</v>
      </c>
      <c r="E47" s="35" t="s">
        <v>16</v>
      </c>
    </row>
    <row r="48" spans="2:8" x14ac:dyDescent="0.25">
      <c r="C48" t="str">
        <f t="shared" si="0"/>
        <v>IMTEHDL</v>
      </c>
      <c r="D48" t="str">
        <f t="shared" si="1"/>
        <v>Import of Medium temperature Excess heat with potentials at low transmission cost - decentral</v>
      </c>
      <c r="E48" s="35" t="s">
        <v>16</v>
      </c>
    </row>
    <row r="49" spans="3:5" x14ac:dyDescent="0.25">
      <c r="C49" t="str">
        <f t="shared" si="0"/>
        <v>IMTEHDM</v>
      </c>
      <c r="D49" t="str">
        <f t="shared" si="1"/>
        <v>Import of Medium temperature Excess heat with potentials at medium transmission cost - decentral</v>
      </c>
      <c r="E49" s="35" t="s">
        <v>16</v>
      </c>
    </row>
    <row r="50" spans="3:5" x14ac:dyDescent="0.25">
      <c r="C50" t="str">
        <f t="shared" si="0"/>
        <v>IMTEHDH</v>
      </c>
      <c r="D50" t="str">
        <f t="shared" si="1"/>
        <v>Import of Medium temperature Excess heat with potentials at high transmission cost - decentral</v>
      </c>
      <c r="E50" s="35" t="s">
        <v>16</v>
      </c>
    </row>
    <row r="51" spans="3:5" x14ac:dyDescent="0.25">
      <c r="C51" t="str">
        <f t="shared" si="0"/>
        <v>IHTEHCN</v>
      </c>
      <c r="D51" t="str">
        <f t="shared" si="1"/>
        <v>Import of High temperature Excess heat with potentials at no transmission cost - central</v>
      </c>
      <c r="E51" s="35" t="s">
        <v>16</v>
      </c>
    </row>
    <row r="52" spans="3:5" x14ac:dyDescent="0.25">
      <c r="C52" t="str">
        <f t="shared" si="0"/>
        <v>IHTEHCL</v>
      </c>
      <c r="D52" t="str">
        <f t="shared" si="1"/>
        <v>Import of High temperature Excess heat with potentials at low transmission cost - central</v>
      </c>
      <c r="E52" s="35" t="s">
        <v>16</v>
      </c>
    </row>
    <row r="53" spans="3:5" x14ac:dyDescent="0.25">
      <c r="C53" t="str">
        <f t="shared" si="0"/>
        <v>IHTEHCM</v>
      </c>
      <c r="D53" t="str">
        <f t="shared" si="1"/>
        <v>Import of High temperature Excess heat with potentials at medium transmission cost - central</v>
      </c>
      <c r="E53" s="35" t="s">
        <v>16</v>
      </c>
    </row>
    <row r="54" spans="3:5" x14ac:dyDescent="0.25">
      <c r="C54" t="str">
        <f t="shared" si="0"/>
        <v>IHTEHCH</v>
      </c>
      <c r="D54" t="str">
        <f t="shared" si="1"/>
        <v>Import of High temperature Excess heat with potentials at high transmission cost - central</v>
      </c>
      <c r="E54" s="35" t="s">
        <v>16</v>
      </c>
    </row>
    <row r="55" spans="3:5" x14ac:dyDescent="0.25">
      <c r="C55" t="str">
        <f t="shared" si="0"/>
        <v>IHTEHDN</v>
      </c>
      <c r="D55" t="str">
        <f t="shared" si="1"/>
        <v>Import of High temperature Excess heat with potentials at no transmission cost - decentral</v>
      </c>
      <c r="E55" s="35" t="s">
        <v>16</v>
      </c>
    </row>
    <row r="56" spans="3:5" x14ac:dyDescent="0.25">
      <c r="C56" t="str">
        <f t="shared" si="0"/>
        <v>IHTEHDL</v>
      </c>
      <c r="D56" t="str">
        <f t="shared" si="1"/>
        <v>Import of High temperature Excess heat with potentials at low transmission cost - decentral</v>
      </c>
      <c r="E56" s="35" t="s">
        <v>16</v>
      </c>
    </row>
    <row r="57" spans="3:5" x14ac:dyDescent="0.25">
      <c r="C57" t="str">
        <f t="shared" si="0"/>
        <v>IHTEHDM</v>
      </c>
      <c r="D57" t="str">
        <f t="shared" si="1"/>
        <v>Import of High temperature Excess heat with potentials at medium transmission cost - decentral</v>
      </c>
      <c r="E57" s="35" t="s">
        <v>16</v>
      </c>
    </row>
    <row r="58" spans="3:5" x14ac:dyDescent="0.25">
      <c r="C58" t="str">
        <f t="shared" si="0"/>
        <v>IHTEHDH</v>
      </c>
      <c r="D58" t="str">
        <f t="shared" si="1"/>
        <v>Import of High temperature Excess heat with potentials at high transmission cost - decentral</v>
      </c>
      <c r="E58" s="35" t="s">
        <v>16</v>
      </c>
    </row>
    <row r="59" spans="3:5" x14ac:dyDescent="0.25">
      <c r="E59" s="35"/>
    </row>
    <row r="60" spans="3:5" x14ac:dyDescent="0.25">
      <c r="E60" s="35"/>
    </row>
    <row r="61" spans="3:5" x14ac:dyDescent="0.25">
      <c r="E61" s="35"/>
    </row>
    <row r="62" spans="3:5" x14ac:dyDescent="0.25">
      <c r="E62" s="35"/>
    </row>
    <row r="63" spans="3:5" x14ac:dyDescent="0.25">
      <c r="E63" s="35"/>
    </row>
    <row r="64" spans="3:5" x14ac:dyDescent="0.25">
      <c r="E64" s="35"/>
    </row>
    <row r="65" spans="5:5" x14ac:dyDescent="0.25">
      <c r="E65" s="3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3:H65"/>
  <sheetViews>
    <sheetView workbookViewId="0">
      <selection activeCell="C16" sqref="C16"/>
    </sheetView>
  </sheetViews>
  <sheetFormatPr defaultRowHeight="15" x14ac:dyDescent="0.25"/>
  <cols>
    <col min="2" max="2" width="15.85546875" bestFit="1" customWidth="1"/>
    <col min="3" max="3" width="55.140625" bestFit="1" customWidth="1"/>
  </cols>
  <sheetData>
    <row r="3" spans="1:8" x14ac:dyDescent="0.25">
      <c r="A3" s="1" t="s">
        <v>148</v>
      </c>
      <c r="B3" s="68"/>
      <c r="C3" s="68"/>
      <c r="D3" s="68"/>
      <c r="E3" s="68"/>
      <c r="F3" s="68"/>
      <c r="G3" s="68"/>
      <c r="H3" s="68"/>
    </row>
    <row r="4" spans="1:8" x14ac:dyDescent="0.25">
      <c r="A4" s="69" t="s">
        <v>149</v>
      </c>
      <c r="B4" s="69" t="s">
        <v>25</v>
      </c>
      <c r="C4" s="69" t="s">
        <v>150</v>
      </c>
      <c r="D4" s="69" t="s">
        <v>151</v>
      </c>
      <c r="E4" s="69" t="s">
        <v>152</v>
      </c>
      <c r="F4" s="69" t="s">
        <v>153</v>
      </c>
      <c r="G4" s="69" t="s">
        <v>154</v>
      </c>
      <c r="H4" s="69" t="s">
        <v>155</v>
      </c>
    </row>
    <row r="5" spans="1:8" ht="75" x14ac:dyDescent="0.25">
      <c r="A5" s="70" t="s">
        <v>156</v>
      </c>
      <c r="B5" s="70" t="s">
        <v>157</v>
      </c>
      <c r="C5" s="70" t="s">
        <v>158</v>
      </c>
      <c r="D5" s="70" t="s">
        <v>159</v>
      </c>
      <c r="E5" s="70" t="s">
        <v>160</v>
      </c>
      <c r="F5" s="70" t="s">
        <v>161</v>
      </c>
      <c r="G5" s="70" t="s">
        <v>162</v>
      </c>
      <c r="H5" s="70" t="s">
        <v>163</v>
      </c>
    </row>
    <row r="6" spans="1:8" x14ac:dyDescent="0.25">
      <c r="A6" t="s">
        <v>378</v>
      </c>
      <c r="B6" s="20" t="str">
        <f>ELC_EXH_Processes!A5</f>
        <v>EXHINDHPC5N</v>
      </c>
      <c r="C6" s="22" t="str">
        <f>ELC_EXH_Processes!B5</f>
        <v>40 Large Heat Pumps - excess heat 40 degrees centralised</v>
      </c>
      <c r="D6" t="s">
        <v>16</v>
      </c>
      <c r="E6" t="s">
        <v>76</v>
      </c>
      <c r="F6" t="s">
        <v>164</v>
      </c>
      <c r="H6" t="s">
        <v>165</v>
      </c>
    </row>
    <row r="7" spans="1:8" x14ac:dyDescent="0.25">
      <c r="B7" t="str">
        <f>ELC_EXH_Processes!A9</f>
        <v>EXHINDHPD5N</v>
      </c>
      <c r="C7" t="str">
        <f>ELC_EXH_Processes!B9</f>
        <v>40 Large Heat Pumps - excess heat 40 degrees decentralised</v>
      </c>
      <c r="D7" t="s">
        <v>16</v>
      </c>
      <c r="E7" t="s">
        <v>76</v>
      </c>
      <c r="F7" t="s">
        <v>164</v>
      </c>
      <c r="H7" t="s">
        <v>165</v>
      </c>
    </row>
    <row r="8" spans="1:8" x14ac:dyDescent="0.25">
      <c r="B8" t="str">
        <f>ELC_EXH_Processes!A13</f>
        <v>EXHINDHPC6N</v>
      </c>
      <c r="C8" t="str">
        <f>ELC_EXH_Processes!B13</f>
        <v>40 Large Heat Pumps - excess heat 80 degrees centralised</v>
      </c>
      <c r="D8" t="s">
        <v>16</v>
      </c>
      <c r="E8" t="s">
        <v>76</v>
      </c>
      <c r="F8" t="s">
        <v>164</v>
      </c>
      <c r="H8" t="s">
        <v>165</v>
      </c>
    </row>
    <row r="9" spans="1:8" x14ac:dyDescent="0.25">
      <c r="B9" t="str">
        <f>ELC_EXH_Processes!A17</f>
        <v>EXHINDHPD6N</v>
      </c>
      <c r="C9" t="str">
        <f>ELC_EXH_Processes!B17</f>
        <v>40 Large Heat Pumps - excess heat 80 degrees decentralised</v>
      </c>
      <c r="D9" t="s">
        <v>16</v>
      </c>
      <c r="E9" t="s">
        <v>76</v>
      </c>
      <c r="F9" t="s">
        <v>164</v>
      </c>
      <c r="H9" t="s">
        <v>165</v>
      </c>
    </row>
    <row r="10" spans="1:8" x14ac:dyDescent="0.25">
      <c r="B10" t="str">
        <f>ELC_EXH_Processes!A21</f>
        <v>EXHINDHPC7N</v>
      </c>
      <c r="C10" t="str">
        <f>ELC_EXH_Processes!B21</f>
        <v>40 Large Heat Pumps - excess heat 120 degrees centralised</v>
      </c>
      <c r="D10" t="s">
        <v>16</v>
      </c>
      <c r="E10" t="s">
        <v>76</v>
      </c>
      <c r="F10" t="s">
        <v>164</v>
      </c>
      <c r="H10" t="s">
        <v>165</v>
      </c>
    </row>
    <row r="11" spans="1:8" x14ac:dyDescent="0.25">
      <c r="B11" t="str">
        <f>ELC_EXH_Processes!A25</f>
        <v>EXHINDHPD7N</v>
      </c>
      <c r="C11" t="str">
        <f>ELC_EXH_Processes!B25</f>
        <v>40 Large Heat Pumps - excess heat 120 degrees decentralised</v>
      </c>
      <c r="D11" t="s">
        <v>16</v>
      </c>
      <c r="E11" t="s">
        <v>76</v>
      </c>
      <c r="F11" t="s">
        <v>164</v>
      </c>
      <c r="H11" t="s">
        <v>165</v>
      </c>
    </row>
    <row r="12" spans="1:8" x14ac:dyDescent="0.25">
      <c r="A12" t="s">
        <v>203</v>
      </c>
      <c r="B12" s="20" t="str">
        <f>ELC_EXH_Processes!A29</f>
        <v>EXHINDHXC5N</v>
      </c>
      <c r="C12" s="20" t="str">
        <f>ELC_EXH_Processes!B29</f>
        <v>3 DH - heat exchanger centralised - 40 degrees waste heat</v>
      </c>
      <c r="D12" t="s">
        <v>16</v>
      </c>
      <c r="E12" t="s">
        <v>76</v>
      </c>
      <c r="F12" t="s">
        <v>164</v>
      </c>
      <c r="H12" t="s">
        <v>165</v>
      </c>
    </row>
    <row r="13" spans="1:8" x14ac:dyDescent="0.25">
      <c r="B13" t="str">
        <f>ELC_EXH_Processes!A33</f>
        <v>EXHINDHXD5N</v>
      </c>
      <c r="C13" t="str">
        <f>ELC_EXH_Processes!B33</f>
        <v>3 DH - heat exchanger decentralised - 40 degrees waste heat</v>
      </c>
      <c r="D13" t="s">
        <v>16</v>
      </c>
      <c r="E13" t="s">
        <v>76</v>
      </c>
      <c r="F13" t="s">
        <v>164</v>
      </c>
      <c r="H13" t="s">
        <v>165</v>
      </c>
    </row>
    <row r="14" spans="1:8" x14ac:dyDescent="0.25">
      <c r="B14" t="str">
        <f>ELC_EXH_Processes!A37</f>
        <v>EXHINDHXC6N</v>
      </c>
      <c r="C14" t="str">
        <f>ELC_EXH_Processes!B37</f>
        <v>3 DH - heat exchanger centralised - 80 degrees waste heat</v>
      </c>
      <c r="D14" t="s">
        <v>16</v>
      </c>
      <c r="E14" t="s">
        <v>76</v>
      </c>
      <c r="F14" t="s">
        <v>164</v>
      </c>
      <c r="H14" t="s">
        <v>165</v>
      </c>
    </row>
    <row r="15" spans="1:8" x14ac:dyDescent="0.25">
      <c r="B15" t="str">
        <f>ELC_EXH_Processes!A41</f>
        <v>EXHINDHXD6N</v>
      </c>
      <c r="C15" t="str">
        <f>ELC_EXH_Processes!B41</f>
        <v>3 DH - heat exchanger decentralised - 80 degrees waste heat</v>
      </c>
      <c r="D15" t="s">
        <v>16</v>
      </c>
      <c r="E15" t="s">
        <v>76</v>
      </c>
      <c r="F15" t="s">
        <v>164</v>
      </c>
      <c r="H15" t="s">
        <v>165</v>
      </c>
    </row>
    <row r="16" spans="1:8" x14ac:dyDescent="0.25">
      <c r="B16" t="str">
        <f>ELC_EXH_Processes!A45</f>
        <v>EXHINDHXC7N</v>
      </c>
      <c r="C16" t="str">
        <f>ELC_EXH_Processes!B45</f>
        <v>3 DH - heat exchanger centralised - 120 degrees waste heat</v>
      </c>
      <c r="D16" t="s">
        <v>16</v>
      </c>
      <c r="E16" t="s">
        <v>76</v>
      </c>
      <c r="F16" t="s">
        <v>164</v>
      </c>
      <c r="H16" t="s">
        <v>165</v>
      </c>
    </row>
    <row r="17" spans="1:8" x14ac:dyDescent="0.25">
      <c r="B17" t="str">
        <f>ELC_EXH_Processes!A49</f>
        <v>EXHINDHXD7N</v>
      </c>
      <c r="C17" t="str">
        <f>ELC_EXH_Processes!B49</f>
        <v>3 DH - heat exchanger decentralised - 120 degrees waste heat</v>
      </c>
      <c r="D17" t="s">
        <v>16</v>
      </c>
      <c r="E17" t="s">
        <v>76</v>
      </c>
      <c r="F17" t="s">
        <v>164</v>
      </c>
      <c r="H17" t="s">
        <v>165</v>
      </c>
    </row>
    <row r="18" spans="1:8" x14ac:dyDescent="0.25">
      <c r="A18" s="107"/>
      <c r="B18" s="106" t="str">
        <f>"EXH"&amp;EXH_Comm!C35</f>
        <v>EXHILTEHCN</v>
      </c>
      <c r="C18" s="106" t="str">
        <f>"DH piping to DH grid "&amp;EXH_Comm!C35</f>
        <v>DH piping to DH grid ILTEHCN</v>
      </c>
      <c r="D18" t="s">
        <v>16</v>
      </c>
      <c r="E18" t="s">
        <v>76</v>
      </c>
      <c r="F18" t="s">
        <v>164</v>
      </c>
      <c r="H18" t="s">
        <v>165</v>
      </c>
    </row>
    <row r="19" spans="1:8" x14ac:dyDescent="0.25">
      <c r="B19" s="106" t="str">
        <f>"EXH"&amp;EXH_Comm!C36</f>
        <v>EXHILTEHCL</v>
      </c>
      <c r="C19" s="106" t="str">
        <f>"DH piping to DH grid "&amp;EXH_Comm!C36</f>
        <v>DH piping to DH grid ILTEHCL</v>
      </c>
      <c r="D19" t="s">
        <v>16</v>
      </c>
      <c r="E19" t="s">
        <v>76</v>
      </c>
      <c r="F19" t="s">
        <v>164</v>
      </c>
      <c r="H19" t="s">
        <v>165</v>
      </c>
    </row>
    <row r="20" spans="1:8" x14ac:dyDescent="0.25">
      <c r="B20" s="106" t="str">
        <f>"EXH"&amp;EXH_Comm!C37</f>
        <v>EXHILTEHCM</v>
      </c>
      <c r="C20" s="106" t="str">
        <f>"DH piping to DH grid "&amp;EXH_Comm!C37</f>
        <v>DH piping to DH grid ILTEHCM</v>
      </c>
      <c r="D20" t="s">
        <v>16</v>
      </c>
      <c r="E20" t="s">
        <v>76</v>
      </c>
      <c r="F20" t="s">
        <v>164</v>
      </c>
      <c r="H20" t="s">
        <v>165</v>
      </c>
    </row>
    <row r="21" spans="1:8" x14ac:dyDescent="0.25">
      <c r="B21" s="106" t="str">
        <f>"EXH"&amp;EXH_Comm!C38</f>
        <v>EXHILTEHCH</v>
      </c>
      <c r="C21" s="106" t="str">
        <f>"DH piping to DH grid "&amp;EXH_Comm!C38</f>
        <v>DH piping to DH grid ILTEHCH</v>
      </c>
      <c r="D21" t="s">
        <v>16</v>
      </c>
      <c r="E21" t="s">
        <v>76</v>
      </c>
      <c r="F21" t="s">
        <v>164</v>
      </c>
      <c r="H21" t="s">
        <v>165</v>
      </c>
    </row>
    <row r="22" spans="1:8" x14ac:dyDescent="0.25">
      <c r="B22" s="106" t="str">
        <f>"EXH"&amp;EXH_Comm!C39</f>
        <v>EXHILTEHDN</v>
      </c>
      <c r="C22" s="106" t="str">
        <f>"DH piping to DH grid "&amp;EXH_Comm!C39</f>
        <v>DH piping to DH grid ILTEHDN</v>
      </c>
      <c r="D22" t="s">
        <v>16</v>
      </c>
      <c r="E22" t="s">
        <v>76</v>
      </c>
      <c r="F22" t="s">
        <v>164</v>
      </c>
      <c r="H22" t="s">
        <v>165</v>
      </c>
    </row>
    <row r="23" spans="1:8" x14ac:dyDescent="0.25">
      <c r="B23" s="106" t="str">
        <f>"EXH"&amp;EXH_Comm!C40</f>
        <v>EXHILTEHDL</v>
      </c>
      <c r="C23" s="106" t="str">
        <f>"DH piping to DH grid "&amp;EXH_Comm!C40</f>
        <v>DH piping to DH grid ILTEHDL</v>
      </c>
      <c r="D23" t="s">
        <v>16</v>
      </c>
      <c r="E23" t="s">
        <v>76</v>
      </c>
      <c r="F23" t="s">
        <v>164</v>
      </c>
      <c r="H23" t="s">
        <v>165</v>
      </c>
    </row>
    <row r="24" spans="1:8" x14ac:dyDescent="0.25">
      <c r="B24" s="106" t="str">
        <f>"EXH"&amp;EXH_Comm!C41</f>
        <v>EXHILTEHDM</v>
      </c>
      <c r="C24" s="106" t="str">
        <f>"DH piping to DH grid "&amp;EXH_Comm!C41</f>
        <v>DH piping to DH grid ILTEHDM</v>
      </c>
      <c r="D24" t="s">
        <v>16</v>
      </c>
      <c r="E24" t="s">
        <v>76</v>
      </c>
      <c r="F24" t="s">
        <v>164</v>
      </c>
      <c r="H24" t="s">
        <v>165</v>
      </c>
    </row>
    <row r="25" spans="1:8" x14ac:dyDescent="0.25">
      <c r="B25" s="106" t="str">
        <f>"EXH"&amp;EXH_Comm!C42</f>
        <v>EXHILTEHDH</v>
      </c>
      <c r="C25" s="106" t="str">
        <f>"DH piping to DH grid "&amp;EXH_Comm!C42</f>
        <v>DH piping to DH grid ILTEHDH</v>
      </c>
      <c r="D25" t="s">
        <v>16</v>
      </c>
      <c r="E25" t="s">
        <v>76</v>
      </c>
      <c r="F25" t="s">
        <v>164</v>
      </c>
      <c r="H25" t="s">
        <v>165</v>
      </c>
    </row>
    <row r="26" spans="1:8" x14ac:dyDescent="0.25">
      <c r="B26" s="106" t="str">
        <f>"EXH"&amp;EXH_Comm!C43</f>
        <v>EXHIMTEHCN</v>
      </c>
      <c r="C26" s="106" t="str">
        <f>"DH piping to DH grid "&amp;EXH_Comm!C43</f>
        <v>DH piping to DH grid IMTEHCN</v>
      </c>
      <c r="D26" t="s">
        <v>16</v>
      </c>
      <c r="E26" t="s">
        <v>76</v>
      </c>
      <c r="F26" t="s">
        <v>164</v>
      </c>
      <c r="H26" t="s">
        <v>165</v>
      </c>
    </row>
    <row r="27" spans="1:8" x14ac:dyDescent="0.25">
      <c r="B27" s="106" t="str">
        <f>"EXH"&amp;EXH_Comm!C44</f>
        <v>EXHIMTEHCL</v>
      </c>
      <c r="C27" s="106" t="str">
        <f>"DH piping to DH grid "&amp;EXH_Comm!C44</f>
        <v>DH piping to DH grid IMTEHCL</v>
      </c>
      <c r="D27" t="s">
        <v>16</v>
      </c>
      <c r="E27" t="s">
        <v>76</v>
      </c>
      <c r="F27" t="s">
        <v>164</v>
      </c>
      <c r="H27" t="s">
        <v>165</v>
      </c>
    </row>
    <row r="28" spans="1:8" x14ac:dyDescent="0.25">
      <c r="B28" s="106" t="str">
        <f>"EXH"&amp;EXH_Comm!C45</f>
        <v>EXHIMTEHCM</v>
      </c>
      <c r="C28" s="106" t="str">
        <f>"DH piping to DH grid "&amp;EXH_Comm!C45</f>
        <v>DH piping to DH grid IMTEHCM</v>
      </c>
      <c r="D28" t="s">
        <v>16</v>
      </c>
      <c r="E28" t="s">
        <v>76</v>
      </c>
      <c r="F28" t="s">
        <v>164</v>
      </c>
      <c r="H28" t="s">
        <v>165</v>
      </c>
    </row>
    <row r="29" spans="1:8" x14ac:dyDescent="0.25">
      <c r="B29" s="106" t="str">
        <f>"EXH"&amp;EXH_Comm!C46</f>
        <v>EXHIMTEHCH</v>
      </c>
      <c r="C29" s="106" t="str">
        <f>"DH piping to DH grid "&amp;EXH_Comm!C46</f>
        <v>DH piping to DH grid IMTEHCH</v>
      </c>
      <c r="D29" t="s">
        <v>16</v>
      </c>
      <c r="E29" t="s">
        <v>76</v>
      </c>
      <c r="F29" t="s">
        <v>164</v>
      </c>
      <c r="H29" t="s">
        <v>165</v>
      </c>
    </row>
    <row r="30" spans="1:8" x14ac:dyDescent="0.25">
      <c r="B30" s="106" t="str">
        <f>"EXH"&amp;EXH_Comm!C47</f>
        <v>EXHIMTEHDN</v>
      </c>
      <c r="C30" s="106" t="str">
        <f>"DH piping to DH grid "&amp;EXH_Comm!C47</f>
        <v>DH piping to DH grid IMTEHDN</v>
      </c>
      <c r="D30" t="s">
        <v>16</v>
      </c>
      <c r="E30" t="s">
        <v>76</v>
      </c>
      <c r="F30" t="s">
        <v>164</v>
      </c>
      <c r="H30" t="s">
        <v>165</v>
      </c>
    </row>
    <row r="31" spans="1:8" x14ac:dyDescent="0.25">
      <c r="B31" s="106" t="str">
        <f>"EXH"&amp;EXH_Comm!C48</f>
        <v>EXHIMTEHDL</v>
      </c>
      <c r="C31" s="106" t="str">
        <f>"DH piping to DH grid "&amp;EXH_Comm!C48</f>
        <v>DH piping to DH grid IMTEHDL</v>
      </c>
      <c r="D31" t="s">
        <v>16</v>
      </c>
      <c r="E31" t="s">
        <v>76</v>
      </c>
      <c r="F31" t="s">
        <v>164</v>
      </c>
      <c r="H31" t="s">
        <v>165</v>
      </c>
    </row>
    <row r="32" spans="1:8" x14ac:dyDescent="0.25">
      <c r="B32" s="106" t="str">
        <f>"EXH"&amp;EXH_Comm!C49</f>
        <v>EXHIMTEHDM</v>
      </c>
      <c r="C32" s="106" t="str">
        <f>"DH piping to DH grid "&amp;EXH_Comm!C49</f>
        <v>DH piping to DH grid IMTEHDM</v>
      </c>
      <c r="D32" t="s">
        <v>16</v>
      </c>
      <c r="E32" t="s">
        <v>76</v>
      </c>
      <c r="F32" t="s">
        <v>164</v>
      </c>
      <c r="H32" t="s">
        <v>165</v>
      </c>
    </row>
    <row r="33" spans="1:8" x14ac:dyDescent="0.25">
      <c r="B33" s="106" t="str">
        <f>"EXH"&amp;EXH_Comm!C50</f>
        <v>EXHIMTEHDH</v>
      </c>
      <c r="C33" s="106" t="str">
        <f>"DH piping to DH grid "&amp;EXH_Comm!C50</f>
        <v>DH piping to DH grid IMTEHDH</v>
      </c>
      <c r="D33" t="s">
        <v>16</v>
      </c>
      <c r="E33" t="s">
        <v>76</v>
      </c>
      <c r="F33" t="s">
        <v>164</v>
      </c>
      <c r="H33" t="s">
        <v>165</v>
      </c>
    </row>
    <row r="34" spans="1:8" x14ac:dyDescent="0.25">
      <c r="B34" s="106" t="str">
        <f>"EXH"&amp;EXH_Comm!C51</f>
        <v>EXHIHTEHCN</v>
      </c>
      <c r="C34" s="106" t="str">
        <f>"DH piping to DH grid "&amp;EXH_Comm!C51</f>
        <v>DH piping to DH grid IHTEHCN</v>
      </c>
      <c r="D34" t="s">
        <v>16</v>
      </c>
      <c r="E34" t="s">
        <v>76</v>
      </c>
      <c r="F34" t="s">
        <v>164</v>
      </c>
      <c r="H34" t="s">
        <v>165</v>
      </c>
    </row>
    <row r="35" spans="1:8" x14ac:dyDescent="0.25">
      <c r="B35" s="106" t="str">
        <f>"EXH"&amp;EXH_Comm!C52</f>
        <v>EXHIHTEHCL</v>
      </c>
      <c r="C35" s="106" t="str">
        <f>"DH piping to DH grid "&amp;EXH_Comm!C52</f>
        <v>DH piping to DH grid IHTEHCL</v>
      </c>
      <c r="D35" t="s">
        <v>16</v>
      </c>
      <c r="E35" t="s">
        <v>76</v>
      </c>
      <c r="F35" t="s">
        <v>164</v>
      </c>
      <c r="H35" t="s">
        <v>165</v>
      </c>
    </row>
    <row r="36" spans="1:8" x14ac:dyDescent="0.25">
      <c r="B36" s="106" t="str">
        <f>"EXH"&amp;EXH_Comm!C53</f>
        <v>EXHIHTEHCM</v>
      </c>
      <c r="C36" s="106" t="str">
        <f>"DH piping to DH grid "&amp;EXH_Comm!C53</f>
        <v>DH piping to DH grid IHTEHCM</v>
      </c>
      <c r="D36" t="s">
        <v>16</v>
      </c>
      <c r="E36" t="s">
        <v>76</v>
      </c>
      <c r="F36" t="s">
        <v>164</v>
      </c>
      <c r="H36" t="s">
        <v>165</v>
      </c>
    </row>
    <row r="37" spans="1:8" x14ac:dyDescent="0.25">
      <c r="B37" s="106" t="str">
        <f>"EXH"&amp;EXH_Comm!C54</f>
        <v>EXHIHTEHCH</v>
      </c>
      <c r="C37" s="106" t="str">
        <f>"DH piping to DH grid "&amp;EXH_Comm!C54</f>
        <v>DH piping to DH grid IHTEHCH</v>
      </c>
      <c r="D37" t="s">
        <v>16</v>
      </c>
      <c r="E37" t="s">
        <v>76</v>
      </c>
      <c r="F37" t="s">
        <v>164</v>
      </c>
      <c r="H37" t="s">
        <v>165</v>
      </c>
    </row>
    <row r="38" spans="1:8" x14ac:dyDescent="0.25">
      <c r="B38" s="106" t="str">
        <f>"EXH"&amp;EXH_Comm!C55</f>
        <v>EXHIHTEHDN</v>
      </c>
      <c r="C38" s="106" t="str">
        <f>"DH piping to DH grid "&amp;EXH_Comm!C55</f>
        <v>DH piping to DH grid IHTEHDN</v>
      </c>
      <c r="D38" t="s">
        <v>16</v>
      </c>
      <c r="E38" t="s">
        <v>76</v>
      </c>
      <c r="F38" t="s">
        <v>164</v>
      </c>
      <c r="H38" t="s">
        <v>165</v>
      </c>
    </row>
    <row r="39" spans="1:8" x14ac:dyDescent="0.25">
      <c r="B39" s="106" t="str">
        <f>"EXH"&amp;EXH_Comm!C56</f>
        <v>EXHIHTEHDL</v>
      </c>
      <c r="C39" s="106" t="str">
        <f>"DH piping to DH grid "&amp;EXH_Comm!C56</f>
        <v>DH piping to DH grid IHTEHDL</v>
      </c>
      <c r="D39" t="s">
        <v>16</v>
      </c>
      <c r="E39" t="s">
        <v>76</v>
      </c>
      <c r="F39" t="s">
        <v>164</v>
      </c>
      <c r="H39" t="s">
        <v>165</v>
      </c>
    </row>
    <row r="40" spans="1:8" x14ac:dyDescent="0.25">
      <c r="B40" s="106" t="str">
        <f>"EXH"&amp;EXH_Comm!C57</f>
        <v>EXHIHTEHDM</v>
      </c>
      <c r="C40" s="106" t="str">
        <f>"DH piping to DH grid "&amp;EXH_Comm!C57</f>
        <v>DH piping to DH grid IHTEHDM</v>
      </c>
      <c r="D40" t="s">
        <v>16</v>
      </c>
      <c r="E40" t="s">
        <v>76</v>
      </c>
      <c r="F40" t="s">
        <v>164</v>
      </c>
      <c r="H40" t="s">
        <v>165</v>
      </c>
    </row>
    <row r="41" spans="1:8" x14ac:dyDescent="0.25">
      <c r="B41" s="106" t="str">
        <f>"EXH"&amp;EXH_Comm!C58</f>
        <v>EXHIHTEHDH</v>
      </c>
      <c r="C41" s="106" t="str">
        <f>"DH piping to DH grid "&amp;EXH_Comm!C58</f>
        <v>DH piping to DH grid IHTEHDH</v>
      </c>
      <c r="D41" t="s">
        <v>16</v>
      </c>
      <c r="E41" t="s">
        <v>76</v>
      </c>
      <c r="F41" t="s">
        <v>164</v>
      </c>
      <c r="H41" t="s">
        <v>165</v>
      </c>
    </row>
    <row r="42" spans="1:8" x14ac:dyDescent="0.25">
      <c r="A42" s="107" t="s">
        <v>369</v>
      </c>
      <c r="B42" s="106" t="s">
        <v>321</v>
      </c>
      <c r="C42" s="106" t="s">
        <v>322</v>
      </c>
      <c r="D42" s="107" t="s">
        <v>16</v>
      </c>
      <c r="E42" s="106"/>
      <c r="F42" s="105"/>
      <c r="G42" s="105"/>
      <c r="H42" s="105"/>
    </row>
    <row r="43" spans="1:8" x14ac:dyDescent="0.25">
      <c r="B43" s="106" t="s">
        <v>323</v>
      </c>
      <c r="C43" s="106" t="s">
        <v>324</v>
      </c>
      <c r="D43" s="107" t="s">
        <v>16</v>
      </c>
      <c r="E43" s="106"/>
      <c r="F43" s="105"/>
      <c r="G43" s="105"/>
      <c r="H43" s="105"/>
    </row>
    <row r="44" spans="1:8" x14ac:dyDescent="0.25">
      <c r="B44" s="106" t="s">
        <v>325</v>
      </c>
      <c r="C44" s="106" t="s">
        <v>326</v>
      </c>
      <c r="D44" s="107" t="s">
        <v>16</v>
      </c>
      <c r="E44" s="106"/>
      <c r="F44" s="105"/>
      <c r="G44" s="105"/>
      <c r="H44" s="105"/>
    </row>
    <row r="45" spans="1:8" x14ac:dyDescent="0.25">
      <c r="B45" s="106" t="s">
        <v>327</v>
      </c>
      <c r="C45" s="106" t="s">
        <v>328</v>
      </c>
      <c r="D45" s="107" t="s">
        <v>16</v>
      </c>
      <c r="E45" s="106"/>
      <c r="F45" s="105"/>
      <c r="G45" s="105"/>
      <c r="H45" s="105"/>
    </row>
    <row r="46" spans="1:8" x14ac:dyDescent="0.25">
      <c r="B46" s="106" t="s">
        <v>329</v>
      </c>
      <c r="C46" s="106" t="s">
        <v>330</v>
      </c>
      <c r="D46" s="107" t="s">
        <v>16</v>
      </c>
      <c r="E46" s="106"/>
      <c r="F46" s="105"/>
      <c r="G46" s="105"/>
      <c r="H46" s="105"/>
    </row>
    <row r="47" spans="1:8" x14ac:dyDescent="0.25">
      <c r="B47" s="106" t="s">
        <v>331</v>
      </c>
      <c r="C47" s="106" t="s">
        <v>332</v>
      </c>
      <c r="D47" s="107" t="s">
        <v>16</v>
      </c>
      <c r="E47" s="106"/>
      <c r="F47" s="105"/>
      <c r="G47" s="105"/>
      <c r="H47" s="105"/>
    </row>
    <row r="48" spans="1:8" x14ac:dyDescent="0.25">
      <c r="B48" s="106" t="s">
        <v>333</v>
      </c>
      <c r="C48" s="106" t="s">
        <v>334</v>
      </c>
      <c r="D48" s="107" t="s">
        <v>16</v>
      </c>
      <c r="E48" s="106"/>
      <c r="F48" s="105"/>
      <c r="G48" s="105"/>
      <c r="H48" s="105"/>
    </row>
    <row r="49" spans="2:8" x14ac:dyDescent="0.25">
      <c r="B49" s="106" t="s">
        <v>335</v>
      </c>
      <c r="C49" s="106" t="s">
        <v>336</v>
      </c>
      <c r="D49" s="107" t="s">
        <v>16</v>
      </c>
      <c r="E49" s="106"/>
      <c r="F49" s="105"/>
      <c r="G49" s="105"/>
      <c r="H49" s="105"/>
    </row>
    <row r="50" spans="2:8" x14ac:dyDescent="0.25">
      <c r="B50" s="106" t="s">
        <v>337</v>
      </c>
      <c r="C50" s="106" t="s">
        <v>338</v>
      </c>
      <c r="D50" s="107" t="s">
        <v>16</v>
      </c>
      <c r="E50" s="106"/>
      <c r="F50" s="105"/>
      <c r="G50" s="105"/>
      <c r="H50" s="105"/>
    </row>
    <row r="51" spans="2:8" x14ac:dyDescent="0.25">
      <c r="B51" s="106" t="s">
        <v>339</v>
      </c>
      <c r="C51" s="106" t="s">
        <v>340</v>
      </c>
      <c r="D51" s="107" t="s">
        <v>16</v>
      </c>
      <c r="E51" s="106"/>
      <c r="F51" s="105"/>
      <c r="G51" s="105"/>
      <c r="H51" s="105"/>
    </row>
    <row r="52" spans="2:8" x14ac:dyDescent="0.25">
      <c r="B52" s="106" t="s">
        <v>341</v>
      </c>
      <c r="C52" s="106" t="s">
        <v>342</v>
      </c>
      <c r="D52" s="107" t="s">
        <v>16</v>
      </c>
      <c r="E52" s="106"/>
      <c r="F52" s="105"/>
      <c r="G52" s="105"/>
      <c r="H52" s="105"/>
    </row>
    <row r="53" spans="2:8" x14ac:dyDescent="0.25">
      <c r="B53" s="106" t="s">
        <v>343</v>
      </c>
      <c r="C53" s="106" t="s">
        <v>344</v>
      </c>
      <c r="D53" s="107" t="s">
        <v>16</v>
      </c>
      <c r="E53" s="106"/>
      <c r="F53" s="105"/>
      <c r="G53" s="105"/>
      <c r="H53" s="105"/>
    </row>
    <row r="54" spans="2:8" x14ac:dyDescent="0.25">
      <c r="B54" s="106" t="s">
        <v>345</v>
      </c>
      <c r="C54" s="106" t="s">
        <v>346</v>
      </c>
      <c r="D54" s="107" t="s">
        <v>16</v>
      </c>
      <c r="E54" s="106"/>
      <c r="F54" s="105"/>
      <c r="G54" s="105"/>
      <c r="H54" s="105"/>
    </row>
    <row r="55" spans="2:8" x14ac:dyDescent="0.25">
      <c r="B55" s="106" t="s">
        <v>347</v>
      </c>
      <c r="C55" s="106" t="s">
        <v>348</v>
      </c>
      <c r="D55" s="107" t="s">
        <v>16</v>
      </c>
      <c r="E55" s="106"/>
      <c r="F55" s="105"/>
      <c r="G55" s="105"/>
      <c r="H55" s="105"/>
    </row>
    <row r="56" spans="2:8" x14ac:dyDescent="0.25">
      <c r="B56" s="106" t="s">
        <v>349</v>
      </c>
      <c r="C56" s="106" t="s">
        <v>350</v>
      </c>
      <c r="D56" s="107" t="s">
        <v>16</v>
      </c>
      <c r="E56" s="106"/>
      <c r="F56" s="105"/>
      <c r="G56" s="105"/>
      <c r="H56" s="105"/>
    </row>
    <row r="57" spans="2:8" x14ac:dyDescent="0.25">
      <c r="B57" s="106" t="s">
        <v>351</v>
      </c>
      <c r="C57" s="106" t="s">
        <v>352</v>
      </c>
      <c r="D57" s="107" t="s">
        <v>16</v>
      </c>
      <c r="E57" s="106"/>
      <c r="F57" s="105"/>
      <c r="G57" s="105"/>
      <c r="H57" s="105"/>
    </row>
    <row r="58" spans="2:8" x14ac:dyDescent="0.25">
      <c r="B58" s="106" t="s">
        <v>353</v>
      </c>
      <c r="C58" s="106" t="s">
        <v>354</v>
      </c>
      <c r="D58" s="107" t="s">
        <v>16</v>
      </c>
      <c r="E58" s="106"/>
      <c r="F58" s="105"/>
      <c r="G58" s="105"/>
      <c r="H58" s="105"/>
    </row>
    <row r="59" spans="2:8" x14ac:dyDescent="0.25">
      <c r="B59" s="106" t="s">
        <v>355</v>
      </c>
      <c r="C59" s="106" t="s">
        <v>356</v>
      </c>
      <c r="D59" s="107" t="s">
        <v>16</v>
      </c>
      <c r="E59" s="106"/>
      <c r="F59" s="105"/>
      <c r="G59" s="105"/>
      <c r="H59" s="105"/>
    </row>
    <row r="60" spans="2:8" x14ac:dyDescent="0.25">
      <c r="B60" s="106" t="s">
        <v>357</v>
      </c>
      <c r="C60" s="106" t="s">
        <v>358</v>
      </c>
      <c r="D60" s="107" t="s">
        <v>16</v>
      </c>
      <c r="E60" s="106"/>
      <c r="F60" s="105"/>
      <c r="G60" s="105"/>
      <c r="H60" s="105"/>
    </row>
    <row r="61" spans="2:8" x14ac:dyDescent="0.25">
      <c r="B61" s="106" t="s">
        <v>359</v>
      </c>
      <c r="C61" s="106" t="s">
        <v>360</v>
      </c>
      <c r="D61" s="107" t="s">
        <v>16</v>
      </c>
      <c r="E61" s="106"/>
      <c r="F61" s="105"/>
      <c r="G61" s="105"/>
      <c r="H61" s="105"/>
    </row>
    <row r="62" spans="2:8" x14ac:dyDescent="0.25">
      <c r="B62" s="106" t="s">
        <v>361</v>
      </c>
      <c r="C62" s="106" t="s">
        <v>362</v>
      </c>
      <c r="D62" s="107" t="s">
        <v>16</v>
      </c>
      <c r="E62" s="106"/>
      <c r="F62" s="105"/>
      <c r="G62" s="105"/>
      <c r="H62" s="105"/>
    </row>
    <row r="63" spans="2:8" x14ac:dyDescent="0.25">
      <c r="B63" s="106" t="s">
        <v>363</v>
      </c>
      <c r="C63" s="106" t="s">
        <v>364</v>
      </c>
      <c r="D63" s="107" t="s">
        <v>16</v>
      </c>
      <c r="E63" s="106"/>
      <c r="F63" s="105"/>
      <c r="G63" s="105"/>
      <c r="H63" s="105"/>
    </row>
    <row r="64" spans="2:8" x14ac:dyDescent="0.25">
      <c r="B64" s="106" t="s">
        <v>365</v>
      </c>
      <c r="C64" s="106" t="s">
        <v>366</v>
      </c>
      <c r="D64" s="107" t="s">
        <v>16</v>
      </c>
      <c r="E64" s="106"/>
      <c r="F64" s="105"/>
      <c r="G64" s="105"/>
      <c r="H64" s="105"/>
    </row>
    <row r="65" spans="2:8" x14ac:dyDescent="0.25">
      <c r="B65" s="106" t="s">
        <v>367</v>
      </c>
      <c r="C65" s="106" t="s">
        <v>368</v>
      </c>
      <c r="D65" s="107" t="s">
        <v>16</v>
      </c>
      <c r="E65" s="106"/>
      <c r="F65" s="105"/>
      <c r="G65" s="105"/>
      <c r="H65" s="10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AY110"/>
  <sheetViews>
    <sheetView tabSelected="1" topLeftCell="A80" workbookViewId="0">
      <selection activeCell="H92" sqref="H92"/>
    </sheetView>
  </sheetViews>
  <sheetFormatPr defaultRowHeight="15" x14ac:dyDescent="0.25"/>
  <cols>
    <col min="1" max="1" width="15.85546875" bestFit="1" customWidth="1"/>
    <col min="2" max="2" width="13.7109375" customWidth="1"/>
    <col min="3" max="3" width="11.140625" bestFit="1" customWidth="1"/>
    <col min="4" max="4" width="11.140625" customWidth="1"/>
    <col min="5" max="5" width="12.85546875" bestFit="1" customWidth="1"/>
    <col min="6" max="6" width="4.85546875" bestFit="1" customWidth="1"/>
    <col min="7" max="7" width="18" bestFit="1" customWidth="1"/>
    <col min="8" max="8" width="10.85546875" bestFit="1" customWidth="1"/>
    <col min="9" max="9" width="8.7109375" bestFit="1" customWidth="1"/>
    <col min="10" max="10" width="9.28515625" bestFit="1" customWidth="1"/>
    <col min="11" max="11" width="9" bestFit="1" customWidth="1"/>
    <col min="12" max="12" width="18.140625" bestFit="1" customWidth="1"/>
    <col min="13" max="13" width="15" bestFit="1" customWidth="1"/>
    <col min="14" max="14" width="8.5703125" bestFit="1" customWidth="1"/>
    <col min="16" max="17" width="19" bestFit="1" customWidth="1"/>
    <col min="18" max="18" width="13.85546875" bestFit="1" customWidth="1"/>
    <col min="19" max="19" width="11.7109375" bestFit="1" customWidth="1"/>
    <col min="20" max="20" width="8.85546875" bestFit="1" customWidth="1"/>
    <col min="21" max="21" width="8.140625" bestFit="1" customWidth="1"/>
    <col min="22" max="22" width="9" bestFit="1" customWidth="1"/>
    <col min="23" max="23" width="9.7109375" bestFit="1" customWidth="1"/>
    <col min="24" max="24" width="10.42578125" bestFit="1" customWidth="1"/>
    <col min="25" max="25" width="8.7109375" bestFit="1" customWidth="1"/>
    <col min="26" max="26" width="6.7109375" bestFit="1" customWidth="1"/>
    <col min="27" max="27" width="26.85546875" bestFit="1" customWidth="1"/>
  </cols>
  <sheetData>
    <row r="1" spans="1:50" x14ac:dyDescent="0.25">
      <c r="F1" s="19" t="s">
        <v>82</v>
      </c>
    </row>
    <row r="2" spans="1:50" ht="45" x14ac:dyDescent="0.25">
      <c r="A2" s="7" t="s">
        <v>25</v>
      </c>
      <c r="B2" s="7" t="s">
        <v>26</v>
      </c>
      <c r="C2" s="7" t="s">
        <v>27</v>
      </c>
      <c r="D2" s="8" t="s">
        <v>28</v>
      </c>
      <c r="E2" s="8" t="s">
        <v>29</v>
      </c>
      <c r="F2" s="7" t="s">
        <v>30</v>
      </c>
      <c r="G2" s="7" t="s">
        <v>31</v>
      </c>
      <c r="H2" s="9" t="s">
        <v>32</v>
      </c>
      <c r="I2" s="7" t="s">
        <v>33</v>
      </c>
      <c r="J2" s="7" t="s">
        <v>34</v>
      </c>
      <c r="K2" s="9" t="s">
        <v>35</v>
      </c>
      <c r="L2" s="9" t="s">
        <v>36</v>
      </c>
      <c r="M2" s="9" t="s">
        <v>37</v>
      </c>
      <c r="N2" s="9" t="s">
        <v>38</v>
      </c>
      <c r="O2" s="9" t="s">
        <v>39</v>
      </c>
      <c r="P2" s="7" t="s">
        <v>40</v>
      </c>
      <c r="Q2" s="7" t="s">
        <v>41</v>
      </c>
      <c r="R2" s="7" t="s">
        <v>42</v>
      </c>
      <c r="S2" s="7" t="s">
        <v>43</v>
      </c>
      <c r="T2" s="7" t="s">
        <v>44</v>
      </c>
      <c r="U2" s="7" t="s">
        <v>45</v>
      </c>
      <c r="V2" s="7" t="s">
        <v>46</v>
      </c>
      <c r="W2" s="7" t="s">
        <v>47</v>
      </c>
      <c r="X2" s="7" t="s">
        <v>48</v>
      </c>
      <c r="Y2" s="7" t="s">
        <v>49</v>
      </c>
      <c r="Z2" s="10" t="s">
        <v>50</v>
      </c>
      <c r="AA2" s="7" t="s">
        <v>51</v>
      </c>
    </row>
    <row r="3" spans="1:50" ht="63" customHeight="1" x14ac:dyDescent="0.25">
      <c r="A3" s="11" t="s">
        <v>52</v>
      </c>
      <c r="B3" s="11"/>
      <c r="C3" s="11" t="s">
        <v>53</v>
      </c>
      <c r="D3" s="12" t="s">
        <v>54</v>
      </c>
      <c r="E3" s="12" t="s">
        <v>54</v>
      </c>
      <c r="F3" s="11"/>
      <c r="G3" s="11" t="s">
        <v>55</v>
      </c>
      <c r="H3" s="11" t="s">
        <v>56</v>
      </c>
      <c r="I3" s="11" t="s">
        <v>57</v>
      </c>
      <c r="J3" s="11" t="s">
        <v>58</v>
      </c>
      <c r="K3" s="11" t="s">
        <v>59</v>
      </c>
      <c r="L3" s="11" t="s">
        <v>60</v>
      </c>
      <c r="M3" s="11" t="s">
        <v>61</v>
      </c>
      <c r="N3" s="11" t="s">
        <v>62</v>
      </c>
      <c r="O3" s="11" t="s">
        <v>63</v>
      </c>
      <c r="P3" s="11" t="s">
        <v>64</v>
      </c>
      <c r="Q3" s="11" t="s">
        <v>64</v>
      </c>
      <c r="R3" s="11" t="s">
        <v>65</v>
      </c>
      <c r="S3" s="11" t="s">
        <v>66</v>
      </c>
      <c r="T3" s="11" t="s">
        <v>67</v>
      </c>
      <c r="U3" s="11" t="s">
        <v>68</v>
      </c>
      <c r="V3" s="11" t="s">
        <v>69</v>
      </c>
      <c r="W3" s="11" t="s">
        <v>70</v>
      </c>
      <c r="X3" s="11" t="s">
        <v>71</v>
      </c>
      <c r="Y3" s="11" t="s">
        <v>72</v>
      </c>
      <c r="Z3" s="13"/>
      <c r="AA3" s="11" t="s">
        <v>73</v>
      </c>
    </row>
    <row r="4" spans="1:50" ht="15.75" thickBot="1" x14ac:dyDescent="0.3">
      <c r="A4" s="14" t="s">
        <v>74</v>
      </c>
      <c r="B4" s="15"/>
      <c r="C4" s="15"/>
      <c r="D4" s="16"/>
      <c r="E4" s="16" t="s">
        <v>75</v>
      </c>
      <c r="F4" s="15"/>
      <c r="G4" s="15"/>
      <c r="H4" s="15" t="s">
        <v>76</v>
      </c>
      <c r="I4" s="15"/>
      <c r="J4" s="15"/>
      <c r="K4" s="15"/>
      <c r="L4" s="15"/>
      <c r="M4" s="15"/>
      <c r="N4" s="15"/>
      <c r="O4" s="17"/>
      <c r="P4" s="15"/>
      <c r="Q4" s="15"/>
      <c r="R4" s="15"/>
      <c r="S4" s="15" t="s">
        <v>77</v>
      </c>
      <c r="T4" s="15" t="s">
        <v>77</v>
      </c>
      <c r="U4" s="15" t="s">
        <v>78</v>
      </c>
      <c r="V4" s="15" t="s">
        <v>79</v>
      </c>
      <c r="W4" s="15" t="s">
        <v>79</v>
      </c>
      <c r="X4" s="15"/>
      <c r="Y4" s="15" t="s">
        <v>80</v>
      </c>
      <c r="Z4" s="18"/>
      <c r="AA4" s="15" t="s">
        <v>81</v>
      </c>
    </row>
    <row r="5" spans="1:50" s="29" customFormat="1" x14ac:dyDescent="0.25">
      <c r="A5" s="20" t="s">
        <v>197</v>
      </c>
      <c r="B5" s="22" t="s">
        <v>89</v>
      </c>
      <c r="C5" s="35" t="s">
        <v>87</v>
      </c>
      <c r="D5" s="21" t="s">
        <v>83</v>
      </c>
      <c r="E5" s="71" t="s">
        <v>84</v>
      </c>
      <c r="F5" s="22">
        <v>2015</v>
      </c>
      <c r="G5" s="22">
        <v>2015</v>
      </c>
      <c r="H5" s="22">
        <f>HP_DATA!E6</f>
        <v>4</v>
      </c>
      <c r="I5" s="127"/>
      <c r="J5" s="24">
        <v>1</v>
      </c>
      <c r="K5" s="23"/>
      <c r="L5" s="23"/>
      <c r="M5" s="23"/>
      <c r="N5" s="22"/>
      <c r="O5" s="25"/>
      <c r="P5" s="25"/>
      <c r="Q5" s="25"/>
      <c r="R5" s="26"/>
      <c r="S5" s="82">
        <f>HP_DATA!F6</f>
        <v>5.2149999999999999</v>
      </c>
      <c r="T5" s="82">
        <f>HP_DATA!G6</f>
        <v>1.49E-2</v>
      </c>
      <c r="U5" s="82">
        <f>HP_DATA!H6</f>
        <v>4.1388888888888893</v>
      </c>
      <c r="V5" s="83">
        <f>HP_DATA!I6</f>
        <v>3.1536000000000002E-2</v>
      </c>
      <c r="W5" s="82">
        <f>HP_DATA!J6</f>
        <v>0.98</v>
      </c>
      <c r="X5" s="82">
        <f>HP_DATA!K6</f>
        <v>1</v>
      </c>
      <c r="Y5" s="82">
        <f>HP_DATA!L6</f>
        <v>25</v>
      </c>
      <c r="Z5" s="28"/>
      <c r="AA5" s="27">
        <v>0.5</v>
      </c>
      <c r="AE5" s="60"/>
      <c r="AF5" s="61"/>
      <c r="AG5" s="62"/>
      <c r="AH5" s="63"/>
      <c r="AI5" s="63"/>
      <c r="AJ5" s="63"/>
      <c r="AK5" s="63"/>
      <c r="AL5" s="64"/>
      <c r="AM5" s="65"/>
      <c r="AN5" s="66"/>
      <c r="AO5" s="65"/>
      <c r="AP5" s="67"/>
      <c r="AQ5" s="67"/>
      <c r="AR5" s="67"/>
      <c r="AS5" s="28"/>
      <c r="AT5" s="28"/>
      <c r="AU5" s="30"/>
      <c r="AV5" s="28"/>
      <c r="AW5" s="28"/>
      <c r="AX5" s="28"/>
    </row>
    <row r="6" spans="1:50" s="29" customFormat="1" x14ac:dyDescent="0.25">
      <c r="A6" s="22"/>
      <c r="B6" s="22"/>
      <c r="C6" s="31" t="s">
        <v>85</v>
      </c>
      <c r="D6" s="21"/>
      <c r="E6" s="71" t="s">
        <v>84</v>
      </c>
      <c r="F6" s="22">
        <v>2020</v>
      </c>
      <c r="G6" s="22"/>
      <c r="H6" s="22">
        <f>HP_DATA!E7</f>
        <v>4</v>
      </c>
      <c r="I6" s="127"/>
      <c r="J6" s="24">
        <v>1</v>
      </c>
      <c r="K6" s="23"/>
      <c r="L6" s="23"/>
      <c r="M6" s="23"/>
      <c r="N6" s="22"/>
      <c r="O6" s="25"/>
      <c r="P6" s="25"/>
      <c r="Q6" s="25"/>
      <c r="R6" s="25"/>
      <c r="S6" s="82">
        <f>HP_DATA!F7</f>
        <v>4.9020999999999999</v>
      </c>
      <c r="T6" s="82">
        <f>HP_DATA!G7</f>
        <v>1.49E-2</v>
      </c>
      <c r="U6" s="82">
        <f>HP_DATA!H7</f>
        <v>3.7250000000000001</v>
      </c>
      <c r="V6" s="83"/>
      <c r="W6" s="84"/>
      <c r="X6" s="83"/>
      <c r="Y6" s="82">
        <f>HP_DATA!L7</f>
        <v>25</v>
      </c>
      <c r="Z6" s="28"/>
      <c r="AA6" s="32"/>
      <c r="AE6" s="60"/>
      <c r="AF6" s="61"/>
      <c r="AG6" s="62"/>
      <c r="AH6" s="63"/>
      <c r="AI6" s="63"/>
      <c r="AJ6" s="63"/>
      <c r="AK6" s="63"/>
      <c r="AL6" s="64"/>
      <c r="AM6" s="65"/>
      <c r="AN6" s="66"/>
      <c r="AO6" s="65"/>
      <c r="AP6" s="67"/>
      <c r="AQ6" s="67"/>
      <c r="AR6" s="67"/>
      <c r="AS6" s="28"/>
      <c r="AT6" s="28"/>
      <c r="AU6" s="30"/>
      <c r="AV6" s="28"/>
      <c r="AW6" s="28"/>
      <c r="AX6" s="28"/>
    </row>
    <row r="7" spans="1:50" s="29" customFormat="1" x14ac:dyDescent="0.25">
      <c r="A7" s="22"/>
      <c r="B7" s="22"/>
      <c r="C7" s="31"/>
      <c r="D7" s="21"/>
      <c r="E7" s="71" t="s">
        <v>84</v>
      </c>
      <c r="F7" s="22">
        <v>2030</v>
      </c>
      <c r="G7" s="22"/>
      <c r="H7" s="22">
        <f>HP_DATA!E8</f>
        <v>4</v>
      </c>
      <c r="I7" s="127"/>
      <c r="J7" s="24">
        <v>1</v>
      </c>
      <c r="K7" s="23"/>
      <c r="L7" s="23"/>
      <c r="M7" s="23"/>
      <c r="N7" s="22"/>
      <c r="O7" s="25"/>
      <c r="P7" s="25"/>
      <c r="Q7" s="25"/>
      <c r="R7" s="25"/>
      <c r="S7" s="82">
        <f>HP_DATA!F8</f>
        <v>4.4118899999999996</v>
      </c>
      <c r="T7" s="82">
        <f>HP_DATA!G8</f>
        <v>1.49E-2</v>
      </c>
      <c r="U7" s="82">
        <f>HP_DATA!H8</f>
        <v>3.5180555555555553</v>
      </c>
      <c r="V7" s="83"/>
      <c r="W7" s="84"/>
      <c r="X7" s="83"/>
      <c r="Y7" s="82">
        <f>HP_DATA!L8</f>
        <v>25</v>
      </c>
      <c r="Z7" s="28"/>
      <c r="AA7" s="32"/>
      <c r="AE7" s="60"/>
      <c r="AF7" s="61"/>
      <c r="AG7" s="62"/>
      <c r="AH7" s="63"/>
      <c r="AI7" s="63"/>
      <c r="AJ7" s="63"/>
      <c r="AK7" s="63"/>
      <c r="AL7" s="64"/>
      <c r="AM7" s="65"/>
      <c r="AN7" s="66"/>
      <c r="AO7" s="65"/>
      <c r="AP7" s="67"/>
      <c r="AQ7" s="67"/>
      <c r="AR7" s="67"/>
      <c r="AS7" s="28"/>
      <c r="AT7" s="28"/>
      <c r="AU7" s="30"/>
      <c r="AV7" s="28"/>
      <c r="AW7" s="28"/>
      <c r="AX7" s="28"/>
    </row>
    <row r="8" spans="1:50" s="29" customFormat="1" x14ac:dyDescent="0.25">
      <c r="A8" s="22"/>
      <c r="B8" s="22"/>
      <c r="C8" s="31"/>
      <c r="D8" s="21"/>
      <c r="E8" s="71" t="s">
        <v>84</v>
      </c>
      <c r="F8" s="22">
        <v>2050</v>
      </c>
      <c r="G8" s="22"/>
      <c r="H8" s="22">
        <f>HP_DATA!E9</f>
        <v>4</v>
      </c>
      <c r="I8" s="127"/>
      <c r="J8" s="24">
        <v>1</v>
      </c>
      <c r="K8" s="23"/>
      <c r="L8" s="23"/>
      <c r="M8" s="23"/>
      <c r="N8" s="22"/>
      <c r="O8" s="25"/>
      <c r="P8" s="25"/>
      <c r="Q8" s="25"/>
      <c r="R8" s="25"/>
      <c r="S8" s="82">
        <f>HP_DATA!F9</f>
        <v>3.970701</v>
      </c>
      <c r="T8" s="82">
        <f>HP_DATA!G9</f>
        <v>1.49E-2</v>
      </c>
      <c r="U8" s="82">
        <f>HP_DATA!H9</f>
        <v>3.3111111111111113</v>
      </c>
      <c r="V8" s="83"/>
      <c r="W8" s="84"/>
      <c r="X8" s="83"/>
      <c r="Y8" s="82">
        <f>HP_DATA!L9</f>
        <v>25</v>
      </c>
      <c r="Z8" s="28"/>
      <c r="AA8" s="32"/>
      <c r="AE8" s="60"/>
      <c r="AF8" s="61"/>
      <c r="AG8" s="62"/>
      <c r="AH8" s="63"/>
      <c r="AI8" s="63"/>
      <c r="AJ8" s="63"/>
      <c r="AK8" s="63"/>
      <c r="AL8" s="64"/>
      <c r="AM8" s="65"/>
      <c r="AN8" s="66"/>
      <c r="AO8" s="65"/>
      <c r="AP8" s="67"/>
      <c r="AQ8" s="67"/>
      <c r="AR8" s="67"/>
      <c r="AS8" s="28"/>
      <c r="AT8" s="28"/>
      <c r="AU8" s="30"/>
      <c r="AV8" s="28"/>
      <c r="AW8" s="28"/>
      <c r="AX8" s="28"/>
    </row>
    <row r="9" spans="1:50" s="29" customFormat="1" x14ac:dyDescent="0.25">
      <c r="A9" s="20" t="s">
        <v>198</v>
      </c>
      <c r="B9" s="22" t="s">
        <v>166</v>
      </c>
      <c r="C9" s="35" t="s">
        <v>88</v>
      </c>
      <c r="D9" s="21" t="s">
        <v>167</v>
      </c>
      <c r="E9" s="71" t="s">
        <v>84</v>
      </c>
      <c r="F9" s="22">
        <v>2015</v>
      </c>
      <c r="G9" s="22">
        <v>2015</v>
      </c>
      <c r="H9" s="22">
        <f>HP_DATA!E6</f>
        <v>4</v>
      </c>
      <c r="I9" s="127"/>
      <c r="J9" s="24">
        <v>1</v>
      </c>
      <c r="K9" s="23"/>
      <c r="L9" s="23"/>
      <c r="M9" s="23"/>
      <c r="N9" s="22"/>
      <c r="O9" s="25"/>
      <c r="P9" s="25"/>
      <c r="Q9" s="25"/>
      <c r="R9" s="26"/>
      <c r="S9" s="82">
        <f>HP_DATA!F6</f>
        <v>5.2149999999999999</v>
      </c>
      <c r="T9" s="82">
        <f>HP_DATA!G6</f>
        <v>1.49E-2</v>
      </c>
      <c r="U9" s="82">
        <f>HP_DATA!H6</f>
        <v>4.1388888888888893</v>
      </c>
      <c r="V9" s="83">
        <f>HP_DATA!I6</f>
        <v>3.1536000000000002E-2</v>
      </c>
      <c r="W9" s="82">
        <f>HP_DATA!J6</f>
        <v>0.98</v>
      </c>
      <c r="X9" s="82">
        <f>HP_DATA!K6</f>
        <v>1</v>
      </c>
      <c r="Y9" s="82">
        <f>HP_DATA!L6</f>
        <v>25</v>
      </c>
      <c r="Z9" s="28"/>
      <c r="AA9" s="27">
        <v>0.5</v>
      </c>
      <c r="AE9" s="60"/>
      <c r="AF9" s="61"/>
      <c r="AG9" s="62"/>
      <c r="AH9" s="63"/>
      <c r="AI9" s="63"/>
      <c r="AJ9" s="63"/>
      <c r="AK9" s="63"/>
      <c r="AL9" s="64"/>
      <c r="AM9" s="65"/>
      <c r="AN9" s="66"/>
      <c r="AO9" s="65"/>
      <c r="AP9" s="67"/>
      <c r="AQ9" s="67"/>
      <c r="AR9" s="67"/>
      <c r="AS9" s="28"/>
      <c r="AT9" s="28"/>
      <c r="AU9" s="30"/>
      <c r="AV9" s="28"/>
      <c r="AW9" s="28"/>
      <c r="AX9" s="28"/>
    </row>
    <row r="10" spans="1:50" s="29" customFormat="1" x14ac:dyDescent="0.25">
      <c r="A10" s="22"/>
      <c r="B10" s="22"/>
      <c r="C10" s="31" t="s">
        <v>85</v>
      </c>
      <c r="D10" s="21"/>
      <c r="E10" s="71" t="s">
        <v>84</v>
      </c>
      <c r="F10" s="22">
        <v>2020</v>
      </c>
      <c r="G10" s="22"/>
      <c r="H10" s="22">
        <f>HP_DATA!E7</f>
        <v>4</v>
      </c>
      <c r="I10" s="127"/>
      <c r="J10" s="24">
        <v>1</v>
      </c>
      <c r="K10" s="23"/>
      <c r="L10" s="23"/>
      <c r="M10" s="23"/>
      <c r="N10" s="22"/>
      <c r="O10" s="25"/>
      <c r="P10" s="25"/>
      <c r="Q10" s="25"/>
      <c r="R10" s="25"/>
      <c r="S10" s="82">
        <f>HP_DATA!F7</f>
        <v>4.9020999999999999</v>
      </c>
      <c r="T10" s="82">
        <f>HP_DATA!G7</f>
        <v>1.49E-2</v>
      </c>
      <c r="U10" s="82">
        <f>HP_DATA!H7</f>
        <v>3.7250000000000001</v>
      </c>
      <c r="V10" s="83"/>
      <c r="W10" s="84"/>
      <c r="X10" s="83"/>
      <c r="Y10" s="82">
        <f>HP_DATA!L7</f>
        <v>25</v>
      </c>
      <c r="Z10" s="28"/>
      <c r="AA10" s="32"/>
      <c r="AE10" s="60"/>
      <c r="AF10" s="61"/>
      <c r="AG10" s="62"/>
      <c r="AH10" s="63"/>
      <c r="AI10" s="63"/>
      <c r="AJ10" s="63"/>
      <c r="AK10" s="63"/>
      <c r="AL10" s="64"/>
      <c r="AM10" s="65"/>
      <c r="AN10" s="66"/>
      <c r="AO10" s="65"/>
      <c r="AP10" s="67"/>
      <c r="AQ10" s="67"/>
      <c r="AR10" s="67"/>
      <c r="AS10" s="28"/>
      <c r="AT10" s="28"/>
      <c r="AU10" s="30"/>
      <c r="AV10" s="28"/>
      <c r="AW10" s="28"/>
      <c r="AX10" s="28"/>
    </row>
    <row r="11" spans="1:50" s="29" customFormat="1" x14ac:dyDescent="0.25">
      <c r="A11" s="22"/>
      <c r="B11" s="22"/>
      <c r="C11" s="31"/>
      <c r="D11" s="21"/>
      <c r="E11" s="71" t="s">
        <v>84</v>
      </c>
      <c r="F11" s="22">
        <v>2030</v>
      </c>
      <c r="G11" s="22"/>
      <c r="H11" s="22">
        <f>HP_DATA!E8</f>
        <v>4</v>
      </c>
      <c r="I11" s="127"/>
      <c r="J11" s="24">
        <v>1</v>
      </c>
      <c r="K11" s="23"/>
      <c r="L11" s="23"/>
      <c r="M11" s="23"/>
      <c r="N11" s="22"/>
      <c r="O11" s="25"/>
      <c r="P11" s="25"/>
      <c r="Q11" s="25"/>
      <c r="R11" s="25"/>
      <c r="S11" s="82">
        <f>HP_DATA!F8</f>
        <v>4.4118899999999996</v>
      </c>
      <c r="T11" s="82">
        <f>HP_DATA!G8</f>
        <v>1.49E-2</v>
      </c>
      <c r="U11" s="82">
        <f>HP_DATA!H8</f>
        <v>3.5180555555555553</v>
      </c>
      <c r="V11" s="83"/>
      <c r="W11" s="84"/>
      <c r="X11" s="83"/>
      <c r="Y11" s="82">
        <f>HP_DATA!L8</f>
        <v>25</v>
      </c>
      <c r="Z11" s="28"/>
      <c r="AA11" s="32"/>
      <c r="AE11" s="60"/>
      <c r="AF11" s="61"/>
      <c r="AG11" s="62"/>
      <c r="AH11" s="63"/>
      <c r="AI11" s="63"/>
      <c r="AJ11" s="63"/>
      <c r="AK11" s="63"/>
      <c r="AL11" s="64"/>
      <c r="AM11" s="65"/>
      <c r="AN11" s="66"/>
      <c r="AO11" s="65"/>
      <c r="AP11" s="67"/>
      <c r="AQ11" s="67"/>
      <c r="AR11" s="67"/>
      <c r="AS11" s="28"/>
      <c r="AT11" s="28"/>
      <c r="AU11" s="30"/>
      <c r="AV11" s="28"/>
      <c r="AW11" s="28"/>
      <c r="AX11" s="28"/>
    </row>
    <row r="12" spans="1:50" s="29" customFormat="1" x14ac:dyDescent="0.25">
      <c r="A12" s="22"/>
      <c r="B12" s="22"/>
      <c r="C12" s="31"/>
      <c r="D12" s="21"/>
      <c r="E12" s="71" t="s">
        <v>84</v>
      </c>
      <c r="F12" s="22">
        <v>2050</v>
      </c>
      <c r="G12" s="22"/>
      <c r="H12" s="22">
        <f>HP_DATA!E9</f>
        <v>4</v>
      </c>
      <c r="I12" s="127"/>
      <c r="J12" s="24">
        <v>1</v>
      </c>
      <c r="K12" s="23"/>
      <c r="L12" s="23"/>
      <c r="M12" s="23"/>
      <c r="N12" s="22"/>
      <c r="O12" s="25"/>
      <c r="P12" s="25"/>
      <c r="Q12" s="25"/>
      <c r="R12" s="25"/>
      <c r="S12" s="82">
        <f>HP_DATA!F9</f>
        <v>3.970701</v>
      </c>
      <c r="T12" s="82">
        <f>HP_DATA!G9</f>
        <v>1.49E-2</v>
      </c>
      <c r="U12" s="82">
        <f>HP_DATA!H9</f>
        <v>3.3111111111111113</v>
      </c>
      <c r="V12" s="83"/>
      <c r="W12" s="84"/>
      <c r="X12" s="83"/>
      <c r="Y12" s="82">
        <f>HP_DATA!L9</f>
        <v>25</v>
      </c>
      <c r="Z12" s="28"/>
      <c r="AA12" s="32"/>
      <c r="AE12" s="60"/>
      <c r="AF12" s="61"/>
      <c r="AG12" s="62"/>
      <c r="AH12" s="63"/>
      <c r="AI12" s="63"/>
      <c r="AJ12" s="63"/>
      <c r="AK12" s="63"/>
      <c r="AL12" s="64"/>
      <c r="AM12" s="65"/>
      <c r="AN12" s="66"/>
      <c r="AO12" s="65"/>
      <c r="AP12" s="67"/>
      <c r="AQ12" s="67"/>
      <c r="AR12" s="67"/>
      <c r="AS12" s="28"/>
      <c r="AT12" s="28"/>
      <c r="AU12" s="30"/>
      <c r="AV12" s="28"/>
      <c r="AW12" s="28"/>
      <c r="AX12" s="28"/>
    </row>
    <row r="13" spans="1:50" s="29" customFormat="1" x14ac:dyDescent="0.25">
      <c r="A13" s="20" t="s">
        <v>253</v>
      </c>
      <c r="B13" s="22" t="s">
        <v>255</v>
      </c>
      <c r="C13" s="35" t="str">
        <f>EXH_Comm!C7</f>
        <v>HETCMTEH</v>
      </c>
      <c r="D13" s="21" t="s">
        <v>83</v>
      </c>
      <c r="E13" s="71" t="s">
        <v>84</v>
      </c>
      <c r="F13" s="22">
        <v>2015</v>
      </c>
      <c r="G13" s="22">
        <v>2015</v>
      </c>
      <c r="H13" s="22">
        <f>HP_DATA!E10</f>
        <v>4</v>
      </c>
      <c r="I13" s="127"/>
      <c r="J13" s="24">
        <v>1</v>
      </c>
      <c r="K13" s="23"/>
      <c r="L13" s="23"/>
      <c r="M13" s="23"/>
      <c r="N13" s="22"/>
      <c r="O13" s="25"/>
      <c r="P13" s="25"/>
      <c r="Q13" s="25"/>
      <c r="R13" s="26"/>
      <c r="S13" s="82">
        <f>HP_DATA!F10</f>
        <v>5.2149999999999999</v>
      </c>
      <c r="T13" s="82">
        <f>HP_DATA!G10</f>
        <v>1.49E-2</v>
      </c>
      <c r="U13" s="82">
        <f>HP_DATA!H10</f>
        <v>4.1388888888888893</v>
      </c>
      <c r="V13" s="83">
        <f>HP_DATA!I10</f>
        <v>3.1536000000000002E-2</v>
      </c>
      <c r="W13" s="82">
        <f>HP_DATA!J10</f>
        <v>0.98</v>
      </c>
      <c r="X13" s="82">
        <f>HP_DATA!K10</f>
        <v>1</v>
      </c>
      <c r="Y13" s="82">
        <f>HP_DATA!L10</f>
        <v>25</v>
      </c>
      <c r="Z13" s="28"/>
      <c r="AA13" s="27">
        <v>0.5</v>
      </c>
      <c r="AE13" s="60"/>
      <c r="AF13" s="61"/>
      <c r="AG13" s="62"/>
      <c r="AH13" s="63"/>
      <c r="AI13" s="63"/>
      <c r="AJ13" s="63"/>
      <c r="AK13" s="63"/>
      <c r="AL13" s="64"/>
      <c r="AM13" s="65"/>
      <c r="AN13" s="66"/>
      <c r="AO13" s="65"/>
      <c r="AP13" s="67"/>
      <c r="AQ13" s="67"/>
      <c r="AR13" s="67"/>
      <c r="AS13" s="28"/>
      <c r="AT13" s="28"/>
      <c r="AU13" s="30"/>
      <c r="AV13" s="28"/>
      <c r="AW13" s="28"/>
      <c r="AX13" s="28"/>
    </row>
    <row r="14" spans="1:50" s="29" customFormat="1" x14ac:dyDescent="0.25">
      <c r="A14" s="22"/>
      <c r="B14" s="22"/>
      <c r="C14" s="31" t="s">
        <v>85</v>
      </c>
      <c r="D14" s="21"/>
      <c r="E14" s="71" t="s">
        <v>84</v>
      </c>
      <c r="F14" s="22">
        <v>2020</v>
      </c>
      <c r="G14" s="22"/>
      <c r="H14" s="22">
        <f>HP_DATA!E11</f>
        <v>4</v>
      </c>
      <c r="I14" s="127"/>
      <c r="J14" s="24">
        <v>1</v>
      </c>
      <c r="K14" s="23"/>
      <c r="L14" s="23"/>
      <c r="M14" s="23"/>
      <c r="N14" s="22"/>
      <c r="O14" s="25"/>
      <c r="P14" s="25"/>
      <c r="Q14" s="25"/>
      <c r="R14" s="25"/>
      <c r="S14" s="82">
        <f>HP_DATA!F11</f>
        <v>4.9020999999999999</v>
      </c>
      <c r="T14" s="82">
        <f>HP_DATA!G11</f>
        <v>1.49E-2</v>
      </c>
      <c r="U14" s="82">
        <f>HP_DATA!H11</f>
        <v>3.7250000000000001</v>
      </c>
      <c r="V14" s="83"/>
      <c r="W14" s="84"/>
      <c r="X14" s="83"/>
      <c r="Y14" s="82">
        <f>HP_DATA!L11</f>
        <v>25</v>
      </c>
      <c r="Z14" s="28"/>
      <c r="AA14" s="32"/>
      <c r="AE14" s="60"/>
      <c r="AF14" s="61"/>
      <c r="AG14" s="62"/>
      <c r="AH14" s="63"/>
      <c r="AI14" s="63"/>
      <c r="AJ14" s="63"/>
      <c r="AK14" s="63"/>
      <c r="AL14" s="64"/>
      <c r="AM14" s="65"/>
      <c r="AN14" s="66"/>
      <c r="AO14" s="65"/>
      <c r="AP14" s="67"/>
      <c r="AQ14" s="67"/>
      <c r="AR14" s="67"/>
      <c r="AS14" s="28"/>
      <c r="AT14" s="28"/>
      <c r="AU14" s="30"/>
      <c r="AV14" s="28"/>
      <c r="AW14" s="28"/>
      <c r="AX14" s="28"/>
    </row>
    <row r="15" spans="1:50" s="29" customFormat="1" x14ac:dyDescent="0.25">
      <c r="A15" s="22"/>
      <c r="B15" s="22"/>
      <c r="C15" s="31"/>
      <c r="D15" s="21"/>
      <c r="E15" s="71" t="s">
        <v>84</v>
      </c>
      <c r="F15" s="22">
        <v>2030</v>
      </c>
      <c r="G15" s="22"/>
      <c r="H15" s="22">
        <f>HP_DATA!E12</f>
        <v>4</v>
      </c>
      <c r="I15" s="127"/>
      <c r="J15" s="24">
        <v>1</v>
      </c>
      <c r="K15" s="23"/>
      <c r="L15" s="23"/>
      <c r="M15" s="23"/>
      <c r="N15" s="22"/>
      <c r="O15" s="25"/>
      <c r="P15" s="25"/>
      <c r="Q15" s="25"/>
      <c r="R15" s="25"/>
      <c r="S15" s="82">
        <f>HP_DATA!F12</f>
        <v>4.4118899999999996</v>
      </c>
      <c r="T15" s="82">
        <f>HP_DATA!G12</f>
        <v>1.49E-2</v>
      </c>
      <c r="U15" s="82">
        <f>HP_DATA!H12</f>
        <v>3.5180555555555553</v>
      </c>
      <c r="V15" s="83"/>
      <c r="W15" s="84"/>
      <c r="X15" s="83"/>
      <c r="Y15" s="82">
        <f>HP_DATA!L12</f>
        <v>25</v>
      </c>
      <c r="Z15" s="28"/>
      <c r="AA15" s="32"/>
      <c r="AE15" s="60"/>
      <c r="AF15" s="61"/>
      <c r="AG15" s="62"/>
      <c r="AH15" s="63"/>
      <c r="AI15" s="63"/>
      <c r="AJ15" s="63"/>
      <c r="AK15" s="63"/>
      <c r="AL15" s="64"/>
      <c r="AM15" s="65"/>
      <c r="AN15" s="66"/>
      <c r="AO15" s="65"/>
      <c r="AP15" s="67"/>
      <c r="AQ15" s="67"/>
      <c r="AR15" s="67"/>
      <c r="AS15" s="28"/>
      <c r="AT15" s="28"/>
      <c r="AU15" s="30"/>
      <c r="AV15" s="28"/>
      <c r="AW15" s="28"/>
      <c r="AX15" s="28"/>
    </row>
    <row r="16" spans="1:50" s="29" customFormat="1" x14ac:dyDescent="0.25">
      <c r="A16" s="22"/>
      <c r="B16" s="22"/>
      <c r="C16" s="31"/>
      <c r="D16" s="21"/>
      <c r="E16" s="71" t="s">
        <v>84</v>
      </c>
      <c r="F16" s="22">
        <v>2050</v>
      </c>
      <c r="G16" s="22"/>
      <c r="H16" s="22">
        <f>HP_DATA!E13</f>
        <v>4</v>
      </c>
      <c r="I16" s="127"/>
      <c r="J16" s="24">
        <v>1</v>
      </c>
      <c r="K16" s="23"/>
      <c r="L16" s="23"/>
      <c r="M16" s="23"/>
      <c r="N16" s="22"/>
      <c r="O16" s="25"/>
      <c r="P16" s="25"/>
      <c r="Q16" s="25"/>
      <c r="R16" s="25"/>
      <c r="S16" s="82">
        <f>HP_DATA!F13</f>
        <v>3.970701</v>
      </c>
      <c r="T16" s="82">
        <f>HP_DATA!G13</f>
        <v>1.49E-2</v>
      </c>
      <c r="U16" s="82">
        <f>HP_DATA!H13</f>
        <v>3.3111111111111113</v>
      </c>
      <c r="V16" s="83"/>
      <c r="W16" s="84"/>
      <c r="X16" s="83"/>
      <c r="Y16" s="82">
        <f>HP_DATA!L13</f>
        <v>25</v>
      </c>
      <c r="Z16" s="28"/>
      <c r="AA16" s="32"/>
      <c r="AE16" s="60"/>
      <c r="AF16" s="61"/>
      <c r="AG16" s="62"/>
      <c r="AH16" s="63"/>
      <c r="AI16" s="63"/>
      <c r="AJ16" s="63"/>
      <c r="AK16" s="63"/>
      <c r="AL16" s="64"/>
      <c r="AM16" s="65"/>
      <c r="AN16" s="66"/>
      <c r="AO16" s="65"/>
      <c r="AP16" s="67"/>
      <c r="AQ16" s="67"/>
      <c r="AR16" s="67"/>
      <c r="AS16" s="28"/>
      <c r="AT16" s="28"/>
      <c r="AU16" s="30"/>
      <c r="AV16" s="28"/>
      <c r="AW16" s="28"/>
      <c r="AX16" s="28"/>
    </row>
    <row r="17" spans="1:50" s="29" customFormat="1" x14ac:dyDescent="0.25">
      <c r="A17" s="20" t="s">
        <v>254</v>
      </c>
      <c r="B17" s="22" t="s">
        <v>256</v>
      </c>
      <c r="C17" s="35" t="str">
        <f>EXH_Comm!C8</f>
        <v>HETDMTEH</v>
      </c>
      <c r="D17" s="21" t="s">
        <v>167</v>
      </c>
      <c r="E17" s="71" t="s">
        <v>84</v>
      </c>
      <c r="F17" s="22">
        <v>2015</v>
      </c>
      <c r="G17" s="22">
        <v>2015</v>
      </c>
      <c r="H17" s="22">
        <f>HP_DATA!E10</f>
        <v>4</v>
      </c>
      <c r="I17" s="127"/>
      <c r="J17" s="24">
        <v>1</v>
      </c>
      <c r="K17" s="23"/>
      <c r="L17" s="23"/>
      <c r="M17" s="23"/>
      <c r="N17" s="22"/>
      <c r="O17" s="25"/>
      <c r="P17" s="25"/>
      <c r="Q17" s="25"/>
      <c r="R17" s="26"/>
      <c r="S17" s="82">
        <f>HP_DATA!F10</f>
        <v>5.2149999999999999</v>
      </c>
      <c r="T17" s="82">
        <f>HP_DATA!G10</f>
        <v>1.49E-2</v>
      </c>
      <c r="U17" s="82">
        <f>HP_DATA!H10</f>
        <v>4.1388888888888893</v>
      </c>
      <c r="V17" s="83">
        <f>HP_DATA!I10</f>
        <v>3.1536000000000002E-2</v>
      </c>
      <c r="W17" s="82">
        <f>HP_DATA!J10</f>
        <v>0.98</v>
      </c>
      <c r="X17" s="82">
        <f>HP_DATA!K10</f>
        <v>1</v>
      </c>
      <c r="Y17" s="82">
        <f>HP_DATA!L10</f>
        <v>25</v>
      </c>
      <c r="Z17" s="28"/>
      <c r="AA17" s="27">
        <v>0.5</v>
      </c>
      <c r="AE17" s="60"/>
      <c r="AF17" s="61"/>
      <c r="AG17" s="62"/>
      <c r="AH17" s="63"/>
      <c r="AI17" s="63"/>
      <c r="AJ17" s="63"/>
      <c r="AK17" s="63"/>
      <c r="AL17" s="64"/>
      <c r="AM17" s="65"/>
      <c r="AN17" s="66"/>
      <c r="AO17" s="65"/>
      <c r="AP17" s="67"/>
      <c r="AQ17" s="67"/>
      <c r="AR17" s="67"/>
      <c r="AS17" s="28"/>
      <c r="AT17" s="28"/>
      <c r="AU17" s="30"/>
      <c r="AV17" s="28"/>
      <c r="AW17" s="28"/>
      <c r="AX17" s="28"/>
    </row>
    <row r="18" spans="1:50" s="29" customFormat="1" x14ac:dyDescent="0.25">
      <c r="A18" s="22"/>
      <c r="B18" s="22"/>
      <c r="C18" s="31" t="s">
        <v>85</v>
      </c>
      <c r="D18" s="21"/>
      <c r="E18" s="71" t="s">
        <v>84</v>
      </c>
      <c r="F18" s="22">
        <v>2020</v>
      </c>
      <c r="G18" s="22"/>
      <c r="H18" s="22">
        <f>HP_DATA!E11</f>
        <v>4</v>
      </c>
      <c r="I18" s="127"/>
      <c r="J18" s="24">
        <v>1</v>
      </c>
      <c r="K18" s="23"/>
      <c r="L18" s="23"/>
      <c r="M18" s="23"/>
      <c r="N18" s="22"/>
      <c r="O18" s="25"/>
      <c r="P18" s="25"/>
      <c r="Q18" s="25"/>
      <c r="R18" s="25"/>
      <c r="S18" s="82">
        <f>HP_DATA!F11</f>
        <v>4.9020999999999999</v>
      </c>
      <c r="T18" s="82">
        <f>HP_DATA!G11</f>
        <v>1.49E-2</v>
      </c>
      <c r="U18" s="82">
        <f>HP_DATA!H11</f>
        <v>3.7250000000000001</v>
      </c>
      <c r="V18" s="83"/>
      <c r="W18" s="84"/>
      <c r="X18" s="83"/>
      <c r="Y18" s="82">
        <f>HP_DATA!L11</f>
        <v>25</v>
      </c>
      <c r="Z18" s="28"/>
      <c r="AA18" s="32"/>
      <c r="AE18" s="60"/>
      <c r="AF18" s="61"/>
      <c r="AG18" s="62"/>
      <c r="AH18" s="63"/>
      <c r="AI18" s="63"/>
      <c r="AJ18" s="63"/>
      <c r="AK18" s="63"/>
      <c r="AL18" s="64"/>
      <c r="AM18" s="65"/>
      <c r="AN18" s="66"/>
      <c r="AO18" s="65"/>
      <c r="AP18" s="67"/>
      <c r="AQ18" s="67"/>
      <c r="AR18" s="67"/>
      <c r="AS18" s="28"/>
      <c r="AT18" s="28"/>
      <c r="AU18" s="30"/>
      <c r="AV18" s="28"/>
      <c r="AW18" s="28"/>
      <c r="AX18" s="28"/>
    </row>
    <row r="19" spans="1:50" s="29" customFormat="1" x14ac:dyDescent="0.25">
      <c r="A19" s="22"/>
      <c r="B19" s="22"/>
      <c r="C19" s="31"/>
      <c r="D19" s="21"/>
      <c r="E19" s="71" t="s">
        <v>84</v>
      </c>
      <c r="F19" s="22">
        <v>2030</v>
      </c>
      <c r="G19" s="22"/>
      <c r="H19" s="22">
        <f>HP_DATA!E12</f>
        <v>4</v>
      </c>
      <c r="I19" s="127"/>
      <c r="J19" s="24">
        <v>1</v>
      </c>
      <c r="K19" s="23"/>
      <c r="L19" s="23"/>
      <c r="M19" s="23"/>
      <c r="N19" s="22"/>
      <c r="O19" s="25"/>
      <c r="P19" s="25"/>
      <c r="Q19" s="25"/>
      <c r="R19" s="25"/>
      <c r="S19" s="82">
        <f>HP_DATA!F12</f>
        <v>4.4118899999999996</v>
      </c>
      <c r="T19" s="82">
        <f>HP_DATA!G12</f>
        <v>1.49E-2</v>
      </c>
      <c r="U19" s="82">
        <f>HP_DATA!H12</f>
        <v>3.5180555555555553</v>
      </c>
      <c r="V19" s="83"/>
      <c r="W19" s="84"/>
      <c r="X19" s="83"/>
      <c r="Y19" s="82">
        <f>HP_DATA!L12</f>
        <v>25</v>
      </c>
      <c r="Z19" s="28"/>
      <c r="AA19" s="32"/>
      <c r="AE19" s="60"/>
      <c r="AF19" s="61"/>
      <c r="AG19" s="62"/>
      <c r="AH19" s="63"/>
      <c r="AI19" s="63"/>
      <c r="AJ19" s="63"/>
      <c r="AK19" s="63"/>
      <c r="AL19" s="64"/>
      <c r="AM19" s="65"/>
      <c r="AN19" s="66"/>
      <c r="AO19" s="65"/>
      <c r="AP19" s="67"/>
      <c r="AQ19" s="67"/>
      <c r="AR19" s="67"/>
      <c r="AS19" s="28"/>
      <c r="AT19" s="28"/>
      <c r="AU19" s="30"/>
      <c r="AV19" s="28"/>
      <c r="AW19" s="28"/>
      <c r="AX19" s="28"/>
    </row>
    <row r="20" spans="1:50" s="29" customFormat="1" x14ac:dyDescent="0.25">
      <c r="A20" s="22"/>
      <c r="B20" s="22"/>
      <c r="C20" s="31"/>
      <c r="D20" s="21"/>
      <c r="E20" s="71" t="s">
        <v>84</v>
      </c>
      <c r="F20" s="22">
        <v>2050</v>
      </c>
      <c r="G20" s="22"/>
      <c r="H20" s="22">
        <f>HP_DATA!E13</f>
        <v>4</v>
      </c>
      <c r="I20" s="127"/>
      <c r="J20" s="24">
        <v>1</v>
      </c>
      <c r="K20" s="23"/>
      <c r="L20" s="23"/>
      <c r="M20" s="23"/>
      <c r="N20" s="22"/>
      <c r="O20" s="25"/>
      <c r="P20" s="25"/>
      <c r="Q20" s="25"/>
      <c r="R20" s="25"/>
      <c r="S20" s="82">
        <f>HP_DATA!F13</f>
        <v>3.970701</v>
      </c>
      <c r="T20" s="82">
        <f>HP_DATA!G13</f>
        <v>1.49E-2</v>
      </c>
      <c r="U20" s="82">
        <f>HP_DATA!H13</f>
        <v>3.3111111111111113</v>
      </c>
      <c r="V20" s="83"/>
      <c r="W20" s="84"/>
      <c r="X20" s="83"/>
      <c r="Y20" s="82">
        <f>HP_DATA!L13</f>
        <v>25</v>
      </c>
      <c r="Z20" s="28"/>
      <c r="AA20" s="32"/>
      <c r="AE20" s="60"/>
      <c r="AF20" s="61"/>
      <c r="AG20" s="62"/>
      <c r="AH20" s="63"/>
      <c r="AI20" s="63"/>
      <c r="AJ20" s="63"/>
      <c r="AK20" s="63"/>
      <c r="AL20" s="64"/>
      <c r="AM20" s="65"/>
      <c r="AN20" s="66"/>
      <c r="AO20" s="65"/>
      <c r="AP20" s="67"/>
      <c r="AQ20" s="67"/>
      <c r="AR20" s="67"/>
      <c r="AS20" s="28"/>
      <c r="AT20" s="28"/>
      <c r="AU20" s="30"/>
      <c r="AV20" s="28"/>
      <c r="AW20" s="28"/>
      <c r="AX20" s="28"/>
    </row>
    <row r="21" spans="1:50" s="29" customFormat="1" x14ac:dyDescent="0.25">
      <c r="A21" s="20" t="s">
        <v>257</v>
      </c>
      <c r="B21" s="22" t="s">
        <v>260</v>
      </c>
      <c r="C21" s="35" t="str">
        <f>EXH_Comm!C9</f>
        <v>HETCHTEH</v>
      </c>
      <c r="D21" s="21" t="s">
        <v>83</v>
      </c>
      <c r="E21" s="71" t="s">
        <v>84</v>
      </c>
      <c r="F21" s="22">
        <v>2015</v>
      </c>
      <c r="G21" s="22">
        <v>2015</v>
      </c>
      <c r="H21" s="22">
        <f>HP_DATA!E6</f>
        <v>4</v>
      </c>
      <c r="I21" s="127"/>
      <c r="J21" s="24">
        <v>1</v>
      </c>
      <c r="K21" s="23"/>
      <c r="L21" s="23"/>
      <c r="M21" s="23"/>
      <c r="N21" s="22"/>
      <c r="O21" s="25"/>
      <c r="P21" s="25"/>
      <c r="Q21" s="25"/>
      <c r="R21" s="26"/>
      <c r="S21" s="82">
        <v>0</v>
      </c>
      <c r="T21" s="82">
        <v>0</v>
      </c>
      <c r="U21" s="82">
        <v>0</v>
      </c>
      <c r="V21" s="83">
        <v>3.1536000000000002E-2</v>
      </c>
      <c r="W21" s="82">
        <v>1</v>
      </c>
      <c r="X21" s="82">
        <v>1</v>
      </c>
      <c r="Y21" s="82">
        <v>25</v>
      </c>
      <c r="Z21" s="28"/>
      <c r="AA21" s="27">
        <v>0.5</v>
      </c>
      <c r="AE21" s="60"/>
      <c r="AF21" s="61"/>
      <c r="AG21" s="62"/>
      <c r="AH21" s="63"/>
      <c r="AI21" s="63"/>
      <c r="AJ21" s="63"/>
      <c r="AK21" s="63"/>
      <c r="AL21" s="64"/>
      <c r="AM21" s="65"/>
      <c r="AN21" s="66"/>
      <c r="AO21" s="65"/>
      <c r="AP21" s="67"/>
      <c r="AQ21" s="67"/>
      <c r="AR21" s="67"/>
      <c r="AS21" s="28"/>
      <c r="AT21" s="28"/>
      <c r="AU21" s="30"/>
      <c r="AV21" s="28"/>
      <c r="AW21" s="28"/>
      <c r="AX21" s="28"/>
    </row>
    <row r="22" spans="1:50" s="29" customFormat="1" x14ac:dyDescent="0.25">
      <c r="A22" s="22"/>
      <c r="B22" s="22"/>
      <c r="C22" s="31"/>
      <c r="D22" s="21"/>
      <c r="E22" s="71" t="s">
        <v>84</v>
      </c>
      <c r="F22" s="22">
        <v>2020</v>
      </c>
      <c r="G22" s="22"/>
      <c r="H22" s="22">
        <f>HP_DATA!E7</f>
        <v>4</v>
      </c>
      <c r="I22" s="127"/>
      <c r="J22" s="24">
        <v>1</v>
      </c>
      <c r="K22" s="23"/>
      <c r="L22" s="23"/>
      <c r="M22" s="23"/>
      <c r="N22" s="22"/>
      <c r="O22" s="25"/>
      <c r="P22" s="25"/>
      <c r="Q22" s="25"/>
      <c r="R22" s="25"/>
      <c r="S22" s="82">
        <v>0</v>
      </c>
      <c r="T22" s="82">
        <v>0</v>
      </c>
      <c r="U22" s="82">
        <v>0</v>
      </c>
      <c r="V22" s="83"/>
      <c r="W22" s="84"/>
      <c r="X22" s="83"/>
      <c r="Y22" s="82">
        <v>25</v>
      </c>
      <c r="Z22" s="28"/>
      <c r="AA22" s="32"/>
      <c r="AE22" s="60"/>
      <c r="AF22" s="61"/>
      <c r="AG22" s="62"/>
      <c r="AH22" s="63"/>
      <c r="AI22" s="63"/>
      <c r="AJ22" s="63"/>
      <c r="AK22" s="63"/>
      <c r="AL22" s="64"/>
      <c r="AM22" s="65"/>
      <c r="AN22" s="66"/>
      <c r="AO22" s="65"/>
      <c r="AP22" s="67"/>
      <c r="AQ22" s="67"/>
      <c r="AR22" s="67"/>
      <c r="AS22" s="28"/>
      <c r="AT22" s="28"/>
      <c r="AU22" s="30"/>
      <c r="AV22" s="28"/>
      <c r="AW22" s="28"/>
      <c r="AX22" s="28"/>
    </row>
    <row r="23" spans="1:50" s="29" customFormat="1" x14ac:dyDescent="0.25">
      <c r="A23" s="22"/>
      <c r="B23" s="22"/>
      <c r="C23" s="31"/>
      <c r="D23" s="21"/>
      <c r="E23" s="71" t="s">
        <v>84</v>
      </c>
      <c r="F23" s="22">
        <v>2030</v>
      </c>
      <c r="G23" s="22"/>
      <c r="H23" s="22">
        <f>HP_DATA!E8</f>
        <v>4</v>
      </c>
      <c r="I23" s="127"/>
      <c r="J23" s="24">
        <v>1</v>
      </c>
      <c r="K23" s="23"/>
      <c r="L23" s="23"/>
      <c r="M23" s="23"/>
      <c r="N23" s="22"/>
      <c r="O23" s="25"/>
      <c r="P23" s="25"/>
      <c r="Q23" s="25"/>
      <c r="R23" s="25"/>
      <c r="S23" s="82">
        <v>0</v>
      </c>
      <c r="T23" s="82">
        <v>0</v>
      </c>
      <c r="U23" s="82">
        <v>0</v>
      </c>
      <c r="V23" s="83"/>
      <c r="W23" s="84"/>
      <c r="X23" s="83"/>
      <c r="Y23" s="82">
        <v>25</v>
      </c>
      <c r="Z23" s="28"/>
      <c r="AA23" s="32"/>
      <c r="AE23" s="60"/>
      <c r="AF23" s="61"/>
      <c r="AG23" s="62"/>
      <c r="AH23" s="63"/>
      <c r="AI23" s="63"/>
      <c r="AJ23" s="63"/>
      <c r="AK23" s="63"/>
      <c r="AL23" s="64"/>
      <c r="AM23" s="65"/>
      <c r="AN23" s="66"/>
      <c r="AO23" s="65"/>
      <c r="AP23" s="67"/>
      <c r="AQ23" s="67"/>
      <c r="AR23" s="67"/>
      <c r="AS23" s="28"/>
      <c r="AT23" s="28"/>
      <c r="AU23" s="30"/>
      <c r="AV23" s="28"/>
      <c r="AW23" s="28"/>
      <c r="AX23" s="28"/>
    </row>
    <row r="24" spans="1:50" s="29" customFormat="1" x14ac:dyDescent="0.25">
      <c r="A24" s="22"/>
      <c r="B24" s="22"/>
      <c r="C24" s="31"/>
      <c r="D24" s="21"/>
      <c r="E24" s="71" t="s">
        <v>84</v>
      </c>
      <c r="F24" s="22">
        <v>2050</v>
      </c>
      <c r="G24" s="22"/>
      <c r="H24" s="22">
        <f>HP_DATA!E9</f>
        <v>4</v>
      </c>
      <c r="I24" s="127"/>
      <c r="J24" s="24">
        <v>1</v>
      </c>
      <c r="K24" s="23"/>
      <c r="L24" s="23"/>
      <c r="M24" s="23"/>
      <c r="N24" s="22"/>
      <c r="O24" s="25"/>
      <c r="P24" s="25"/>
      <c r="Q24" s="25"/>
      <c r="R24" s="25"/>
      <c r="S24" s="82">
        <v>0</v>
      </c>
      <c r="T24" s="82">
        <v>0</v>
      </c>
      <c r="U24" s="82">
        <v>0</v>
      </c>
      <c r="V24" s="83"/>
      <c r="W24" s="84"/>
      <c r="X24" s="83"/>
      <c r="Y24" s="82">
        <v>25</v>
      </c>
      <c r="Z24" s="28"/>
      <c r="AA24" s="32"/>
      <c r="AE24" s="60"/>
      <c r="AF24" s="61"/>
      <c r="AG24" s="62"/>
      <c r="AH24" s="63"/>
      <c r="AI24" s="63"/>
      <c r="AJ24" s="63"/>
      <c r="AK24" s="63"/>
      <c r="AL24" s="64"/>
      <c r="AM24" s="65"/>
      <c r="AN24" s="66"/>
      <c r="AO24" s="65"/>
      <c r="AP24" s="67"/>
      <c r="AQ24" s="67"/>
      <c r="AR24" s="67"/>
      <c r="AS24" s="28"/>
      <c r="AT24" s="28"/>
      <c r="AU24" s="30"/>
      <c r="AV24" s="28"/>
      <c r="AW24" s="28"/>
      <c r="AX24" s="28"/>
    </row>
    <row r="25" spans="1:50" s="29" customFormat="1" x14ac:dyDescent="0.25">
      <c r="A25" s="20" t="s">
        <v>258</v>
      </c>
      <c r="B25" s="22" t="s">
        <v>259</v>
      </c>
      <c r="C25" s="35" t="str">
        <f>EXH_Comm!C10</f>
        <v>HETDHTEH</v>
      </c>
      <c r="D25" s="21" t="s">
        <v>167</v>
      </c>
      <c r="E25" s="71" t="s">
        <v>84</v>
      </c>
      <c r="F25" s="22">
        <v>2015</v>
      </c>
      <c r="G25" s="22">
        <v>2015</v>
      </c>
      <c r="H25" s="22">
        <f>HP_DATA!E6</f>
        <v>4</v>
      </c>
      <c r="I25" s="127"/>
      <c r="J25" s="24">
        <v>1</v>
      </c>
      <c r="K25" s="23"/>
      <c r="L25" s="23"/>
      <c r="M25" s="23"/>
      <c r="N25" s="22"/>
      <c r="O25" s="25"/>
      <c r="P25" s="25"/>
      <c r="Q25" s="25"/>
      <c r="R25" s="26"/>
      <c r="S25" s="82">
        <v>0</v>
      </c>
      <c r="T25" s="82">
        <v>0</v>
      </c>
      <c r="U25" s="82">
        <v>0</v>
      </c>
      <c r="V25" s="83">
        <v>3.1536000000000002E-2</v>
      </c>
      <c r="W25" s="82">
        <v>1</v>
      </c>
      <c r="X25" s="82">
        <v>1</v>
      </c>
      <c r="Y25" s="82">
        <v>25</v>
      </c>
      <c r="Z25" s="28"/>
      <c r="AA25" s="27">
        <v>0.5</v>
      </c>
      <c r="AE25" s="60"/>
      <c r="AF25" s="61"/>
      <c r="AG25" s="62"/>
      <c r="AH25" s="63"/>
      <c r="AI25" s="63"/>
      <c r="AJ25" s="63"/>
      <c r="AK25" s="63"/>
      <c r="AL25" s="64"/>
      <c r="AM25" s="65"/>
      <c r="AN25" s="66"/>
      <c r="AO25" s="65"/>
      <c r="AP25" s="67"/>
      <c r="AQ25" s="67"/>
      <c r="AR25" s="67"/>
      <c r="AS25" s="28"/>
      <c r="AT25" s="28"/>
      <c r="AU25" s="30"/>
      <c r="AV25" s="28"/>
      <c r="AW25" s="28"/>
      <c r="AX25" s="28"/>
    </row>
    <row r="26" spans="1:50" s="29" customFormat="1" x14ac:dyDescent="0.25">
      <c r="A26" s="22"/>
      <c r="B26" s="22"/>
      <c r="C26" s="31"/>
      <c r="D26" s="21"/>
      <c r="E26" s="71" t="s">
        <v>84</v>
      </c>
      <c r="F26" s="22">
        <v>2020</v>
      </c>
      <c r="G26" s="22"/>
      <c r="H26" s="22">
        <f>HP_DATA!E7</f>
        <v>4</v>
      </c>
      <c r="I26" s="127"/>
      <c r="J26" s="24">
        <v>1</v>
      </c>
      <c r="K26" s="23"/>
      <c r="L26" s="23"/>
      <c r="M26" s="23"/>
      <c r="N26" s="22"/>
      <c r="O26" s="25"/>
      <c r="P26" s="25"/>
      <c r="Q26" s="25"/>
      <c r="R26" s="25"/>
      <c r="S26" s="82">
        <v>0</v>
      </c>
      <c r="T26" s="82">
        <v>0</v>
      </c>
      <c r="U26" s="82">
        <v>0</v>
      </c>
      <c r="V26" s="83"/>
      <c r="W26" s="84"/>
      <c r="X26" s="83"/>
      <c r="Y26" s="82">
        <v>25</v>
      </c>
      <c r="Z26" s="28"/>
      <c r="AA26" s="32"/>
      <c r="AE26" s="60"/>
      <c r="AF26" s="61"/>
      <c r="AG26" s="62"/>
      <c r="AH26" s="63"/>
      <c r="AI26" s="63"/>
      <c r="AJ26" s="63"/>
      <c r="AK26" s="63"/>
      <c r="AL26" s="64"/>
      <c r="AM26" s="65"/>
      <c r="AN26" s="66"/>
      <c r="AO26" s="65"/>
      <c r="AP26" s="67"/>
      <c r="AQ26" s="67"/>
      <c r="AR26" s="67"/>
      <c r="AS26" s="28"/>
      <c r="AT26" s="28"/>
      <c r="AU26" s="30"/>
      <c r="AV26" s="28"/>
      <c r="AW26" s="28"/>
      <c r="AX26" s="28"/>
    </row>
    <row r="27" spans="1:50" s="29" customFormat="1" x14ac:dyDescent="0.25">
      <c r="A27" s="22"/>
      <c r="B27" s="22"/>
      <c r="C27" s="31"/>
      <c r="D27" s="21"/>
      <c r="E27" s="71" t="s">
        <v>84</v>
      </c>
      <c r="F27" s="22">
        <v>2030</v>
      </c>
      <c r="G27" s="22"/>
      <c r="H27" s="22">
        <f>HP_DATA!E8</f>
        <v>4</v>
      </c>
      <c r="I27" s="127"/>
      <c r="J27" s="24">
        <v>1</v>
      </c>
      <c r="K27" s="23"/>
      <c r="L27" s="23"/>
      <c r="M27" s="23"/>
      <c r="N27" s="22"/>
      <c r="O27" s="25"/>
      <c r="P27" s="25"/>
      <c r="Q27" s="25"/>
      <c r="R27" s="25"/>
      <c r="S27" s="82">
        <v>0</v>
      </c>
      <c r="T27" s="82">
        <v>0</v>
      </c>
      <c r="U27" s="82">
        <v>0</v>
      </c>
      <c r="V27" s="83"/>
      <c r="W27" s="84"/>
      <c r="X27" s="83"/>
      <c r="Y27" s="82">
        <v>25</v>
      </c>
      <c r="Z27" s="28"/>
      <c r="AA27" s="32"/>
      <c r="AE27" s="60"/>
      <c r="AF27" s="61"/>
      <c r="AG27" s="62"/>
      <c r="AH27" s="63"/>
      <c r="AI27" s="63"/>
      <c r="AJ27" s="63"/>
      <c r="AK27" s="63"/>
      <c r="AL27" s="64"/>
      <c r="AM27" s="65"/>
      <c r="AN27" s="66"/>
      <c r="AO27" s="65"/>
      <c r="AP27" s="67"/>
      <c r="AQ27" s="67"/>
      <c r="AR27" s="67"/>
      <c r="AS27" s="28"/>
      <c r="AT27" s="28"/>
      <c r="AU27" s="30"/>
      <c r="AV27" s="28"/>
      <c r="AW27" s="28"/>
      <c r="AX27" s="28"/>
    </row>
    <row r="28" spans="1:50" s="29" customFormat="1" x14ac:dyDescent="0.25">
      <c r="A28" s="22"/>
      <c r="B28" s="22"/>
      <c r="C28" s="31"/>
      <c r="D28" s="21"/>
      <c r="E28" s="71" t="s">
        <v>84</v>
      </c>
      <c r="F28" s="22">
        <v>2050</v>
      </c>
      <c r="G28" s="22"/>
      <c r="H28" s="22">
        <f>HP_DATA!E9</f>
        <v>4</v>
      </c>
      <c r="I28" s="127"/>
      <c r="J28" s="24">
        <v>1</v>
      </c>
      <c r="K28" s="23"/>
      <c r="L28" s="23"/>
      <c r="M28" s="23"/>
      <c r="N28" s="22"/>
      <c r="O28" s="25"/>
      <c r="P28" s="25"/>
      <c r="Q28" s="25"/>
      <c r="R28" s="25"/>
      <c r="S28" s="82">
        <v>0</v>
      </c>
      <c r="T28" s="82">
        <v>0</v>
      </c>
      <c r="U28" s="82">
        <v>0</v>
      </c>
      <c r="V28" s="83"/>
      <c r="W28" s="84"/>
      <c r="X28" s="83"/>
      <c r="Y28" s="82">
        <v>25</v>
      </c>
      <c r="Z28" s="28"/>
      <c r="AA28" s="32"/>
      <c r="AE28" s="60"/>
      <c r="AF28" s="61"/>
      <c r="AG28" s="62"/>
      <c r="AH28" s="63"/>
      <c r="AI28" s="63"/>
      <c r="AJ28" s="63"/>
      <c r="AK28" s="63"/>
      <c r="AL28" s="64"/>
      <c r="AM28" s="65"/>
      <c r="AN28" s="66"/>
      <c r="AO28" s="65"/>
      <c r="AP28" s="67"/>
      <c r="AQ28" s="67"/>
      <c r="AR28" s="67"/>
      <c r="AS28" s="28"/>
      <c r="AT28" s="28"/>
      <c r="AU28" s="30"/>
      <c r="AV28" s="28"/>
      <c r="AW28" s="28"/>
      <c r="AX28" s="28"/>
    </row>
    <row r="29" spans="1:50" x14ac:dyDescent="0.25">
      <c r="A29" s="108" t="s">
        <v>262</v>
      </c>
      <c r="B29" s="108" t="s">
        <v>196</v>
      </c>
      <c r="C29" s="87" t="str">
        <f>EXH_Comm!C11</f>
        <v>LTEHCN</v>
      </c>
      <c r="D29" s="108" t="str">
        <f>EXH_Comm!C5</f>
        <v>HETCLTEH</v>
      </c>
      <c r="E29" s="109" t="s">
        <v>199</v>
      </c>
      <c r="F29" s="108">
        <f>HX_Data!C6</f>
        <v>2015</v>
      </c>
      <c r="G29" s="108">
        <f>F29</f>
        <v>2015</v>
      </c>
      <c r="H29" s="108">
        <f>HX_Data!F6/1000</f>
        <v>0.25</v>
      </c>
      <c r="I29" s="108"/>
      <c r="J29" s="108">
        <v>1</v>
      </c>
      <c r="K29" s="108"/>
      <c r="L29" s="108"/>
      <c r="M29" s="108"/>
      <c r="N29" s="108"/>
      <c r="O29" s="108"/>
      <c r="P29" s="108"/>
      <c r="Q29" s="108"/>
      <c r="R29" s="108"/>
      <c r="S29" s="110">
        <f>HX_Data!G6</f>
        <v>0.52150000000000007</v>
      </c>
      <c r="T29" s="110">
        <f>HX_Data!H6</f>
        <v>3.7249999999999998E-2</v>
      </c>
      <c r="U29" s="110">
        <f>HX_Data!I6</f>
        <v>0</v>
      </c>
      <c r="V29" s="110">
        <f>HX_Data!J6</f>
        <v>3.1536000000000002E-2</v>
      </c>
      <c r="W29" s="110">
        <f>HX_Data!K6</f>
        <v>1</v>
      </c>
      <c r="X29" s="110">
        <f>HX_Data!L6</f>
        <v>1</v>
      </c>
      <c r="Y29" s="110">
        <f>HX_Data!M6</f>
        <v>20</v>
      </c>
      <c r="Z29" s="108"/>
      <c r="AA29" s="111">
        <v>0.5</v>
      </c>
    </row>
    <row r="30" spans="1:50" x14ac:dyDescent="0.25">
      <c r="C30" s="6" t="str">
        <f>EXH_Comm!C12</f>
        <v>LTEHCL</v>
      </c>
      <c r="E30" s="85" t="s">
        <v>199</v>
      </c>
      <c r="F30">
        <f>HX_Data!C7</f>
        <v>2020</v>
      </c>
      <c r="H30">
        <f>HX_Data!F7/1000</f>
        <v>0.25</v>
      </c>
      <c r="J30">
        <v>1</v>
      </c>
      <c r="S30" s="57">
        <f>HX_Data!G7</f>
        <v>0.52150000000000007</v>
      </c>
      <c r="T30" s="57">
        <f>HX_Data!H7</f>
        <v>3.7249999999999998E-2</v>
      </c>
      <c r="U30" s="57">
        <f>HX_Data!I7</f>
        <v>0</v>
      </c>
      <c r="Y30" s="57">
        <f>HX_Data!M7</f>
        <v>20</v>
      </c>
    </row>
    <row r="31" spans="1:50" x14ac:dyDescent="0.25">
      <c r="C31" s="6" t="str">
        <f>EXH_Comm!C13</f>
        <v>LTEHCM</v>
      </c>
      <c r="E31" s="85" t="s">
        <v>199</v>
      </c>
      <c r="F31">
        <f>HX_Data!C8</f>
        <v>2030</v>
      </c>
      <c r="H31">
        <f>HX_Data!F8/1000</f>
        <v>0.25</v>
      </c>
      <c r="J31">
        <v>1</v>
      </c>
      <c r="S31" s="57">
        <f>HX_Data!G8</f>
        <v>0.52150000000000007</v>
      </c>
      <c r="T31" s="57">
        <f>HX_Data!H8</f>
        <v>3.7249999999999998E-2</v>
      </c>
      <c r="U31" s="57">
        <f>HX_Data!I8</f>
        <v>0</v>
      </c>
      <c r="Y31" s="57">
        <f>HX_Data!M8</f>
        <v>20</v>
      </c>
    </row>
    <row r="32" spans="1:50" x14ac:dyDescent="0.25">
      <c r="C32" s="6" t="str">
        <f>EXH_Comm!C14</f>
        <v>LTEHCH</v>
      </c>
      <c r="E32" s="85" t="s">
        <v>199</v>
      </c>
      <c r="F32">
        <f>HX_Data!C9</f>
        <v>2050</v>
      </c>
      <c r="H32">
        <f>HX_Data!F9/1000</f>
        <v>0.25</v>
      </c>
      <c r="J32">
        <v>1</v>
      </c>
      <c r="S32" s="57">
        <f>HX_Data!G9</f>
        <v>0.52150000000000007</v>
      </c>
      <c r="T32" s="57">
        <f>HX_Data!H9</f>
        <v>3.7249999999999998E-2</v>
      </c>
      <c r="U32" s="57">
        <f>HX_Data!I9</f>
        <v>0</v>
      </c>
      <c r="Y32" s="57">
        <f>HX_Data!M9</f>
        <v>20</v>
      </c>
    </row>
    <row r="33" spans="1:27" x14ac:dyDescent="0.25">
      <c r="A33" t="s">
        <v>261</v>
      </c>
      <c r="B33" t="s">
        <v>195</v>
      </c>
      <c r="C33" s="6" t="str">
        <f>EXH_Comm!C15</f>
        <v>LTEHDN</v>
      </c>
      <c r="D33" t="str">
        <f>EXH_Comm!C6</f>
        <v>HETDLTEH</v>
      </c>
      <c r="E33" s="85" t="s">
        <v>199</v>
      </c>
      <c r="F33">
        <f>HX_Data!C6</f>
        <v>2015</v>
      </c>
      <c r="G33">
        <f>F33</f>
        <v>2015</v>
      </c>
      <c r="H33">
        <f>HX_Data!F6/1000</f>
        <v>0.25</v>
      </c>
      <c r="J33">
        <v>1</v>
      </c>
      <c r="S33" s="57">
        <f>HX_Data!G6</f>
        <v>0.52150000000000007</v>
      </c>
      <c r="T33" s="57">
        <f>HX_Data!H6</f>
        <v>3.7249999999999998E-2</v>
      </c>
      <c r="U33" s="57">
        <f>HX_Data!I6</f>
        <v>0</v>
      </c>
      <c r="V33" s="57">
        <f>HX_Data!J6</f>
        <v>3.1536000000000002E-2</v>
      </c>
      <c r="W33" s="57">
        <f>HX_Data!K6</f>
        <v>1</v>
      </c>
      <c r="X33" s="57">
        <f>HX_Data!L6</f>
        <v>1</v>
      </c>
      <c r="Y33" s="57">
        <f>HX_Data!M6</f>
        <v>20</v>
      </c>
      <c r="AA33" s="81">
        <v>0.5</v>
      </c>
    </row>
    <row r="34" spans="1:27" x14ac:dyDescent="0.25">
      <c r="C34" s="6" t="str">
        <f>EXH_Comm!C16</f>
        <v>LTEHDL</v>
      </c>
      <c r="E34" s="85" t="s">
        <v>199</v>
      </c>
      <c r="F34">
        <f>HX_Data!C7</f>
        <v>2020</v>
      </c>
      <c r="H34">
        <f>HX_Data!F7/1000</f>
        <v>0.25</v>
      </c>
      <c r="J34">
        <v>1</v>
      </c>
      <c r="S34" s="57">
        <f>HX_Data!G7</f>
        <v>0.52150000000000007</v>
      </c>
      <c r="T34" s="57">
        <f>HX_Data!H7</f>
        <v>3.7249999999999998E-2</v>
      </c>
      <c r="U34" s="57">
        <f>HX_Data!I7</f>
        <v>0</v>
      </c>
      <c r="Y34" s="57">
        <f>HX_Data!M7</f>
        <v>20</v>
      </c>
    </row>
    <row r="35" spans="1:27" x14ac:dyDescent="0.25">
      <c r="C35" s="6" t="str">
        <f>EXH_Comm!C17</f>
        <v>LTEHDM</v>
      </c>
      <c r="E35" s="85" t="s">
        <v>199</v>
      </c>
      <c r="F35">
        <f>HX_Data!C8</f>
        <v>2030</v>
      </c>
      <c r="H35">
        <f>HX_Data!F8/1000</f>
        <v>0.25</v>
      </c>
      <c r="J35">
        <v>1</v>
      </c>
      <c r="S35" s="57">
        <f>HX_Data!G8</f>
        <v>0.52150000000000007</v>
      </c>
      <c r="T35" s="57">
        <f>HX_Data!H8</f>
        <v>3.7249999999999998E-2</v>
      </c>
      <c r="U35" s="57">
        <f>HX_Data!I8</f>
        <v>0</v>
      </c>
      <c r="Y35" s="57">
        <f>HX_Data!M8</f>
        <v>20</v>
      </c>
    </row>
    <row r="36" spans="1:27" x14ac:dyDescent="0.25">
      <c r="C36" s="6" t="str">
        <f>EXH_Comm!C18</f>
        <v>LTEHDH</v>
      </c>
      <c r="E36" s="85" t="s">
        <v>199</v>
      </c>
      <c r="F36">
        <f>HX_Data!C9</f>
        <v>2050</v>
      </c>
      <c r="H36">
        <f>HX_Data!F9/1000</f>
        <v>0.25</v>
      </c>
      <c r="J36">
        <v>1</v>
      </c>
      <c r="S36" s="57">
        <f>HX_Data!G9</f>
        <v>0.52150000000000007</v>
      </c>
      <c r="T36" s="57">
        <f>HX_Data!H9</f>
        <v>3.7249999999999998E-2</v>
      </c>
      <c r="U36" s="57">
        <f>HX_Data!I9</f>
        <v>0</v>
      </c>
      <c r="Y36" s="57">
        <f>HX_Data!M9</f>
        <v>20</v>
      </c>
    </row>
    <row r="37" spans="1:27" x14ac:dyDescent="0.25">
      <c r="A37" t="s">
        <v>263</v>
      </c>
      <c r="B37" t="s">
        <v>265</v>
      </c>
      <c r="C37" s="6" t="str">
        <f>EXH_Comm!C19</f>
        <v>MTEHCN</v>
      </c>
      <c r="D37" t="str">
        <f>EXH_Comm!C7</f>
        <v>HETCMTEH</v>
      </c>
      <c r="E37" s="85" t="s">
        <v>199</v>
      </c>
      <c r="F37">
        <f>HX_Data!C6</f>
        <v>2015</v>
      </c>
      <c r="G37">
        <f>F37</f>
        <v>2015</v>
      </c>
      <c r="H37">
        <f>HX_Data!F6/1000</f>
        <v>0.25</v>
      </c>
      <c r="J37">
        <v>1</v>
      </c>
      <c r="S37" s="57">
        <f>HX_Data!G6</f>
        <v>0.52150000000000007</v>
      </c>
      <c r="T37" s="57">
        <f>HX_Data!H6</f>
        <v>3.7249999999999998E-2</v>
      </c>
      <c r="U37" s="57">
        <f>HX_Data!I6</f>
        <v>0</v>
      </c>
      <c r="V37" s="57">
        <f>HX_Data!J6</f>
        <v>3.1536000000000002E-2</v>
      </c>
      <c r="W37" s="57">
        <f>HX_Data!K6</f>
        <v>1</v>
      </c>
      <c r="X37" s="57">
        <f>HX_Data!L6</f>
        <v>1</v>
      </c>
      <c r="Y37" s="57">
        <f>HX_Data!M6</f>
        <v>20</v>
      </c>
      <c r="AA37" s="81">
        <v>0.5</v>
      </c>
    </row>
    <row r="38" spans="1:27" x14ac:dyDescent="0.25">
      <c r="C38" s="6" t="str">
        <f>EXH_Comm!C20</f>
        <v>MTEHCL</v>
      </c>
      <c r="E38" s="85" t="s">
        <v>199</v>
      </c>
      <c r="F38">
        <f>HX_Data!C7</f>
        <v>2020</v>
      </c>
      <c r="H38">
        <f>HX_Data!F7/1000</f>
        <v>0.25</v>
      </c>
      <c r="J38">
        <v>1</v>
      </c>
      <c r="S38" s="57">
        <f>HX_Data!G7</f>
        <v>0.52150000000000007</v>
      </c>
      <c r="T38" s="57">
        <f>HX_Data!H7</f>
        <v>3.7249999999999998E-2</v>
      </c>
      <c r="U38" s="57">
        <f>HX_Data!I7</f>
        <v>0</v>
      </c>
      <c r="Y38" s="57">
        <f>HX_Data!M7</f>
        <v>20</v>
      </c>
    </row>
    <row r="39" spans="1:27" x14ac:dyDescent="0.25">
      <c r="C39" s="6" t="str">
        <f>EXH_Comm!C21</f>
        <v>MTEHCM</v>
      </c>
      <c r="E39" s="85" t="s">
        <v>199</v>
      </c>
      <c r="F39">
        <f>HX_Data!C8</f>
        <v>2030</v>
      </c>
      <c r="H39">
        <f>HX_Data!F8/1000</f>
        <v>0.25</v>
      </c>
      <c r="J39">
        <v>1</v>
      </c>
      <c r="S39" s="57">
        <f>HX_Data!G8</f>
        <v>0.52150000000000007</v>
      </c>
      <c r="T39" s="57">
        <f>HX_Data!H8</f>
        <v>3.7249999999999998E-2</v>
      </c>
      <c r="U39" s="57">
        <f>HX_Data!I8</f>
        <v>0</v>
      </c>
      <c r="Y39" s="57">
        <f>HX_Data!M8</f>
        <v>20</v>
      </c>
    </row>
    <row r="40" spans="1:27" x14ac:dyDescent="0.25">
      <c r="C40" s="6" t="str">
        <f>EXH_Comm!C22</f>
        <v>MTEHCH</v>
      </c>
      <c r="E40" s="85" t="s">
        <v>199</v>
      </c>
      <c r="F40">
        <f>HX_Data!C9</f>
        <v>2050</v>
      </c>
      <c r="H40">
        <f>HX_Data!F9/1000</f>
        <v>0.25</v>
      </c>
      <c r="J40">
        <v>1</v>
      </c>
      <c r="S40" s="57">
        <f>HX_Data!G9</f>
        <v>0.52150000000000007</v>
      </c>
      <c r="T40" s="57">
        <f>HX_Data!H9</f>
        <v>3.7249999999999998E-2</v>
      </c>
      <c r="U40" s="57">
        <f>HX_Data!I9</f>
        <v>0</v>
      </c>
      <c r="Y40" s="57">
        <f>HX_Data!M9</f>
        <v>20</v>
      </c>
    </row>
    <row r="41" spans="1:27" x14ac:dyDescent="0.25">
      <c r="A41" t="s">
        <v>264</v>
      </c>
      <c r="B41" t="s">
        <v>266</v>
      </c>
      <c r="C41" s="6" t="str">
        <f>EXH_Comm!C23</f>
        <v>MTEHDN</v>
      </c>
      <c r="D41" t="str">
        <f>EXH_Comm!C8</f>
        <v>HETDMTEH</v>
      </c>
      <c r="E41" s="85" t="s">
        <v>199</v>
      </c>
      <c r="F41">
        <f>HX_Data!C6</f>
        <v>2015</v>
      </c>
      <c r="G41">
        <f>F41</f>
        <v>2015</v>
      </c>
      <c r="H41">
        <f>HX_Data!F6/1000</f>
        <v>0.25</v>
      </c>
      <c r="J41">
        <v>1</v>
      </c>
      <c r="S41" s="57">
        <f>HX_Data!G6</f>
        <v>0.52150000000000007</v>
      </c>
      <c r="T41" s="57">
        <f>HX_Data!H6</f>
        <v>3.7249999999999998E-2</v>
      </c>
      <c r="U41" s="57">
        <f>HX_Data!I6</f>
        <v>0</v>
      </c>
      <c r="V41" s="57">
        <f>HX_Data!J6</f>
        <v>3.1536000000000002E-2</v>
      </c>
      <c r="W41" s="57">
        <f>HX_Data!K6</f>
        <v>1</v>
      </c>
      <c r="X41" s="57">
        <f>HX_Data!L6</f>
        <v>1</v>
      </c>
      <c r="Y41" s="57">
        <f>HX_Data!M6</f>
        <v>20</v>
      </c>
      <c r="AA41" s="81">
        <v>0.5</v>
      </c>
    </row>
    <row r="42" spans="1:27" x14ac:dyDescent="0.25">
      <c r="C42" s="6" t="str">
        <f>EXH_Comm!C24</f>
        <v>MTEHDL</v>
      </c>
      <c r="E42" s="85" t="s">
        <v>199</v>
      </c>
      <c r="F42">
        <f>HX_Data!C7</f>
        <v>2020</v>
      </c>
      <c r="H42">
        <f>HX_Data!F7/1000</f>
        <v>0.25</v>
      </c>
      <c r="J42">
        <v>1</v>
      </c>
      <c r="S42" s="57">
        <f>HX_Data!G7</f>
        <v>0.52150000000000007</v>
      </c>
      <c r="T42" s="57">
        <f>HX_Data!H7</f>
        <v>3.7249999999999998E-2</v>
      </c>
      <c r="U42" s="57">
        <f>HX_Data!I7</f>
        <v>0</v>
      </c>
      <c r="Y42" s="57">
        <f>HX_Data!M7</f>
        <v>20</v>
      </c>
    </row>
    <row r="43" spans="1:27" x14ac:dyDescent="0.25">
      <c r="C43" s="6" t="str">
        <f>EXH_Comm!C25</f>
        <v>MTEHDM</v>
      </c>
      <c r="E43" s="85" t="s">
        <v>199</v>
      </c>
      <c r="F43">
        <f>HX_Data!C8</f>
        <v>2030</v>
      </c>
      <c r="H43">
        <f>HX_Data!F8/1000</f>
        <v>0.25</v>
      </c>
      <c r="J43">
        <v>1</v>
      </c>
      <c r="S43" s="57">
        <f>HX_Data!G8</f>
        <v>0.52150000000000007</v>
      </c>
      <c r="T43" s="57">
        <f>HX_Data!H8</f>
        <v>3.7249999999999998E-2</v>
      </c>
      <c r="U43" s="57">
        <f>HX_Data!I8</f>
        <v>0</v>
      </c>
      <c r="Y43" s="57">
        <f>HX_Data!M8</f>
        <v>20</v>
      </c>
    </row>
    <row r="44" spans="1:27" x14ac:dyDescent="0.25">
      <c r="C44" s="6" t="str">
        <f>EXH_Comm!C26</f>
        <v>MTEHDH</v>
      </c>
      <c r="E44" s="85" t="s">
        <v>199</v>
      </c>
      <c r="F44">
        <f>HX_Data!C9</f>
        <v>2050</v>
      </c>
      <c r="H44">
        <f>HX_Data!F9/1000</f>
        <v>0.25</v>
      </c>
      <c r="J44">
        <v>1</v>
      </c>
      <c r="S44" s="57">
        <f>HX_Data!G9</f>
        <v>0.52150000000000007</v>
      </c>
      <c r="T44" s="57">
        <f>HX_Data!H9</f>
        <v>3.7249999999999998E-2</v>
      </c>
      <c r="U44" s="57">
        <f>HX_Data!I9</f>
        <v>0</v>
      </c>
      <c r="Y44" s="57">
        <f>HX_Data!M9</f>
        <v>20</v>
      </c>
    </row>
    <row r="45" spans="1:27" x14ac:dyDescent="0.25">
      <c r="A45" t="s">
        <v>267</v>
      </c>
      <c r="B45" t="s">
        <v>269</v>
      </c>
      <c r="C45" s="6" t="str">
        <f>EXH_Comm!C27</f>
        <v>HTEHCN</v>
      </c>
      <c r="D45" t="str">
        <f>EXH_Comm!C9</f>
        <v>HETCHTEH</v>
      </c>
      <c r="E45" s="85" t="s">
        <v>199</v>
      </c>
      <c r="F45">
        <f>HX_Data!C6</f>
        <v>2015</v>
      </c>
      <c r="G45">
        <f>F45</f>
        <v>2015</v>
      </c>
      <c r="H45">
        <f>HX_Data!F6/1000</f>
        <v>0.25</v>
      </c>
      <c r="J45">
        <v>1</v>
      </c>
      <c r="S45" s="57">
        <f>HX_Data!G6</f>
        <v>0.52150000000000007</v>
      </c>
      <c r="T45" s="57">
        <f>HX_Data!H6</f>
        <v>3.7249999999999998E-2</v>
      </c>
      <c r="U45" s="57">
        <f>HX_Data!I6</f>
        <v>0</v>
      </c>
      <c r="V45" s="57">
        <f>HX_Data!J6</f>
        <v>3.1536000000000002E-2</v>
      </c>
      <c r="W45" s="57">
        <f>HX_Data!K6</f>
        <v>1</v>
      </c>
      <c r="X45" s="57">
        <f>HX_Data!L6</f>
        <v>1</v>
      </c>
      <c r="Y45" s="57">
        <f>HX_Data!M6</f>
        <v>20</v>
      </c>
      <c r="AA45" s="81">
        <v>0.5</v>
      </c>
    </row>
    <row r="46" spans="1:27" x14ac:dyDescent="0.25">
      <c r="C46" s="6" t="str">
        <f>EXH_Comm!C28</f>
        <v>HTEHCL</v>
      </c>
      <c r="E46" s="85" t="s">
        <v>199</v>
      </c>
      <c r="F46">
        <f>HX_Data!C7</f>
        <v>2020</v>
      </c>
      <c r="H46">
        <f>HX_Data!F7/1000</f>
        <v>0.25</v>
      </c>
      <c r="J46">
        <v>1</v>
      </c>
      <c r="S46" s="57">
        <f>HX_Data!G7</f>
        <v>0.52150000000000007</v>
      </c>
      <c r="T46" s="57">
        <f>HX_Data!H7</f>
        <v>3.7249999999999998E-2</v>
      </c>
      <c r="U46" s="57">
        <f>HX_Data!I7</f>
        <v>0</v>
      </c>
      <c r="Y46" s="57">
        <f>HX_Data!M7</f>
        <v>20</v>
      </c>
    </row>
    <row r="47" spans="1:27" x14ac:dyDescent="0.25">
      <c r="C47" s="6" t="str">
        <f>EXH_Comm!C29</f>
        <v>HTEHCM</v>
      </c>
      <c r="E47" s="85" t="s">
        <v>199</v>
      </c>
      <c r="F47">
        <f>HX_Data!C8</f>
        <v>2030</v>
      </c>
      <c r="H47">
        <f>HX_Data!F8/1000</f>
        <v>0.25</v>
      </c>
      <c r="J47">
        <v>1</v>
      </c>
      <c r="S47" s="57">
        <f>HX_Data!G8</f>
        <v>0.52150000000000007</v>
      </c>
      <c r="T47" s="57">
        <f>HX_Data!H8</f>
        <v>3.7249999999999998E-2</v>
      </c>
      <c r="U47" s="57">
        <f>HX_Data!I8</f>
        <v>0</v>
      </c>
      <c r="Y47" s="57">
        <f>HX_Data!M8</f>
        <v>20</v>
      </c>
    </row>
    <row r="48" spans="1:27" x14ac:dyDescent="0.25">
      <c r="C48" s="6" t="str">
        <f>EXH_Comm!C30</f>
        <v>HTEHCH</v>
      </c>
      <c r="E48" s="85" t="s">
        <v>199</v>
      </c>
      <c r="F48">
        <f>HX_Data!C9</f>
        <v>2050</v>
      </c>
      <c r="H48">
        <f>HX_Data!F9/1000</f>
        <v>0.25</v>
      </c>
      <c r="J48">
        <v>1</v>
      </c>
      <c r="S48" s="57">
        <f>HX_Data!G9</f>
        <v>0.52150000000000007</v>
      </c>
      <c r="T48" s="57">
        <f>HX_Data!H9</f>
        <v>3.7249999999999998E-2</v>
      </c>
      <c r="U48" s="57">
        <f>HX_Data!I9</f>
        <v>0</v>
      </c>
      <c r="Y48" s="57">
        <f>HX_Data!M9</f>
        <v>20</v>
      </c>
    </row>
    <row r="49" spans="1:27" x14ac:dyDescent="0.25">
      <c r="A49" t="s">
        <v>268</v>
      </c>
      <c r="B49" t="s">
        <v>270</v>
      </c>
      <c r="C49" s="6" t="str">
        <f>EXH_Comm!C31</f>
        <v>HTEHDN</v>
      </c>
      <c r="D49" t="str">
        <f>EXH_Comm!C10</f>
        <v>HETDHTEH</v>
      </c>
      <c r="E49" s="85" t="s">
        <v>199</v>
      </c>
      <c r="F49">
        <f>HX_Data!C6</f>
        <v>2015</v>
      </c>
      <c r="G49">
        <f>F49</f>
        <v>2015</v>
      </c>
      <c r="H49">
        <f>HX_Data!F6/1000</f>
        <v>0.25</v>
      </c>
      <c r="J49">
        <v>1</v>
      </c>
      <c r="S49" s="57">
        <f>HX_Data!G6</f>
        <v>0.52150000000000007</v>
      </c>
      <c r="T49" s="57">
        <f>HX_Data!H6</f>
        <v>3.7249999999999998E-2</v>
      </c>
      <c r="U49" s="57">
        <f>HX_Data!I6</f>
        <v>0</v>
      </c>
      <c r="V49" s="57">
        <f>HX_Data!J6</f>
        <v>3.1536000000000002E-2</v>
      </c>
      <c r="W49" s="57">
        <f>HX_Data!K6</f>
        <v>1</v>
      </c>
      <c r="X49" s="57">
        <f>HX_Data!L6</f>
        <v>1</v>
      </c>
      <c r="Y49" s="57">
        <f>HX_Data!M6</f>
        <v>20</v>
      </c>
      <c r="AA49" s="81">
        <v>0.5</v>
      </c>
    </row>
    <row r="50" spans="1:27" x14ac:dyDescent="0.25">
      <c r="C50" s="6" t="str">
        <f>EXH_Comm!C32</f>
        <v>HTEHDL</v>
      </c>
      <c r="E50" s="85" t="s">
        <v>199</v>
      </c>
      <c r="F50">
        <f>HX_Data!C7</f>
        <v>2020</v>
      </c>
      <c r="H50">
        <f>HX_Data!F7/1000</f>
        <v>0.25</v>
      </c>
      <c r="J50">
        <v>1</v>
      </c>
      <c r="S50" s="57">
        <f>HX_Data!G7</f>
        <v>0.52150000000000007</v>
      </c>
      <c r="T50" s="57">
        <f>HX_Data!H7</f>
        <v>3.7249999999999998E-2</v>
      </c>
      <c r="U50" s="57">
        <f>HX_Data!I7</f>
        <v>0</v>
      </c>
      <c r="Y50" s="57">
        <f>HX_Data!M7</f>
        <v>20</v>
      </c>
    </row>
    <row r="51" spans="1:27" x14ac:dyDescent="0.25">
      <c r="C51" s="6" t="str">
        <f>EXH_Comm!C33</f>
        <v>HTEHDM</v>
      </c>
      <c r="E51" s="85" t="s">
        <v>199</v>
      </c>
      <c r="F51">
        <f>HX_Data!C8</f>
        <v>2030</v>
      </c>
      <c r="H51">
        <f>HX_Data!F8/1000</f>
        <v>0.25</v>
      </c>
      <c r="J51">
        <v>1</v>
      </c>
      <c r="S51" s="57">
        <f>HX_Data!G8</f>
        <v>0.52150000000000007</v>
      </c>
      <c r="T51" s="57">
        <f>HX_Data!H8</f>
        <v>3.7249999999999998E-2</v>
      </c>
      <c r="U51" s="57">
        <f>HX_Data!I8</f>
        <v>0</v>
      </c>
      <c r="Y51" s="57">
        <f>HX_Data!M8</f>
        <v>20</v>
      </c>
    </row>
    <row r="52" spans="1:27" x14ac:dyDescent="0.25">
      <c r="A52" s="112"/>
      <c r="B52" s="112"/>
      <c r="C52" s="113" t="str">
        <f>EXH_Comm!C34</f>
        <v>HTEHDH</v>
      </c>
      <c r="D52" s="112"/>
      <c r="E52" s="114" t="s">
        <v>199</v>
      </c>
      <c r="F52" s="112">
        <f>HX_Data!C9</f>
        <v>2050</v>
      </c>
      <c r="G52" s="112"/>
      <c r="H52" s="112">
        <f>HX_Data!F9/1000</f>
        <v>0.25</v>
      </c>
      <c r="I52" s="112"/>
      <c r="J52" s="112">
        <v>1</v>
      </c>
      <c r="K52" s="112"/>
      <c r="L52" s="112"/>
      <c r="M52" s="112"/>
      <c r="N52" s="112"/>
      <c r="O52" s="112"/>
      <c r="P52" s="112"/>
      <c r="Q52" s="112"/>
      <c r="R52" s="112"/>
      <c r="S52" s="115">
        <f>HX_Data!G9</f>
        <v>0.52150000000000007</v>
      </c>
      <c r="T52" s="115">
        <f>HX_Data!H9</f>
        <v>3.7249999999999998E-2</v>
      </c>
      <c r="U52" s="115">
        <f>HX_Data!I9</f>
        <v>0</v>
      </c>
      <c r="V52" s="112"/>
      <c r="W52" s="112"/>
      <c r="X52" s="112"/>
      <c r="Y52" s="115">
        <f>HX_Data!M9</f>
        <v>20</v>
      </c>
      <c r="Z52" s="112"/>
      <c r="AA52" s="112"/>
    </row>
    <row r="53" spans="1:27" x14ac:dyDescent="0.25">
      <c r="A53" t="str">
        <f>EXH_Proc!B18</f>
        <v>EXHILTEHCN</v>
      </c>
      <c r="B53" t="str">
        <f>EXH_Proc!C18</f>
        <v>DH piping to DH grid ILTEHCN</v>
      </c>
      <c r="C53" t="str">
        <f>EXH_Comm!C35</f>
        <v>ILTEHCN</v>
      </c>
      <c r="D53" t="str">
        <f>EXH_Comm!C11</f>
        <v>LTEHCN</v>
      </c>
      <c r="E53" s="120" t="s">
        <v>199</v>
      </c>
      <c r="F53">
        <v>2015</v>
      </c>
      <c r="G53">
        <v>2015</v>
      </c>
      <c r="H53">
        <v>1</v>
      </c>
      <c r="J53" s="116">
        <v>1</v>
      </c>
      <c r="S53">
        <v>0</v>
      </c>
      <c r="T53">
        <v>0</v>
      </c>
      <c r="U53">
        <v>0</v>
      </c>
      <c r="V53" s="57">
        <v>3.1536000000000002E-2</v>
      </c>
      <c r="W53" s="57">
        <v>1</v>
      </c>
      <c r="X53" s="57">
        <v>1</v>
      </c>
      <c r="Y53" s="57">
        <v>40</v>
      </c>
      <c r="AA53" s="57">
        <v>1</v>
      </c>
    </row>
    <row r="54" spans="1:27" x14ac:dyDescent="0.25">
      <c r="A54" t="str">
        <f>EXH_Proc!B19</f>
        <v>EXHILTEHCL</v>
      </c>
      <c r="B54" t="str">
        <f>EXH_Proc!C19</f>
        <v>DH piping to DH grid ILTEHCL</v>
      </c>
      <c r="C54" t="str">
        <f>EXH_Comm!C36</f>
        <v>ILTEHCL</v>
      </c>
      <c r="D54" t="str">
        <f>EXH_Comm!C12</f>
        <v>LTEHCL</v>
      </c>
      <c r="E54" s="120" t="s">
        <v>199</v>
      </c>
      <c r="F54">
        <v>2015</v>
      </c>
      <c r="G54">
        <v>2015</v>
      </c>
      <c r="H54">
        <v>1</v>
      </c>
      <c r="J54" s="116">
        <v>0.98</v>
      </c>
      <c r="S54" s="57">
        <v>0.28991985883888555</v>
      </c>
      <c r="T54">
        <v>0</v>
      </c>
      <c r="U54">
        <v>0</v>
      </c>
      <c r="V54" s="57">
        <v>3.1536000000000002E-2</v>
      </c>
      <c r="W54" s="57">
        <v>1</v>
      </c>
      <c r="X54" s="57">
        <v>1</v>
      </c>
      <c r="Y54" s="57">
        <v>40</v>
      </c>
      <c r="AA54" s="57">
        <v>1</v>
      </c>
    </row>
    <row r="55" spans="1:27" x14ac:dyDescent="0.25">
      <c r="A55" t="str">
        <f>EXH_Proc!B20</f>
        <v>EXHILTEHCM</v>
      </c>
      <c r="B55" t="str">
        <f>EXH_Proc!C20</f>
        <v>DH piping to DH grid ILTEHCM</v>
      </c>
      <c r="C55" t="str">
        <f>EXH_Comm!C37</f>
        <v>ILTEHCM</v>
      </c>
      <c r="D55" t="str">
        <f>EXH_Comm!C13</f>
        <v>LTEHCM</v>
      </c>
      <c r="E55" s="120" t="s">
        <v>199</v>
      </c>
      <c r="F55">
        <v>2015</v>
      </c>
      <c r="G55">
        <v>2015</v>
      </c>
      <c r="H55">
        <v>1</v>
      </c>
      <c r="J55" s="116">
        <v>0.98</v>
      </c>
      <c r="S55" s="57">
        <v>3.0826847278141929</v>
      </c>
      <c r="T55">
        <v>0</v>
      </c>
      <c r="U55">
        <v>0</v>
      </c>
      <c r="V55" s="57">
        <v>3.1536000000000002E-2</v>
      </c>
      <c r="W55" s="57">
        <v>1</v>
      </c>
      <c r="X55" s="57">
        <v>1</v>
      </c>
      <c r="Y55" s="57">
        <v>40</v>
      </c>
      <c r="AA55" s="57">
        <v>1</v>
      </c>
    </row>
    <row r="56" spans="1:27" x14ac:dyDescent="0.25">
      <c r="A56" t="str">
        <f>EXH_Proc!B21</f>
        <v>EXHILTEHCH</v>
      </c>
      <c r="B56" t="str">
        <f>EXH_Proc!C21</f>
        <v>DH piping to DH grid ILTEHCH</v>
      </c>
      <c r="C56" t="str">
        <f>EXH_Comm!C38</f>
        <v>ILTEHCH</v>
      </c>
      <c r="D56" t="str">
        <f>EXH_Comm!C14</f>
        <v>LTEHCH</v>
      </c>
      <c r="E56" s="120" t="s">
        <v>199</v>
      </c>
      <c r="F56">
        <v>2015</v>
      </c>
      <c r="G56">
        <v>2015</v>
      </c>
      <c r="H56">
        <v>1</v>
      </c>
      <c r="J56" s="116">
        <v>0.98</v>
      </c>
      <c r="S56" s="57">
        <v>17.764298901283279</v>
      </c>
      <c r="T56">
        <v>0</v>
      </c>
      <c r="U56">
        <v>0</v>
      </c>
      <c r="V56" s="57">
        <v>3.1536000000000002E-2</v>
      </c>
      <c r="W56" s="57">
        <v>1</v>
      </c>
      <c r="X56" s="57">
        <v>1</v>
      </c>
      <c r="Y56" s="57">
        <v>40</v>
      </c>
      <c r="AA56" s="57">
        <v>1</v>
      </c>
    </row>
    <row r="57" spans="1:27" x14ac:dyDescent="0.25">
      <c r="A57" t="str">
        <f>EXH_Proc!B22</f>
        <v>EXHILTEHDN</v>
      </c>
      <c r="B57" t="str">
        <f>EXH_Proc!C22</f>
        <v>DH piping to DH grid ILTEHDN</v>
      </c>
      <c r="C57" t="str">
        <f>EXH_Comm!C39</f>
        <v>ILTEHDN</v>
      </c>
      <c r="D57" t="str">
        <f>EXH_Comm!C15</f>
        <v>LTEHDN</v>
      </c>
      <c r="E57" s="120" t="s">
        <v>199</v>
      </c>
      <c r="F57">
        <v>2015</v>
      </c>
      <c r="G57">
        <v>2015</v>
      </c>
      <c r="H57">
        <v>1</v>
      </c>
      <c r="J57" s="116">
        <v>1</v>
      </c>
      <c r="S57">
        <v>0</v>
      </c>
      <c r="T57">
        <v>0</v>
      </c>
      <c r="U57">
        <v>0</v>
      </c>
      <c r="V57" s="57">
        <v>3.1536000000000002E-2</v>
      </c>
      <c r="W57" s="57">
        <v>1</v>
      </c>
      <c r="X57" s="57">
        <v>1</v>
      </c>
      <c r="Y57" s="57">
        <v>40</v>
      </c>
      <c r="AA57" s="57">
        <v>1</v>
      </c>
    </row>
    <row r="58" spans="1:27" x14ac:dyDescent="0.25">
      <c r="A58" t="str">
        <f>EXH_Proc!B23</f>
        <v>EXHILTEHDL</v>
      </c>
      <c r="B58" t="str">
        <f>EXH_Proc!C23</f>
        <v>DH piping to DH grid ILTEHDL</v>
      </c>
      <c r="C58" t="str">
        <f>EXH_Comm!C40</f>
        <v>ILTEHDL</v>
      </c>
      <c r="D58" t="str">
        <f>EXH_Comm!C16</f>
        <v>LTEHDL</v>
      </c>
      <c r="E58" s="120" t="s">
        <v>199</v>
      </c>
      <c r="F58">
        <v>2015</v>
      </c>
      <c r="G58">
        <v>2015</v>
      </c>
      <c r="H58">
        <v>1</v>
      </c>
      <c r="J58" s="116">
        <v>0.98</v>
      </c>
      <c r="S58" s="57">
        <v>0.28991985883888555</v>
      </c>
      <c r="T58">
        <v>0</v>
      </c>
      <c r="U58">
        <v>0</v>
      </c>
      <c r="V58" s="57">
        <v>3.1536000000000002E-2</v>
      </c>
      <c r="W58" s="57">
        <v>1</v>
      </c>
      <c r="X58" s="57">
        <v>1</v>
      </c>
      <c r="Y58" s="57">
        <v>40</v>
      </c>
      <c r="AA58" s="57">
        <v>1</v>
      </c>
    </row>
    <row r="59" spans="1:27" x14ac:dyDescent="0.25">
      <c r="A59" t="str">
        <f>EXH_Proc!B24</f>
        <v>EXHILTEHDM</v>
      </c>
      <c r="B59" t="str">
        <f>EXH_Proc!C24</f>
        <v>DH piping to DH grid ILTEHDM</v>
      </c>
      <c r="C59" t="str">
        <f>EXH_Comm!C41</f>
        <v>ILTEHDM</v>
      </c>
      <c r="D59" t="str">
        <f>EXH_Comm!C17</f>
        <v>LTEHDM</v>
      </c>
      <c r="E59" s="120" t="s">
        <v>199</v>
      </c>
      <c r="F59">
        <v>2015</v>
      </c>
      <c r="G59">
        <v>2015</v>
      </c>
      <c r="H59">
        <v>1</v>
      </c>
      <c r="J59" s="116">
        <v>0.98</v>
      </c>
      <c r="S59" s="57">
        <v>3.0826847278141929</v>
      </c>
      <c r="T59">
        <v>0</v>
      </c>
      <c r="U59">
        <v>0</v>
      </c>
      <c r="V59" s="57">
        <v>3.1536000000000002E-2</v>
      </c>
      <c r="W59" s="57">
        <v>1</v>
      </c>
      <c r="X59" s="57">
        <v>1</v>
      </c>
      <c r="Y59" s="57">
        <v>40</v>
      </c>
      <c r="AA59" s="57">
        <v>1</v>
      </c>
    </row>
    <row r="60" spans="1:27" x14ac:dyDescent="0.25">
      <c r="A60" t="str">
        <f>EXH_Proc!B25</f>
        <v>EXHILTEHDH</v>
      </c>
      <c r="B60" t="str">
        <f>EXH_Proc!C25</f>
        <v>DH piping to DH grid ILTEHDH</v>
      </c>
      <c r="C60" t="str">
        <f>EXH_Comm!C42</f>
        <v>ILTEHDH</v>
      </c>
      <c r="D60" t="str">
        <f>EXH_Comm!C18</f>
        <v>LTEHDH</v>
      </c>
      <c r="E60" s="120" t="s">
        <v>199</v>
      </c>
      <c r="F60">
        <v>2015</v>
      </c>
      <c r="G60">
        <v>2015</v>
      </c>
      <c r="H60">
        <v>1</v>
      </c>
      <c r="J60" s="116">
        <v>0.98</v>
      </c>
      <c r="S60" s="57">
        <v>17.764298901283279</v>
      </c>
      <c r="T60">
        <v>0</v>
      </c>
      <c r="U60">
        <v>0</v>
      </c>
      <c r="V60" s="57">
        <v>3.1536000000000002E-2</v>
      </c>
      <c r="W60" s="57">
        <v>1</v>
      </c>
      <c r="X60" s="57">
        <v>1</v>
      </c>
      <c r="Y60" s="57">
        <v>40</v>
      </c>
      <c r="AA60" s="57">
        <v>1</v>
      </c>
    </row>
    <row r="61" spans="1:27" x14ac:dyDescent="0.25">
      <c r="A61" t="str">
        <f>EXH_Proc!B26</f>
        <v>EXHIMTEHCN</v>
      </c>
      <c r="B61" t="str">
        <f>EXH_Proc!C26</f>
        <v>DH piping to DH grid IMTEHCN</v>
      </c>
      <c r="C61" t="str">
        <f>EXH_Comm!C43</f>
        <v>IMTEHCN</v>
      </c>
      <c r="D61" t="str">
        <f>EXH_Comm!C19</f>
        <v>MTEHCN</v>
      </c>
      <c r="E61" s="120" t="s">
        <v>199</v>
      </c>
      <c r="F61">
        <v>2015</v>
      </c>
      <c r="G61">
        <v>2015</v>
      </c>
      <c r="H61">
        <v>1</v>
      </c>
      <c r="J61" s="116">
        <v>1</v>
      </c>
      <c r="S61">
        <v>0</v>
      </c>
      <c r="T61">
        <v>0</v>
      </c>
      <c r="U61">
        <v>0</v>
      </c>
      <c r="V61" s="57">
        <v>3.1536000000000002E-2</v>
      </c>
      <c r="W61" s="57">
        <v>1</v>
      </c>
      <c r="X61" s="57">
        <v>1</v>
      </c>
      <c r="Y61" s="57">
        <v>40</v>
      </c>
      <c r="AA61" s="57">
        <v>1</v>
      </c>
    </row>
    <row r="62" spans="1:27" x14ac:dyDescent="0.25">
      <c r="A62" t="str">
        <f>EXH_Proc!B27</f>
        <v>EXHIMTEHCL</v>
      </c>
      <c r="B62" t="str">
        <f>EXH_Proc!C27</f>
        <v>DH piping to DH grid IMTEHCL</v>
      </c>
      <c r="C62" t="str">
        <f>EXH_Comm!C44</f>
        <v>IMTEHCL</v>
      </c>
      <c r="D62" t="str">
        <f>EXH_Comm!C20</f>
        <v>MTEHCL</v>
      </c>
      <c r="E62" s="120" t="s">
        <v>199</v>
      </c>
      <c r="F62">
        <v>2015</v>
      </c>
      <c r="G62">
        <v>2015</v>
      </c>
      <c r="H62">
        <v>1</v>
      </c>
      <c r="J62" s="116">
        <v>0.98</v>
      </c>
      <c r="S62" s="57">
        <v>0.28991985883888555</v>
      </c>
      <c r="T62">
        <v>0</v>
      </c>
      <c r="U62">
        <v>0</v>
      </c>
      <c r="V62" s="57">
        <v>3.1536000000000002E-2</v>
      </c>
      <c r="W62" s="57">
        <v>1</v>
      </c>
      <c r="X62" s="57">
        <v>1</v>
      </c>
      <c r="Y62" s="57">
        <v>40</v>
      </c>
      <c r="AA62" s="57">
        <v>1</v>
      </c>
    </row>
    <row r="63" spans="1:27" x14ac:dyDescent="0.25">
      <c r="A63" t="str">
        <f>EXH_Proc!B28</f>
        <v>EXHIMTEHCM</v>
      </c>
      <c r="B63" t="str">
        <f>EXH_Proc!C28</f>
        <v>DH piping to DH grid IMTEHCM</v>
      </c>
      <c r="C63" t="str">
        <f>EXH_Comm!C45</f>
        <v>IMTEHCM</v>
      </c>
      <c r="D63" t="str">
        <f>EXH_Comm!C21</f>
        <v>MTEHCM</v>
      </c>
      <c r="E63" s="120" t="s">
        <v>199</v>
      </c>
      <c r="F63">
        <v>2015</v>
      </c>
      <c r="G63">
        <v>2015</v>
      </c>
      <c r="H63">
        <v>1</v>
      </c>
      <c r="J63" s="116">
        <v>0.98</v>
      </c>
      <c r="S63" s="57">
        <v>3.0826847278141929</v>
      </c>
      <c r="T63">
        <v>0</v>
      </c>
      <c r="U63">
        <v>0</v>
      </c>
      <c r="V63" s="57">
        <v>3.1536000000000002E-2</v>
      </c>
      <c r="W63" s="57">
        <v>1</v>
      </c>
      <c r="X63" s="57">
        <v>1</v>
      </c>
      <c r="Y63" s="57">
        <v>40</v>
      </c>
      <c r="AA63" s="57">
        <v>1</v>
      </c>
    </row>
    <row r="64" spans="1:27" x14ac:dyDescent="0.25">
      <c r="A64" t="str">
        <f>EXH_Proc!B29</f>
        <v>EXHIMTEHCH</v>
      </c>
      <c r="B64" t="str">
        <f>EXH_Proc!C29</f>
        <v>DH piping to DH grid IMTEHCH</v>
      </c>
      <c r="C64" t="str">
        <f>EXH_Comm!C46</f>
        <v>IMTEHCH</v>
      </c>
      <c r="D64" t="str">
        <f>EXH_Comm!C22</f>
        <v>MTEHCH</v>
      </c>
      <c r="E64" s="120" t="s">
        <v>199</v>
      </c>
      <c r="F64">
        <v>2015</v>
      </c>
      <c r="G64">
        <v>2015</v>
      </c>
      <c r="H64">
        <v>1</v>
      </c>
      <c r="J64" s="116">
        <v>0.98</v>
      </c>
      <c r="S64" s="57">
        <v>17.764298901283279</v>
      </c>
      <c r="T64">
        <v>0</v>
      </c>
      <c r="U64">
        <v>0</v>
      </c>
      <c r="V64" s="57">
        <v>3.1536000000000002E-2</v>
      </c>
      <c r="W64" s="57">
        <v>1</v>
      </c>
      <c r="X64" s="57">
        <v>1</v>
      </c>
      <c r="Y64" s="57">
        <v>40</v>
      </c>
      <c r="AA64" s="57">
        <v>1</v>
      </c>
    </row>
    <row r="65" spans="1:27" x14ac:dyDescent="0.25">
      <c r="A65" t="str">
        <f>EXH_Proc!B30</f>
        <v>EXHIMTEHDN</v>
      </c>
      <c r="B65" t="str">
        <f>EXH_Proc!C30</f>
        <v>DH piping to DH grid IMTEHDN</v>
      </c>
      <c r="C65" t="str">
        <f>EXH_Comm!C47</f>
        <v>IMTEHDN</v>
      </c>
      <c r="D65" t="str">
        <f>EXH_Comm!C23</f>
        <v>MTEHDN</v>
      </c>
      <c r="E65" s="120" t="s">
        <v>199</v>
      </c>
      <c r="F65">
        <v>2015</v>
      </c>
      <c r="G65">
        <v>2015</v>
      </c>
      <c r="H65">
        <v>1</v>
      </c>
      <c r="J65" s="116">
        <v>1</v>
      </c>
      <c r="S65">
        <v>0</v>
      </c>
      <c r="T65">
        <v>0</v>
      </c>
      <c r="U65">
        <v>0</v>
      </c>
      <c r="V65" s="57">
        <v>3.1536000000000002E-2</v>
      </c>
      <c r="W65" s="57">
        <v>1</v>
      </c>
      <c r="X65" s="57">
        <v>1</v>
      </c>
      <c r="Y65" s="57">
        <v>40</v>
      </c>
      <c r="AA65" s="57">
        <v>1</v>
      </c>
    </row>
    <row r="66" spans="1:27" x14ac:dyDescent="0.25">
      <c r="A66" t="str">
        <f>EXH_Proc!B31</f>
        <v>EXHIMTEHDL</v>
      </c>
      <c r="B66" t="str">
        <f>EXH_Proc!C31</f>
        <v>DH piping to DH grid IMTEHDL</v>
      </c>
      <c r="C66" t="str">
        <f>EXH_Comm!C48</f>
        <v>IMTEHDL</v>
      </c>
      <c r="D66" t="str">
        <f>EXH_Comm!C24</f>
        <v>MTEHDL</v>
      </c>
      <c r="E66" s="120" t="s">
        <v>199</v>
      </c>
      <c r="F66">
        <v>2015</v>
      </c>
      <c r="G66">
        <v>2015</v>
      </c>
      <c r="H66">
        <v>1</v>
      </c>
      <c r="J66" s="116">
        <v>0.98</v>
      </c>
      <c r="S66" s="57">
        <v>0.28991985883888555</v>
      </c>
      <c r="T66">
        <v>0</v>
      </c>
      <c r="U66">
        <v>0</v>
      </c>
      <c r="V66" s="57">
        <v>3.1536000000000002E-2</v>
      </c>
      <c r="W66" s="57">
        <v>1</v>
      </c>
      <c r="X66" s="57">
        <v>1</v>
      </c>
      <c r="Y66" s="57">
        <v>40</v>
      </c>
      <c r="AA66" s="57">
        <v>1</v>
      </c>
    </row>
    <row r="67" spans="1:27" x14ac:dyDescent="0.25">
      <c r="A67" t="str">
        <f>EXH_Proc!B32</f>
        <v>EXHIMTEHDM</v>
      </c>
      <c r="B67" t="str">
        <f>EXH_Proc!C32</f>
        <v>DH piping to DH grid IMTEHDM</v>
      </c>
      <c r="C67" t="str">
        <f>EXH_Comm!C49</f>
        <v>IMTEHDM</v>
      </c>
      <c r="D67" t="str">
        <f>EXH_Comm!C25</f>
        <v>MTEHDM</v>
      </c>
      <c r="E67" s="120" t="s">
        <v>199</v>
      </c>
      <c r="F67">
        <v>2015</v>
      </c>
      <c r="G67">
        <v>2015</v>
      </c>
      <c r="H67">
        <v>1</v>
      </c>
      <c r="J67" s="116">
        <v>0.98</v>
      </c>
      <c r="S67" s="57">
        <v>3.0826847278141929</v>
      </c>
      <c r="T67">
        <v>0</v>
      </c>
      <c r="U67">
        <v>0</v>
      </c>
      <c r="V67" s="57">
        <v>3.1536000000000002E-2</v>
      </c>
      <c r="W67" s="57">
        <v>1</v>
      </c>
      <c r="X67" s="57">
        <v>1</v>
      </c>
      <c r="Y67" s="57">
        <v>40</v>
      </c>
      <c r="AA67" s="57">
        <v>1</v>
      </c>
    </row>
    <row r="68" spans="1:27" x14ac:dyDescent="0.25">
      <c r="A68" t="str">
        <f>EXH_Proc!B33</f>
        <v>EXHIMTEHDH</v>
      </c>
      <c r="B68" t="str">
        <f>EXH_Proc!C33</f>
        <v>DH piping to DH grid IMTEHDH</v>
      </c>
      <c r="C68" t="str">
        <f>EXH_Comm!C50</f>
        <v>IMTEHDH</v>
      </c>
      <c r="D68" t="str">
        <f>EXH_Comm!C26</f>
        <v>MTEHDH</v>
      </c>
      <c r="E68" s="120" t="s">
        <v>199</v>
      </c>
      <c r="F68">
        <v>2015</v>
      </c>
      <c r="G68">
        <v>2015</v>
      </c>
      <c r="H68">
        <v>1</v>
      </c>
      <c r="J68" s="116">
        <v>0.98</v>
      </c>
      <c r="S68" s="57">
        <v>17.764298901283279</v>
      </c>
      <c r="T68">
        <v>0</v>
      </c>
      <c r="U68">
        <v>0</v>
      </c>
      <c r="V68" s="57">
        <v>3.1536000000000002E-2</v>
      </c>
      <c r="W68" s="57">
        <v>1</v>
      </c>
      <c r="X68" s="57">
        <v>1</v>
      </c>
      <c r="Y68" s="57">
        <v>40</v>
      </c>
      <c r="AA68" s="57">
        <v>1</v>
      </c>
    </row>
    <row r="69" spans="1:27" x14ac:dyDescent="0.25">
      <c r="A69" t="str">
        <f>EXH_Proc!B34</f>
        <v>EXHIHTEHCN</v>
      </c>
      <c r="B69" t="str">
        <f>EXH_Proc!C34</f>
        <v>DH piping to DH grid IHTEHCN</v>
      </c>
      <c r="C69" t="str">
        <f>EXH_Comm!C51</f>
        <v>IHTEHCN</v>
      </c>
      <c r="D69" t="str">
        <f>EXH_Comm!C27</f>
        <v>HTEHCN</v>
      </c>
      <c r="E69" s="120" t="s">
        <v>199</v>
      </c>
      <c r="F69">
        <v>2015</v>
      </c>
      <c r="G69">
        <v>2015</v>
      </c>
      <c r="H69">
        <v>1</v>
      </c>
      <c r="J69" s="116">
        <v>1</v>
      </c>
      <c r="S69">
        <v>0</v>
      </c>
      <c r="T69">
        <v>0</v>
      </c>
      <c r="U69">
        <v>0</v>
      </c>
      <c r="V69" s="57">
        <v>3.1536000000000002E-2</v>
      </c>
      <c r="W69" s="57">
        <v>1</v>
      </c>
      <c r="X69" s="57">
        <v>1</v>
      </c>
      <c r="Y69" s="57">
        <v>40</v>
      </c>
      <c r="AA69" s="57">
        <v>1</v>
      </c>
    </row>
    <row r="70" spans="1:27" x14ac:dyDescent="0.25">
      <c r="A70" t="str">
        <f>EXH_Proc!B35</f>
        <v>EXHIHTEHCL</v>
      </c>
      <c r="B70" t="str">
        <f>EXH_Proc!C35</f>
        <v>DH piping to DH grid IHTEHCL</v>
      </c>
      <c r="C70" t="str">
        <f>EXH_Comm!C52</f>
        <v>IHTEHCL</v>
      </c>
      <c r="D70" t="str">
        <f>EXH_Comm!C28</f>
        <v>HTEHCL</v>
      </c>
      <c r="E70" s="120" t="s">
        <v>199</v>
      </c>
      <c r="F70">
        <v>2015</v>
      </c>
      <c r="G70">
        <v>2015</v>
      </c>
      <c r="H70">
        <v>1</v>
      </c>
      <c r="J70" s="116">
        <v>0.98</v>
      </c>
      <c r="S70" s="57">
        <v>0.28991985883888555</v>
      </c>
      <c r="T70">
        <v>0</v>
      </c>
      <c r="U70">
        <v>0</v>
      </c>
      <c r="V70" s="57">
        <v>3.1536000000000002E-2</v>
      </c>
      <c r="W70" s="57">
        <v>1</v>
      </c>
      <c r="X70" s="57">
        <v>1</v>
      </c>
      <c r="Y70" s="57">
        <v>40</v>
      </c>
      <c r="AA70" s="57">
        <v>1</v>
      </c>
    </row>
    <row r="71" spans="1:27" x14ac:dyDescent="0.25">
      <c r="A71" t="str">
        <f>EXH_Proc!B36</f>
        <v>EXHIHTEHCM</v>
      </c>
      <c r="B71" t="str">
        <f>EXH_Proc!C36</f>
        <v>DH piping to DH grid IHTEHCM</v>
      </c>
      <c r="C71" t="str">
        <f>EXH_Comm!C53</f>
        <v>IHTEHCM</v>
      </c>
      <c r="D71" t="str">
        <f>EXH_Comm!C29</f>
        <v>HTEHCM</v>
      </c>
      <c r="E71" s="120" t="s">
        <v>199</v>
      </c>
      <c r="F71">
        <v>2015</v>
      </c>
      <c r="G71">
        <v>2015</v>
      </c>
      <c r="H71">
        <v>1</v>
      </c>
      <c r="J71" s="116">
        <v>0.98</v>
      </c>
      <c r="S71" s="57">
        <v>3.0826847278141929</v>
      </c>
      <c r="T71">
        <v>0</v>
      </c>
      <c r="U71">
        <v>0</v>
      </c>
      <c r="V71" s="57">
        <v>3.1536000000000002E-2</v>
      </c>
      <c r="W71" s="57">
        <v>1</v>
      </c>
      <c r="X71" s="57">
        <v>1</v>
      </c>
      <c r="Y71" s="57">
        <v>40</v>
      </c>
      <c r="AA71" s="57">
        <v>1</v>
      </c>
    </row>
    <row r="72" spans="1:27" x14ac:dyDescent="0.25">
      <c r="A72" t="str">
        <f>EXH_Proc!B37</f>
        <v>EXHIHTEHCH</v>
      </c>
      <c r="B72" t="str">
        <f>EXH_Proc!C37</f>
        <v>DH piping to DH grid IHTEHCH</v>
      </c>
      <c r="C72" t="str">
        <f>EXH_Comm!C54</f>
        <v>IHTEHCH</v>
      </c>
      <c r="D72" t="str">
        <f>EXH_Comm!C30</f>
        <v>HTEHCH</v>
      </c>
      <c r="E72" s="120" t="s">
        <v>199</v>
      </c>
      <c r="F72">
        <v>2015</v>
      </c>
      <c r="G72">
        <v>2015</v>
      </c>
      <c r="H72">
        <v>1</v>
      </c>
      <c r="J72" s="116">
        <v>0.98</v>
      </c>
      <c r="S72" s="57">
        <v>17.764298901283279</v>
      </c>
      <c r="T72">
        <v>0</v>
      </c>
      <c r="U72">
        <v>0</v>
      </c>
      <c r="V72" s="57">
        <v>3.1536000000000002E-2</v>
      </c>
      <c r="W72" s="57">
        <v>1</v>
      </c>
      <c r="X72" s="57">
        <v>1</v>
      </c>
      <c r="Y72" s="57">
        <v>40</v>
      </c>
      <c r="AA72" s="57">
        <v>1</v>
      </c>
    </row>
    <row r="73" spans="1:27" x14ac:dyDescent="0.25">
      <c r="A73" t="str">
        <f>EXH_Proc!B38</f>
        <v>EXHIHTEHDN</v>
      </c>
      <c r="B73" t="str">
        <f>EXH_Proc!C38</f>
        <v>DH piping to DH grid IHTEHDN</v>
      </c>
      <c r="C73" t="str">
        <f>EXH_Comm!C55</f>
        <v>IHTEHDN</v>
      </c>
      <c r="D73" t="str">
        <f>EXH_Comm!C31</f>
        <v>HTEHDN</v>
      </c>
      <c r="E73" s="120" t="s">
        <v>199</v>
      </c>
      <c r="F73">
        <v>2015</v>
      </c>
      <c r="G73">
        <v>2015</v>
      </c>
      <c r="H73">
        <v>1</v>
      </c>
      <c r="J73" s="116">
        <v>1</v>
      </c>
      <c r="S73">
        <v>0</v>
      </c>
      <c r="T73">
        <v>0</v>
      </c>
      <c r="U73">
        <v>0</v>
      </c>
      <c r="V73" s="57">
        <v>3.1536000000000002E-2</v>
      </c>
      <c r="W73" s="57">
        <v>1</v>
      </c>
      <c r="X73" s="57">
        <v>1</v>
      </c>
      <c r="Y73" s="57">
        <v>40</v>
      </c>
      <c r="AA73" s="57">
        <v>1</v>
      </c>
    </row>
    <row r="74" spans="1:27" x14ac:dyDescent="0.25">
      <c r="A74" t="str">
        <f>EXH_Proc!B39</f>
        <v>EXHIHTEHDL</v>
      </c>
      <c r="B74" t="str">
        <f>EXH_Proc!C39</f>
        <v>DH piping to DH grid IHTEHDL</v>
      </c>
      <c r="C74" t="str">
        <f>EXH_Comm!C56</f>
        <v>IHTEHDL</v>
      </c>
      <c r="D74" t="str">
        <f>EXH_Comm!C32</f>
        <v>HTEHDL</v>
      </c>
      <c r="E74" s="120" t="s">
        <v>199</v>
      </c>
      <c r="F74">
        <v>2015</v>
      </c>
      <c r="G74">
        <v>2015</v>
      </c>
      <c r="H74">
        <v>1</v>
      </c>
      <c r="J74" s="116">
        <v>0.98</v>
      </c>
      <c r="S74" s="57">
        <v>0.28991985883888555</v>
      </c>
      <c r="T74">
        <v>0</v>
      </c>
      <c r="U74">
        <v>0</v>
      </c>
      <c r="V74" s="57">
        <v>3.1536000000000002E-2</v>
      </c>
      <c r="W74" s="57">
        <v>1</v>
      </c>
      <c r="X74" s="57">
        <v>1</v>
      </c>
      <c r="Y74" s="57">
        <v>40</v>
      </c>
      <c r="AA74" s="57">
        <v>1</v>
      </c>
    </row>
    <row r="75" spans="1:27" x14ac:dyDescent="0.25">
      <c r="A75" t="str">
        <f>EXH_Proc!B40</f>
        <v>EXHIHTEHDM</v>
      </c>
      <c r="B75" t="str">
        <f>EXH_Proc!C40</f>
        <v>DH piping to DH grid IHTEHDM</v>
      </c>
      <c r="C75" t="str">
        <f>EXH_Comm!C57</f>
        <v>IHTEHDM</v>
      </c>
      <c r="D75" t="str">
        <f>EXH_Comm!C33</f>
        <v>HTEHDM</v>
      </c>
      <c r="E75" s="120" t="s">
        <v>199</v>
      </c>
      <c r="F75">
        <v>2015</v>
      </c>
      <c r="G75">
        <v>2015</v>
      </c>
      <c r="H75">
        <v>1</v>
      </c>
      <c r="J75" s="116">
        <v>0.98</v>
      </c>
      <c r="S75" s="57">
        <v>3.0826847278141929</v>
      </c>
      <c r="T75">
        <v>0</v>
      </c>
      <c r="U75">
        <v>0</v>
      </c>
      <c r="V75" s="57">
        <v>3.1536000000000002E-2</v>
      </c>
      <c r="W75" s="57">
        <v>1</v>
      </c>
      <c r="X75" s="57">
        <v>1</v>
      </c>
      <c r="Y75" s="57">
        <v>40</v>
      </c>
      <c r="AA75" s="57">
        <v>1</v>
      </c>
    </row>
    <row r="76" spans="1:27" x14ac:dyDescent="0.25">
      <c r="A76" t="str">
        <f>EXH_Proc!B41</f>
        <v>EXHIHTEHDH</v>
      </c>
      <c r="B76" t="str">
        <f>EXH_Proc!C41</f>
        <v>DH piping to DH grid IHTEHDH</v>
      </c>
      <c r="C76" t="str">
        <f>EXH_Comm!C58</f>
        <v>IHTEHDH</v>
      </c>
      <c r="D76" t="str">
        <f>EXH_Comm!C34</f>
        <v>HTEHDH</v>
      </c>
      <c r="E76" s="120" t="s">
        <v>199</v>
      </c>
      <c r="F76">
        <v>2015</v>
      </c>
      <c r="G76">
        <v>2015</v>
      </c>
      <c r="H76">
        <v>1</v>
      </c>
      <c r="J76" s="116">
        <v>0.98</v>
      </c>
      <c r="S76" s="57">
        <v>17.764298901283279</v>
      </c>
      <c r="T76">
        <v>0</v>
      </c>
      <c r="U76">
        <v>0</v>
      </c>
      <c r="V76" s="57">
        <v>3.1536000000000002E-2</v>
      </c>
      <c r="W76" s="57">
        <v>1</v>
      </c>
      <c r="X76" s="57">
        <v>1</v>
      </c>
      <c r="Y76" s="57">
        <v>40</v>
      </c>
      <c r="AA76" s="57">
        <v>1</v>
      </c>
    </row>
    <row r="77" spans="1:27" x14ac:dyDescent="0.25">
      <c r="E77" s="85"/>
    </row>
    <row r="78" spans="1:27" x14ac:dyDescent="0.25">
      <c r="E78" s="85"/>
    </row>
    <row r="84" spans="1:51" x14ac:dyDescent="0.25">
      <c r="D84" s="90"/>
      <c r="E84" s="91" t="s">
        <v>271</v>
      </c>
      <c r="F84" s="92"/>
      <c r="G84" s="92"/>
    </row>
    <row r="85" spans="1:51" ht="25.5" x14ac:dyDescent="0.25">
      <c r="A85" s="93" t="s">
        <v>25</v>
      </c>
      <c r="B85" s="93" t="s">
        <v>26</v>
      </c>
      <c r="C85" s="93" t="s">
        <v>27</v>
      </c>
      <c r="D85" s="93" t="s">
        <v>28</v>
      </c>
      <c r="E85" s="93" t="s">
        <v>29</v>
      </c>
      <c r="F85" s="94" t="s">
        <v>272</v>
      </c>
      <c r="G85" s="94" t="s">
        <v>273</v>
      </c>
      <c r="H85" s="94" t="s">
        <v>274</v>
      </c>
      <c r="I85" s="94" t="s">
        <v>275</v>
      </c>
      <c r="J85" s="94" t="s">
        <v>276</v>
      </c>
      <c r="K85" s="94" t="s">
        <v>277</v>
      </c>
      <c r="L85" s="94" t="s">
        <v>278</v>
      </c>
      <c r="M85" s="94" t="s">
        <v>279</v>
      </c>
      <c r="N85" s="94" t="s">
        <v>280</v>
      </c>
      <c r="O85" s="94" t="s">
        <v>281</v>
      </c>
      <c r="P85" s="94" t="s">
        <v>282</v>
      </c>
      <c r="Q85" s="94" t="s">
        <v>283</v>
      </c>
      <c r="R85" s="94" t="s">
        <v>284</v>
      </c>
      <c r="S85" s="94" t="s">
        <v>285</v>
      </c>
      <c r="T85" s="94" t="s">
        <v>286</v>
      </c>
      <c r="U85" s="94" t="s">
        <v>287</v>
      </c>
      <c r="V85" s="94" t="s">
        <v>288</v>
      </c>
      <c r="W85" s="94" t="s">
        <v>289</v>
      </c>
      <c r="X85" s="94" t="s">
        <v>290</v>
      </c>
      <c r="Y85" s="94" t="s">
        <v>291</v>
      </c>
      <c r="Z85" s="94" t="s">
        <v>292</v>
      </c>
      <c r="AA85" s="94" t="s">
        <v>293</v>
      </c>
      <c r="AB85" s="94" t="s">
        <v>294</v>
      </c>
      <c r="AC85" s="94" t="s">
        <v>295</v>
      </c>
      <c r="AD85" s="94" t="s">
        <v>296</v>
      </c>
      <c r="AE85" s="94" t="s">
        <v>297</v>
      </c>
      <c r="AF85" s="94" t="s">
        <v>298</v>
      </c>
      <c r="AG85" s="94" t="s">
        <v>299</v>
      </c>
      <c r="AH85" s="94" t="s">
        <v>300</v>
      </c>
      <c r="AI85" s="94" t="s">
        <v>301</v>
      </c>
      <c r="AJ85" s="94" t="s">
        <v>302</v>
      </c>
      <c r="AK85" s="94" t="s">
        <v>303</v>
      </c>
      <c r="AL85" s="94" t="s">
        <v>304</v>
      </c>
      <c r="AM85" s="94" t="s">
        <v>305</v>
      </c>
      <c r="AN85" s="94" t="s">
        <v>306</v>
      </c>
      <c r="AO85" s="94" t="s">
        <v>307</v>
      </c>
      <c r="AP85" s="94" t="s">
        <v>308</v>
      </c>
      <c r="AQ85" s="94" t="s">
        <v>309</v>
      </c>
      <c r="AR85" s="94" t="s">
        <v>310</v>
      </c>
      <c r="AS85" s="94" t="s">
        <v>311</v>
      </c>
      <c r="AT85" s="94" t="s">
        <v>312</v>
      </c>
      <c r="AU85" s="95" t="s">
        <v>313</v>
      </c>
      <c r="AV85" s="95" t="s">
        <v>314</v>
      </c>
      <c r="AW85" s="95" t="s">
        <v>315</v>
      </c>
      <c r="AX85" s="95" t="s">
        <v>316</v>
      </c>
      <c r="AY85" s="95" t="s">
        <v>317</v>
      </c>
    </row>
    <row r="86" spans="1:51" ht="18.75" thickBot="1" x14ac:dyDescent="0.3">
      <c r="A86" s="96" t="s">
        <v>74</v>
      </c>
      <c r="B86" s="97"/>
      <c r="C86" s="97"/>
      <c r="D86" s="97"/>
      <c r="E86" s="97" t="s">
        <v>75</v>
      </c>
      <c r="F86" s="98" t="s">
        <v>318</v>
      </c>
      <c r="G86" s="98" t="s">
        <v>318</v>
      </c>
      <c r="H86" s="98" t="s">
        <v>318</v>
      </c>
      <c r="I86" s="98" t="s">
        <v>318</v>
      </c>
      <c r="J86" s="98" t="s">
        <v>318</v>
      </c>
      <c r="K86" s="98" t="s">
        <v>318</v>
      </c>
      <c r="L86" s="98" t="s">
        <v>318</v>
      </c>
      <c r="M86" s="98" t="s">
        <v>318</v>
      </c>
      <c r="N86" s="98" t="s">
        <v>318</v>
      </c>
      <c r="O86" s="98" t="s">
        <v>318</v>
      </c>
      <c r="P86" s="98" t="s">
        <v>318</v>
      </c>
      <c r="Q86" s="98" t="s">
        <v>318</v>
      </c>
      <c r="R86" s="98" t="s">
        <v>318</v>
      </c>
      <c r="S86" s="98" t="s">
        <v>318</v>
      </c>
      <c r="T86" s="98" t="s">
        <v>318</v>
      </c>
      <c r="U86" s="98" t="s">
        <v>318</v>
      </c>
      <c r="V86" s="98" t="s">
        <v>318</v>
      </c>
      <c r="W86" s="98" t="s">
        <v>318</v>
      </c>
      <c r="X86" s="98" t="s">
        <v>318</v>
      </c>
      <c r="Y86" s="98" t="s">
        <v>318</v>
      </c>
      <c r="Z86" s="98" t="s">
        <v>318</v>
      </c>
      <c r="AA86" s="98" t="s">
        <v>318</v>
      </c>
      <c r="AB86" s="98" t="s">
        <v>318</v>
      </c>
      <c r="AC86" s="98" t="s">
        <v>318</v>
      </c>
      <c r="AD86" s="98" t="s">
        <v>318</v>
      </c>
      <c r="AE86" s="98" t="s">
        <v>318</v>
      </c>
      <c r="AF86" s="98" t="s">
        <v>318</v>
      </c>
      <c r="AG86" s="98" t="s">
        <v>318</v>
      </c>
      <c r="AH86" s="98" t="s">
        <v>318</v>
      </c>
      <c r="AI86" s="98" t="s">
        <v>318</v>
      </c>
      <c r="AJ86" s="98" t="s">
        <v>318</v>
      </c>
      <c r="AK86" s="98" t="s">
        <v>318</v>
      </c>
      <c r="AL86" s="98" t="s">
        <v>318</v>
      </c>
      <c r="AM86" s="98" t="s">
        <v>318</v>
      </c>
      <c r="AN86" s="98" t="s">
        <v>318</v>
      </c>
      <c r="AO86" s="98" t="s">
        <v>318</v>
      </c>
      <c r="AP86" s="98" t="s">
        <v>318</v>
      </c>
      <c r="AQ86" s="98" t="s">
        <v>318</v>
      </c>
      <c r="AR86" s="98" t="s">
        <v>318</v>
      </c>
      <c r="AS86" s="98" t="s">
        <v>318</v>
      </c>
      <c r="AT86" s="98" t="s">
        <v>318</v>
      </c>
      <c r="AU86" s="99" t="s">
        <v>16</v>
      </c>
      <c r="AV86" s="99" t="s">
        <v>16</v>
      </c>
      <c r="AW86" s="99" t="s">
        <v>16</v>
      </c>
      <c r="AX86" s="99" t="s">
        <v>16</v>
      </c>
      <c r="AY86" s="98" t="s">
        <v>319</v>
      </c>
    </row>
    <row r="87" spans="1:51" x14ac:dyDescent="0.25">
      <c r="A87" s="100" t="s">
        <v>321</v>
      </c>
      <c r="B87" s="100" t="s">
        <v>322</v>
      </c>
      <c r="C87" s="101"/>
      <c r="D87" s="101" t="str">
        <f>EXH_Comm!C35</f>
        <v>ILTEHCN</v>
      </c>
      <c r="E87" s="102" t="s">
        <v>320</v>
      </c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  <c r="U87" s="103"/>
      <c r="V87" s="103"/>
      <c r="W87" s="103"/>
      <c r="X87" s="103"/>
      <c r="Y87" s="103"/>
      <c r="Z87" s="103"/>
      <c r="AA87" s="103"/>
      <c r="AB87" s="103"/>
      <c r="AC87" s="103"/>
      <c r="AD87" s="103"/>
      <c r="AE87" s="103"/>
      <c r="AF87" s="103"/>
      <c r="AG87" s="103"/>
      <c r="AH87" s="103"/>
      <c r="AI87" s="103"/>
      <c r="AJ87" s="103"/>
      <c r="AK87" s="103"/>
      <c r="AL87" s="103"/>
      <c r="AM87" s="103"/>
      <c r="AN87" s="103"/>
      <c r="AO87" s="103"/>
      <c r="AP87" s="103"/>
      <c r="AQ87" s="103"/>
      <c r="AR87" s="103"/>
      <c r="AS87" s="103"/>
      <c r="AT87" s="103"/>
      <c r="AU87" s="104"/>
      <c r="AV87" s="104"/>
      <c r="AW87" s="104"/>
      <c r="AX87" s="104"/>
      <c r="AY87" s="86"/>
    </row>
    <row r="88" spans="1:51" x14ac:dyDescent="0.25">
      <c r="A88" s="100" t="s">
        <v>323</v>
      </c>
      <c r="B88" s="100" t="s">
        <v>324</v>
      </c>
      <c r="C88" s="101"/>
      <c r="D88" s="101" t="str">
        <f>EXH_Comm!C36</f>
        <v>ILTEHCL</v>
      </c>
      <c r="E88" s="102" t="s">
        <v>320</v>
      </c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  <c r="U88" s="103"/>
      <c r="V88" s="103"/>
      <c r="W88" s="103"/>
      <c r="X88" s="103"/>
      <c r="Y88" s="103"/>
      <c r="Z88" s="103"/>
      <c r="AA88" s="103"/>
      <c r="AB88" s="103"/>
      <c r="AC88" s="103"/>
      <c r="AD88" s="103"/>
      <c r="AE88" s="103"/>
      <c r="AF88" s="103"/>
      <c r="AG88" s="103"/>
      <c r="AH88" s="103"/>
      <c r="AI88" s="103"/>
      <c r="AJ88" s="103"/>
      <c r="AK88" s="103"/>
      <c r="AL88" s="103"/>
      <c r="AM88" s="103"/>
      <c r="AN88" s="103"/>
      <c r="AO88" s="103"/>
      <c r="AP88" s="103"/>
      <c r="AQ88" s="103"/>
      <c r="AR88" s="103"/>
      <c r="AS88" s="103"/>
      <c r="AT88" s="103"/>
      <c r="AU88" s="104"/>
      <c r="AV88" s="104"/>
      <c r="AW88" s="104"/>
      <c r="AX88" s="104"/>
      <c r="AY88" s="86"/>
    </row>
    <row r="89" spans="1:51" x14ac:dyDescent="0.25">
      <c r="A89" s="100" t="s">
        <v>325</v>
      </c>
      <c r="B89" s="100" t="s">
        <v>326</v>
      </c>
      <c r="C89" s="101"/>
      <c r="D89" s="101" t="str">
        <f>EXH_Comm!C37</f>
        <v>ILTEHCM</v>
      </c>
      <c r="E89" s="102" t="s">
        <v>320</v>
      </c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  <c r="U89" s="103"/>
      <c r="V89" s="103"/>
      <c r="W89" s="103"/>
      <c r="X89" s="103"/>
      <c r="Y89" s="103"/>
      <c r="Z89" s="103"/>
      <c r="AA89" s="103"/>
      <c r="AB89" s="103"/>
      <c r="AC89" s="103"/>
      <c r="AD89" s="103"/>
      <c r="AE89" s="103"/>
      <c r="AF89" s="103"/>
      <c r="AG89" s="103"/>
      <c r="AH89" s="103"/>
      <c r="AI89" s="103"/>
      <c r="AJ89" s="103"/>
      <c r="AK89" s="103"/>
      <c r="AL89" s="103"/>
      <c r="AM89" s="103"/>
      <c r="AN89" s="103"/>
      <c r="AO89" s="103"/>
      <c r="AP89" s="103"/>
      <c r="AQ89" s="103"/>
      <c r="AR89" s="103"/>
      <c r="AS89" s="103"/>
      <c r="AT89" s="103"/>
      <c r="AU89" s="104"/>
      <c r="AV89" s="104"/>
      <c r="AW89" s="104"/>
      <c r="AX89" s="104"/>
      <c r="AY89" s="86"/>
    </row>
    <row r="90" spans="1:51" x14ac:dyDescent="0.25">
      <c r="A90" s="100" t="s">
        <v>327</v>
      </c>
      <c r="B90" s="100" t="s">
        <v>328</v>
      </c>
      <c r="C90" s="101"/>
      <c r="D90" s="101" t="str">
        <f>EXH_Comm!C38</f>
        <v>ILTEHCH</v>
      </c>
      <c r="E90" s="102" t="s">
        <v>320</v>
      </c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  <c r="U90" s="103"/>
      <c r="V90" s="103"/>
      <c r="W90" s="103"/>
      <c r="X90" s="103"/>
      <c r="Y90" s="103"/>
      <c r="Z90" s="103"/>
      <c r="AA90" s="103"/>
      <c r="AB90" s="103"/>
      <c r="AC90" s="103"/>
      <c r="AD90" s="103"/>
      <c r="AE90" s="103"/>
      <c r="AF90" s="103"/>
      <c r="AG90" s="103"/>
      <c r="AH90" s="103"/>
      <c r="AI90" s="103"/>
      <c r="AJ90" s="103"/>
      <c r="AK90" s="103"/>
      <c r="AL90" s="103"/>
      <c r="AM90" s="103"/>
      <c r="AN90" s="103"/>
      <c r="AO90" s="103"/>
      <c r="AP90" s="103"/>
      <c r="AQ90" s="103"/>
      <c r="AR90" s="103"/>
      <c r="AS90" s="103"/>
      <c r="AT90" s="103"/>
      <c r="AU90" s="104"/>
      <c r="AV90" s="104"/>
      <c r="AW90" s="104"/>
      <c r="AX90" s="104"/>
      <c r="AY90" s="86"/>
    </row>
    <row r="91" spans="1:51" x14ac:dyDescent="0.25">
      <c r="A91" s="100" t="s">
        <v>329</v>
      </c>
      <c r="B91" s="100" t="s">
        <v>330</v>
      </c>
      <c r="C91" s="101"/>
      <c r="D91" s="101" t="str">
        <f>EXH_Comm!C39</f>
        <v>ILTEHDN</v>
      </c>
      <c r="E91" s="102" t="s">
        <v>320</v>
      </c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  <c r="T91" s="103"/>
      <c r="U91" s="103"/>
      <c r="V91" s="103"/>
      <c r="W91" s="103"/>
      <c r="X91" s="103"/>
      <c r="Y91" s="103"/>
      <c r="Z91" s="103"/>
      <c r="AA91" s="103"/>
      <c r="AB91" s="103"/>
      <c r="AC91" s="103"/>
      <c r="AD91" s="103"/>
      <c r="AE91" s="103"/>
      <c r="AF91" s="103"/>
      <c r="AG91" s="103"/>
      <c r="AH91" s="103"/>
      <c r="AI91" s="103"/>
      <c r="AJ91" s="103"/>
      <c r="AK91" s="103"/>
      <c r="AL91" s="103"/>
      <c r="AM91" s="103"/>
      <c r="AN91" s="103"/>
      <c r="AO91" s="103"/>
      <c r="AP91" s="103"/>
      <c r="AQ91" s="103"/>
      <c r="AR91" s="103"/>
      <c r="AS91" s="103"/>
      <c r="AT91" s="103"/>
      <c r="AU91" s="104"/>
      <c r="AV91" s="104"/>
      <c r="AW91" s="104"/>
      <c r="AX91" s="104"/>
      <c r="AY91" s="86"/>
    </row>
    <row r="92" spans="1:51" x14ac:dyDescent="0.25">
      <c r="A92" s="100" t="s">
        <v>331</v>
      </c>
      <c r="B92" s="100" t="s">
        <v>332</v>
      </c>
      <c r="C92" s="101"/>
      <c r="D92" s="101" t="str">
        <f>EXH_Comm!C40</f>
        <v>ILTEHDL</v>
      </c>
      <c r="E92" s="102" t="s">
        <v>320</v>
      </c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  <c r="T92" s="103"/>
      <c r="U92" s="103"/>
      <c r="V92" s="103"/>
      <c r="W92" s="103"/>
      <c r="X92" s="103"/>
      <c r="Y92" s="103"/>
      <c r="Z92" s="103"/>
      <c r="AA92" s="103"/>
      <c r="AB92" s="103"/>
      <c r="AC92" s="103"/>
      <c r="AD92" s="103"/>
      <c r="AE92" s="103"/>
      <c r="AF92" s="103"/>
      <c r="AG92" s="103"/>
      <c r="AH92" s="103"/>
      <c r="AI92" s="103"/>
      <c r="AJ92" s="103"/>
      <c r="AK92" s="103"/>
      <c r="AL92" s="103"/>
      <c r="AM92" s="103"/>
      <c r="AN92" s="103"/>
      <c r="AO92" s="103"/>
      <c r="AP92" s="103"/>
      <c r="AQ92" s="103"/>
      <c r="AR92" s="103"/>
      <c r="AS92" s="103"/>
      <c r="AT92" s="103"/>
      <c r="AU92" s="104"/>
      <c r="AV92" s="104"/>
      <c r="AW92" s="104"/>
      <c r="AX92" s="104"/>
      <c r="AY92" s="86"/>
    </row>
    <row r="93" spans="1:51" x14ac:dyDescent="0.25">
      <c r="A93" s="100" t="s">
        <v>333</v>
      </c>
      <c r="B93" s="100" t="s">
        <v>334</v>
      </c>
      <c r="C93" s="101"/>
      <c r="D93" s="101" t="str">
        <f>EXH_Comm!C41</f>
        <v>ILTEHDM</v>
      </c>
      <c r="E93" s="102" t="s">
        <v>320</v>
      </c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  <c r="T93" s="103"/>
      <c r="U93" s="103"/>
      <c r="V93" s="103"/>
      <c r="W93" s="103"/>
      <c r="X93" s="103"/>
      <c r="Y93" s="103"/>
      <c r="Z93" s="103"/>
      <c r="AA93" s="103"/>
      <c r="AB93" s="103"/>
      <c r="AC93" s="103"/>
      <c r="AD93" s="103"/>
      <c r="AE93" s="103"/>
      <c r="AF93" s="103"/>
      <c r="AG93" s="103"/>
      <c r="AH93" s="103"/>
      <c r="AI93" s="103"/>
      <c r="AJ93" s="103"/>
      <c r="AK93" s="103"/>
      <c r="AL93" s="103"/>
      <c r="AM93" s="103"/>
      <c r="AN93" s="103"/>
      <c r="AO93" s="103"/>
      <c r="AP93" s="103"/>
      <c r="AQ93" s="103"/>
      <c r="AR93" s="103"/>
      <c r="AS93" s="103"/>
      <c r="AT93" s="103"/>
      <c r="AU93" s="104"/>
      <c r="AV93" s="104"/>
      <c r="AW93" s="104"/>
      <c r="AX93" s="104"/>
      <c r="AY93" s="86"/>
    </row>
    <row r="94" spans="1:51" x14ac:dyDescent="0.25">
      <c r="A94" s="100" t="s">
        <v>335</v>
      </c>
      <c r="B94" s="100" t="s">
        <v>336</v>
      </c>
      <c r="C94" s="101"/>
      <c r="D94" s="101" t="str">
        <f>EXH_Comm!C42</f>
        <v>ILTEHDH</v>
      </c>
      <c r="E94" s="102" t="s">
        <v>320</v>
      </c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  <c r="T94" s="103"/>
      <c r="U94" s="103"/>
      <c r="V94" s="103"/>
      <c r="W94" s="103"/>
      <c r="X94" s="103"/>
      <c r="Y94" s="103"/>
      <c r="Z94" s="103"/>
      <c r="AA94" s="103"/>
      <c r="AB94" s="103"/>
      <c r="AC94" s="103"/>
      <c r="AD94" s="103"/>
      <c r="AE94" s="103"/>
      <c r="AF94" s="103"/>
      <c r="AG94" s="103"/>
      <c r="AH94" s="103"/>
      <c r="AI94" s="103"/>
      <c r="AJ94" s="103"/>
      <c r="AK94" s="103"/>
      <c r="AL94" s="103"/>
      <c r="AM94" s="103"/>
      <c r="AN94" s="103"/>
      <c r="AO94" s="103"/>
      <c r="AP94" s="103"/>
      <c r="AQ94" s="103"/>
      <c r="AR94" s="103"/>
      <c r="AS94" s="103"/>
      <c r="AT94" s="103"/>
      <c r="AU94" s="104"/>
      <c r="AV94" s="104"/>
      <c r="AW94" s="104"/>
      <c r="AX94" s="104"/>
      <c r="AY94" s="86"/>
    </row>
    <row r="95" spans="1:51" x14ac:dyDescent="0.25">
      <c r="A95" s="100" t="s">
        <v>337</v>
      </c>
      <c r="B95" s="100" t="s">
        <v>338</v>
      </c>
      <c r="C95" s="101"/>
      <c r="D95" s="101" t="str">
        <f>EXH_Comm!C43</f>
        <v>IMTEHCN</v>
      </c>
      <c r="E95" s="102" t="s">
        <v>320</v>
      </c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  <c r="T95" s="103"/>
      <c r="U95" s="103"/>
      <c r="V95" s="103"/>
      <c r="W95" s="103"/>
      <c r="X95" s="103"/>
      <c r="Y95" s="103"/>
      <c r="Z95" s="103"/>
      <c r="AA95" s="103"/>
      <c r="AB95" s="103"/>
      <c r="AC95" s="103"/>
      <c r="AD95" s="103"/>
      <c r="AE95" s="103"/>
      <c r="AF95" s="103"/>
      <c r="AG95" s="103"/>
      <c r="AH95" s="103"/>
      <c r="AI95" s="103"/>
      <c r="AJ95" s="103"/>
      <c r="AK95" s="103"/>
      <c r="AL95" s="103"/>
      <c r="AM95" s="103"/>
      <c r="AN95" s="103"/>
      <c r="AO95" s="103"/>
      <c r="AP95" s="103"/>
      <c r="AQ95" s="103"/>
      <c r="AR95" s="103"/>
      <c r="AS95" s="103"/>
      <c r="AT95" s="103"/>
      <c r="AU95" s="104"/>
      <c r="AV95" s="104"/>
      <c r="AW95" s="104"/>
      <c r="AX95" s="104"/>
      <c r="AY95" s="86"/>
    </row>
    <row r="96" spans="1:51" x14ac:dyDescent="0.25">
      <c r="A96" s="100" t="s">
        <v>339</v>
      </c>
      <c r="B96" s="100" t="s">
        <v>340</v>
      </c>
      <c r="C96" s="101"/>
      <c r="D96" s="101" t="str">
        <f>EXH_Comm!C44</f>
        <v>IMTEHCL</v>
      </c>
      <c r="E96" s="102" t="s">
        <v>320</v>
      </c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  <c r="T96" s="103"/>
      <c r="U96" s="103"/>
      <c r="V96" s="103"/>
      <c r="W96" s="103"/>
      <c r="X96" s="103"/>
      <c r="Y96" s="103"/>
      <c r="Z96" s="103"/>
      <c r="AA96" s="103"/>
      <c r="AB96" s="103"/>
      <c r="AC96" s="103"/>
      <c r="AD96" s="103"/>
      <c r="AE96" s="103"/>
      <c r="AF96" s="103"/>
      <c r="AG96" s="103"/>
      <c r="AH96" s="103"/>
      <c r="AI96" s="103"/>
      <c r="AJ96" s="103"/>
      <c r="AK96" s="103"/>
      <c r="AL96" s="103"/>
      <c r="AM96" s="103"/>
      <c r="AN96" s="103"/>
      <c r="AO96" s="103"/>
      <c r="AP96" s="103"/>
      <c r="AQ96" s="103"/>
      <c r="AR96" s="103"/>
      <c r="AS96" s="103"/>
      <c r="AT96" s="103"/>
      <c r="AU96" s="104"/>
      <c r="AV96" s="104"/>
      <c r="AW96" s="104"/>
      <c r="AX96" s="104"/>
      <c r="AY96" s="86"/>
    </row>
    <row r="97" spans="1:51" x14ac:dyDescent="0.25">
      <c r="A97" s="100" t="s">
        <v>341</v>
      </c>
      <c r="B97" s="100" t="s">
        <v>342</v>
      </c>
      <c r="C97" s="101"/>
      <c r="D97" s="101" t="str">
        <f>EXH_Comm!C45</f>
        <v>IMTEHCM</v>
      </c>
      <c r="E97" s="102" t="s">
        <v>320</v>
      </c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  <c r="U97" s="103"/>
      <c r="V97" s="103"/>
      <c r="W97" s="103"/>
      <c r="X97" s="103"/>
      <c r="Y97" s="103"/>
      <c r="Z97" s="103"/>
      <c r="AA97" s="103"/>
      <c r="AB97" s="103"/>
      <c r="AC97" s="103"/>
      <c r="AD97" s="103"/>
      <c r="AE97" s="103"/>
      <c r="AF97" s="103"/>
      <c r="AG97" s="103"/>
      <c r="AH97" s="103"/>
      <c r="AI97" s="103"/>
      <c r="AJ97" s="103"/>
      <c r="AK97" s="103"/>
      <c r="AL97" s="103"/>
      <c r="AM97" s="103"/>
      <c r="AN97" s="103"/>
      <c r="AO97" s="103"/>
      <c r="AP97" s="103"/>
      <c r="AQ97" s="103"/>
      <c r="AR97" s="103"/>
      <c r="AS97" s="103"/>
      <c r="AT97" s="103"/>
      <c r="AU97" s="104"/>
      <c r="AV97" s="104"/>
      <c r="AW97" s="104"/>
      <c r="AX97" s="104"/>
      <c r="AY97" s="86"/>
    </row>
    <row r="98" spans="1:51" x14ac:dyDescent="0.25">
      <c r="A98" s="100" t="s">
        <v>343</v>
      </c>
      <c r="B98" s="100" t="s">
        <v>344</v>
      </c>
      <c r="C98" s="101"/>
      <c r="D98" s="101" t="str">
        <f>EXH_Comm!C46</f>
        <v>IMTEHCH</v>
      </c>
      <c r="E98" s="102" t="s">
        <v>320</v>
      </c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  <c r="U98" s="103"/>
      <c r="V98" s="103"/>
      <c r="W98" s="103"/>
      <c r="X98" s="103"/>
      <c r="Y98" s="103"/>
      <c r="Z98" s="103"/>
      <c r="AA98" s="103"/>
      <c r="AB98" s="103"/>
      <c r="AC98" s="103"/>
      <c r="AD98" s="103"/>
      <c r="AE98" s="103"/>
      <c r="AF98" s="103"/>
      <c r="AG98" s="103"/>
      <c r="AH98" s="103"/>
      <c r="AI98" s="103"/>
      <c r="AJ98" s="103"/>
      <c r="AK98" s="103"/>
      <c r="AL98" s="103"/>
      <c r="AM98" s="103"/>
      <c r="AN98" s="103"/>
      <c r="AO98" s="103"/>
      <c r="AP98" s="103"/>
      <c r="AQ98" s="103"/>
      <c r="AR98" s="103"/>
      <c r="AS98" s="103"/>
      <c r="AT98" s="103"/>
      <c r="AU98" s="104"/>
      <c r="AV98" s="104"/>
      <c r="AW98" s="104"/>
      <c r="AX98" s="104"/>
      <c r="AY98" s="86"/>
    </row>
    <row r="99" spans="1:51" x14ac:dyDescent="0.25">
      <c r="A99" s="100" t="s">
        <v>345</v>
      </c>
      <c r="B99" s="100" t="s">
        <v>346</v>
      </c>
      <c r="C99" s="101"/>
      <c r="D99" s="101" t="str">
        <f>EXH_Comm!C47</f>
        <v>IMTEHDN</v>
      </c>
      <c r="E99" s="102" t="s">
        <v>320</v>
      </c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3"/>
      <c r="V99" s="103"/>
      <c r="W99" s="103"/>
      <c r="X99" s="103"/>
      <c r="Y99" s="103"/>
      <c r="Z99" s="103"/>
      <c r="AA99" s="103"/>
      <c r="AB99" s="103"/>
      <c r="AC99" s="103"/>
      <c r="AD99" s="103"/>
      <c r="AE99" s="103"/>
      <c r="AF99" s="103"/>
      <c r="AG99" s="103"/>
      <c r="AH99" s="103"/>
      <c r="AI99" s="103"/>
      <c r="AJ99" s="103"/>
      <c r="AK99" s="103"/>
      <c r="AL99" s="103"/>
      <c r="AM99" s="103"/>
      <c r="AN99" s="103"/>
      <c r="AO99" s="103"/>
      <c r="AP99" s="103"/>
      <c r="AQ99" s="103"/>
      <c r="AR99" s="103"/>
      <c r="AS99" s="103"/>
      <c r="AT99" s="103"/>
      <c r="AU99" s="104"/>
      <c r="AV99" s="104"/>
      <c r="AW99" s="104"/>
      <c r="AX99" s="104"/>
      <c r="AY99" s="86"/>
    </row>
    <row r="100" spans="1:51" x14ac:dyDescent="0.25">
      <c r="A100" s="100" t="s">
        <v>347</v>
      </c>
      <c r="B100" s="100" t="s">
        <v>348</v>
      </c>
      <c r="C100" s="101"/>
      <c r="D100" s="101" t="str">
        <f>EXH_Comm!C48</f>
        <v>IMTEHDL</v>
      </c>
      <c r="E100" s="102" t="s">
        <v>320</v>
      </c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  <c r="U100" s="103"/>
      <c r="V100" s="103"/>
      <c r="W100" s="103"/>
      <c r="X100" s="103"/>
      <c r="Y100" s="103"/>
      <c r="Z100" s="103"/>
      <c r="AA100" s="103"/>
      <c r="AB100" s="103"/>
      <c r="AC100" s="103"/>
      <c r="AD100" s="103"/>
      <c r="AE100" s="103"/>
      <c r="AF100" s="103"/>
      <c r="AG100" s="103"/>
      <c r="AH100" s="103"/>
      <c r="AI100" s="103"/>
      <c r="AJ100" s="103"/>
      <c r="AK100" s="103"/>
      <c r="AL100" s="103"/>
      <c r="AM100" s="103"/>
      <c r="AN100" s="103"/>
      <c r="AO100" s="103"/>
      <c r="AP100" s="103"/>
      <c r="AQ100" s="103"/>
      <c r="AR100" s="103"/>
      <c r="AS100" s="103"/>
      <c r="AT100" s="103"/>
      <c r="AU100" s="104"/>
      <c r="AV100" s="104"/>
      <c r="AW100" s="104"/>
      <c r="AX100" s="104"/>
      <c r="AY100" s="86"/>
    </row>
    <row r="101" spans="1:51" x14ac:dyDescent="0.25">
      <c r="A101" s="100" t="s">
        <v>349</v>
      </c>
      <c r="B101" s="100" t="s">
        <v>350</v>
      </c>
      <c r="C101" s="101"/>
      <c r="D101" s="101" t="str">
        <f>EXH_Comm!C49</f>
        <v>IMTEHDM</v>
      </c>
      <c r="E101" s="102" t="s">
        <v>320</v>
      </c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  <c r="U101" s="103"/>
      <c r="V101" s="103"/>
      <c r="W101" s="103"/>
      <c r="X101" s="103"/>
      <c r="Y101" s="103"/>
      <c r="Z101" s="103"/>
      <c r="AA101" s="103"/>
      <c r="AB101" s="103"/>
      <c r="AC101" s="103"/>
      <c r="AD101" s="103"/>
      <c r="AE101" s="103"/>
      <c r="AF101" s="103"/>
      <c r="AG101" s="103"/>
      <c r="AH101" s="103"/>
      <c r="AI101" s="103"/>
      <c r="AJ101" s="103"/>
      <c r="AK101" s="103"/>
      <c r="AL101" s="103"/>
      <c r="AM101" s="103"/>
      <c r="AN101" s="103"/>
      <c r="AO101" s="103"/>
      <c r="AP101" s="103"/>
      <c r="AQ101" s="103"/>
      <c r="AR101" s="103"/>
      <c r="AS101" s="103"/>
      <c r="AT101" s="103"/>
      <c r="AU101" s="104"/>
      <c r="AV101" s="104"/>
      <c r="AW101" s="104"/>
      <c r="AX101" s="104"/>
      <c r="AY101" s="86"/>
    </row>
    <row r="102" spans="1:51" x14ac:dyDescent="0.25">
      <c r="A102" s="100" t="s">
        <v>351</v>
      </c>
      <c r="B102" s="100" t="s">
        <v>352</v>
      </c>
      <c r="C102" s="101"/>
      <c r="D102" s="101" t="str">
        <f>EXH_Comm!C50</f>
        <v>IMTEHDH</v>
      </c>
      <c r="E102" s="102" t="s">
        <v>320</v>
      </c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  <c r="U102" s="103"/>
      <c r="V102" s="103"/>
      <c r="W102" s="103"/>
      <c r="X102" s="103"/>
      <c r="Y102" s="103"/>
      <c r="Z102" s="103"/>
      <c r="AA102" s="103"/>
      <c r="AB102" s="103"/>
      <c r="AC102" s="103"/>
      <c r="AD102" s="103"/>
      <c r="AE102" s="103"/>
      <c r="AF102" s="103"/>
      <c r="AG102" s="103"/>
      <c r="AH102" s="103"/>
      <c r="AI102" s="103"/>
      <c r="AJ102" s="103"/>
      <c r="AK102" s="103"/>
      <c r="AL102" s="103"/>
      <c r="AM102" s="103"/>
      <c r="AN102" s="103"/>
      <c r="AO102" s="103"/>
      <c r="AP102" s="103"/>
      <c r="AQ102" s="103"/>
      <c r="AR102" s="103"/>
      <c r="AS102" s="103"/>
      <c r="AT102" s="103"/>
      <c r="AU102" s="104"/>
      <c r="AV102" s="104"/>
      <c r="AW102" s="104"/>
      <c r="AX102" s="104"/>
      <c r="AY102" s="86"/>
    </row>
    <row r="103" spans="1:51" x14ac:dyDescent="0.25">
      <c r="A103" s="100" t="s">
        <v>353</v>
      </c>
      <c r="B103" s="100" t="s">
        <v>354</v>
      </c>
      <c r="C103" s="101"/>
      <c r="D103" s="101" t="str">
        <f>EXH_Comm!C51</f>
        <v>IHTEHCN</v>
      </c>
      <c r="E103" s="102" t="s">
        <v>320</v>
      </c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  <c r="U103" s="103"/>
      <c r="V103" s="103"/>
      <c r="W103" s="103"/>
      <c r="X103" s="103"/>
      <c r="Y103" s="103"/>
      <c r="Z103" s="103"/>
      <c r="AA103" s="103"/>
      <c r="AB103" s="103"/>
      <c r="AC103" s="103"/>
      <c r="AD103" s="103"/>
      <c r="AE103" s="103"/>
      <c r="AF103" s="103"/>
      <c r="AG103" s="103"/>
      <c r="AH103" s="103"/>
      <c r="AI103" s="103"/>
      <c r="AJ103" s="103"/>
      <c r="AK103" s="103"/>
      <c r="AL103" s="103"/>
      <c r="AM103" s="103"/>
      <c r="AN103" s="103"/>
      <c r="AO103" s="103"/>
      <c r="AP103" s="103"/>
      <c r="AQ103" s="103"/>
      <c r="AR103" s="103"/>
      <c r="AS103" s="103"/>
      <c r="AT103" s="103"/>
      <c r="AU103" s="104"/>
      <c r="AV103" s="104"/>
      <c r="AW103" s="104"/>
      <c r="AX103" s="104"/>
      <c r="AY103" s="86"/>
    </row>
    <row r="104" spans="1:51" x14ac:dyDescent="0.25">
      <c r="A104" s="100" t="s">
        <v>355</v>
      </c>
      <c r="B104" s="100" t="s">
        <v>356</v>
      </c>
      <c r="C104" s="101"/>
      <c r="D104" s="101" t="str">
        <f>EXH_Comm!C52</f>
        <v>IHTEHCL</v>
      </c>
      <c r="E104" s="102" t="s">
        <v>320</v>
      </c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  <c r="U104" s="103"/>
      <c r="V104" s="103"/>
      <c r="W104" s="103"/>
      <c r="X104" s="103"/>
      <c r="Y104" s="103"/>
      <c r="Z104" s="103"/>
      <c r="AA104" s="103"/>
      <c r="AB104" s="103"/>
      <c r="AC104" s="103"/>
      <c r="AD104" s="103"/>
      <c r="AE104" s="103"/>
      <c r="AF104" s="103"/>
      <c r="AG104" s="103"/>
      <c r="AH104" s="103"/>
      <c r="AI104" s="103"/>
      <c r="AJ104" s="103"/>
      <c r="AK104" s="103"/>
      <c r="AL104" s="103"/>
      <c r="AM104" s="103"/>
      <c r="AN104" s="103"/>
      <c r="AO104" s="103"/>
      <c r="AP104" s="103"/>
      <c r="AQ104" s="103"/>
      <c r="AR104" s="103"/>
      <c r="AS104" s="103"/>
      <c r="AT104" s="103"/>
      <c r="AU104" s="104"/>
      <c r="AV104" s="104"/>
      <c r="AW104" s="104"/>
      <c r="AX104" s="104"/>
      <c r="AY104" s="86"/>
    </row>
    <row r="105" spans="1:51" x14ac:dyDescent="0.25">
      <c r="A105" s="100" t="s">
        <v>357</v>
      </c>
      <c r="B105" s="100" t="s">
        <v>358</v>
      </c>
      <c r="C105" s="101"/>
      <c r="D105" s="101" t="str">
        <f>EXH_Comm!C53</f>
        <v>IHTEHCM</v>
      </c>
      <c r="E105" s="102" t="s">
        <v>320</v>
      </c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  <c r="U105" s="103"/>
      <c r="V105" s="103"/>
      <c r="W105" s="103"/>
      <c r="X105" s="103"/>
      <c r="Y105" s="103"/>
      <c r="Z105" s="103"/>
      <c r="AA105" s="103"/>
      <c r="AB105" s="103"/>
      <c r="AC105" s="103"/>
      <c r="AD105" s="103"/>
      <c r="AE105" s="103"/>
      <c r="AF105" s="103"/>
      <c r="AG105" s="103"/>
      <c r="AH105" s="103"/>
      <c r="AI105" s="103"/>
      <c r="AJ105" s="103"/>
      <c r="AK105" s="103"/>
      <c r="AL105" s="103"/>
      <c r="AM105" s="103"/>
      <c r="AN105" s="103"/>
      <c r="AO105" s="103"/>
      <c r="AP105" s="103"/>
      <c r="AQ105" s="103"/>
      <c r="AR105" s="103"/>
      <c r="AS105" s="103"/>
      <c r="AT105" s="103"/>
      <c r="AU105" s="104"/>
      <c r="AV105" s="104"/>
      <c r="AW105" s="104"/>
      <c r="AX105" s="104"/>
      <c r="AY105" s="86"/>
    </row>
    <row r="106" spans="1:51" x14ac:dyDescent="0.25">
      <c r="A106" s="100" t="s">
        <v>359</v>
      </c>
      <c r="B106" s="100" t="s">
        <v>360</v>
      </c>
      <c r="C106" s="101"/>
      <c r="D106" s="101" t="str">
        <f>EXH_Comm!C54</f>
        <v>IHTEHCH</v>
      </c>
      <c r="E106" s="102" t="s">
        <v>320</v>
      </c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  <c r="U106" s="103"/>
      <c r="V106" s="103"/>
      <c r="W106" s="103"/>
      <c r="X106" s="103"/>
      <c r="Y106" s="103"/>
      <c r="Z106" s="103"/>
      <c r="AA106" s="103"/>
      <c r="AB106" s="103"/>
      <c r="AC106" s="103"/>
      <c r="AD106" s="103"/>
      <c r="AE106" s="103"/>
      <c r="AF106" s="103"/>
      <c r="AG106" s="103"/>
      <c r="AH106" s="103"/>
      <c r="AI106" s="103"/>
      <c r="AJ106" s="103"/>
      <c r="AK106" s="103"/>
      <c r="AL106" s="103"/>
      <c r="AM106" s="103"/>
      <c r="AN106" s="103"/>
      <c r="AO106" s="103"/>
      <c r="AP106" s="103"/>
      <c r="AQ106" s="103"/>
      <c r="AR106" s="103"/>
      <c r="AS106" s="103"/>
      <c r="AT106" s="103"/>
      <c r="AU106" s="104"/>
      <c r="AV106" s="104"/>
      <c r="AW106" s="104"/>
      <c r="AX106" s="104"/>
      <c r="AY106" s="86"/>
    </row>
    <row r="107" spans="1:51" x14ac:dyDescent="0.25">
      <c r="A107" s="100" t="s">
        <v>361</v>
      </c>
      <c r="B107" s="100" t="s">
        <v>362</v>
      </c>
      <c r="C107" s="101"/>
      <c r="D107" s="101" t="str">
        <f>EXH_Comm!C55</f>
        <v>IHTEHDN</v>
      </c>
      <c r="E107" s="102" t="s">
        <v>320</v>
      </c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  <c r="T107" s="103"/>
      <c r="U107" s="103"/>
      <c r="V107" s="103"/>
      <c r="W107" s="103"/>
      <c r="X107" s="103"/>
      <c r="Y107" s="103"/>
      <c r="Z107" s="103"/>
      <c r="AA107" s="103"/>
      <c r="AB107" s="103"/>
      <c r="AC107" s="103"/>
      <c r="AD107" s="103"/>
      <c r="AE107" s="103"/>
      <c r="AF107" s="103"/>
      <c r="AG107" s="103"/>
      <c r="AH107" s="103"/>
      <c r="AI107" s="103"/>
      <c r="AJ107" s="103"/>
      <c r="AK107" s="103"/>
      <c r="AL107" s="103"/>
      <c r="AM107" s="103"/>
      <c r="AN107" s="103"/>
      <c r="AO107" s="103"/>
      <c r="AP107" s="103"/>
      <c r="AQ107" s="103"/>
      <c r="AR107" s="103"/>
      <c r="AS107" s="103"/>
      <c r="AT107" s="103"/>
      <c r="AU107" s="104"/>
      <c r="AV107" s="104"/>
      <c r="AW107" s="104"/>
      <c r="AX107" s="104"/>
      <c r="AY107" s="86"/>
    </row>
    <row r="108" spans="1:51" x14ac:dyDescent="0.25">
      <c r="A108" s="100" t="s">
        <v>363</v>
      </c>
      <c r="B108" s="100" t="s">
        <v>364</v>
      </c>
      <c r="C108" s="101"/>
      <c r="D108" s="101" t="str">
        <f>EXH_Comm!C56</f>
        <v>IHTEHDL</v>
      </c>
      <c r="E108" s="102" t="s">
        <v>320</v>
      </c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  <c r="T108" s="103"/>
      <c r="U108" s="103"/>
      <c r="V108" s="103"/>
      <c r="W108" s="103"/>
      <c r="X108" s="103"/>
      <c r="Y108" s="103"/>
      <c r="Z108" s="103"/>
      <c r="AA108" s="103"/>
      <c r="AB108" s="103"/>
      <c r="AC108" s="103"/>
      <c r="AD108" s="103"/>
      <c r="AE108" s="103"/>
      <c r="AF108" s="103"/>
      <c r="AG108" s="103"/>
      <c r="AH108" s="103"/>
      <c r="AI108" s="103"/>
      <c r="AJ108" s="103"/>
      <c r="AK108" s="103"/>
      <c r="AL108" s="103"/>
      <c r="AM108" s="103"/>
      <c r="AN108" s="103"/>
      <c r="AO108" s="103"/>
      <c r="AP108" s="103"/>
      <c r="AQ108" s="103"/>
      <c r="AR108" s="103"/>
      <c r="AS108" s="103"/>
      <c r="AT108" s="103"/>
      <c r="AU108" s="104"/>
      <c r="AV108" s="104"/>
      <c r="AW108" s="104"/>
      <c r="AX108" s="104"/>
      <c r="AY108" s="86"/>
    </row>
    <row r="109" spans="1:51" x14ac:dyDescent="0.25">
      <c r="A109" s="100" t="s">
        <v>365</v>
      </c>
      <c r="B109" s="100" t="s">
        <v>366</v>
      </c>
      <c r="C109" s="101"/>
      <c r="D109" s="101" t="str">
        <f>EXH_Comm!C57</f>
        <v>IHTEHDM</v>
      </c>
      <c r="E109" s="102" t="s">
        <v>320</v>
      </c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  <c r="T109" s="103"/>
      <c r="U109" s="103"/>
      <c r="V109" s="103"/>
      <c r="W109" s="103"/>
      <c r="X109" s="103"/>
      <c r="Y109" s="103"/>
      <c r="Z109" s="103"/>
      <c r="AA109" s="103"/>
      <c r="AB109" s="103"/>
      <c r="AC109" s="103"/>
      <c r="AD109" s="103"/>
      <c r="AE109" s="103"/>
      <c r="AF109" s="103"/>
      <c r="AG109" s="103"/>
      <c r="AH109" s="103"/>
      <c r="AI109" s="103"/>
      <c r="AJ109" s="103"/>
      <c r="AK109" s="103"/>
      <c r="AL109" s="103"/>
      <c r="AM109" s="103"/>
      <c r="AN109" s="103"/>
      <c r="AO109" s="103"/>
      <c r="AP109" s="103"/>
      <c r="AQ109" s="103"/>
      <c r="AR109" s="103"/>
      <c r="AS109" s="103"/>
      <c r="AT109" s="103"/>
      <c r="AU109" s="104"/>
      <c r="AV109" s="104"/>
      <c r="AW109" s="104"/>
      <c r="AX109" s="104"/>
      <c r="AY109" s="86"/>
    </row>
    <row r="110" spans="1:51" x14ac:dyDescent="0.25">
      <c r="A110" s="100" t="s">
        <v>367</v>
      </c>
      <c r="B110" s="100" t="s">
        <v>368</v>
      </c>
      <c r="C110" s="101"/>
      <c r="D110" s="101" t="str">
        <f>EXH_Comm!C58</f>
        <v>IHTEHDH</v>
      </c>
      <c r="E110" s="102" t="s">
        <v>320</v>
      </c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  <c r="T110" s="103"/>
      <c r="U110" s="103"/>
      <c r="V110" s="103"/>
      <c r="W110" s="103"/>
      <c r="X110" s="103"/>
      <c r="Y110" s="103"/>
      <c r="Z110" s="103"/>
      <c r="AA110" s="103"/>
      <c r="AB110" s="103"/>
      <c r="AC110" s="103"/>
      <c r="AD110" s="103"/>
      <c r="AE110" s="103"/>
      <c r="AF110" s="103"/>
      <c r="AG110" s="103"/>
      <c r="AH110" s="103"/>
      <c r="AI110" s="103"/>
      <c r="AJ110" s="103"/>
      <c r="AK110" s="103"/>
      <c r="AL110" s="103"/>
      <c r="AM110" s="103"/>
      <c r="AN110" s="103"/>
      <c r="AO110" s="103"/>
      <c r="AP110" s="103"/>
      <c r="AQ110" s="103"/>
      <c r="AR110" s="103"/>
      <c r="AS110" s="103"/>
      <c r="AT110" s="103"/>
      <c r="AU110" s="104"/>
      <c r="AV110" s="104"/>
      <c r="AW110" s="104"/>
      <c r="AX110" s="104"/>
      <c r="AY110" s="86"/>
    </row>
  </sheetData>
  <pageMargins left="0.7" right="0.7" top="0.75" bottom="0.75" header="0.3" footer="0.3"/>
  <pageSetup orientation="portrait" horizontalDpi="1200" verticalDpi="12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3:Q54"/>
  <sheetViews>
    <sheetView workbookViewId="0">
      <selection activeCell="D6" sqref="D6:D13"/>
    </sheetView>
  </sheetViews>
  <sheetFormatPr defaultRowHeight="15" x14ac:dyDescent="0.25"/>
  <cols>
    <col min="2" max="2" width="15.85546875" style="56" customWidth="1"/>
    <col min="3" max="3" width="12.28515625" bestFit="1" customWidth="1"/>
    <col min="5" max="5" width="17.42578125" bestFit="1" customWidth="1"/>
  </cols>
  <sheetData>
    <row r="3" spans="1:17" ht="45" x14ac:dyDescent="0.25">
      <c r="B3" s="9" t="s">
        <v>145</v>
      </c>
      <c r="C3" s="9" t="s">
        <v>30</v>
      </c>
      <c r="D3" s="9" t="s">
        <v>35</v>
      </c>
      <c r="E3" s="9" t="s">
        <v>32</v>
      </c>
      <c r="F3" s="7" t="s">
        <v>43</v>
      </c>
      <c r="G3" s="7" t="s">
        <v>44</v>
      </c>
      <c r="H3" s="7" t="s">
        <v>45</v>
      </c>
      <c r="I3" s="7" t="s">
        <v>46</v>
      </c>
      <c r="J3" s="7" t="s">
        <v>47</v>
      </c>
      <c r="K3" s="7" t="s">
        <v>48</v>
      </c>
      <c r="L3" s="7" t="s">
        <v>49</v>
      </c>
    </row>
    <row r="4" spans="1:17" ht="42" customHeight="1" x14ac:dyDescent="0.25">
      <c r="B4" s="11" t="s">
        <v>146</v>
      </c>
      <c r="C4" s="11"/>
      <c r="D4" s="11" t="s">
        <v>59</v>
      </c>
      <c r="E4" s="11" t="s">
        <v>56</v>
      </c>
      <c r="F4" s="11" t="s">
        <v>66</v>
      </c>
      <c r="G4" s="11" t="s">
        <v>67</v>
      </c>
      <c r="H4" s="11" t="s">
        <v>68</v>
      </c>
      <c r="I4" s="11" t="s">
        <v>69</v>
      </c>
      <c r="J4" s="11" t="s">
        <v>70</v>
      </c>
      <c r="K4" s="11" t="s">
        <v>71</v>
      </c>
      <c r="L4" s="11" t="s">
        <v>72</v>
      </c>
    </row>
    <row r="5" spans="1:17" ht="15.75" thickBot="1" x14ac:dyDescent="0.3">
      <c r="B5" s="15"/>
      <c r="C5" s="15"/>
      <c r="D5" s="15"/>
      <c r="E5" s="15" t="s">
        <v>76</v>
      </c>
      <c r="F5" s="15" t="s">
        <v>77</v>
      </c>
      <c r="G5" s="15" t="s">
        <v>77</v>
      </c>
      <c r="H5" s="15" t="s">
        <v>78</v>
      </c>
      <c r="I5" s="15" t="s">
        <v>79</v>
      </c>
      <c r="J5" s="15" t="s">
        <v>79</v>
      </c>
      <c r="K5" s="15"/>
      <c r="L5" s="15" t="s">
        <v>80</v>
      </c>
      <c r="P5" t="s">
        <v>147</v>
      </c>
      <c r="Q5">
        <v>7.45</v>
      </c>
    </row>
    <row r="6" spans="1:17" x14ac:dyDescent="0.25">
      <c r="B6" s="56">
        <v>40</v>
      </c>
      <c r="C6" s="56">
        <v>2015</v>
      </c>
      <c r="D6" s="57">
        <f>1/(C27/100)</f>
        <v>0.14285714285714285</v>
      </c>
      <c r="E6" s="22">
        <f>C22</f>
        <v>4</v>
      </c>
      <c r="F6" s="57">
        <f>C46*$Q$5</f>
        <v>5.2149999999999999</v>
      </c>
      <c r="G6">
        <f>C49/1000000*$Q$5</f>
        <v>1.49E-2</v>
      </c>
      <c r="H6">
        <f>C52*$Q$5/3.6</f>
        <v>4.1388888888888893</v>
      </c>
      <c r="I6" s="58">
        <v>3.1536000000000002E-2</v>
      </c>
      <c r="J6" s="59">
        <v>0.98</v>
      </c>
      <c r="K6" s="58">
        <v>1</v>
      </c>
      <c r="L6">
        <f>C31</f>
        <v>25</v>
      </c>
    </row>
    <row r="7" spans="1:17" x14ac:dyDescent="0.25">
      <c r="C7" s="56">
        <v>2020</v>
      </c>
      <c r="D7" s="57">
        <f>1/(D27/100)</f>
        <v>0.1111111111111111</v>
      </c>
      <c r="E7" s="22">
        <f>D22</f>
        <v>4</v>
      </c>
      <c r="F7" s="57">
        <f>D46*$Q$5</f>
        <v>4.9020999999999999</v>
      </c>
      <c r="G7">
        <f>D49/1000000*$Q$5</f>
        <v>1.49E-2</v>
      </c>
      <c r="H7">
        <f>D52*$Q$5/3.6</f>
        <v>3.7250000000000001</v>
      </c>
      <c r="L7">
        <f>D31</f>
        <v>25</v>
      </c>
    </row>
    <row r="8" spans="1:17" x14ac:dyDescent="0.25">
      <c r="C8" s="56">
        <v>2030</v>
      </c>
      <c r="D8" s="57">
        <f>1/(E27/100)</f>
        <v>8.3333333333333329E-2</v>
      </c>
      <c r="E8" s="22">
        <f>E22</f>
        <v>4</v>
      </c>
      <c r="F8" s="57">
        <f>E46*$Q$5</f>
        <v>4.4118899999999996</v>
      </c>
      <c r="G8">
        <f>E49/1000000*$Q$5</f>
        <v>1.49E-2</v>
      </c>
      <c r="H8">
        <f>E52*$Q$5/3.6</f>
        <v>3.5180555555555553</v>
      </c>
      <c r="L8">
        <f>E31</f>
        <v>25</v>
      </c>
    </row>
    <row r="9" spans="1:17" x14ac:dyDescent="0.25">
      <c r="C9" s="56">
        <v>2050</v>
      </c>
      <c r="D9" s="57">
        <f>1/(F27/100)</f>
        <v>5.5555555555555552E-2</v>
      </c>
      <c r="E9" s="22">
        <f>F22</f>
        <v>4</v>
      </c>
      <c r="F9" s="57">
        <f>F46*$Q$5</f>
        <v>3.970701</v>
      </c>
      <c r="G9">
        <f>F49/1000000*$Q$5</f>
        <v>1.49E-2</v>
      </c>
      <c r="H9">
        <f>F52*$Q$5/3.6</f>
        <v>3.3111111111111113</v>
      </c>
      <c r="L9">
        <f>F31</f>
        <v>25</v>
      </c>
    </row>
    <row r="10" spans="1:17" x14ac:dyDescent="0.25">
      <c r="A10" s="89"/>
      <c r="B10" s="121">
        <v>80</v>
      </c>
      <c r="C10" s="121">
        <v>2015</v>
      </c>
      <c r="D10" s="122">
        <f>1/(C27*2/100)</f>
        <v>7.1428571428571425E-2</v>
      </c>
      <c r="E10" s="123">
        <f>C22</f>
        <v>4</v>
      </c>
      <c r="F10" s="122">
        <f>C46*$Q$5</f>
        <v>5.2149999999999999</v>
      </c>
      <c r="G10" s="124">
        <f>C49/1000000*$Q$5</f>
        <v>1.49E-2</v>
      </c>
      <c r="H10" s="124">
        <f>C52*$Q$5/3.6</f>
        <v>4.1388888888888893</v>
      </c>
      <c r="I10" s="125">
        <v>3.1536000000000002E-2</v>
      </c>
      <c r="J10" s="126">
        <v>0.98</v>
      </c>
      <c r="K10" s="125">
        <v>1</v>
      </c>
      <c r="L10" s="124">
        <f>C31</f>
        <v>25</v>
      </c>
    </row>
    <row r="11" spans="1:17" x14ac:dyDescent="0.25">
      <c r="B11" s="121"/>
      <c r="C11" s="121">
        <v>2020</v>
      </c>
      <c r="D11" s="122">
        <f>1/(D27*2/100)</f>
        <v>5.5555555555555552E-2</v>
      </c>
      <c r="E11" s="123">
        <f>D22</f>
        <v>4</v>
      </c>
      <c r="F11" s="122">
        <f>D46*$Q$5</f>
        <v>4.9020999999999999</v>
      </c>
      <c r="G11" s="124">
        <f>D49/1000000*$Q$5</f>
        <v>1.49E-2</v>
      </c>
      <c r="H11" s="124">
        <f>D52*$Q$5/3.6</f>
        <v>3.7250000000000001</v>
      </c>
      <c r="I11" s="124"/>
      <c r="J11" s="124"/>
      <c r="K11" s="124"/>
      <c r="L11" s="124">
        <f>D31</f>
        <v>25</v>
      </c>
    </row>
    <row r="12" spans="1:17" x14ac:dyDescent="0.25">
      <c r="B12" s="121"/>
      <c r="C12" s="121">
        <v>2030</v>
      </c>
      <c r="D12" s="122">
        <f>1/(E27*2/100)</f>
        <v>4.1666666666666664E-2</v>
      </c>
      <c r="E12" s="123">
        <f>E22</f>
        <v>4</v>
      </c>
      <c r="F12" s="122">
        <f>E46*$Q$5</f>
        <v>4.4118899999999996</v>
      </c>
      <c r="G12" s="124">
        <f>E49/1000000*$Q$5</f>
        <v>1.49E-2</v>
      </c>
      <c r="H12" s="124">
        <f>E52*$Q$5/3.6</f>
        <v>3.5180555555555553</v>
      </c>
      <c r="I12" s="124"/>
      <c r="J12" s="124"/>
      <c r="K12" s="124"/>
      <c r="L12" s="124">
        <f>E31</f>
        <v>25</v>
      </c>
    </row>
    <row r="13" spans="1:17" x14ac:dyDescent="0.25">
      <c r="B13" s="121"/>
      <c r="C13" s="121">
        <v>2050</v>
      </c>
      <c r="D13" s="122">
        <f>1/(F27*2/100)</f>
        <v>2.7777777777777776E-2</v>
      </c>
      <c r="E13" s="123">
        <f>F22</f>
        <v>4</v>
      </c>
      <c r="F13" s="122">
        <f>F46*$Q$5</f>
        <v>3.970701</v>
      </c>
      <c r="G13" s="124">
        <f>F49/1000000*$Q$5</f>
        <v>1.49E-2</v>
      </c>
      <c r="H13" s="124">
        <f>F52*$Q$5/3.6</f>
        <v>3.3111111111111113</v>
      </c>
      <c r="I13" s="124"/>
      <c r="J13" s="124"/>
      <c r="K13" s="124"/>
      <c r="L13" s="124">
        <f>F31</f>
        <v>25</v>
      </c>
    </row>
    <row r="14" spans="1:17" x14ac:dyDescent="0.25">
      <c r="E14" s="22"/>
    </row>
    <row r="15" spans="1:17" x14ac:dyDescent="0.25">
      <c r="E15" s="22"/>
    </row>
    <row r="16" spans="1:17" x14ac:dyDescent="0.25">
      <c r="E16" s="22"/>
    </row>
    <row r="17" spans="2:12" x14ac:dyDescent="0.25">
      <c r="B17" s="72" t="s">
        <v>168</v>
      </c>
      <c r="C17" s="56"/>
      <c r="E17" s="22"/>
    </row>
    <row r="19" spans="2:12" x14ac:dyDescent="0.25">
      <c r="B19" s="36" t="s">
        <v>90</v>
      </c>
      <c r="C19" s="132" t="s">
        <v>91</v>
      </c>
      <c r="D19" s="133"/>
      <c r="E19" s="133"/>
      <c r="F19" s="133"/>
      <c r="G19" s="133"/>
      <c r="H19" s="133"/>
      <c r="I19" s="133"/>
      <c r="J19" s="133"/>
      <c r="K19" s="133"/>
      <c r="L19" s="134"/>
    </row>
    <row r="20" spans="2:12" x14ac:dyDescent="0.25">
      <c r="B20" s="37"/>
      <c r="C20" s="38">
        <v>2015</v>
      </c>
      <c r="D20" s="38">
        <v>2020</v>
      </c>
      <c r="E20" s="38">
        <v>2030</v>
      </c>
      <c r="F20" s="38">
        <v>2050</v>
      </c>
      <c r="G20" s="132" t="s">
        <v>92</v>
      </c>
      <c r="H20" s="135"/>
      <c r="I20" s="132" t="s">
        <v>93</v>
      </c>
      <c r="J20" s="135"/>
      <c r="K20" s="38" t="s">
        <v>94</v>
      </c>
      <c r="L20" s="38" t="s">
        <v>95</v>
      </c>
    </row>
    <row r="21" spans="2:12" ht="25.5" x14ac:dyDescent="0.25">
      <c r="B21" s="53" t="s">
        <v>96</v>
      </c>
      <c r="C21" s="54"/>
      <c r="D21" s="54"/>
      <c r="E21" s="54"/>
      <c r="F21" s="54"/>
      <c r="G21" s="54" t="s">
        <v>97</v>
      </c>
      <c r="H21" s="54" t="s">
        <v>98</v>
      </c>
      <c r="I21" s="54" t="s">
        <v>97</v>
      </c>
      <c r="J21" s="54" t="s">
        <v>98</v>
      </c>
      <c r="K21" s="54"/>
      <c r="L21" s="55"/>
    </row>
    <row r="22" spans="2:12" ht="37.5" x14ac:dyDescent="0.25">
      <c r="B22" s="39" t="s">
        <v>99</v>
      </c>
      <c r="C22" s="40">
        <v>4</v>
      </c>
      <c r="D22" s="40">
        <v>4</v>
      </c>
      <c r="E22" s="40">
        <v>4</v>
      </c>
      <c r="F22" s="40">
        <v>4</v>
      </c>
      <c r="G22" s="40">
        <v>3</v>
      </c>
      <c r="H22" s="40">
        <v>6</v>
      </c>
      <c r="I22" s="40">
        <v>3</v>
      </c>
      <c r="J22" s="40">
        <v>10</v>
      </c>
      <c r="K22" s="40"/>
      <c r="L22" s="40">
        <v>3</v>
      </c>
    </row>
    <row r="23" spans="2:12" ht="24" x14ac:dyDescent="0.25">
      <c r="B23" s="39" t="s">
        <v>100</v>
      </c>
      <c r="C23" s="41" t="s">
        <v>101</v>
      </c>
      <c r="D23" s="41" t="s">
        <v>101</v>
      </c>
      <c r="E23" s="41" t="s">
        <v>101</v>
      </c>
      <c r="F23" s="41" t="s">
        <v>101</v>
      </c>
      <c r="G23" s="41" t="s">
        <v>101</v>
      </c>
      <c r="H23" s="41" t="s">
        <v>101</v>
      </c>
      <c r="I23" s="41" t="s">
        <v>101</v>
      </c>
      <c r="J23" s="41" t="s">
        <v>101</v>
      </c>
      <c r="K23" s="41"/>
      <c r="L23" s="41"/>
    </row>
    <row r="24" spans="2:12" ht="60" x14ac:dyDescent="0.25">
      <c r="B24" s="39" t="s">
        <v>102</v>
      </c>
      <c r="C24" s="42">
        <v>350</v>
      </c>
      <c r="D24" s="43">
        <v>360</v>
      </c>
      <c r="E24" s="43">
        <v>380</v>
      </c>
      <c r="F24" s="43">
        <v>410</v>
      </c>
      <c r="G24" s="43">
        <v>350</v>
      </c>
      <c r="H24" s="43">
        <v>380</v>
      </c>
      <c r="I24" s="43">
        <v>350</v>
      </c>
      <c r="J24" s="43">
        <v>450</v>
      </c>
      <c r="K24" s="43" t="s">
        <v>103</v>
      </c>
      <c r="L24" s="43">
        <v>4</v>
      </c>
    </row>
    <row r="25" spans="2:12" ht="60" x14ac:dyDescent="0.25">
      <c r="B25" s="39" t="s">
        <v>104</v>
      </c>
      <c r="C25" s="42">
        <v>350</v>
      </c>
      <c r="D25" s="42">
        <v>400</v>
      </c>
      <c r="E25" s="42">
        <v>480</v>
      </c>
      <c r="F25" s="42">
        <v>600</v>
      </c>
      <c r="G25" s="42">
        <v>350</v>
      </c>
      <c r="H25" s="42">
        <v>450</v>
      </c>
      <c r="I25" s="42">
        <v>350</v>
      </c>
      <c r="J25" s="42">
        <v>700</v>
      </c>
      <c r="K25" s="42" t="s">
        <v>105</v>
      </c>
      <c r="L25" s="42" t="s">
        <v>106</v>
      </c>
    </row>
    <row r="26" spans="2:12" ht="60" x14ac:dyDescent="0.25">
      <c r="B26" s="39" t="s">
        <v>107</v>
      </c>
      <c r="C26" s="42">
        <v>440</v>
      </c>
      <c r="D26" s="42">
        <v>500</v>
      </c>
      <c r="E26" s="42">
        <v>600</v>
      </c>
      <c r="F26" s="42">
        <v>740</v>
      </c>
      <c r="G26" s="42">
        <v>440</v>
      </c>
      <c r="H26" s="42">
        <v>600</v>
      </c>
      <c r="I26" s="42">
        <v>440</v>
      </c>
      <c r="J26" s="42">
        <v>850</v>
      </c>
      <c r="K26" s="42" t="s">
        <v>105</v>
      </c>
      <c r="L26" s="42" t="s">
        <v>106</v>
      </c>
    </row>
    <row r="27" spans="2:12" ht="60" x14ac:dyDescent="0.25">
      <c r="B27" s="44" t="s">
        <v>108</v>
      </c>
      <c r="C27" s="42">
        <v>700</v>
      </c>
      <c r="D27" s="42">
        <v>900</v>
      </c>
      <c r="E27" s="42">
        <v>1200</v>
      </c>
      <c r="F27" s="42">
        <v>1800</v>
      </c>
      <c r="G27" s="42">
        <v>700</v>
      </c>
      <c r="H27" s="42">
        <v>1200</v>
      </c>
      <c r="I27" s="42">
        <v>700</v>
      </c>
      <c r="J27" s="42">
        <v>2000</v>
      </c>
      <c r="K27" s="42" t="s">
        <v>105</v>
      </c>
      <c r="L27" s="42" t="s">
        <v>106</v>
      </c>
    </row>
    <row r="28" spans="2:12" ht="48" x14ac:dyDescent="0.25">
      <c r="B28" s="39" t="s">
        <v>109</v>
      </c>
      <c r="C28" s="45">
        <v>10</v>
      </c>
      <c r="D28" s="45">
        <v>9</v>
      </c>
      <c r="E28" s="45">
        <v>7</v>
      </c>
      <c r="F28" s="45">
        <v>4</v>
      </c>
      <c r="G28" s="45">
        <v>4</v>
      </c>
      <c r="H28" s="45">
        <v>10</v>
      </c>
      <c r="I28" s="45">
        <v>3</v>
      </c>
      <c r="J28" s="45">
        <v>6</v>
      </c>
      <c r="K28" s="42" t="s">
        <v>110</v>
      </c>
      <c r="L28" s="42">
        <v>3</v>
      </c>
    </row>
    <row r="29" spans="2:12" x14ac:dyDescent="0.25">
      <c r="B29" s="39" t="s">
        <v>111</v>
      </c>
      <c r="C29" s="42">
        <v>0</v>
      </c>
      <c r="D29" s="42">
        <v>0</v>
      </c>
      <c r="E29" s="42">
        <v>0</v>
      </c>
      <c r="F29" s="42">
        <v>0</v>
      </c>
      <c r="G29" s="42">
        <v>0</v>
      </c>
      <c r="H29" s="42">
        <v>1</v>
      </c>
      <c r="I29" s="42">
        <v>0</v>
      </c>
      <c r="J29" s="42">
        <v>1</v>
      </c>
      <c r="K29" s="42" t="s">
        <v>112</v>
      </c>
      <c r="L29" s="42">
        <v>3</v>
      </c>
    </row>
    <row r="30" spans="2:12" ht="24" x14ac:dyDescent="0.25">
      <c r="B30" s="37" t="s">
        <v>113</v>
      </c>
      <c r="C30" s="46">
        <v>0.5</v>
      </c>
      <c r="D30" s="46">
        <v>0.5</v>
      </c>
      <c r="E30" s="46">
        <v>0.5</v>
      </c>
      <c r="F30" s="46">
        <v>0.5</v>
      </c>
      <c r="G30" s="40">
        <v>0</v>
      </c>
      <c r="H30" s="40">
        <v>1</v>
      </c>
      <c r="I30" s="40">
        <v>0</v>
      </c>
      <c r="J30" s="40">
        <v>1</v>
      </c>
      <c r="K30" s="40" t="s">
        <v>114</v>
      </c>
      <c r="L30" s="42">
        <v>3</v>
      </c>
    </row>
    <row r="31" spans="2:12" ht="24" x14ac:dyDescent="0.25">
      <c r="B31" s="37" t="s">
        <v>115</v>
      </c>
      <c r="C31" s="40">
        <v>25</v>
      </c>
      <c r="D31" s="40">
        <v>25</v>
      </c>
      <c r="E31" s="40">
        <v>25</v>
      </c>
      <c r="F31" s="40">
        <v>25</v>
      </c>
      <c r="G31" s="40">
        <v>15</v>
      </c>
      <c r="H31" s="40">
        <v>30</v>
      </c>
      <c r="I31" s="40">
        <v>15</v>
      </c>
      <c r="J31" s="40">
        <v>30</v>
      </c>
      <c r="K31" s="40"/>
      <c r="L31" s="42">
        <v>3</v>
      </c>
    </row>
    <row r="32" spans="2:12" ht="24" x14ac:dyDescent="0.25">
      <c r="B32" s="37" t="s">
        <v>116</v>
      </c>
      <c r="C32" s="46">
        <v>0.5</v>
      </c>
      <c r="D32" s="46">
        <v>0.5</v>
      </c>
      <c r="E32" s="46">
        <v>0.5</v>
      </c>
      <c r="F32" s="46">
        <v>0.5</v>
      </c>
      <c r="G32" s="46">
        <v>0.3</v>
      </c>
      <c r="H32" s="46">
        <v>0.7</v>
      </c>
      <c r="I32" s="46">
        <v>0.3</v>
      </c>
      <c r="J32" s="46">
        <v>0.7</v>
      </c>
      <c r="K32" s="40" t="s">
        <v>117</v>
      </c>
      <c r="L32" s="42"/>
    </row>
    <row r="33" spans="2:12" ht="49.5" x14ac:dyDescent="0.25">
      <c r="B33" s="47" t="s">
        <v>118</v>
      </c>
      <c r="C33" s="45">
        <v>0.02</v>
      </c>
      <c r="D33" s="45">
        <v>0.02</v>
      </c>
      <c r="E33" s="45">
        <v>0.02</v>
      </c>
      <c r="F33" s="45">
        <v>0.02</v>
      </c>
      <c r="G33" s="45">
        <v>0.01</v>
      </c>
      <c r="H33" s="45">
        <v>0.04</v>
      </c>
      <c r="I33" s="45">
        <v>0.01</v>
      </c>
      <c r="J33" s="46">
        <v>0.04</v>
      </c>
      <c r="K33" s="40"/>
      <c r="L33" s="42">
        <v>1</v>
      </c>
    </row>
    <row r="34" spans="2:12" x14ac:dyDescent="0.25">
      <c r="B34" s="128" t="s">
        <v>119</v>
      </c>
      <c r="C34" s="129"/>
      <c r="D34" s="129"/>
      <c r="E34" s="129"/>
      <c r="F34" s="129"/>
      <c r="G34" s="129"/>
      <c r="H34" s="129"/>
      <c r="I34" s="129"/>
      <c r="J34" s="129"/>
      <c r="K34" s="129"/>
      <c r="L34" s="130"/>
    </row>
    <row r="35" spans="2:12" ht="36" x14ac:dyDescent="0.25">
      <c r="B35" s="37" t="s">
        <v>120</v>
      </c>
      <c r="C35" s="40">
        <v>10</v>
      </c>
      <c r="D35" s="40">
        <v>10</v>
      </c>
      <c r="E35" s="40">
        <v>10</v>
      </c>
      <c r="F35" s="40">
        <v>10</v>
      </c>
      <c r="G35" s="40">
        <v>10</v>
      </c>
      <c r="H35" s="40">
        <v>25</v>
      </c>
      <c r="I35" s="40">
        <v>10</v>
      </c>
      <c r="J35" s="40">
        <v>30</v>
      </c>
      <c r="K35" s="40" t="s">
        <v>121</v>
      </c>
      <c r="L35" s="40">
        <v>3</v>
      </c>
    </row>
    <row r="36" spans="2:12" ht="36" x14ac:dyDescent="0.25">
      <c r="B36" s="37" t="s">
        <v>122</v>
      </c>
      <c r="C36" s="40">
        <v>20</v>
      </c>
      <c r="D36" s="40">
        <v>20</v>
      </c>
      <c r="E36" s="40">
        <v>20</v>
      </c>
      <c r="F36" s="40">
        <v>20</v>
      </c>
      <c r="G36" s="40">
        <v>20</v>
      </c>
      <c r="H36" s="40">
        <v>40</v>
      </c>
      <c r="I36" s="40">
        <v>20</v>
      </c>
      <c r="J36" s="40">
        <v>40</v>
      </c>
      <c r="K36" s="40" t="s">
        <v>121</v>
      </c>
      <c r="L36" s="40">
        <v>3</v>
      </c>
    </row>
    <row r="37" spans="2:12" ht="24" x14ac:dyDescent="0.25">
      <c r="B37" s="37" t="s">
        <v>123</v>
      </c>
      <c r="C37" s="40">
        <v>10</v>
      </c>
      <c r="D37" s="40">
        <v>10</v>
      </c>
      <c r="E37" s="40">
        <v>10</v>
      </c>
      <c r="F37" s="40">
        <v>10</v>
      </c>
      <c r="G37" s="40">
        <v>10</v>
      </c>
      <c r="H37" s="40">
        <v>10</v>
      </c>
      <c r="I37" s="40">
        <v>10</v>
      </c>
      <c r="J37" s="40">
        <v>10</v>
      </c>
      <c r="K37" s="40" t="s">
        <v>121</v>
      </c>
      <c r="L37" s="40">
        <v>3</v>
      </c>
    </row>
    <row r="38" spans="2:12" ht="24" x14ac:dyDescent="0.25">
      <c r="B38" s="37" t="s">
        <v>124</v>
      </c>
      <c r="C38" s="40">
        <v>0</v>
      </c>
      <c r="D38" s="40">
        <v>0</v>
      </c>
      <c r="E38" s="40">
        <v>0</v>
      </c>
      <c r="F38" s="40">
        <v>0</v>
      </c>
      <c r="G38" s="40">
        <v>0</v>
      </c>
      <c r="H38" s="40">
        <v>1</v>
      </c>
      <c r="I38" s="40">
        <v>0</v>
      </c>
      <c r="J38" s="40">
        <v>1</v>
      </c>
      <c r="K38" s="40"/>
      <c r="L38" s="40">
        <v>3</v>
      </c>
    </row>
    <row r="39" spans="2:12" ht="24" x14ac:dyDescent="0.25">
      <c r="B39" s="37" t="s">
        <v>125</v>
      </c>
      <c r="C39" s="40">
        <v>6</v>
      </c>
      <c r="D39" s="40">
        <v>6</v>
      </c>
      <c r="E39" s="40">
        <v>6</v>
      </c>
      <c r="F39" s="40">
        <v>6</v>
      </c>
      <c r="G39" s="40">
        <v>1</v>
      </c>
      <c r="H39" s="40">
        <v>12</v>
      </c>
      <c r="I39" s="40">
        <v>1</v>
      </c>
      <c r="J39" s="40">
        <v>12</v>
      </c>
      <c r="K39" s="40" t="s">
        <v>126</v>
      </c>
      <c r="L39" s="40" t="s">
        <v>127</v>
      </c>
    </row>
    <row r="40" spans="2:12" x14ac:dyDescent="0.25">
      <c r="B40" s="128" t="s">
        <v>128</v>
      </c>
      <c r="C40" s="129"/>
      <c r="D40" s="129"/>
      <c r="E40" s="129"/>
      <c r="F40" s="129"/>
      <c r="G40" s="129"/>
      <c r="H40" s="129"/>
      <c r="I40" s="129"/>
      <c r="J40" s="129"/>
      <c r="K40" s="129"/>
      <c r="L40" s="130"/>
    </row>
    <row r="41" spans="2:12" x14ac:dyDescent="0.25">
      <c r="B41" s="37" t="s">
        <v>129</v>
      </c>
      <c r="C41" s="40">
        <v>0</v>
      </c>
      <c r="D41" s="40">
        <v>0</v>
      </c>
      <c r="E41" s="40">
        <v>0</v>
      </c>
      <c r="F41" s="40">
        <v>0</v>
      </c>
      <c r="G41" s="40">
        <v>0</v>
      </c>
      <c r="H41" s="40">
        <v>0</v>
      </c>
      <c r="I41" s="40">
        <v>0</v>
      </c>
      <c r="J41" s="40">
        <v>0</v>
      </c>
      <c r="K41" s="42"/>
      <c r="L41" s="41"/>
    </row>
    <row r="42" spans="2:12" x14ac:dyDescent="0.25">
      <c r="B42" s="37" t="s">
        <v>130</v>
      </c>
      <c r="C42" s="40">
        <v>0</v>
      </c>
      <c r="D42" s="40">
        <v>0</v>
      </c>
      <c r="E42" s="40">
        <v>0</v>
      </c>
      <c r="F42" s="40">
        <v>0</v>
      </c>
      <c r="G42" s="40">
        <v>0</v>
      </c>
      <c r="H42" s="40">
        <v>0</v>
      </c>
      <c r="I42" s="40">
        <v>0</v>
      </c>
      <c r="J42" s="40">
        <v>0</v>
      </c>
      <c r="K42" s="40"/>
      <c r="L42" s="42"/>
    </row>
    <row r="43" spans="2:12" ht="24" x14ac:dyDescent="0.25">
      <c r="B43" s="37" t="s">
        <v>131</v>
      </c>
      <c r="C43" s="48">
        <v>0</v>
      </c>
      <c r="D43" s="48">
        <v>0</v>
      </c>
      <c r="E43" s="48">
        <v>0</v>
      </c>
      <c r="F43" s="48">
        <v>0</v>
      </c>
      <c r="G43" s="48">
        <v>0</v>
      </c>
      <c r="H43" s="48">
        <v>0</v>
      </c>
      <c r="I43" s="48">
        <v>0</v>
      </c>
      <c r="J43" s="48">
        <v>0</v>
      </c>
      <c r="K43" s="40"/>
      <c r="L43" s="42"/>
    </row>
    <row r="44" spans="2:12" ht="24" x14ac:dyDescent="0.25">
      <c r="B44" s="37" t="s">
        <v>132</v>
      </c>
      <c r="C44" s="49">
        <v>0</v>
      </c>
      <c r="D44" s="49">
        <v>0</v>
      </c>
      <c r="E44" s="49">
        <v>0</v>
      </c>
      <c r="F44" s="49">
        <v>0</v>
      </c>
      <c r="G44" s="49">
        <v>0</v>
      </c>
      <c r="H44" s="49">
        <v>0</v>
      </c>
      <c r="I44" s="49">
        <v>0</v>
      </c>
      <c r="J44" s="49">
        <v>0</v>
      </c>
      <c r="K44" s="49"/>
      <c r="L44" s="42"/>
    </row>
    <row r="45" spans="2:12" x14ac:dyDescent="0.25">
      <c r="B45" s="131" t="s">
        <v>133</v>
      </c>
      <c r="C45" s="131"/>
      <c r="D45" s="131"/>
      <c r="E45" s="131"/>
      <c r="F45" s="131"/>
      <c r="G45" s="131"/>
      <c r="H45" s="131"/>
      <c r="I45" s="131"/>
      <c r="J45" s="131"/>
      <c r="K45" s="131"/>
      <c r="L45" s="131"/>
    </row>
    <row r="46" spans="2:12" ht="37.5" x14ac:dyDescent="0.25">
      <c r="B46" s="39" t="s">
        <v>134</v>
      </c>
      <c r="C46" s="50">
        <v>0.7</v>
      </c>
      <c r="D46" s="50">
        <v>0.65799999999999992</v>
      </c>
      <c r="E46" s="50">
        <v>0.59219999999999995</v>
      </c>
      <c r="F46" s="50">
        <v>0.53298000000000001</v>
      </c>
      <c r="G46" s="50">
        <v>0.5</v>
      </c>
      <c r="H46" s="50">
        <v>1</v>
      </c>
      <c r="I46" s="50">
        <v>0.5</v>
      </c>
      <c r="J46" s="50">
        <v>1</v>
      </c>
      <c r="K46" s="40" t="s">
        <v>135</v>
      </c>
      <c r="L46" s="40"/>
    </row>
    <row r="47" spans="2:12" ht="24" x14ac:dyDescent="0.25">
      <c r="B47" s="37" t="s">
        <v>136</v>
      </c>
      <c r="C47" s="40">
        <v>50</v>
      </c>
      <c r="D47" s="40">
        <v>50</v>
      </c>
      <c r="E47" s="40">
        <v>50</v>
      </c>
      <c r="F47" s="40">
        <v>50</v>
      </c>
      <c r="G47" s="40">
        <v>30</v>
      </c>
      <c r="H47" s="40">
        <v>70</v>
      </c>
      <c r="I47" s="40">
        <v>30</v>
      </c>
      <c r="J47" s="40">
        <v>70</v>
      </c>
      <c r="K47" s="40"/>
      <c r="L47" s="40">
        <v>3</v>
      </c>
    </row>
    <row r="48" spans="2:12" ht="24" x14ac:dyDescent="0.25">
      <c r="B48" s="37" t="s">
        <v>137</v>
      </c>
      <c r="C48" s="40">
        <v>50</v>
      </c>
      <c r="D48" s="40">
        <v>50</v>
      </c>
      <c r="E48" s="40">
        <v>50</v>
      </c>
      <c r="F48" s="40">
        <v>50</v>
      </c>
      <c r="G48" s="40">
        <v>30</v>
      </c>
      <c r="H48" s="40">
        <v>70</v>
      </c>
      <c r="I48" s="40">
        <v>30</v>
      </c>
      <c r="J48" s="40">
        <v>70</v>
      </c>
      <c r="K48" s="40"/>
      <c r="L48" s="40">
        <v>3</v>
      </c>
    </row>
    <row r="49" spans="2:12" ht="25.5" x14ac:dyDescent="0.25">
      <c r="B49" s="37" t="s">
        <v>138</v>
      </c>
      <c r="C49" s="40">
        <v>2000</v>
      </c>
      <c r="D49" s="40">
        <v>2000</v>
      </c>
      <c r="E49" s="40">
        <v>2000</v>
      </c>
      <c r="F49" s="40">
        <v>2000</v>
      </c>
      <c r="G49" s="40">
        <v>1000</v>
      </c>
      <c r="H49" s="40">
        <v>3000</v>
      </c>
      <c r="I49" s="40">
        <v>1000</v>
      </c>
      <c r="J49" s="40">
        <v>3000</v>
      </c>
      <c r="K49" s="40"/>
      <c r="L49" s="40">
        <v>3</v>
      </c>
    </row>
    <row r="50" spans="2:12" ht="25.5" x14ac:dyDescent="0.25">
      <c r="B50" s="37" t="s">
        <v>139</v>
      </c>
      <c r="C50" s="51">
        <v>8.4</v>
      </c>
      <c r="D50" s="51">
        <v>8.2000000000000011</v>
      </c>
      <c r="E50" s="51">
        <v>8.7999999999999989</v>
      </c>
      <c r="F50" s="51">
        <v>8.1999999999999993</v>
      </c>
      <c r="G50" s="51">
        <v>4.3</v>
      </c>
      <c r="H50" s="51">
        <v>9.1</v>
      </c>
      <c r="I50" s="51">
        <v>6.5</v>
      </c>
      <c r="J50" s="51">
        <v>11.9</v>
      </c>
      <c r="K50" s="40"/>
      <c r="L50" s="40"/>
    </row>
    <row r="51" spans="2:12" ht="37.5" x14ac:dyDescent="0.25">
      <c r="B51" s="52" t="s">
        <v>140</v>
      </c>
      <c r="C51" s="51">
        <v>6.4</v>
      </c>
      <c r="D51" s="51">
        <v>6.4</v>
      </c>
      <c r="E51" s="51">
        <v>7.1</v>
      </c>
      <c r="F51" s="51">
        <v>6.6</v>
      </c>
      <c r="G51" s="51">
        <v>2.8</v>
      </c>
      <c r="H51" s="51">
        <v>7.1</v>
      </c>
      <c r="I51" s="51">
        <v>5</v>
      </c>
      <c r="J51" s="51">
        <v>9.9</v>
      </c>
      <c r="K51" s="40" t="s">
        <v>141</v>
      </c>
      <c r="L51" s="40"/>
    </row>
    <row r="52" spans="2:12" ht="37.5" x14ac:dyDescent="0.25">
      <c r="B52" s="52" t="s">
        <v>142</v>
      </c>
      <c r="C52" s="51">
        <v>2</v>
      </c>
      <c r="D52" s="51">
        <v>1.8</v>
      </c>
      <c r="E52" s="51">
        <v>1.7</v>
      </c>
      <c r="F52" s="51">
        <v>1.6</v>
      </c>
      <c r="G52" s="51">
        <v>1.5</v>
      </c>
      <c r="H52" s="51">
        <v>2</v>
      </c>
      <c r="I52" s="51">
        <v>1.5</v>
      </c>
      <c r="J52" s="51">
        <v>2</v>
      </c>
      <c r="K52" s="40" t="s">
        <v>143</v>
      </c>
      <c r="L52" s="40">
        <v>3</v>
      </c>
    </row>
    <row r="53" spans="2:12" x14ac:dyDescent="0.25">
      <c r="B53" s="128" t="s">
        <v>144</v>
      </c>
      <c r="C53" s="129"/>
      <c r="D53" s="129"/>
      <c r="E53" s="129"/>
      <c r="F53" s="129"/>
      <c r="G53" s="129"/>
      <c r="H53" s="129"/>
      <c r="I53" s="129"/>
      <c r="J53" s="129"/>
      <c r="K53" s="129"/>
      <c r="L53" s="130"/>
    </row>
    <row r="54" spans="2:12" x14ac:dyDescent="0.25">
      <c r="B54" s="39"/>
      <c r="C54" s="42"/>
      <c r="D54" s="42"/>
      <c r="E54" s="42"/>
      <c r="F54" s="42"/>
      <c r="G54" s="42"/>
      <c r="H54" s="42"/>
      <c r="I54" s="42"/>
      <c r="J54" s="42"/>
      <c r="K54" s="42"/>
      <c r="L54" s="42"/>
    </row>
  </sheetData>
  <mergeCells count="7">
    <mergeCell ref="B53:L53"/>
    <mergeCell ref="B45:L45"/>
    <mergeCell ref="C19:L19"/>
    <mergeCell ref="G20:H20"/>
    <mergeCell ref="I20:J20"/>
    <mergeCell ref="B34:L34"/>
    <mergeCell ref="B40:L40"/>
  </mergeCells>
  <pageMargins left="0.7" right="0.7" top="0.75" bottom="0.75" header="0.3" footer="0.3"/>
  <pageSetup orientation="portrait" horizontalDpi="1200" verticalDpi="120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B3:P35"/>
  <sheetViews>
    <sheetView workbookViewId="0">
      <selection activeCell="J20" sqref="J20"/>
    </sheetView>
  </sheetViews>
  <sheetFormatPr defaultRowHeight="15" x14ac:dyDescent="0.25"/>
  <cols>
    <col min="2" max="2" width="18.85546875" customWidth="1"/>
    <col min="3" max="3" width="5.42578125" bestFit="1" customWidth="1"/>
    <col min="4" max="4" width="8.85546875" customWidth="1"/>
    <col min="5" max="5" width="12.28515625" customWidth="1"/>
    <col min="6" max="6" width="12.28515625" bestFit="1" customWidth="1"/>
    <col min="7" max="7" width="15" bestFit="1" customWidth="1"/>
    <col min="8" max="8" width="14.140625" customWidth="1"/>
    <col min="9" max="9" width="18.7109375" customWidth="1"/>
    <col min="10" max="10" width="18.28515625" bestFit="1" customWidth="1"/>
    <col min="11" max="11" width="10.140625" customWidth="1"/>
  </cols>
  <sheetData>
    <row r="3" spans="2:16" ht="30" x14ac:dyDescent="0.25">
      <c r="B3" s="9" t="s">
        <v>145</v>
      </c>
      <c r="C3" s="9" t="s">
        <v>30</v>
      </c>
      <c r="D3" s="9" t="s">
        <v>34</v>
      </c>
      <c r="E3" s="9" t="s">
        <v>35</v>
      </c>
      <c r="F3" s="9" t="s">
        <v>32</v>
      </c>
      <c r="G3" s="7" t="s">
        <v>43</v>
      </c>
      <c r="H3" s="7" t="s">
        <v>44</v>
      </c>
      <c r="I3" s="7" t="s">
        <v>45</v>
      </c>
      <c r="J3" s="7" t="s">
        <v>46</v>
      </c>
      <c r="K3" s="7" t="s">
        <v>47</v>
      </c>
      <c r="L3" s="7" t="s">
        <v>48</v>
      </c>
      <c r="M3" s="7" t="s">
        <v>49</v>
      </c>
    </row>
    <row r="4" spans="2:16" ht="42.75" customHeight="1" x14ac:dyDescent="0.25">
      <c r="B4" s="11" t="s">
        <v>146</v>
      </c>
      <c r="C4" s="11"/>
      <c r="D4" s="11"/>
      <c r="E4" s="11" t="s">
        <v>59</v>
      </c>
      <c r="F4" s="11" t="s">
        <v>56</v>
      </c>
      <c r="G4" s="11" t="s">
        <v>66</v>
      </c>
      <c r="H4" s="11" t="s">
        <v>67</v>
      </c>
      <c r="I4" s="11" t="s">
        <v>68</v>
      </c>
      <c r="J4" s="11" t="s">
        <v>69</v>
      </c>
      <c r="K4" s="11" t="s">
        <v>70</v>
      </c>
      <c r="L4" s="11" t="s">
        <v>71</v>
      </c>
      <c r="M4" s="11" t="s">
        <v>72</v>
      </c>
    </row>
    <row r="5" spans="2:16" ht="15.75" thickBot="1" x14ac:dyDescent="0.3">
      <c r="B5" s="15"/>
      <c r="C5" s="15"/>
      <c r="D5" s="15"/>
      <c r="E5" s="15"/>
      <c r="F5" s="15" t="s">
        <v>194</v>
      </c>
      <c r="G5" s="15" t="s">
        <v>77</v>
      </c>
      <c r="H5" s="15" t="s">
        <v>77</v>
      </c>
      <c r="I5" s="15" t="s">
        <v>78</v>
      </c>
      <c r="J5" s="15" t="s">
        <v>79</v>
      </c>
      <c r="K5" s="15" t="s">
        <v>79</v>
      </c>
      <c r="L5" s="15"/>
      <c r="M5" s="15" t="s">
        <v>80</v>
      </c>
      <c r="O5" t="s">
        <v>147</v>
      </c>
      <c r="P5">
        <v>7.45</v>
      </c>
    </row>
    <row r="6" spans="2:16" x14ac:dyDescent="0.25">
      <c r="B6" s="56">
        <v>40</v>
      </c>
      <c r="C6" s="56">
        <v>2015</v>
      </c>
      <c r="D6" s="56">
        <f>C20/100</f>
        <v>1</v>
      </c>
      <c r="E6" s="57"/>
      <c r="F6" s="22">
        <f>C17</f>
        <v>250</v>
      </c>
      <c r="G6" s="57">
        <f>C29*$P$5</f>
        <v>0.52150000000000007</v>
      </c>
      <c r="H6">
        <f>(C34*$P$5/1000000)*1/(C17/1000)</f>
        <v>3.7249999999999998E-2</v>
      </c>
      <c r="I6">
        <f>C35</f>
        <v>0</v>
      </c>
      <c r="J6" s="58">
        <v>3.1536000000000002E-2</v>
      </c>
      <c r="K6" s="59">
        <v>1</v>
      </c>
      <c r="L6" s="58">
        <v>1</v>
      </c>
      <c r="M6">
        <f>C21</f>
        <v>20</v>
      </c>
    </row>
    <row r="7" spans="2:16" x14ac:dyDescent="0.25">
      <c r="B7" s="56"/>
      <c r="C7" s="56">
        <v>2020</v>
      </c>
      <c r="D7" s="56">
        <f>D20/100</f>
        <v>1</v>
      </c>
      <c r="E7" s="57"/>
      <c r="F7" s="22">
        <f>D17</f>
        <v>250</v>
      </c>
      <c r="G7" s="57">
        <f>D29*$P$5</f>
        <v>0.52150000000000007</v>
      </c>
      <c r="H7">
        <f>(D34*$P$5/1000000)*1/(D17/1000)</f>
        <v>3.7249999999999998E-2</v>
      </c>
      <c r="I7">
        <f>D35</f>
        <v>0</v>
      </c>
      <c r="M7">
        <f>D21</f>
        <v>20</v>
      </c>
    </row>
    <row r="8" spans="2:16" x14ac:dyDescent="0.25">
      <c r="B8" s="56"/>
      <c r="C8" s="56">
        <v>2030</v>
      </c>
      <c r="D8" s="56">
        <f>E20/100</f>
        <v>1</v>
      </c>
      <c r="E8" s="57"/>
      <c r="F8" s="22">
        <f>E17</f>
        <v>250</v>
      </c>
      <c r="G8" s="57">
        <f>E29*$P$5</f>
        <v>0.52150000000000007</v>
      </c>
      <c r="H8">
        <f>(E34*$P$5/1000000)*1/(E17/1000)</f>
        <v>3.7249999999999998E-2</v>
      </c>
      <c r="I8">
        <f>E35</f>
        <v>0</v>
      </c>
      <c r="M8">
        <f>E21</f>
        <v>20</v>
      </c>
    </row>
    <row r="9" spans="2:16" x14ac:dyDescent="0.25">
      <c r="B9" s="56"/>
      <c r="C9" s="56">
        <v>2050</v>
      </c>
      <c r="D9" s="56">
        <f>F20/100</f>
        <v>1</v>
      </c>
      <c r="E9" s="57"/>
      <c r="F9" s="22">
        <f>F17</f>
        <v>250</v>
      </c>
      <c r="G9" s="57">
        <f>F29*$P$5</f>
        <v>0.52150000000000007</v>
      </c>
      <c r="H9">
        <f>(F34*$P$5/1000000)*1/(F17/1000)</f>
        <v>3.7249999999999998E-2</v>
      </c>
      <c r="I9">
        <f>F35</f>
        <v>0</v>
      </c>
      <c r="M9">
        <f>F21</f>
        <v>20</v>
      </c>
    </row>
    <row r="11" spans="2:16" x14ac:dyDescent="0.25">
      <c r="B11" s="72" t="s">
        <v>168</v>
      </c>
    </row>
    <row r="12" spans="2:16" ht="15.75" thickBot="1" x14ac:dyDescent="0.3"/>
    <row r="13" spans="2:16" x14ac:dyDescent="0.25">
      <c r="B13" s="136" t="s">
        <v>90</v>
      </c>
      <c r="C13" s="138" t="s">
        <v>169</v>
      </c>
      <c r="D13" s="139"/>
      <c r="E13" s="139"/>
      <c r="F13" s="139"/>
      <c r="G13" s="139"/>
      <c r="H13" s="140"/>
    </row>
    <row r="14" spans="2:16" ht="15.75" thickBot="1" x14ac:dyDescent="0.3">
      <c r="B14" s="137"/>
      <c r="C14" s="141" t="s">
        <v>170</v>
      </c>
      <c r="D14" s="142"/>
      <c r="E14" s="142"/>
      <c r="F14" s="142"/>
      <c r="G14" s="142"/>
      <c r="H14" s="143"/>
    </row>
    <row r="15" spans="2:16" ht="15.75" thickBot="1" x14ac:dyDescent="0.3">
      <c r="B15" s="73"/>
      <c r="C15" s="74">
        <v>2015</v>
      </c>
      <c r="D15" s="74">
        <v>2020</v>
      </c>
      <c r="E15" s="74">
        <v>2030</v>
      </c>
      <c r="F15" s="74">
        <v>2050</v>
      </c>
      <c r="G15" s="74" t="s">
        <v>94</v>
      </c>
      <c r="H15" s="74" t="s">
        <v>95</v>
      </c>
    </row>
    <row r="16" spans="2:16" ht="15.75" thickBot="1" x14ac:dyDescent="0.3">
      <c r="B16" s="75" t="s">
        <v>96</v>
      </c>
      <c r="C16" s="76"/>
      <c r="D16" s="76"/>
      <c r="E16" s="76"/>
      <c r="F16" s="76"/>
      <c r="G16" s="76"/>
      <c r="H16" s="77"/>
    </row>
    <row r="17" spans="2:8" ht="37.5" thickBot="1" x14ac:dyDescent="0.3">
      <c r="B17" s="73" t="s">
        <v>171</v>
      </c>
      <c r="C17" s="74">
        <v>250</v>
      </c>
      <c r="D17" s="74">
        <v>250</v>
      </c>
      <c r="E17" s="74">
        <v>250</v>
      </c>
      <c r="F17" s="74">
        <v>250</v>
      </c>
      <c r="G17" s="74" t="s">
        <v>172</v>
      </c>
      <c r="H17" s="74"/>
    </row>
    <row r="18" spans="2:8" ht="49.5" thickBot="1" x14ac:dyDescent="0.3">
      <c r="B18" s="73" t="s">
        <v>173</v>
      </c>
      <c r="C18" s="74">
        <v>100</v>
      </c>
      <c r="D18" s="74">
        <v>100</v>
      </c>
      <c r="E18" s="74">
        <v>100</v>
      </c>
      <c r="F18" s="74">
        <v>100</v>
      </c>
      <c r="G18" s="74"/>
      <c r="H18" s="74"/>
    </row>
    <row r="19" spans="2:8" ht="37.5" thickBot="1" x14ac:dyDescent="0.3">
      <c r="B19" s="73" t="s">
        <v>174</v>
      </c>
      <c r="C19" s="74">
        <v>100</v>
      </c>
      <c r="D19" s="74">
        <v>100</v>
      </c>
      <c r="E19" s="74">
        <v>100</v>
      </c>
      <c r="F19" s="74">
        <v>100</v>
      </c>
      <c r="G19" s="74"/>
      <c r="H19" s="74"/>
    </row>
    <row r="20" spans="2:8" ht="37.5" thickBot="1" x14ac:dyDescent="0.3">
      <c r="B20" s="73" t="s">
        <v>175</v>
      </c>
      <c r="C20" s="74">
        <v>100</v>
      </c>
      <c r="D20" s="74">
        <v>100</v>
      </c>
      <c r="E20" s="74">
        <v>100</v>
      </c>
      <c r="F20" s="74">
        <v>100</v>
      </c>
      <c r="G20" s="74" t="s">
        <v>176</v>
      </c>
      <c r="H20" s="74"/>
    </row>
    <row r="21" spans="2:8" ht="25.5" thickBot="1" x14ac:dyDescent="0.3">
      <c r="B21" s="73" t="s">
        <v>115</v>
      </c>
      <c r="C21" s="74">
        <v>20</v>
      </c>
      <c r="D21" s="74">
        <v>20</v>
      </c>
      <c r="E21" s="74">
        <v>20</v>
      </c>
      <c r="F21" s="74">
        <v>20</v>
      </c>
      <c r="G21" s="74"/>
      <c r="H21" s="74"/>
    </row>
    <row r="22" spans="2:8" ht="15.75" thickBot="1" x14ac:dyDescent="0.3">
      <c r="B22" s="75" t="s">
        <v>128</v>
      </c>
      <c r="C22" s="76"/>
      <c r="D22" s="76"/>
      <c r="E22" s="76"/>
      <c r="F22" s="76"/>
      <c r="G22" s="76"/>
      <c r="H22" s="77"/>
    </row>
    <row r="23" spans="2:8" ht="15.75" thickBot="1" x14ac:dyDescent="0.3">
      <c r="B23" s="73" t="s">
        <v>177</v>
      </c>
      <c r="C23" s="74" t="s">
        <v>178</v>
      </c>
      <c r="D23" s="74" t="s">
        <v>178</v>
      </c>
      <c r="E23" s="74" t="s">
        <v>178</v>
      </c>
      <c r="F23" s="74" t="s">
        <v>178</v>
      </c>
      <c r="G23" s="74"/>
      <c r="H23" s="74"/>
    </row>
    <row r="24" spans="2:8" ht="15.75" thickBot="1" x14ac:dyDescent="0.3">
      <c r="B24" s="73" t="s">
        <v>179</v>
      </c>
      <c r="C24" s="74" t="s">
        <v>178</v>
      </c>
      <c r="D24" s="74" t="s">
        <v>178</v>
      </c>
      <c r="E24" s="74" t="s">
        <v>178</v>
      </c>
      <c r="F24" s="74" t="s">
        <v>178</v>
      </c>
      <c r="G24" s="74"/>
      <c r="H24" s="74"/>
    </row>
    <row r="25" spans="2:8" ht="15.75" thickBot="1" x14ac:dyDescent="0.3">
      <c r="B25" s="73" t="s">
        <v>180</v>
      </c>
      <c r="C25" s="74" t="s">
        <v>178</v>
      </c>
      <c r="D25" s="74" t="s">
        <v>178</v>
      </c>
      <c r="E25" s="74" t="s">
        <v>178</v>
      </c>
      <c r="F25" s="74" t="s">
        <v>178</v>
      </c>
      <c r="G25" s="74"/>
      <c r="H25" s="74"/>
    </row>
    <row r="26" spans="2:8" ht="15.75" thickBot="1" x14ac:dyDescent="0.3">
      <c r="B26" s="73" t="s">
        <v>181</v>
      </c>
      <c r="C26" s="74" t="s">
        <v>178</v>
      </c>
      <c r="D26" s="74" t="s">
        <v>178</v>
      </c>
      <c r="E26" s="74" t="s">
        <v>178</v>
      </c>
      <c r="F26" s="74" t="s">
        <v>178</v>
      </c>
      <c r="G26" s="74"/>
      <c r="H26" s="74"/>
    </row>
    <row r="27" spans="2:8" ht="25.5" thickBot="1" x14ac:dyDescent="0.3">
      <c r="B27" s="73" t="s">
        <v>182</v>
      </c>
      <c r="C27" s="74" t="s">
        <v>178</v>
      </c>
      <c r="D27" s="74" t="s">
        <v>178</v>
      </c>
      <c r="E27" s="74" t="s">
        <v>178</v>
      </c>
      <c r="F27" s="74" t="s">
        <v>178</v>
      </c>
      <c r="G27" s="74"/>
      <c r="H27" s="74"/>
    </row>
    <row r="28" spans="2:8" ht="15.75" thickBot="1" x14ac:dyDescent="0.3">
      <c r="B28" s="75" t="s">
        <v>183</v>
      </c>
      <c r="C28" s="76"/>
      <c r="D28" s="76"/>
      <c r="E28" s="76"/>
      <c r="F28" s="76"/>
      <c r="G28" s="76"/>
      <c r="H28" s="77"/>
    </row>
    <row r="29" spans="2:8" ht="25.5" thickBot="1" x14ac:dyDescent="0.3">
      <c r="B29" s="73" t="s">
        <v>184</v>
      </c>
      <c r="C29" s="74">
        <v>7.0000000000000007E-2</v>
      </c>
      <c r="D29" s="74">
        <v>7.0000000000000007E-2</v>
      </c>
      <c r="E29" s="74">
        <v>7.0000000000000007E-2</v>
      </c>
      <c r="F29" s="74">
        <v>7.0000000000000007E-2</v>
      </c>
      <c r="G29" s="74" t="s">
        <v>112</v>
      </c>
      <c r="H29" s="74" t="s">
        <v>185</v>
      </c>
    </row>
    <row r="30" spans="2:8" ht="24.75" x14ac:dyDescent="0.25">
      <c r="B30" s="78" t="s">
        <v>186</v>
      </c>
      <c r="C30" s="79"/>
      <c r="D30" s="79"/>
      <c r="E30" s="79"/>
      <c r="F30" s="79"/>
      <c r="G30" s="79"/>
      <c r="H30" s="79"/>
    </row>
    <row r="31" spans="2:8" ht="24.75" x14ac:dyDescent="0.25">
      <c r="B31" s="78" t="s">
        <v>187</v>
      </c>
      <c r="C31" s="79" t="s">
        <v>188</v>
      </c>
      <c r="D31" s="79">
        <v>70</v>
      </c>
      <c r="E31" s="79">
        <v>70</v>
      </c>
      <c r="F31" s="79">
        <v>70</v>
      </c>
      <c r="G31" s="79"/>
      <c r="H31" s="79"/>
    </row>
    <row r="32" spans="2:8" ht="25.5" thickBot="1" x14ac:dyDescent="0.3">
      <c r="B32" s="73" t="s">
        <v>189</v>
      </c>
      <c r="C32" s="74" t="s">
        <v>190</v>
      </c>
      <c r="D32" s="74">
        <v>30</v>
      </c>
      <c r="E32" s="74">
        <v>30</v>
      </c>
      <c r="F32" s="74">
        <v>30</v>
      </c>
      <c r="G32" s="74"/>
      <c r="H32" s="74"/>
    </row>
    <row r="33" spans="2:8" ht="37.5" thickBot="1" x14ac:dyDescent="0.3">
      <c r="B33" s="73" t="s">
        <v>191</v>
      </c>
      <c r="C33" s="74">
        <v>4</v>
      </c>
      <c r="D33" s="74">
        <v>4</v>
      </c>
      <c r="E33" s="74">
        <v>4</v>
      </c>
      <c r="F33" s="74">
        <v>4</v>
      </c>
      <c r="G33" s="74" t="s">
        <v>121</v>
      </c>
      <c r="H33" s="74"/>
    </row>
    <row r="34" spans="2:8" ht="25.5" thickBot="1" x14ac:dyDescent="0.3">
      <c r="B34" s="73" t="s">
        <v>192</v>
      </c>
      <c r="C34" s="80">
        <v>1250</v>
      </c>
      <c r="D34" s="80">
        <v>1250</v>
      </c>
      <c r="E34" s="80">
        <v>1250</v>
      </c>
      <c r="F34" s="80">
        <v>1250</v>
      </c>
      <c r="G34" s="74"/>
      <c r="H34" s="74">
        <v>7</v>
      </c>
    </row>
    <row r="35" spans="2:8" ht="15.75" thickBot="1" x14ac:dyDescent="0.3">
      <c r="B35" s="73" t="s">
        <v>193</v>
      </c>
      <c r="C35" s="74"/>
      <c r="D35" s="74"/>
      <c r="E35" s="74"/>
      <c r="F35" s="74"/>
      <c r="G35" s="74"/>
      <c r="H35" s="74"/>
    </row>
  </sheetData>
  <mergeCells count="3">
    <mergeCell ref="B13:B14"/>
    <mergeCell ref="C13:H13"/>
    <mergeCell ref="C14:H1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LOG</vt:lpstr>
      <vt:lpstr>EXH_Comm</vt:lpstr>
      <vt:lpstr>EXH_Proc</vt:lpstr>
      <vt:lpstr>ELC_EXH_Processes</vt:lpstr>
      <vt:lpstr>HP_DATA</vt:lpstr>
      <vt:lpstr>HX_Data</vt:lpstr>
      <vt:lpstr>Euro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Mikkel Bosack Simonsen</dc:creator>
  <cp:lastModifiedBy>%displayname%</cp:lastModifiedBy>
  <dcterms:created xsi:type="dcterms:W3CDTF">2017-08-31T09:05:38Z</dcterms:created>
  <dcterms:modified xsi:type="dcterms:W3CDTF">2017-10-02T15:47:47Z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9609401226043</vt:r8>
  </property>
</Properties>
</file>