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TIMES models\TIMES-Nordic\SuppXLS\"/>
    </mc:Choice>
  </mc:AlternateContent>
  <xr:revisionPtr revIDLastSave="0" documentId="13_ncr:1_{9EA33FDC-0F90-405C-BD94-5A938A12EC7E}" xr6:coauthVersionLast="46" xr6:coauthVersionMax="46" xr10:uidLastSave="{00000000-0000-0000-0000-000000000000}"/>
  <bookViews>
    <workbookView xWindow="14232" yWindow="600" windowWidth="23436" windowHeight="16032" firstSheet="1" activeTab="6" xr2:uid="{00000000-000D-0000-FFFF-FFFF00000000}"/>
  </bookViews>
  <sheets>
    <sheet name="LOG" sheetId="32" r:id="rId1"/>
    <sheet name="Intro" sheetId="33" r:id="rId2"/>
    <sheet name="Residential solar heating" sheetId="25" r:id="rId3"/>
    <sheet name="GAS_Constraint" sheetId="18" r:id="rId4"/>
    <sheet name="NG_HPs_boilers" sheetId="27" r:id="rId5"/>
    <sheet name="RestrictDHexpansion" sheetId="29" r:id="rId6"/>
    <sheet name="DHconstrain_to_existing" sheetId="34" r:id="rId7"/>
    <sheet name="PV" sheetId="26" r:id="rId8"/>
    <sheet name="Data_for_paper" sheetId="17"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s>
  <definedNames>
    <definedName name="_Order1" hidden="1">255</definedName>
    <definedName name="_Order2" hidden="1">255</definedName>
    <definedName name="åhuselc">'[1]Husholdninger (f)'!$10:$10</definedName>
    <definedName name="åprdelc">'[1]Produktionserhverv (f)'!$11:$11</definedName>
    <definedName name="åserelc">'[1]Handel &amp; service (f)'!$11:$11</definedName>
    <definedName name="åtrpelc">'[1]Transport (f)'!$16:$16</definedName>
    <definedName name="åvettt">'[1]Vedvarende energi'!$5:$5</definedName>
    <definedName name="BiomassLargeCHP">[2]TechnologyData!$A$14:$M$41</definedName>
    <definedName name="BPslut">[2]Plants!$J$2</definedName>
    <definedName name="Covered_demand_by_GSHP_20072014" localSheetId="8">Data_for_paper!#REF!</definedName>
    <definedName name="Covered_demand_by_GSHP_20072015" localSheetId="8">Data_for_paper!$A$1:$J$13</definedName>
    <definedName name="dkkPerEUR">'[3]Centrale data'!$C$34</definedName>
    <definedName name="Eksportstigning">[2]Plants!$J$6</definedName>
    <definedName name="ElBoiler">[2]TechnologyData!$O$72:$AA$99</definedName>
    <definedName name="ElPriceMix" localSheetId="6">[2]Subsidy!#REF!</definedName>
    <definedName name="ElPriceMix">[2]Subsidy!#REF!</definedName>
    <definedName name="Fastprisår">[4]Forside!$B$5</definedName>
    <definedName name="FID_1">[5]AGR_Fuels!$A$2</definedName>
    <definedName name="FID_2" localSheetId="6">[6]LOG!#REF!</definedName>
    <definedName name="FID_2">[6]LOG!#REF!</definedName>
    <definedName name="FIXWSTBP">'[7]O&amp;M waste '!$C$4</definedName>
    <definedName name="FuelPrices" localSheetId="6">#REF!</definedName>
    <definedName name="FuelPrices">#REF!</definedName>
    <definedName name="HeatPump_Large">[2]TechnologyData!$O$101:$AA$128</definedName>
    <definedName name="Inflation" localSheetId="6">[2]General!#REF!</definedName>
    <definedName name="Inflation">[2]General!#REF!</definedName>
    <definedName name="LastPSOYear">[2]Plants!$H$2</definedName>
    <definedName name="Nettarif">[2]TechnologyData!$F$11</definedName>
    <definedName name="NGCC_SmallBP">[2]TechnologyData!$A$72:$M$99</definedName>
    <definedName name="nhydro" localSheetId="6">[2]General!#REF!</definedName>
    <definedName name="nhydro">[2]General!#REF!</definedName>
    <definedName name="NyeNGCC">[2]Plants!$J$5</definedName>
    <definedName name="OffshoreWindPark">[2]TechnologyData!$O$43:$AA$70</definedName>
    <definedName name="OnshoreWindPark">[2]TechnologyData!$O$14:$AA$41</definedName>
    <definedName name="Prisår_Til_Ramses" localSheetId="6">#REF!</definedName>
    <definedName name="Prisår_Til_Ramses">#REF!</definedName>
    <definedName name="Raggr1">[8]Rækker!$A$4:$A$4</definedName>
    <definedName name="Raggr2">[8]Rækker!$B$4:$B$4</definedName>
    <definedName name="Raggr3">[8]Rækker!$C$4:$C$4</definedName>
    <definedName name="Real_interest_rate">[9]TechnologyData!$B$37</definedName>
    <definedName name="RefurbishedCoalBioCHP">[2]TechnologyData!$A$43:$M$70</definedName>
    <definedName name="RenovCKV">[2]Plants!$J$4</definedName>
    <definedName name="rSØK">'[3]Centrale data'!$C$32</definedName>
    <definedName name="Saggr1">[8]Søjler!$A$4:$A$7</definedName>
    <definedName name="Saggr2">[8]Søjler!$B$4:$B$7</definedName>
    <definedName name="Saggr3">[8]Søjler!$C$4:$C$7</definedName>
    <definedName name="Saggr4">[8]Søjler!$D$4:$D$7</definedName>
    <definedName name="Saggr5">[8]Søjler!$E$4:$E$7</definedName>
    <definedName name="Saggr6">[8]Søjler!$F$4:$F$7</definedName>
    <definedName name="Saggr7">[8]Søjler!$G$4:$G$7</definedName>
    <definedName name="Saggr8">[8]Søjler!$H$4:$H$7</definedName>
    <definedName name="VARWSTBO">'[7]O&amp;M waste '!$D$5</definedName>
    <definedName name="VARWSTBP">'[7]O&amp;M waste '!$D$4</definedName>
    <definedName name="WasteCHP">[2]TechnologyData!$A$101:$M$129</definedName>
    <definedName name="Wood_SmallBP">[2]TechnologyData!$A$131:$M$158</definedName>
    <definedName name="x">[10]AGR_Fuels!$A$2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 i="34" l="1"/>
  <c r="I10" i="34"/>
  <c r="J9" i="34"/>
  <c r="I9" i="34"/>
  <c r="I8" i="34"/>
  <c r="J8" i="34"/>
  <c r="J7" i="34"/>
  <c r="I7" i="34"/>
  <c r="H14" i="29"/>
  <c r="G14" i="29"/>
  <c r="H13" i="29"/>
  <c r="G13" i="29"/>
  <c r="H12" i="29"/>
  <c r="G12" i="29"/>
  <c r="H11" i="29"/>
  <c r="G11" i="29"/>
  <c r="H10" i="29"/>
  <c r="G10" i="29"/>
  <c r="H9" i="29"/>
  <c r="G9" i="29"/>
  <c r="J8" i="27"/>
  <c r="I8" i="27"/>
  <c r="J7" i="27"/>
  <c r="I7" i="27"/>
  <c r="I7" i="18"/>
  <c r="M9" i="25"/>
  <c r="L9" i="25"/>
  <c r="M7" i="25"/>
  <c r="L7" i="25"/>
  <c r="M28" i="25"/>
  <c r="M30" i="25" s="1"/>
  <c r="M27" i="25"/>
  <c r="M29" i="25" s="1"/>
  <c r="P28" i="25"/>
  <c r="P30" i="25" s="1"/>
  <c r="P27" i="25"/>
  <c r="P29" i="25" s="1"/>
  <c r="D6" i="32" l="1"/>
  <c r="D7" i="32"/>
  <c r="D8" i="32"/>
  <c r="D9" i="32"/>
  <c r="D10" i="32"/>
  <c r="D11" i="32"/>
  <c r="D12" i="32"/>
  <c r="G35" i="34" l="1"/>
  <c r="F35" i="34"/>
  <c r="D35" i="34"/>
  <c r="C35" i="34"/>
  <c r="H34" i="34"/>
  <c r="H33" i="34"/>
  <c r="E34" i="34"/>
  <c r="E33" i="34"/>
  <c r="J34" i="34"/>
  <c r="I34" i="34"/>
  <c r="E35" i="34" l="1"/>
  <c r="H35" i="34"/>
  <c r="K34" i="34"/>
  <c r="H39" i="34" s="1"/>
  <c r="E39" i="34" l="1"/>
  <c r="K39" i="34"/>
  <c r="J39" i="34"/>
  <c r="C39" i="34"/>
  <c r="F39" i="34"/>
  <c r="G39" i="34"/>
  <c r="I39" i="34"/>
  <c r="D39" i="34"/>
  <c r="K19" i="34" l="1"/>
  <c r="D19" i="34"/>
  <c r="C19" i="34"/>
  <c r="J19" i="34"/>
  <c r="F19" i="34"/>
  <c r="M19" i="34"/>
  <c r="L19" i="34"/>
  <c r="E19" i="34"/>
  <c r="G19" i="34" l="1"/>
  <c r="E26" i="34" s="1"/>
  <c r="N19" i="34"/>
  <c r="F26" i="34" s="1"/>
  <c r="J33" i="34" l="1"/>
  <c r="I33" i="34"/>
  <c r="C27" i="34" l="1"/>
  <c r="D27" i="34"/>
  <c r="I35" i="34"/>
  <c r="K33" i="34"/>
  <c r="J35" i="34"/>
  <c r="I38" i="34" l="1"/>
  <c r="K35" i="34"/>
  <c r="J40" i="34" s="1"/>
  <c r="G38" i="34"/>
  <c r="F38" i="34"/>
  <c r="D38" i="34"/>
  <c r="C38" i="34"/>
  <c r="K38" i="34"/>
  <c r="E38" i="34"/>
  <c r="H38" i="34"/>
  <c r="J38" i="34"/>
  <c r="I40" i="34" l="1"/>
  <c r="D18" i="34"/>
  <c r="K18" i="34"/>
  <c r="L18" i="34"/>
  <c r="E18" i="34"/>
  <c r="M18" i="34"/>
  <c r="F18" i="34"/>
  <c r="J18" i="34"/>
  <c r="C18" i="34"/>
  <c r="D40" i="34"/>
  <c r="K40" i="34"/>
  <c r="C40" i="34"/>
  <c r="E40" i="34"/>
  <c r="H40" i="34"/>
  <c r="F40" i="34"/>
  <c r="G40" i="34"/>
  <c r="G18" i="34" l="1"/>
  <c r="E25" i="34" s="1"/>
  <c r="N18" i="34"/>
  <c r="F25" i="34" s="1"/>
  <c r="D14" i="32" l="1"/>
  <c r="D15" i="32" l="1"/>
  <c r="C14" i="29"/>
  <c r="C13" i="29"/>
  <c r="C12" i="29"/>
  <c r="C11" i="29"/>
  <c r="C10" i="29"/>
  <c r="C9" i="29"/>
  <c r="J21" i="27" l="1"/>
  <c r="I21" i="27"/>
  <c r="J20" i="27"/>
  <c r="I20" i="27"/>
  <c r="J24" i="27" l="1"/>
  <c r="J25" i="27"/>
  <c r="I24" i="27"/>
  <c r="I25" i="27"/>
  <c r="H64" i="26"/>
  <c r="T73" i="26"/>
  <c r="S73" i="26"/>
  <c r="R73" i="26"/>
  <c r="Q73" i="26"/>
  <c r="P73" i="26"/>
  <c r="O73" i="26"/>
  <c r="N73" i="26"/>
  <c r="M73" i="26"/>
  <c r="L73" i="26"/>
  <c r="K73" i="26"/>
  <c r="J73" i="26"/>
  <c r="I73" i="26"/>
  <c r="H73" i="26"/>
  <c r="G73" i="26"/>
  <c r="F73" i="26"/>
  <c r="E73" i="26"/>
  <c r="D73" i="26"/>
  <c r="C73" i="26"/>
  <c r="T72" i="26"/>
  <c r="S72" i="26"/>
  <c r="R72" i="26"/>
  <c r="Q72" i="26"/>
  <c r="P72" i="26"/>
  <c r="O72" i="26"/>
  <c r="N72" i="26"/>
  <c r="M72" i="26"/>
  <c r="L72" i="26"/>
  <c r="K72" i="26"/>
  <c r="J72" i="26"/>
  <c r="I72" i="26"/>
  <c r="H72" i="26"/>
  <c r="G72" i="26"/>
  <c r="F72" i="26"/>
  <c r="E72" i="26"/>
  <c r="D72" i="26"/>
  <c r="C72" i="26"/>
  <c r="T71" i="26"/>
  <c r="S71" i="26"/>
  <c r="R71" i="26"/>
  <c r="Q71" i="26"/>
  <c r="P71" i="26"/>
  <c r="O71" i="26"/>
  <c r="N71" i="26"/>
  <c r="M71" i="26"/>
  <c r="L71" i="26"/>
  <c r="K71" i="26"/>
  <c r="J71" i="26"/>
  <c r="I71" i="26"/>
  <c r="H71" i="26"/>
  <c r="G71" i="26"/>
  <c r="F71" i="26"/>
  <c r="E71" i="26"/>
  <c r="D71" i="26"/>
  <c r="C71" i="26"/>
  <c r="T70" i="26"/>
  <c r="S70" i="26"/>
  <c r="R70" i="26"/>
  <c r="Q70" i="26"/>
  <c r="N70" i="26"/>
  <c r="M70" i="26"/>
  <c r="L70" i="26"/>
  <c r="K70" i="26"/>
  <c r="J70" i="26"/>
  <c r="I70" i="26"/>
  <c r="H70" i="26"/>
  <c r="G70" i="26"/>
  <c r="F70" i="26"/>
  <c r="E70" i="26"/>
  <c r="D70" i="26"/>
  <c r="C70" i="26"/>
  <c r="T69" i="26"/>
  <c r="S69" i="26"/>
  <c r="R69" i="26"/>
  <c r="Q69" i="26"/>
  <c r="P69" i="26"/>
  <c r="O69" i="26"/>
  <c r="N69" i="26"/>
  <c r="M69" i="26"/>
  <c r="L69" i="26"/>
  <c r="K69" i="26"/>
  <c r="J69" i="26"/>
  <c r="I69" i="26"/>
  <c r="H69" i="26"/>
  <c r="G69" i="26"/>
  <c r="F69" i="26"/>
  <c r="E69" i="26"/>
  <c r="D69" i="26"/>
  <c r="C69" i="26"/>
  <c r="T68" i="26"/>
  <c r="S68" i="26"/>
  <c r="R68" i="26"/>
  <c r="Q68" i="26"/>
  <c r="P68" i="26"/>
  <c r="O68" i="26"/>
  <c r="N68" i="26"/>
  <c r="M68" i="26"/>
  <c r="L68" i="26"/>
  <c r="K68" i="26"/>
  <c r="J68" i="26"/>
  <c r="I68" i="26"/>
  <c r="H68" i="26"/>
  <c r="G68" i="26"/>
  <c r="F68" i="26"/>
  <c r="E68" i="26"/>
  <c r="D68" i="26"/>
  <c r="C68" i="26"/>
  <c r="T67" i="26"/>
  <c r="S67" i="26"/>
  <c r="R67" i="26"/>
  <c r="Q67" i="26"/>
  <c r="P67" i="26"/>
  <c r="O67" i="26"/>
  <c r="N67" i="26"/>
  <c r="M67" i="26"/>
  <c r="L67" i="26"/>
  <c r="K67" i="26"/>
  <c r="J67" i="26"/>
  <c r="I67" i="26"/>
  <c r="H67" i="26"/>
  <c r="G67" i="26"/>
  <c r="F67" i="26"/>
  <c r="E67" i="26"/>
  <c r="D67" i="26"/>
  <c r="C67" i="26"/>
  <c r="T66" i="26"/>
  <c r="S66" i="26"/>
  <c r="R66" i="26"/>
  <c r="Q66" i="26"/>
  <c r="P66" i="26"/>
  <c r="O66" i="26"/>
  <c r="N66" i="26"/>
  <c r="M66" i="26"/>
  <c r="L66" i="26"/>
  <c r="K66" i="26"/>
  <c r="J66" i="26"/>
  <c r="I66" i="26"/>
  <c r="H66" i="26"/>
  <c r="G66" i="26"/>
  <c r="F66" i="26"/>
  <c r="E66" i="26"/>
  <c r="D66" i="26"/>
  <c r="C66" i="26"/>
  <c r="T65" i="26"/>
  <c r="S65" i="26"/>
  <c r="R65" i="26"/>
  <c r="Q65" i="26"/>
  <c r="P65" i="26"/>
  <c r="O65" i="26"/>
  <c r="N65" i="26"/>
  <c r="M65" i="26"/>
  <c r="L65" i="26"/>
  <c r="K65" i="26"/>
  <c r="J65" i="26"/>
  <c r="I65" i="26"/>
  <c r="H65" i="26"/>
  <c r="G65" i="26"/>
  <c r="F65" i="26"/>
  <c r="E65" i="26"/>
  <c r="D65" i="26"/>
  <c r="C65" i="26"/>
  <c r="T64" i="26"/>
  <c r="S64" i="26"/>
  <c r="R64" i="26"/>
  <c r="Q64" i="26"/>
  <c r="P64" i="26"/>
  <c r="O64" i="26"/>
  <c r="N64" i="26"/>
  <c r="M64" i="26"/>
  <c r="L64" i="26"/>
  <c r="K64" i="26"/>
  <c r="J64" i="26"/>
  <c r="I64" i="26"/>
  <c r="G64" i="26"/>
  <c r="F64" i="26"/>
  <c r="E64" i="26"/>
  <c r="D64" i="26"/>
  <c r="C64" i="26"/>
  <c r="L37" i="25" l="1"/>
  <c r="M37" i="25"/>
  <c r="L39" i="25"/>
  <c r="M39" i="25"/>
  <c r="F88" i="26" l="1"/>
  <c r="E88" i="26"/>
  <c r="D88" i="26"/>
  <c r="F87" i="26"/>
  <c r="D87" i="26"/>
  <c r="C87" i="26"/>
  <c r="F86" i="26"/>
  <c r="D86" i="26"/>
  <c r="F85" i="26"/>
  <c r="D85" i="26"/>
  <c r="D84" i="26"/>
  <c r="F83" i="26"/>
  <c r="D83" i="26"/>
  <c r="D82" i="26"/>
  <c r="D80" i="26"/>
  <c r="F79" i="26"/>
  <c r="F43" i="26"/>
  <c r="E43" i="26"/>
  <c r="D43" i="26"/>
  <c r="C43" i="26"/>
  <c r="F42" i="26"/>
  <c r="E42" i="26"/>
  <c r="D42" i="26"/>
  <c r="C42" i="26"/>
  <c r="F41" i="26"/>
  <c r="E41" i="26"/>
  <c r="D41" i="26"/>
  <c r="C41" i="26"/>
  <c r="F40" i="26"/>
  <c r="E40" i="26"/>
  <c r="D40" i="26"/>
  <c r="C40" i="26"/>
  <c r="F39" i="26"/>
  <c r="E39" i="26"/>
  <c r="D39" i="26"/>
  <c r="C39" i="26"/>
  <c r="F38" i="26"/>
  <c r="E38" i="26"/>
  <c r="D38" i="26"/>
  <c r="C38" i="26"/>
  <c r="F37" i="26"/>
  <c r="E37" i="26"/>
  <c r="D37" i="26"/>
  <c r="C37" i="26"/>
  <c r="F36" i="26"/>
  <c r="E36" i="26"/>
  <c r="D36" i="26"/>
  <c r="C36" i="26"/>
  <c r="F35" i="26"/>
  <c r="E35" i="26"/>
  <c r="D35" i="26"/>
  <c r="C35" i="26"/>
  <c r="F34" i="26"/>
  <c r="E34" i="26"/>
  <c r="D34" i="26"/>
  <c r="C34" i="26"/>
  <c r="K36" i="26" l="1"/>
  <c r="K34" i="26"/>
  <c r="I34" i="26"/>
  <c r="D79" i="26"/>
  <c r="I35" i="26"/>
  <c r="I36" i="26"/>
  <c r="D81" i="26"/>
  <c r="F81" i="26"/>
  <c r="E82" i="26"/>
  <c r="C83" i="26"/>
  <c r="E83" i="26"/>
  <c r="K81" i="26" s="1"/>
  <c r="O81" i="26" s="1"/>
  <c r="E84" i="26"/>
  <c r="C85" i="26"/>
  <c r="E85" i="26"/>
  <c r="C86" i="26"/>
  <c r="E86" i="26"/>
  <c r="E87" i="26"/>
  <c r="C88" i="26"/>
  <c r="K35" i="26"/>
  <c r="C80" i="26"/>
  <c r="E81" i="26"/>
  <c r="C79" i="26"/>
  <c r="E79" i="26"/>
  <c r="E80" i="26"/>
  <c r="C81" i="26"/>
  <c r="F82" i="26"/>
  <c r="F84" i="26"/>
  <c r="F80" i="26"/>
  <c r="C82" i="26"/>
  <c r="C84" i="26"/>
  <c r="K80" i="26" l="1"/>
  <c r="O80" i="26" s="1"/>
  <c r="I81" i="26"/>
  <c r="M81" i="26" s="1"/>
  <c r="I79" i="26"/>
  <c r="M79" i="26" s="1"/>
  <c r="I80" i="26"/>
  <c r="M80" i="26" s="1"/>
  <c r="K79" i="26"/>
  <c r="O79" i="26" s="1"/>
  <c r="M86" i="26" l="1"/>
  <c r="J7" i="18"/>
  <c r="J8" i="18" s="1"/>
  <c r="I8" i="18"/>
  <c r="F24" i="17"/>
  <c r="G24" i="17"/>
  <c r="I24" i="17"/>
  <c r="J24" i="17"/>
  <c r="F23" i="17"/>
  <c r="G23" i="17"/>
  <c r="I23" i="17"/>
  <c r="J23" i="17"/>
  <c r="F22" i="17"/>
  <c r="G22" i="17"/>
  <c r="I22" i="17"/>
  <c r="J22" i="17"/>
  <c r="F21" i="17"/>
  <c r="G21" i="17"/>
  <c r="I21" i="17"/>
  <c r="J21" i="17"/>
  <c r="F20" i="17"/>
  <c r="G20" i="17"/>
  <c r="I20" i="17"/>
  <c r="J20" i="17"/>
  <c r="F19" i="17"/>
  <c r="G19" i="17"/>
  <c r="H19" i="17"/>
  <c r="I19" i="17"/>
  <c r="J19" i="17"/>
  <c r="F18" i="17"/>
  <c r="G18" i="17"/>
  <c r="I18" i="17"/>
  <c r="J18" i="17"/>
  <c r="F17" i="17"/>
  <c r="G17" i="17"/>
  <c r="I17" i="17"/>
  <c r="J17" i="17"/>
  <c r="E24" i="17"/>
  <c r="E23" i="17"/>
  <c r="E22" i="17"/>
  <c r="E21" i="17"/>
  <c r="E20" i="17"/>
  <c r="E19" i="17"/>
  <c r="E18" i="17"/>
  <c r="E17" i="17"/>
  <c r="K3" i="17"/>
  <c r="K4" i="17"/>
  <c r="K5" i="17"/>
  <c r="K19" i="17" s="1"/>
  <c r="K6" i="17"/>
  <c r="K7" i="17"/>
  <c r="K8" i="17"/>
  <c r="K21" i="17" s="1"/>
  <c r="K9" i="17"/>
  <c r="K10" i="17"/>
  <c r="K11" i="17"/>
  <c r="K23" i="17" s="1"/>
  <c r="K12" i="17"/>
  <c r="K13" i="17"/>
  <c r="K2" i="17"/>
  <c r="K17" i="17" s="1"/>
  <c r="H3" i="17"/>
  <c r="H4" i="17"/>
  <c r="H5" i="17"/>
  <c r="H6" i="17"/>
  <c r="H7" i="17"/>
  <c r="H8" i="17"/>
  <c r="H21" i="17" s="1"/>
  <c r="H9" i="17"/>
  <c r="H10" i="17"/>
  <c r="H11" i="17"/>
  <c r="H23" i="17" s="1"/>
  <c r="H12" i="17"/>
  <c r="H13" i="17"/>
  <c r="H2" i="17"/>
  <c r="H17" i="17" s="1"/>
  <c r="K24" i="17" l="1"/>
  <c r="H24" i="17"/>
  <c r="H18" i="17"/>
  <c r="K18" i="17"/>
  <c r="H20" i="17"/>
  <c r="K20" i="17"/>
  <c r="H22" i="17"/>
  <c r="K2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Stefan Petrovic</author>
  </authors>
  <commentList>
    <comment ref="C13" authorId="0" shapeId="0" xr:uid="{00000000-0006-0000-0600-000001000000}">
      <text>
        <r>
          <rPr>
            <b/>
            <sz val="9"/>
            <color indexed="81"/>
            <rFont val="Tahoma"/>
            <family val="2"/>
          </rPr>
          <t>Stefan Petrovic:</t>
        </r>
        <r>
          <rPr>
            <sz val="9"/>
            <color indexed="81"/>
            <rFont val="Tahoma"/>
            <family val="2"/>
          </rPr>
          <t xml:space="preserve">
Danish energy statistics</t>
        </r>
      </text>
    </comment>
    <comment ref="D13" authorId="0" shapeId="0" xr:uid="{00000000-0006-0000-0600-000002000000}">
      <text>
        <r>
          <rPr>
            <b/>
            <sz val="9"/>
            <color indexed="81"/>
            <rFont val="Tahoma"/>
            <family val="2"/>
          </rPr>
          <t>Stefan Petrovic:</t>
        </r>
        <r>
          <rPr>
            <sz val="9"/>
            <color indexed="81"/>
            <rFont val="Tahoma"/>
            <family val="2"/>
          </rPr>
          <t xml:space="preserve">
Danish energy statistics</t>
        </r>
      </text>
    </comment>
    <comment ref="E13" authorId="0" shapeId="0" xr:uid="{00000000-0006-0000-0600-000003000000}">
      <text>
        <r>
          <rPr>
            <b/>
            <sz val="9"/>
            <color indexed="81"/>
            <rFont val="Tahoma"/>
            <family val="2"/>
          </rPr>
          <t>Stefan Petrovic:</t>
        </r>
        <r>
          <rPr>
            <sz val="9"/>
            <color indexed="81"/>
            <rFont val="Tahoma"/>
            <family val="2"/>
          </rPr>
          <t xml:space="preserve">
Danish energy statistics</t>
        </r>
      </text>
    </comment>
    <comment ref="F13" authorId="0" shapeId="0" xr:uid="{00000000-0006-0000-0600-000004000000}">
      <text>
        <r>
          <rPr>
            <b/>
            <sz val="9"/>
            <color indexed="81"/>
            <rFont val="Tahoma"/>
            <family val="2"/>
          </rPr>
          <t>Stefan Petrovic:</t>
        </r>
        <r>
          <rPr>
            <sz val="9"/>
            <color indexed="81"/>
            <rFont val="Tahoma"/>
            <family val="2"/>
          </rPr>
          <t xml:space="preserve">
Danish energy statistics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vered_demand_by_GSHP_200720141" type="6" refreshedVersion="4" deleted="1" background="1" saveData="1">
    <textPr codePage="850" sourceFile="C:\Users\stpet\Desktop\Papers for papers\Paper\Paper_Heat_Pumps\GIS analysis\Covered_demand_by_GSHP_20072014.txt" comma="1">
      <textFields count="9">
        <textField/>
        <textField/>
        <textField/>
        <textField/>
        <textField/>
        <textField/>
        <textField/>
        <textField/>
        <textField/>
      </textFields>
    </textPr>
  </connection>
</connections>
</file>

<file path=xl/sharedStrings.xml><?xml version="1.0" encoding="utf-8"?>
<sst xmlns="http://schemas.openxmlformats.org/spreadsheetml/2006/main" count="749" uniqueCount="238">
  <si>
    <t>UC_N</t>
  </si>
  <si>
    <t>Pset_CI</t>
  </si>
  <si>
    <t>Year</t>
  </si>
  <si>
    <t>Pset_PN</t>
  </si>
  <si>
    <t>Pset_Set</t>
  </si>
  <si>
    <t>Cset_CN</t>
  </si>
  <si>
    <t>Pset_CO</t>
  </si>
  <si>
    <t>Attribute</t>
  </si>
  <si>
    <t>LimType</t>
  </si>
  <si>
    <t>~UC_Sets: T_E:</t>
  </si>
  <si>
    <t>UC_Desc</t>
  </si>
  <si>
    <t>DKW</t>
  </si>
  <si>
    <t>DKE</t>
  </si>
  <si>
    <t>RESHBMB</t>
  </si>
  <si>
    <t>OBJECTID</t>
  </si>
  <si>
    <t>EW_DK</t>
  </si>
  <si>
    <t>Detached_Multistorey</t>
  </si>
  <si>
    <t>DH_notDH</t>
  </si>
  <si>
    <t>FREQUENCY</t>
  </si>
  <si>
    <t>Available_area_50% (m2)</t>
  </si>
  <si>
    <t>EAST</t>
  </si>
  <si>
    <t>Detached</t>
  </si>
  <si>
    <t>DH</t>
  </si>
  <si>
    <t>Multistorey</t>
  </si>
  <si>
    <t>WEST</t>
  </si>
  <si>
    <t>UC_RHSRTS~0</t>
  </si>
  <si>
    <t>RESHBDB</t>
  </si>
  <si>
    <t>UC_FLO</t>
  </si>
  <si>
    <t>~UC_T: UC_RHSRTS</t>
  </si>
  <si>
    <t>UP</t>
  </si>
  <si>
    <t>Nat_gas</t>
  </si>
  <si>
    <t>not_DH_NG</t>
  </si>
  <si>
    <t>Available_area_80% (m2)</t>
  </si>
  <si>
    <t>Available_production_50% (kWh)</t>
  </si>
  <si>
    <t>Available_production_50% (PJ)</t>
  </si>
  <si>
    <t>Available_production_80% (kWh)</t>
  </si>
  <si>
    <t>Available_production_80% (PJ)</t>
  </si>
  <si>
    <t>Not DH</t>
  </si>
  <si>
    <t>AU_GAS_ACTBND</t>
  </si>
  <si>
    <t>RESSNG,RESNGA</t>
  </si>
  <si>
    <t>FT-*</t>
  </si>
  <si>
    <t>Maximum Gas Consumption in the Residential sector</t>
  </si>
  <si>
    <t>~TFM_FILL</t>
  </si>
  <si>
    <t>Operation_Sum_Avg_Count</t>
  </si>
  <si>
    <t>Scenario</t>
  </si>
  <si>
    <t>A</t>
  </si>
  <si>
    <t>BASE</t>
  </si>
  <si>
    <t>PASTI</t>
  </si>
  <si>
    <t>FT-RESNGA</t>
  </si>
  <si>
    <t>FT-RESSNG</t>
  </si>
  <si>
    <t>Relaxation factor</t>
  </si>
  <si>
    <t>UC - Each Region/Period</t>
  </si>
  <si>
    <t>~UC_T</t>
  </si>
  <si>
    <t>UC_CAP</t>
  </si>
  <si>
    <t>MaxSolH_SF</t>
  </si>
  <si>
    <t>RHTDBSOLX_1</t>
  </si>
  <si>
    <t>Maximum solar heating capacity Single-family</t>
  </si>
  <si>
    <t>MaxSolH_MF</t>
  </si>
  <si>
    <t>RHTMBSOLX_1</t>
  </si>
  <si>
    <t>Maximum solar heating capacity Multi-family</t>
  </si>
  <si>
    <t>TIMES-DTU Region</t>
  </si>
  <si>
    <t>Location relative to DH areas</t>
  </si>
  <si>
    <t>Area of buildings (m2)</t>
  </si>
  <si>
    <t>Before 1972</t>
  </si>
  <si>
    <t>After 1972</t>
  </si>
  <si>
    <t>Central DH</t>
  </si>
  <si>
    <t>Central Next-to-DH</t>
  </si>
  <si>
    <t>Decentral DH</t>
  </si>
  <si>
    <t>Decentral Next-to-DH</t>
  </si>
  <si>
    <t>Individual</t>
  </si>
  <si>
    <r>
      <t>f</t>
    </r>
    <r>
      <rPr>
        <vertAlign val="subscript"/>
        <sz val="11"/>
        <color theme="1"/>
        <rFont val="Calibri"/>
        <family val="2"/>
        <scheme val="minor"/>
      </rPr>
      <t>roof</t>
    </r>
  </si>
  <si>
    <t>Maximum installed capacity of solar thermal (MW) - Scenario 1</t>
  </si>
  <si>
    <t>Single-family buildings</t>
  </si>
  <si>
    <t>Multi-family buildings</t>
  </si>
  <si>
    <t>Maximum installed capacity (GW) - Scenario 1</t>
  </si>
  <si>
    <t xml:space="preserve">Single-family buildings </t>
  </si>
  <si>
    <t>Central</t>
  </si>
  <si>
    <t>Decentral</t>
  </si>
  <si>
    <t>Share of roof area dedicated for solar heating and PVs utilsed by solar heating (%)</t>
  </si>
  <si>
    <t>Maximum PV potential (MW)</t>
  </si>
  <si>
    <r>
      <t>Installed PV power (kW) per m</t>
    </r>
    <r>
      <rPr>
        <vertAlign val="superscript"/>
        <sz val="11"/>
        <color theme="1"/>
        <rFont val="Calibri"/>
        <family val="2"/>
        <scheme val="minor"/>
      </rPr>
      <t>2</t>
    </r>
  </si>
  <si>
    <t>Maximum installed capacity PV (MW) - Scenario 1</t>
  </si>
  <si>
    <t>Maximum PV capacity (GW) - Scenario 1</t>
  </si>
  <si>
    <t>Full load hours</t>
  </si>
  <si>
    <t>TWh</t>
  </si>
  <si>
    <t>UC_RHSRT</t>
  </si>
  <si>
    <t>RHTMBNGABN*, RHTMBNGABE1</t>
  </si>
  <si>
    <t>RHTDBNGABN*, RHTDBNGABE1</t>
  </si>
  <si>
    <t>Natural gas delivered (TJ)</t>
  </si>
  <si>
    <t>Heat delivered (TJ)</t>
  </si>
  <si>
    <t>In Danish Energy Statistics efficiency of NatGas boilers of 85 and 90 % is assumed for SFh and MFh, respectively.</t>
  </si>
  <si>
    <t>Efficiencies of Natural gas boilers and Natural gas HPs are different.</t>
  </si>
  <si>
    <t>Building type</t>
  </si>
  <si>
    <t>Heat delivered</t>
  </si>
  <si>
    <t>Decentralised Detached Buildings</t>
  </si>
  <si>
    <t>Multi-family</t>
  </si>
  <si>
    <t>These are ammounts of heat delivered from NatGas.</t>
  </si>
  <si>
    <t>Single-family</t>
  </si>
  <si>
    <t>Centralised Detached Buildings</t>
  </si>
  <si>
    <t>Indivdual Detached Buildings</t>
  </si>
  <si>
    <t>This is division between DKE and DKW for MFh</t>
  </si>
  <si>
    <t>This is division between DKE and DKW for SFh</t>
  </si>
  <si>
    <t>Decentralised Multi S. Buildings</t>
  </si>
  <si>
    <t>Centralised Multi S. Buildings</t>
  </si>
  <si>
    <t>Individual Multi S. Buildings</t>
  </si>
  <si>
    <t>Date</t>
  </si>
  <si>
    <t>Name</t>
  </si>
  <si>
    <t>Sheet Name</t>
  </si>
  <si>
    <t>Cells</t>
  </si>
  <si>
    <t>Comments</t>
  </si>
  <si>
    <t>Maurizio Gargiulo</t>
  </si>
  <si>
    <t>Small residential PVs</t>
  </si>
  <si>
    <t>Removed TFM_INS table and added a UC for the PV technologies in residential</t>
  </si>
  <si>
    <t>restriction on annual district heat expansion by DH area. On new capacities</t>
  </si>
  <si>
    <t>UC_NCAP</t>
  </si>
  <si>
    <t>Restriction on annual district heat expansion within central areas - DKE</t>
  </si>
  <si>
    <t>Restriction on annual district heat expansion next to central areas - step 1 - DKE</t>
  </si>
  <si>
    <t>Restriction on annual district heat expansion next to central areas - step 2 - DKE</t>
  </si>
  <si>
    <t>Restriction on annual district heat expansion within decentral areas - DKE</t>
  </si>
  <si>
    <t>Restriction on annual district heat expansion next to decentral areas - step 1 - DKE</t>
  </si>
  <si>
    <t>Restriction on annual district heat expansion next to decentral areas - step 2 - DKE</t>
  </si>
  <si>
    <t>CAP_BND</t>
  </si>
  <si>
    <t>DHPIPEHETCE1</t>
  </si>
  <si>
    <t>Buildings within DH areas</t>
  </si>
  <si>
    <t>DHPIPEHETCN1</t>
  </si>
  <si>
    <t>Buildings in Next-to-DH areas - step 1</t>
  </si>
  <si>
    <t>DHPIPEHETCN2</t>
  </si>
  <si>
    <t>Buildings in Next-to-DH areas - step 2</t>
  </si>
  <si>
    <t>DHPIPEHETDE1</t>
  </si>
  <si>
    <t>DHPIPEHETDN1</t>
  </si>
  <si>
    <t>DHPIPEHETDN2</t>
  </si>
  <si>
    <t>Lars Brømsøe Termansen</t>
  </si>
  <si>
    <t>RestrictDHexpansion</t>
  </si>
  <si>
    <t>Add restriction to district heat expansion. This was a "free" lunch</t>
  </si>
  <si>
    <t>Description</t>
  </si>
  <si>
    <t>Purpose:</t>
  </si>
  <si>
    <t>Description:</t>
  </si>
  <si>
    <t>Relevant sectors</t>
  </si>
  <si>
    <t>Description of different sheets</t>
  </si>
  <si>
    <t>This scenario file has been built to impose base constraints to the household heating sector. These constraints are relevant for base runs and derivatives of this</t>
  </si>
  <si>
    <t>RES (HOU)</t>
  </si>
  <si>
    <t>Residential solar heating</t>
  </si>
  <si>
    <t>PV</t>
  </si>
  <si>
    <t>HP_UC</t>
  </si>
  <si>
    <t>GAS_Constraint</t>
  </si>
  <si>
    <t>NG_HPs_boilers</t>
  </si>
  <si>
    <t>Data_for_paper</t>
  </si>
  <si>
    <t>Sets the maximum capacity for roof mounted PV installations</t>
  </si>
  <si>
    <t>Sets the maximum capacity for roof mounted solar heat installations</t>
  </si>
  <si>
    <t>Data on PV potentials for households</t>
  </si>
  <si>
    <t>Special constraint on special heat pumps brine-to-water new 4. Restrict on how much heat can be produced from this technology</t>
  </si>
  <si>
    <t>Set a maximum use of natural gas in household sector</t>
  </si>
  <si>
    <t>Sets a maximum natural gas consumption across all natural gas boilers and heat pumps. This forces natural gas heat pumps to stay low</t>
  </si>
  <si>
    <t>Resticts expansion of district heating pipes. Set to 2% of total potential each year.</t>
  </si>
  <si>
    <t>Data for STPETs paper. Could this be deleted?</t>
  </si>
  <si>
    <t>Intro</t>
  </si>
  <si>
    <t>Add intro sheet</t>
  </si>
  <si>
    <t>UC_ATTR</t>
  </si>
  <si>
    <t>PSET_PN</t>
  </si>
  <si>
    <t>DHPipeExp_CE1</t>
  </si>
  <si>
    <t>DHPipeExp_CN1</t>
  </si>
  <si>
    <t>DHPipeExp_CN2</t>
  </si>
  <si>
    <t>DHPipeExp_DE1</t>
  </si>
  <si>
    <t>DHPipeExp_DN1</t>
  </si>
  <si>
    <t>DHPipeExp_DN2</t>
  </si>
  <si>
    <t>NCAP,BUILDUP</t>
  </si>
  <si>
    <t>~UC_T: UC_RHSRT~UP</t>
  </si>
  <si>
    <t>PJ</t>
  </si>
  <si>
    <t xml:space="preserve">PJ </t>
  </si>
  <si>
    <t>NatGas_MB_ActBound</t>
  </si>
  <si>
    <t>NatGas_DB_ActBound</t>
  </si>
  <si>
    <t>DH_C_MB_ActBound</t>
  </si>
  <si>
    <t>DH_C_DB_ActBound</t>
  </si>
  <si>
    <t>DH_D_MB_ActBound</t>
  </si>
  <si>
    <t>DH_D_DB_ActBound</t>
  </si>
  <si>
    <t>AU_HCEMB_ACTBND</t>
  </si>
  <si>
    <t>AU_HCEDB_ACTBND</t>
  </si>
  <si>
    <t>AU_HDEMB_ACTBND</t>
  </si>
  <si>
    <t>AU_HDEDB_ACTBND</t>
  </si>
  <si>
    <t>AU_NG_MB_ACTBND</t>
  </si>
  <si>
    <t>AU_NG_DB_ACTBND</t>
  </si>
  <si>
    <t>RHTMBHCEBN1,RHTMBHCEBE*</t>
  </si>
  <si>
    <t>RHTDBHCEBN1,RHTDBHCEBE*</t>
  </si>
  <si>
    <t>RHTMBHDEBN1, RHTMBHDEBE*</t>
  </si>
  <si>
    <t>RHTDBHDEBN1, RHTDBHDEBE*</t>
  </si>
  <si>
    <t>MW</t>
  </si>
  <si>
    <t xml:space="preserve">\I: Unit </t>
  </si>
  <si>
    <t>Net space heating consumption</t>
  </si>
  <si>
    <t>DH Central</t>
  </si>
  <si>
    <t>DH decentral</t>
  </si>
  <si>
    <t>PJ/year</t>
  </si>
  <si>
    <t>Detached b</t>
  </si>
  <si>
    <t>Multistory</t>
  </si>
  <si>
    <t xml:space="preserve">total </t>
  </si>
  <si>
    <t xml:space="preserve">District heating </t>
  </si>
  <si>
    <t xml:space="preserve">Total </t>
  </si>
  <si>
    <t>DH total</t>
  </si>
  <si>
    <t>total</t>
  </si>
  <si>
    <t>%</t>
  </si>
  <si>
    <t xml:space="preserve">tjek </t>
  </si>
  <si>
    <t>PJ/y</t>
  </si>
  <si>
    <t>TJ/y</t>
  </si>
  <si>
    <t>[Energy statistic 2014]</t>
  </si>
  <si>
    <t xml:space="preserve">To find the DKE and DKW shares and the division C and D the calculations made Heating Model is used workbook </t>
  </si>
  <si>
    <t>VT_DK_HOU_v1p3.xlsx</t>
  </si>
  <si>
    <t>boiler</t>
  </si>
  <si>
    <t>sheet</t>
  </si>
  <si>
    <t>Workbook</t>
  </si>
  <si>
    <t xml:space="preserve">the table </t>
  </si>
  <si>
    <t>This restriction limits the District heating Net space heating consumption to the net consumption in 2014 ( should be updated to the 2015 data when aviable )  And another technology DH2 can be installed if the model wants to increase the net space heating delivered by DH</t>
  </si>
  <si>
    <t xml:space="preserve">new restriction is made to try to differ the cost for installing new DH and replacing old.Sheet DHconstrain_to_existing:  This restriction limits the District heating Net space heating consumption to the net consumption in 2014 ( should be updated to the 2015 data when aviable )  And another technology DH2 can be installed if the model wants to increase the net space heating </t>
  </si>
  <si>
    <t>DHconstrain_to_existing</t>
  </si>
  <si>
    <t>Rikke Næraa</t>
  </si>
  <si>
    <t xml:space="preserve">new restriction is made to try to differ the cost for installing new DH and replacing old.  This restriction limits the District heating Net space heating consumption to the net consumption in 2014 ( should be updated to the 2015 data when aviable )  And another technology DH2 can be installed if the model wants to increase the net space heating </t>
  </si>
  <si>
    <t>RESHXCD</t>
  </si>
  <si>
    <t>RESHXCM</t>
  </si>
  <si>
    <t>RESHXDD</t>
  </si>
  <si>
    <t>RESHXDM</t>
  </si>
  <si>
    <t>~UC_Sets: R_E:  DKE,DKW</t>
  </si>
  <si>
    <t>~UC_Sets: R_E: DKE,DKW</t>
  </si>
  <si>
    <t>Olexandr Balyk</t>
  </si>
  <si>
    <t>DKE and DKW instead of Allregions</t>
  </si>
  <si>
    <t>% of maximum solar production</t>
  </si>
  <si>
    <t>PJ DKW</t>
  </si>
  <si>
    <t>PJ DKE</t>
  </si>
  <si>
    <t>PJ DKW solar heating</t>
  </si>
  <si>
    <t>PJ DKE solar heating</t>
  </si>
  <si>
    <t>MW cap total DKW</t>
  </si>
  <si>
    <t>MW cap total DKE</t>
  </si>
  <si>
    <t xml:space="preserve">Based on previous runs in the TIMES-DK model for the energy consumption to individual buildings in order to calculate estimates for solar heating potentials </t>
  </si>
  <si>
    <t>Old model created by stefan</t>
  </si>
  <si>
    <t>Temporary model to be used with causion, as it is an estimate of solar potentials based on the times model. The values are to be updated according to GIS data incl new structure for heat to induvidual buildings</t>
  </si>
  <si>
    <t>Multi-family individual buildings</t>
  </si>
  <si>
    <t>Single-family individual buildings</t>
  </si>
  <si>
    <t>Mikkel Bosack</t>
  </si>
  <si>
    <t>Solar power is moved to SYS_POT</t>
  </si>
  <si>
    <t>-</t>
  </si>
  <si>
    <t>Deleted HP_UC, as this is no longer valid e.g. Not allowed to compete with natural gas areas and DH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</si>
</sst>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164" formatCode="_(* #,##0_);_(* \(#,##0\);_(* &quot;-&quot;_);_(@_)"/>
    <numFmt numFmtId="165" formatCode="_(* #,##0.00_);_(* \(#,##0.00\);_(* &quot;-&quot;??_);_(@_)"/>
    <numFmt numFmtId="166" formatCode="_ * #,##0_ ;_ * \-#,##0_ ;_ * &quot;-&quot;_ ;_ @_ "/>
    <numFmt numFmtId="167" formatCode="_ * #,##0.00_ ;_ * \-#,##0.00_ ;_ * &quot;-&quot;??_ ;_ @_ "/>
    <numFmt numFmtId="168" formatCode="0.0%"/>
    <numFmt numFmtId="169" formatCode="_-[$€-2]\ * #,##0.00_-;\-[$€-2]\ * #,##0.00_-;_-[$€-2]\ * &quot;-&quot;??_-"/>
    <numFmt numFmtId="170" formatCode="_-&quot;€&quot;\ * #,##0.00_-;\-&quot;€&quot;\ * #,##0.00_-;_-&quot;€&quot;\ * &quot;-&quot;??_-;_-@_-"/>
    <numFmt numFmtId="171" formatCode="_([$€]* #,##0.00_);_([$€]* \(#,##0.00\);_([$€]* &quot;-&quot;??_);_(@_)"/>
    <numFmt numFmtId="172" formatCode="#,##0;\-\ #,##0;_-\ &quot;- &quot;"/>
    <numFmt numFmtId="173" formatCode="0.0"/>
    <numFmt numFmtId="174" formatCode="#,##0;#\ ##0"/>
    <numFmt numFmtId="175" formatCode="_-[$€-2]* #,##0.00_-;\-[$€-2]* #,##0.00_-;_-[$€-2]* &quot;-&quot;??_-"/>
    <numFmt numFmtId="176" formatCode="_-* #,##0.00\ _k_r_-;\-* #,##0.00\ _k_r_-;_-* &quot;-&quot;??\ _k_r_-;_-@_-"/>
    <numFmt numFmtId="177" formatCode="0_ ;\-0\ "/>
    <numFmt numFmtId="178" formatCode="_ &quot;kr&quot;\ * #,##0_ ;_ &quot;kr&quot;\ * \-#,##0_ ;_ &quot;kr&quot;\ * &quot;-&quot;_ ;_ @_ "/>
    <numFmt numFmtId="179" formatCode="_ &quot;kr&quot;\ * #,##0.00_ ;_ &quot;kr&quot;\ * \-#,##0.00_ ;_ &quot;kr&quot;\ * &quot;-&quot;??_ ;_ @_ "/>
    <numFmt numFmtId="180" formatCode="\Te\x\t"/>
    <numFmt numFmtId="181" formatCode="_ * #,##0_ ;_ * \-#,##0_ ;_ * &quot;-&quot;??_ ;_ @_ "/>
    <numFmt numFmtId="182" formatCode="\ ###\ ##0;[Red]\-###\ ##0;&quot;-&quot;"/>
    <numFmt numFmtId="183" formatCode="###\ ###\ ##0;\-###\ ###\ ##0;&quot;-&quot;"/>
  </numFmts>
  <fonts count="96">
    <font>
      <sz val="11"/>
      <color theme="1"/>
      <name val="Calibri"/>
      <family val="2"/>
      <scheme val="minor"/>
    </font>
    <font>
      <sz val="11"/>
      <color indexed="8"/>
      <name val="Calibri"/>
      <family val="2"/>
    </font>
    <font>
      <b/>
      <sz val="11"/>
      <color indexed="8"/>
      <name val="Calibri"/>
      <family val="2"/>
    </font>
    <font>
      <b/>
      <sz val="10"/>
      <name val="Arial"/>
      <family val="2"/>
    </font>
    <font>
      <sz val="10"/>
      <name val="Arial"/>
      <family val="2"/>
    </font>
    <font>
      <b/>
      <sz val="10"/>
      <color indexed="12"/>
      <name val="Arial"/>
      <family val="2"/>
    </font>
    <font>
      <sz val="11"/>
      <color indexed="17"/>
      <name val="Calibri"/>
      <family val="2"/>
    </font>
    <font>
      <sz val="10"/>
      <name val="Helv"/>
    </font>
    <font>
      <b/>
      <sz val="11"/>
      <name val="Calibri"/>
      <family val="2"/>
      <charset val="204"/>
    </font>
    <font>
      <sz val="10"/>
      <color rgb="FF9C0006"/>
      <name val="Calibri"/>
      <family val="2"/>
    </font>
    <font>
      <sz val="10"/>
      <color theme="1"/>
      <name val="Calibri"/>
      <family val="2"/>
    </font>
    <font>
      <b/>
      <sz val="11"/>
      <color theme="1"/>
      <name val="Calibri"/>
      <family val="2"/>
      <scheme val="minor"/>
    </font>
    <font>
      <sz val="11"/>
      <name val="Calibri"/>
      <family val="2"/>
      <scheme val="minor"/>
    </font>
    <font>
      <sz val="11"/>
      <color theme="1"/>
      <name val="Times New Roman"/>
      <family val="1"/>
    </font>
    <font>
      <b/>
      <sz val="11"/>
      <color rgb="FFFF0000"/>
      <name val="Calibri"/>
      <family val="2"/>
      <scheme val="minor"/>
    </font>
    <font>
      <sz val="11"/>
      <color theme="1"/>
      <name val="Calibri"/>
      <family val="2"/>
      <scheme val="minor"/>
    </font>
    <font>
      <sz val="11"/>
      <color indexed="9"/>
      <name val="Calibri"/>
      <family val="2"/>
    </font>
    <font>
      <sz val="9"/>
      <color indexed="8"/>
      <name val="Times New Roman"/>
      <family val="1"/>
    </font>
    <font>
      <b/>
      <sz val="11"/>
      <color indexed="52"/>
      <name val="Calibri"/>
      <family val="2"/>
    </font>
    <font>
      <sz val="11"/>
      <color indexed="52"/>
      <name val="Calibri"/>
      <family val="2"/>
    </font>
    <font>
      <b/>
      <sz val="11"/>
      <color indexed="9"/>
      <name val="Calibri"/>
      <family val="2"/>
    </font>
    <font>
      <sz val="10"/>
      <name val="Arial"/>
      <family val="2"/>
      <charset val="204"/>
    </font>
    <font>
      <sz val="10"/>
      <name val="Arial"/>
      <family val="2"/>
    </font>
    <font>
      <sz val="9"/>
      <name val="Times New Roman"/>
      <family val="1"/>
    </font>
    <font>
      <sz val="11"/>
      <color indexed="62"/>
      <name val="Calibri"/>
      <family val="2"/>
    </font>
    <font>
      <sz val="10"/>
      <name val="MS Sans Serif"/>
      <family val="2"/>
    </font>
    <font>
      <sz val="11"/>
      <color indexed="60"/>
      <name val="Calibri"/>
      <family val="2"/>
    </font>
    <font>
      <sz val="11"/>
      <color theme="1"/>
      <name val="Calibri"/>
      <family val="2"/>
    </font>
    <font>
      <b/>
      <sz val="9"/>
      <name val="Times New Roman"/>
      <family val="1"/>
    </font>
    <font>
      <sz val="10"/>
      <name val="Courier"/>
      <family val="3"/>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20"/>
      <name val="Calibri"/>
      <family val="2"/>
    </font>
    <font>
      <vertAlign val="subscript"/>
      <sz val="11"/>
      <color theme="1"/>
      <name val="Calibri"/>
      <family val="2"/>
      <scheme val="minor"/>
    </font>
    <font>
      <vertAlign val="superscript"/>
      <sz val="11"/>
      <color theme="1"/>
      <name val="Calibri"/>
      <family val="2"/>
      <scheme val="minor"/>
    </font>
    <font>
      <b/>
      <sz val="9"/>
      <color theme="1"/>
      <name val="Times New Roman"/>
      <family val="1"/>
    </font>
    <font>
      <sz val="9"/>
      <color theme="1"/>
      <name val="Times New Roman"/>
      <family val="1"/>
    </font>
    <font>
      <b/>
      <sz val="9"/>
      <color indexed="81"/>
      <name val="Tahoma"/>
      <family val="2"/>
    </font>
    <font>
      <sz val="9"/>
      <color indexed="81"/>
      <name val="Tahoma"/>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b/>
      <sz val="18"/>
      <color theme="3"/>
      <name val="Cambria"/>
      <family val="2"/>
      <scheme val="major"/>
    </font>
    <font>
      <sz val="11"/>
      <color rgb="FF000000"/>
      <name val="Calibri"/>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b/>
      <sz val="7"/>
      <color indexed="45"/>
      <name val="Arial"/>
      <family val="2"/>
    </font>
    <font>
      <sz val="7"/>
      <color indexed="45"/>
      <name val="Arial"/>
      <family val="2"/>
    </font>
    <font>
      <sz val="10"/>
      <color rgb="FF0000FF"/>
      <name val="Calibri"/>
      <family val="2"/>
    </font>
    <font>
      <sz val="10"/>
      <name val="Calibri"/>
      <family val="2"/>
    </font>
    <font>
      <u/>
      <sz val="8"/>
      <color indexed="12"/>
      <name val="Arial"/>
      <family val="2"/>
    </font>
    <font>
      <u/>
      <sz val="10"/>
      <color theme="10"/>
      <name val="Arial"/>
      <family val="2"/>
    </font>
    <font>
      <sz val="10"/>
      <color rgb="FF00B050"/>
      <name val="Calibri"/>
      <family val="2"/>
    </font>
    <font>
      <sz val="10"/>
      <color theme="1"/>
      <name val="Arial"/>
      <family val="2"/>
    </font>
    <font>
      <sz val="10"/>
      <name val="Times New Roman"/>
      <family val="1"/>
    </font>
    <font>
      <sz val="10"/>
      <name val="Helvetica"/>
      <family val="2"/>
    </font>
    <font>
      <b/>
      <sz val="12"/>
      <name val="Arial"/>
      <family val="2"/>
    </font>
    <font>
      <sz val="8"/>
      <color indexed="9"/>
      <name val="Arial"/>
      <family val="2"/>
    </font>
    <font>
      <b/>
      <sz val="14"/>
      <color rgb="FFFF0000"/>
      <name val="Calibri"/>
      <family val="2"/>
      <scheme val="minor"/>
    </font>
    <font>
      <sz val="11"/>
      <color indexed="8"/>
      <name val="Times New Roman"/>
      <family val="1"/>
    </font>
    <font>
      <b/>
      <i/>
      <sz val="10"/>
      <name val="Arial"/>
      <family val="2"/>
    </font>
    <font>
      <i/>
      <sz val="10"/>
      <name val="Arial"/>
      <family val="2"/>
    </font>
    <font>
      <sz val="10"/>
      <color rgb="FF0070C0"/>
      <name val="Arial"/>
      <family val="2"/>
      <charset val="204"/>
    </font>
    <font>
      <sz val="11"/>
      <name val="Times New Roman"/>
      <family val="1"/>
    </font>
    <font>
      <b/>
      <sz val="11"/>
      <color indexed="8"/>
      <name val="Times New Roman"/>
      <family val="1"/>
    </font>
    <font>
      <sz val="10"/>
      <color indexed="8"/>
      <name val="Helvetica"/>
      <family val="2"/>
    </font>
  </fonts>
  <fills count="74">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51"/>
        <bgColor indexed="64"/>
      </patternFill>
    </fill>
    <fill>
      <patternFill patternType="solid">
        <fgColor rgb="FFFFC7CE"/>
      </patternFill>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64C8FF"/>
        <bgColor indexed="64"/>
      </patternFill>
    </fill>
    <fill>
      <patternFill patternType="solid">
        <fgColor indexed="31"/>
      </patternFill>
    </fill>
    <fill>
      <patternFill patternType="solid">
        <fgColor indexed="45"/>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3"/>
        <bgColor indexed="64"/>
      </patternFill>
    </fill>
    <fill>
      <patternFill patternType="solid">
        <fgColor theme="3"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indexed="9"/>
        <bgColor indexed="64"/>
      </patternFill>
    </fill>
    <fill>
      <patternFill patternType="solid">
        <fgColor rgb="FFBED6EE"/>
        <bgColor indexed="64"/>
      </patternFill>
    </fill>
    <fill>
      <patternFill patternType="solid">
        <fgColor theme="6" tint="0.59996337778862885"/>
        <bgColor indexed="64"/>
      </patternFill>
    </fill>
    <fill>
      <patternFill patternType="solid">
        <fgColor indexed="62"/>
        <bgColor indexed="64"/>
      </patternFill>
    </fill>
    <fill>
      <patternFill patternType="solid">
        <fgColor rgb="FF92D050"/>
        <bgColor indexed="64"/>
      </patternFill>
    </fill>
    <fill>
      <patternFill patternType="solid">
        <fgColor rgb="FF00B0F0"/>
        <bgColor indexed="64"/>
      </patternFill>
    </fill>
    <fill>
      <patternFill patternType="solid">
        <fgColor theme="6" tint="0.79998168889431442"/>
        <bgColor indexed="64"/>
      </patternFill>
    </fill>
  </fills>
  <borders count="155">
    <border>
      <left/>
      <right/>
      <top/>
      <bottom/>
      <diagonal/>
    </border>
    <border>
      <left/>
      <right/>
      <top style="thin">
        <color indexed="64"/>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ck">
        <color auto="1"/>
      </left>
      <right/>
      <top style="thick">
        <color auto="1"/>
      </top>
      <bottom/>
      <diagonal/>
    </border>
    <border>
      <left style="medium">
        <color auto="1"/>
      </left>
      <right style="medium">
        <color auto="1"/>
      </right>
      <top style="thick">
        <color auto="1"/>
      </top>
      <bottom/>
      <diagonal/>
    </border>
    <border>
      <left style="medium">
        <color auto="1"/>
      </left>
      <right/>
      <top style="thick">
        <color auto="1"/>
      </top>
      <bottom style="medium">
        <color auto="1"/>
      </bottom>
      <diagonal/>
    </border>
    <border>
      <left/>
      <right/>
      <top style="thick">
        <color auto="1"/>
      </top>
      <bottom style="medium">
        <color auto="1"/>
      </bottom>
      <diagonal/>
    </border>
    <border>
      <left/>
      <right style="thick">
        <color auto="1"/>
      </right>
      <top style="thick">
        <color auto="1"/>
      </top>
      <bottom style="medium">
        <color auto="1"/>
      </bottom>
      <diagonal/>
    </border>
    <border>
      <left style="thick">
        <color auto="1"/>
      </left>
      <right/>
      <top/>
      <bottom/>
      <diagonal/>
    </border>
    <border>
      <left style="medium">
        <color auto="1"/>
      </left>
      <right style="medium">
        <color auto="1"/>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top/>
      <bottom style="medium">
        <color auto="1"/>
      </bottom>
      <diagonal/>
    </border>
    <border>
      <left style="thick">
        <color auto="1"/>
      </left>
      <right/>
      <top style="medium">
        <color auto="1"/>
      </top>
      <bottom style="thin">
        <color rgb="FFFF0000"/>
      </bottom>
      <diagonal/>
    </border>
    <border>
      <left style="medium">
        <color auto="1"/>
      </left>
      <right style="medium">
        <color auto="1"/>
      </right>
      <top style="medium">
        <color auto="1"/>
      </top>
      <bottom style="thin">
        <color rgb="FFFF0000"/>
      </bottom>
      <diagonal/>
    </border>
    <border>
      <left style="medium">
        <color auto="1"/>
      </left>
      <right style="thin">
        <color auto="1"/>
      </right>
      <top style="medium">
        <color auto="1"/>
      </top>
      <bottom style="thin">
        <color rgb="FFFF0000"/>
      </bottom>
      <diagonal/>
    </border>
    <border>
      <left style="thin">
        <color auto="1"/>
      </left>
      <right style="thin">
        <color auto="1"/>
      </right>
      <top style="medium">
        <color auto="1"/>
      </top>
      <bottom style="thin">
        <color rgb="FFFF0000"/>
      </bottom>
      <diagonal/>
    </border>
    <border>
      <left style="thin">
        <color auto="1"/>
      </left>
      <right style="thick">
        <color auto="1"/>
      </right>
      <top style="medium">
        <color auto="1"/>
      </top>
      <bottom style="thin">
        <color rgb="FFFF0000"/>
      </bottom>
      <diagonal/>
    </border>
    <border>
      <left style="thick">
        <color auto="1"/>
      </left>
      <right/>
      <top style="thin">
        <color rgb="FFFF0000"/>
      </top>
      <bottom style="thin">
        <color rgb="FFFF0000"/>
      </bottom>
      <diagonal/>
    </border>
    <border>
      <left style="medium">
        <color auto="1"/>
      </left>
      <right style="medium">
        <color auto="1"/>
      </right>
      <top style="thin">
        <color rgb="FFFF0000"/>
      </top>
      <bottom style="thin">
        <color rgb="FFFF0000"/>
      </bottom>
      <diagonal/>
    </border>
    <border>
      <left style="medium">
        <color auto="1"/>
      </left>
      <right style="thin">
        <color auto="1"/>
      </right>
      <top style="thin">
        <color rgb="FFFF0000"/>
      </top>
      <bottom style="thin">
        <color rgb="FFFF0000"/>
      </bottom>
      <diagonal/>
    </border>
    <border>
      <left style="thin">
        <color auto="1"/>
      </left>
      <right style="thin">
        <color auto="1"/>
      </right>
      <top style="thin">
        <color rgb="FFFF0000"/>
      </top>
      <bottom style="thin">
        <color rgb="FFFF0000"/>
      </bottom>
      <diagonal/>
    </border>
    <border>
      <left style="thin">
        <color auto="1"/>
      </left>
      <right style="thick">
        <color auto="1"/>
      </right>
      <top style="thin">
        <color rgb="FFFF0000"/>
      </top>
      <bottom style="thin">
        <color rgb="FFFF0000"/>
      </bottom>
      <diagonal/>
    </border>
    <border>
      <left style="thick">
        <color auto="1"/>
      </left>
      <right style="medium">
        <color auto="1"/>
      </right>
      <top style="thin">
        <color rgb="FFFF0000"/>
      </top>
      <bottom style="medium">
        <color rgb="FF00B0F0"/>
      </bottom>
      <diagonal/>
    </border>
    <border>
      <left style="medium">
        <color auto="1"/>
      </left>
      <right style="medium">
        <color auto="1"/>
      </right>
      <top style="thin">
        <color rgb="FFFF0000"/>
      </top>
      <bottom style="medium">
        <color rgb="FF00B0F0"/>
      </bottom>
      <diagonal/>
    </border>
    <border>
      <left style="medium">
        <color auto="1"/>
      </left>
      <right style="thin">
        <color auto="1"/>
      </right>
      <top style="thin">
        <color rgb="FFFF0000"/>
      </top>
      <bottom style="medium">
        <color rgb="FF00B0F0"/>
      </bottom>
      <diagonal/>
    </border>
    <border>
      <left style="thin">
        <color auto="1"/>
      </left>
      <right style="thin">
        <color auto="1"/>
      </right>
      <top style="thin">
        <color rgb="FFFF0000"/>
      </top>
      <bottom style="medium">
        <color rgb="FF00B0F0"/>
      </bottom>
      <diagonal/>
    </border>
    <border>
      <left style="thin">
        <color auto="1"/>
      </left>
      <right style="thick">
        <color auto="1"/>
      </right>
      <top style="thin">
        <color rgb="FFFF0000"/>
      </top>
      <bottom style="medium">
        <color rgb="FF00B0F0"/>
      </bottom>
      <diagonal/>
    </border>
    <border>
      <left style="thick">
        <color auto="1"/>
      </left>
      <right/>
      <top/>
      <bottom style="thin">
        <color rgb="FFFF0000"/>
      </bottom>
      <diagonal/>
    </border>
    <border>
      <left style="medium">
        <color auto="1"/>
      </left>
      <right style="medium">
        <color auto="1"/>
      </right>
      <top/>
      <bottom style="thin">
        <color rgb="FFFF0000"/>
      </bottom>
      <diagonal/>
    </border>
    <border>
      <left style="medium">
        <color auto="1"/>
      </left>
      <right style="thin">
        <color auto="1"/>
      </right>
      <top style="medium">
        <color rgb="FF00B0F0"/>
      </top>
      <bottom style="thin">
        <color rgb="FFFF0000"/>
      </bottom>
      <diagonal/>
    </border>
    <border>
      <left style="thin">
        <color auto="1"/>
      </left>
      <right style="thin">
        <color auto="1"/>
      </right>
      <top style="medium">
        <color rgb="FF00B0F0"/>
      </top>
      <bottom style="thin">
        <color rgb="FFFF0000"/>
      </bottom>
      <diagonal/>
    </border>
    <border>
      <left style="thin">
        <color auto="1"/>
      </left>
      <right style="thick">
        <color auto="1"/>
      </right>
      <top style="medium">
        <color rgb="FF00B0F0"/>
      </top>
      <bottom style="thin">
        <color rgb="FFFF0000"/>
      </bottom>
      <diagonal/>
    </border>
    <border>
      <left style="thick">
        <color auto="1"/>
      </left>
      <right/>
      <top style="thin">
        <color rgb="FFFF0000"/>
      </top>
      <bottom style="thick">
        <color auto="1"/>
      </bottom>
      <diagonal/>
    </border>
    <border>
      <left style="medium">
        <color auto="1"/>
      </left>
      <right style="medium">
        <color auto="1"/>
      </right>
      <top style="thin">
        <color rgb="FFFF0000"/>
      </top>
      <bottom style="thick">
        <color auto="1"/>
      </bottom>
      <diagonal/>
    </border>
    <border>
      <left style="medium">
        <color auto="1"/>
      </left>
      <right style="thin">
        <color auto="1"/>
      </right>
      <top style="thin">
        <color rgb="FFFF0000"/>
      </top>
      <bottom style="thick">
        <color auto="1"/>
      </bottom>
      <diagonal/>
    </border>
    <border>
      <left style="thin">
        <color auto="1"/>
      </left>
      <right style="thin">
        <color auto="1"/>
      </right>
      <top style="thin">
        <color rgb="FFFF0000"/>
      </top>
      <bottom style="thick">
        <color auto="1"/>
      </bottom>
      <diagonal/>
    </border>
    <border>
      <left style="thin">
        <color auto="1"/>
      </left>
      <right style="thick">
        <color auto="1"/>
      </right>
      <top style="thin">
        <color rgb="FFFF0000"/>
      </top>
      <bottom style="thick">
        <color auto="1"/>
      </bottom>
      <diagonal/>
    </border>
    <border>
      <left/>
      <right/>
      <top style="thick">
        <color auto="1"/>
      </top>
      <bottom style="thin">
        <color auto="1"/>
      </bottom>
      <diagonal/>
    </border>
    <border>
      <left style="thick">
        <color auto="1"/>
      </left>
      <right/>
      <top style="thick">
        <color auto="1"/>
      </top>
      <bottom style="medium">
        <color auto="1"/>
      </bottom>
      <diagonal/>
    </border>
    <border>
      <left style="medium">
        <color auto="1"/>
      </left>
      <right/>
      <top style="medium">
        <color auto="1"/>
      </top>
      <bottom style="thin">
        <color rgb="FFFF0000"/>
      </bottom>
      <diagonal/>
    </border>
    <border>
      <left style="medium">
        <color auto="1"/>
      </left>
      <right/>
      <top style="thin">
        <color rgb="FFFF0000"/>
      </top>
      <bottom style="thin">
        <color rgb="FFFF0000"/>
      </bottom>
      <diagonal/>
    </border>
    <border>
      <left style="medium">
        <color auto="1"/>
      </left>
      <right/>
      <top style="thin">
        <color rgb="FFFF0000"/>
      </top>
      <bottom style="medium">
        <color rgb="FF00B0F0"/>
      </bottom>
      <diagonal/>
    </border>
    <border>
      <left style="medium">
        <color auto="1"/>
      </left>
      <right/>
      <top/>
      <bottom style="thin">
        <color rgb="FFFF0000"/>
      </bottom>
      <diagonal/>
    </border>
    <border>
      <left style="medium">
        <color auto="1"/>
      </left>
      <right/>
      <top style="thin">
        <color rgb="FFFF0000"/>
      </top>
      <bottom style="thick">
        <color auto="1"/>
      </bottom>
      <diagonal/>
    </border>
    <border>
      <left/>
      <right/>
      <top/>
      <bottom style="medium">
        <color auto="1"/>
      </bottom>
      <diagonal/>
    </border>
    <border>
      <left/>
      <right style="thin">
        <color auto="1"/>
      </right>
      <top/>
      <bottom style="medium">
        <color auto="1"/>
      </bottom>
      <diagonal/>
    </border>
    <border>
      <left style="thin">
        <color auto="1"/>
      </left>
      <right/>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ck">
        <color rgb="FFFF0000"/>
      </left>
      <right/>
      <top/>
      <bottom/>
      <diagonal/>
    </border>
    <border>
      <left/>
      <right style="thick">
        <color rgb="FFFF0000"/>
      </right>
      <top/>
      <bottom/>
      <diagonal/>
    </border>
    <border>
      <left style="medium">
        <color rgb="FFFF0000"/>
      </left>
      <right style="thin">
        <color rgb="FFFF0000"/>
      </right>
      <top style="medium">
        <color rgb="FFFF0000"/>
      </top>
      <bottom style="thin">
        <color rgb="FFFF0000"/>
      </bottom>
      <diagonal/>
    </border>
    <border>
      <left style="thin">
        <color rgb="FFFF0000"/>
      </left>
      <right style="thin">
        <color rgb="FFFF0000"/>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style="medium">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style="medium">
        <color rgb="FFFF0000"/>
      </right>
      <top style="thin">
        <color rgb="FFFF0000"/>
      </top>
      <bottom style="thin">
        <color rgb="FFFF0000"/>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medium">
        <color rgb="FFFF0000"/>
      </left>
      <right style="thin">
        <color rgb="FFFF0000"/>
      </right>
      <top style="thin">
        <color rgb="FFFF0000"/>
      </top>
      <bottom style="medium">
        <color rgb="FF00B0F0"/>
      </bottom>
      <diagonal/>
    </border>
    <border>
      <left style="thin">
        <color rgb="FFFF0000"/>
      </left>
      <right style="thin">
        <color rgb="FFFF0000"/>
      </right>
      <top style="thin">
        <color rgb="FFFF0000"/>
      </top>
      <bottom style="medium">
        <color rgb="FF00B0F0"/>
      </bottom>
      <diagonal/>
    </border>
    <border>
      <left style="thin">
        <color rgb="FFFF0000"/>
      </left>
      <right style="medium">
        <color rgb="FFFF0000"/>
      </right>
      <top style="thin">
        <color rgb="FFFF0000"/>
      </top>
      <bottom style="medium">
        <color rgb="FF00B0F0"/>
      </bottom>
      <diagonal/>
    </border>
    <border>
      <left style="medium">
        <color rgb="FFFF0000"/>
      </left>
      <right style="thin">
        <color rgb="FFFF0000"/>
      </right>
      <top/>
      <bottom style="thin">
        <color rgb="FFFF0000"/>
      </bottom>
      <diagonal/>
    </border>
    <border>
      <left style="thin">
        <color rgb="FFFF0000"/>
      </left>
      <right style="thin">
        <color rgb="FFFF0000"/>
      </right>
      <top/>
      <bottom style="thin">
        <color rgb="FFFF0000"/>
      </bottom>
      <diagonal/>
    </border>
    <border>
      <left style="thin">
        <color rgb="FFFF0000"/>
      </left>
      <right style="medium">
        <color rgb="FFFF0000"/>
      </right>
      <top/>
      <bottom style="thin">
        <color rgb="FFFF0000"/>
      </bottom>
      <diagonal/>
    </border>
    <border>
      <left style="medium">
        <color rgb="FFFF0000"/>
      </left>
      <right style="thin">
        <color rgb="FFFF0000"/>
      </right>
      <top style="thin">
        <color rgb="FFFF0000"/>
      </top>
      <bottom style="medium">
        <color rgb="FFFF0000"/>
      </bottom>
      <diagonal/>
    </border>
    <border>
      <left style="thin">
        <color rgb="FFFF0000"/>
      </left>
      <right style="thin">
        <color rgb="FFFF0000"/>
      </right>
      <top style="thin">
        <color rgb="FFFF0000"/>
      </top>
      <bottom style="medium">
        <color rgb="FFFF0000"/>
      </bottom>
      <diagonal/>
    </border>
    <border>
      <left style="thin">
        <color rgb="FFFF0000"/>
      </left>
      <right style="medium">
        <color rgb="FFFF0000"/>
      </right>
      <top style="thin">
        <color rgb="FFFF0000"/>
      </top>
      <bottom style="medium">
        <color rgb="FFFF0000"/>
      </bottom>
      <diagonal/>
    </border>
    <border>
      <left style="medium">
        <color auto="1"/>
      </left>
      <right style="medium">
        <color auto="1"/>
      </right>
      <top/>
      <bottom style="medium">
        <color auto="1"/>
      </bottom>
      <diagonal/>
    </border>
    <border>
      <left style="thick">
        <color rgb="FFFF0000"/>
      </left>
      <right style="thin">
        <color auto="1"/>
      </right>
      <top/>
      <bottom/>
      <diagonal/>
    </border>
    <border>
      <left/>
      <right style="thin">
        <color auto="1"/>
      </right>
      <top/>
      <bottom/>
      <diagonal/>
    </border>
    <border>
      <left style="thin">
        <color indexed="64"/>
      </left>
      <right style="thick">
        <color indexed="64"/>
      </right>
      <top style="medium">
        <color indexed="64"/>
      </top>
      <bottom style="thin">
        <color indexed="64"/>
      </bottom>
      <diagonal/>
    </border>
    <border>
      <left style="thick">
        <color indexed="64"/>
      </left>
      <right/>
      <top/>
      <bottom style="thick">
        <color indexed="64"/>
      </bottom>
      <diagonal/>
    </border>
    <border>
      <left style="thin">
        <color indexed="64"/>
      </left>
      <right style="thick">
        <color indexed="64"/>
      </right>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medium">
        <color indexed="64"/>
      </right>
      <top style="thick">
        <color indexed="64"/>
      </top>
      <bottom style="medium">
        <color indexed="64"/>
      </bottom>
      <diagonal/>
    </border>
    <border>
      <left style="thick">
        <color indexed="64"/>
      </left>
      <right/>
      <top style="thick">
        <color indexed="64"/>
      </top>
      <bottom style="thin">
        <color indexed="64"/>
      </bottom>
      <diagonal/>
    </border>
    <border>
      <left style="thick">
        <color indexed="64"/>
      </left>
      <right style="medium">
        <color indexed="64"/>
      </right>
      <top/>
      <bottom style="thin">
        <color indexed="64"/>
      </bottom>
      <diagonal/>
    </border>
    <border>
      <left/>
      <right style="thick">
        <color indexed="64"/>
      </right>
      <top/>
      <bottom style="thin">
        <color indexed="64"/>
      </bottom>
      <diagonal/>
    </border>
    <border>
      <left/>
      <right/>
      <top style="thin">
        <color indexed="64"/>
      </top>
      <bottom style="thin">
        <color indexed="64"/>
      </bottom>
      <diagonal/>
    </border>
    <border>
      <left style="thick">
        <color indexed="64"/>
      </left>
      <right style="medium">
        <color indexed="64"/>
      </right>
      <top/>
      <bottom style="thick">
        <color indexed="64"/>
      </bottom>
      <diagonal/>
    </border>
    <border>
      <left/>
      <right style="thick">
        <color indexed="64"/>
      </right>
      <top/>
      <bottom style="thick">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medium">
        <color indexed="64"/>
      </left>
      <right/>
      <top style="thick">
        <color indexed="64"/>
      </top>
      <bottom/>
      <diagonal/>
    </border>
    <border>
      <left style="thin">
        <color indexed="64"/>
      </left>
      <right style="thick">
        <color indexed="64"/>
      </right>
      <top style="thick">
        <color indexed="64"/>
      </top>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30"/>
      </bottom>
      <diagonal/>
    </border>
    <border>
      <left/>
      <right/>
      <top/>
      <bottom style="thin">
        <color indexed="50"/>
      </bottom>
      <diagonal/>
    </border>
    <border>
      <left/>
      <right/>
      <top style="thin">
        <color indexed="45"/>
      </top>
      <bottom style="thin">
        <color indexed="45"/>
      </bottom>
      <diagonal/>
    </border>
    <border>
      <left/>
      <right/>
      <top style="medium">
        <color indexed="64"/>
      </top>
      <bottom/>
      <diagonal/>
    </border>
    <border>
      <left/>
      <right style="medium">
        <color indexed="64"/>
      </right>
      <top style="medium">
        <color indexed="64"/>
      </top>
      <bottom/>
      <diagonal/>
    </border>
    <border>
      <left/>
      <right/>
      <top/>
      <bottom style="thin">
        <color auto="1"/>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auto="1"/>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8465">
    <xf numFmtId="0" fontId="0" fillId="0" borderId="0"/>
    <xf numFmtId="0" fontId="9" fillId="5" borderId="0" applyNumberFormat="0" applyBorder="0" applyAlignment="0" applyProtection="0"/>
    <xf numFmtId="0" fontId="7" fillId="0" borderId="0"/>
    <xf numFmtId="0" fontId="7" fillId="0" borderId="0"/>
    <xf numFmtId="0" fontId="4" fillId="0" borderId="0"/>
    <xf numFmtId="0" fontId="7" fillId="0" borderId="0"/>
    <xf numFmtId="0" fontId="10" fillId="0" borderId="0"/>
    <xf numFmtId="0" fontId="1" fillId="0" borderId="0"/>
    <xf numFmtId="0" fontId="7" fillId="0" borderId="0"/>
    <xf numFmtId="9" fontId="4" fillId="0" borderId="0" applyFont="0" applyFill="0" applyBorder="0" applyAlignment="0" applyProtection="0"/>
    <xf numFmtId="0" fontId="6" fillId="2" borderId="0" applyNumberFormat="0" applyBorder="0" applyAlignment="0" applyProtection="0"/>
    <xf numFmtId="9" fontId="15" fillId="0" borderId="0" applyFon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4" fillId="0" borderId="0" applyNumberFormat="0" applyFont="0" applyFill="0" applyBorder="0" applyProtection="0">
      <alignment horizontal="left" vertical="center" indent="5"/>
    </xf>
    <xf numFmtId="0" fontId="16" fillId="19"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4" fontId="17" fillId="23" borderId="6">
      <alignment horizontal="right" vertical="center"/>
    </xf>
    <xf numFmtId="4" fontId="17" fillId="23" borderId="6">
      <alignment horizontal="right" vertical="center"/>
    </xf>
    <xf numFmtId="0" fontId="18" fillId="24" borderId="7" applyNumberFormat="0" applyAlignment="0" applyProtection="0"/>
    <xf numFmtId="0" fontId="19" fillId="0" borderId="8" applyNumberFormat="0" applyFill="0" applyAlignment="0" applyProtection="0"/>
    <xf numFmtId="0" fontId="20" fillId="25" borderId="9" applyNumberFormat="0" applyAlignment="0" applyProtection="0"/>
    <xf numFmtId="0" fontId="16" fillId="26"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9" borderId="0" applyNumberFormat="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0" fontId="23" fillId="0" borderId="10">
      <alignment horizontal="left" vertical="center" wrapText="1" indent="2"/>
    </xf>
    <xf numFmtId="169" fontId="22"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1" fontId="4" fillId="0" borderId="0" applyFont="0" applyFill="0" applyBorder="0" applyAlignment="0" applyProtection="0"/>
    <xf numFmtId="169" fontId="4" fillId="0" borderId="0" applyFont="0" applyFill="0" applyBorder="0" applyAlignment="0" applyProtection="0"/>
    <xf numFmtId="169" fontId="22" fillId="0" borderId="0" applyFont="0" applyFill="0" applyBorder="0" applyAlignment="0" applyProtection="0"/>
    <xf numFmtId="169" fontId="21" fillId="0" borderId="0" applyFont="0" applyFill="0" applyBorder="0" applyAlignment="0" applyProtection="0"/>
    <xf numFmtId="0" fontId="4" fillId="0" borderId="0" applyFont="0" applyFill="0" applyBorder="0" applyAlignment="0" applyProtection="0"/>
    <xf numFmtId="169" fontId="4"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69"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22" fillId="0" borderId="0" applyFont="0" applyFill="0" applyBorder="0" applyAlignment="0" applyProtection="0"/>
    <xf numFmtId="170" fontId="4" fillId="0" borderId="0" applyFont="0" applyFill="0" applyBorder="0" applyAlignment="0" applyProtection="0"/>
    <xf numFmtId="170" fontId="22"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0" fontId="24" fillId="14" borderId="7" applyNumberFormat="0" applyAlignment="0" applyProtection="0"/>
    <xf numFmtId="0" fontId="24" fillId="14" borderId="7" applyNumberFormat="0" applyAlignment="0" applyProtection="0"/>
    <xf numFmtId="4" fontId="23" fillId="0" borderId="0" applyBorder="0">
      <alignment horizontal="right" vertical="center"/>
    </xf>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0" fontId="26" fillId="30" borderId="0" applyNumberFormat="0" applyBorder="0" applyAlignment="0" applyProtection="0"/>
    <xf numFmtId="0" fontId="7" fillId="0" borderId="0"/>
    <xf numFmtId="0" fontId="15" fillId="0" borderId="0"/>
    <xf numFmtId="0" fontId="15" fillId="0" borderId="0"/>
    <xf numFmtId="0" fontId="27" fillId="0" borderId="0"/>
    <xf numFmtId="0" fontId="10" fillId="0" borderId="0"/>
    <xf numFmtId="0" fontId="15" fillId="0" borderId="0"/>
    <xf numFmtId="0" fontId="10" fillId="0" borderId="0"/>
    <xf numFmtId="0" fontId="21" fillId="0" borderId="0"/>
    <xf numFmtId="0" fontId="22" fillId="0" borderId="0"/>
    <xf numFmtId="4" fontId="23" fillId="0" borderId="11" applyFill="0" applyBorder="0" applyProtection="0">
      <alignment horizontal="right" vertical="center"/>
    </xf>
    <xf numFmtId="0" fontId="28" fillId="0" borderId="0" applyNumberFormat="0" applyFill="0" applyBorder="0" applyProtection="0">
      <alignment horizontal="left" vertical="center"/>
    </xf>
    <xf numFmtId="0" fontId="4" fillId="31" borderId="0" applyNumberFormat="0" applyFont="0" applyBorder="0" applyAlignment="0" applyProtection="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1" fillId="0" borderId="0"/>
    <xf numFmtId="0" fontId="1"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4" fillId="0" borderId="0"/>
    <xf numFmtId="0" fontId="4" fillId="0" borderId="0"/>
    <xf numFmtId="0" fontId="4" fillId="0" borderId="0"/>
    <xf numFmtId="0" fontId="25" fillId="0" borderId="0"/>
    <xf numFmtId="0" fontId="29" fillId="0" borderId="0"/>
    <xf numFmtId="0" fontId="22" fillId="32" borderId="5" applyNumberFormat="0" applyFont="0" applyAlignment="0" applyProtection="0"/>
    <xf numFmtId="0" fontId="4" fillId="32" borderId="5" applyNumberFormat="0" applyFont="0" applyAlignment="0" applyProtection="0"/>
    <xf numFmtId="0" fontId="22" fillId="32" borderId="5" applyNumberFormat="0" applyFont="0" applyAlignment="0" applyProtection="0"/>
    <xf numFmtId="0" fontId="21" fillId="32" borderId="5" applyNumberFormat="0" applyFont="0" applyAlignment="0" applyProtection="0"/>
    <xf numFmtId="0" fontId="4" fillId="32" borderId="5" applyNumberFormat="0" applyFont="0" applyAlignment="0" applyProtection="0"/>
    <xf numFmtId="0" fontId="21" fillId="32" borderId="5" applyNumberFormat="0" applyFont="0" applyAlignment="0" applyProtection="0"/>
    <xf numFmtId="172" fontId="22"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22" fillId="0" borderId="0" applyFont="0" applyFill="0" applyBorder="0" applyAlignment="0" applyProtection="0"/>
    <xf numFmtId="172" fontId="4" fillId="0" borderId="0" applyFont="0" applyFill="0" applyBorder="0" applyAlignment="0" applyProtection="0"/>
    <xf numFmtId="172" fontId="22"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0" fontId="30" fillId="24" borderId="12" applyNumberFormat="0" applyAlignment="0" applyProtection="0"/>
    <xf numFmtId="0" fontId="30" fillId="24" borderId="12" applyNumberFormat="0" applyAlignment="0" applyProtection="0"/>
    <xf numFmtId="9" fontId="21"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4" fillId="0" borderId="0" applyFont="0" applyFill="0" applyBorder="0" applyAlignment="0" applyProtection="0"/>
    <xf numFmtId="9" fontId="22"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4" fillId="0" borderId="0"/>
    <xf numFmtId="0" fontId="31"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13"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6" fillId="0" borderId="0" applyNumberFormat="0" applyFill="0" applyBorder="0" applyAlignment="0" applyProtection="0"/>
    <xf numFmtId="0" fontId="2" fillId="0" borderId="16" applyNumberFormat="0" applyFill="0" applyAlignment="0" applyProtection="0"/>
    <xf numFmtId="0" fontId="37" fillId="11" borderId="0" applyNumberFormat="0" applyBorder="0" applyAlignment="0" applyProtection="0"/>
    <xf numFmtId="4" fontId="23" fillId="0" borderId="0"/>
    <xf numFmtId="165" fontId="2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165" fontId="22" fillId="0" borderId="0" applyFont="0" applyFill="0" applyBorder="0" applyAlignment="0" applyProtection="0"/>
    <xf numFmtId="165" fontId="4" fillId="0" borderId="0" applyFont="0" applyFill="0" applyBorder="0" applyAlignment="0" applyProtection="0"/>
    <xf numFmtId="165" fontId="22" fillId="0" borderId="0" applyFont="0" applyFill="0" applyBorder="0" applyAlignment="0" applyProtection="0"/>
    <xf numFmtId="165" fontId="21" fillId="0" borderId="0" applyFont="0" applyFill="0" applyBorder="0" applyAlignment="0" applyProtection="0"/>
    <xf numFmtId="165" fontId="4" fillId="0" borderId="0" applyFont="0" applyFill="0" applyBorder="0" applyAlignment="0" applyProtection="0"/>
    <xf numFmtId="165" fontId="21" fillId="0" borderId="0" applyFont="0" applyFill="0" applyBorder="0" applyAlignment="0" applyProtection="0"/>
    <xf numFmtId="0" fontId="4" fillId="0" borderId="0"/>
    <xf numFmtId="0" fontId="1" fillId="0" borderId="0"/>
    <xf numFmtId="0" fontId="45" fillId="0" borderId="116" applyNumberFormat="0" applyFill="0" applyAlignment="0" applyProtection="0"/>
    <xf numFmtId="0" fontId="46" fillId="0" borderId="117" applyNumberFormat="0" applyFill="0" applyAlignment="0" applyProtection="0"/>
    <xf numFmtId="0" fontId="47" fillId="0" borderId="118" applyNumberFormat="0" applyFill="0" applyAlignment="0" applyProtection="0"/>
    <xf numFmtId="0" fontId="47" fillId="0" borderId="0" applyNumberFormat="0" applyFill="0" applyBorder="0" applyAlignment="0" applyProtection="0"/>
    <xf numFmtId="0" fontId="48" fillId="33" borderId="0" applyNumberFormat="0" applyBorder="0" applyAlignment="0" applyProtection="0"/>
    <xf numFmtId="0" fontId="49" fillId="5" borderId="0" applyNumberFormat="0" applyBorder="0" applyAlignment="0" applyProtection="0"/>
    <xf numFmtId="0" fontId="50" fillId="34" borderId="0" applyNumberFormat="0" applyBorder="0" applyAlignment="0" applyProtection="0"/>
    <xf numFmtId="0" fontId="51" fillId="35" borderId="119" applyNumberFormat="0" applyAlignment="0" applyProtection="0"/>
    <xf numFmtId="0" fontId="52" fillId="36" borderId="120" applyNumberFormat="0" applyAlignment="0" applyProtection="0"/>
    <xf numFmtId="0" fontId="53" fillId="36" borderId="119" applyNumberFormat="0" applyAlignment="0" applyProtection="0"/>
    <xf numFmtId="0" fontId="54" fillId="0" borderId="121" applyNumberFormat="0" applyFill="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11" fillId="0" borderId="124" applyNumberFormat="0" applyFill="0" applyAlignment="0" applyProtection="0"/>
    <xf numFmtId="0" fontId="15" fillId="40" borderId="0" applyNumberFormat="0" applyBorder="0" applyAlignment="0" applyProtection="0"/>
    <xf numFmtId="0" fontId="15" fillId="41" borderId="0" applyNumberFormat="0" applyBorder="0" applyAlignment="0" applyProtection="0"/>
    <xf numFmtId="0" fontId="58" fillId="42" borderId="0" applyNumberFormat="0" applyBorder="0" applyAlignment="0" applyProtection="0"/>
    <xf numFmtId="0" fontId="15" fillId="44" borderId="0" applyNumberFormat="0" applyBorder="0" applyAlignment="0" applyProtection="0"/>
    <xf numFmtId="0" fontId="15" fillId="45" borderId="0" applyNumberFormat="0" applyBorder="0" applyAlignment="0" applyProtection="0"/>
    <xf numFmtId="0" fontId="58" fillId="46" borderId="0" applyNumberFormat="0" applyBorder="0" applyAlignment="0" applyProtection="0"/>
    <xf numFmtId="0" fontId="15" fillId="48" borderId="0" applyNumberFormat="0" applyBorder="0" applyAlignment="0" applyProtection="0"/>
    <xf numFmtId="0" fontId="15" fillId="49" borderId="0" applyNumberFormat="0" applyBorder="0" applyAlignment="0" applyProtection="0"/>
    <xf numFmtId="0" fontId="58" fillId="50" borderId="0" applyNumberFormat="0" applyBorder="0" applyAlignment="0" applyProtection="0"/>
    <xf numFmtId="0" fontId="15" fillId="52" borderId="0" applyNumberFormat="0" applyBorder="0" applyAlignment="0" applyProtection="0"/>
    <xf numFmtId="0" fontId="15" fillId="53" borderId="0" applyNumberFormat="0" applyBorder="0" applyAlignment="0" applyProtection="0"/>
    <xf numFmtId="0" fontId="58" fillId="54" borderId="0" applyNumberFormat="0" applyBorder="0" applyAlignment="0" applyProtection="0"/>
    <xf numFmtId="0" fontId="15" fillId="56" borderId="0" applyNumberFormat="0" applyBorder="0" applyAlignment="0" applyProtection="0"/>
    <xf numFmtId="0" fontId="15" fillId="57" borderId="0" applyNumberFormat="0" applyBorder="0" applyAlignment="0" applyProtection="0"/>
    <xf numFmtId="0" fontId="58" fillId="58" borderId="0" applyNumberFormat="0" applyBorder="0" applyAlignment="0" applyProtection="0"/>
    <xf numFmtId="0" fontId="15" fillId="60" borderId="0" applyNumberFormat="0" applyBorder="0" applyAlignment="0" applyProtection="0"/>
    <xf numFmtId="0" fontId="15" fillId="61" borderId="0" applyNumberFormat="0" applyBorder="0" applyAlignment="0" applyProtection="0"/>
    <xf numFmtId="0" fontId="58" fillId="62" borderId="0" applyNumberFormat="0" applyBorder="0" applyAlignment="0" applyProtection="0"/>
    <xf numFmtId="0" fontId="59" fillId="0" borderId="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9"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15" fillId="0" borderId="0"/>
    <xf numFmtId="4" fontId="23" fillId="0" borderId="6" applyFill="0" applyBorder="0" applyProtection="0">
      <alignment horizontal="right" vertical="center"/>
    </xf>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15" fillId="38" borderId="123" applyNumberFormat="0" applyFont="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9" fontId="1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60" fillId="0" borderId="0" applyNumberFormat="0" applyFill="0" applyBorder="0" applyAlignment="0" applyProtection="0"/>
    <xf numFmtId="0" fontId="36" fillId="0" borderId="125"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167" fontId="4" fillId="0" borderId="0" applyFont="0" applyFill="0" applyBorder="0" applyAlignment="0" applyProtection="0"/>
    <xf numFmtId="0" fontId="4" fillId="0" borderId="0"/>
    <xf numFmtId="0" fontId="62" fillId="0" borderId="0" applyNumberFormat="0" applyFill="0" applyBorder="0" applyAlignment="0" applyProtection="0">
      <alignment vertical="top"/>
      <protection locked="0"/>
    </xf>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4" borderId="0" applyNumberFormat="0" applyBorder="0" applyAlignment="0" applyProtection="0"/>
    <xf numFmtId="0" fontId="15" fillId="44" borderId="0" applyNumberFormat="0" applyBorder="0" applyAlignment="0" applyProtection="0"/>
    <xf numFmtId="0" fontId="15" fillId="44" borderId="0" applyNumberFormat="0" applyBorder="0" applyAlignment="0" applyProtection="0"/>
    <xf numFmtId="0" fontId="15" fillId="44" borderId="0" applyNumberFormat="0" applyBorder="0" applyAlignment="0" applyProtection="0"/>
    <xf numFmtId="0" fontId="15" fillId="44"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52" borderId="0" applyNumberFormat="0" applyBorder="0" applyAlignment="0" applyProtection="0"/>
    <xf numFmtId="0" fontId="15" fillId="52" borderId="0" applyNumberFormat="0" applyBorder="0" applyAlignment="0" applyProtection="0"/>
    <xf numFmtId="0" fontId="15" fillId="52" borderId="0" applyNumberFormat="0" applyBorder="0" applyAlignment="0" applyProtection="0"/>
    <xf numFmtId="0" fontId="15" fillId="52" borderId="0" applyNumberFormat="0" applyBorder="0" applyAlignment="0" applyProtection="0"/>
    <xf numFmtId="0" fontId="15" fillId="52" borderId="0" applyNumberFormat="0" applyBorder="0" applyAlignment="0" applyProtection="0"/>
    <xf numFmtId="0" fontId="15" fillId="56" borderId="0" applyNumberFormat="0" applyBorder="0" applyAlignment="0" applyProtection="0"/>
    <xf numFmtId="0" fontId="15" fillId="56" borderId="0" applyNumberFormat="0" applyBorder="0" applyAlignment="0" applyProtection="0"/>
    <xf numFmtId="0" fontId="15" fillId="56" borderId="0" applyNumberFormat="0" applyBorder="0" applyAlignment="0" applyProtection="0"/>
    <xf numFmtId="0" fontId="15" fillId="56" borderId="0" applyNumberFormat="0" applyBorder="0" applyAlignment="0" applyProtection="0"/>
    <xf numFmtId="0" fontId="15" fillId="56" borderId="0" applyNumberFormat="0" applyBorder="0" applyAlignment="0" applyProtection="0"/>
    <xf numFmtId="0" fontId="15" fillId="60" borderId="0" applyNumberFormat="0" applyBorder="0" applyAlignment="0" applyProtection="0"/>
    <xf numFmtId="0" fontId="15" fillId="60" borderId="0" applyNumberFormat="0" applyBorder="0" applyAlignment="0" applyProtection="0"/>
    <xf numFmtId="0" fontId="15" fillId="60" borderId="0" applyNumberFormat="0" applyBorder="0" applyAlignment="0" applyProtection="0"/>
    <xf numFmtId="0" fontId="15" fillId="60" borderId="0" applyNumberFormat="0" applyBorder="0" applyAlignment="0" applyProtection="0"/>
    <xf numFmtId="0" fontId="15" fillId="6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16" fillId="19"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9" borderId="0" applyNumberFormat="0" applyBorder="0" applyAlignment="0" applyProtection="0"/>
    <xf numFmtId="0" fontId="37" fillId="11" borderId="0" applyNumberFormat="0" applyBorder="0" applyAlignment="0" applyProtection="0"/>
    <xf numFmtId="0" fontId="15" fillId="38" borderId="123" applyNumberFormat="0" applyFont="0" applyAlignment="0" applyProtection="0"/>
    <xf numFmtId="0" fontId="15" fillId="38" borderId="123" applyNumberFormat="0" applyFont="0" applyAlignment="0" applyProtection="0"/>
    <xf numFmtId="0" fontId="15" fillId="38" borderId="123" applyNumberFormat="0" applyFont="0" applyAlignment="0" applyProtection="0"/>
    <xf numFmtId="0" fontId="15" fillId="38" borderId="123" applyNumberFormat="0" applyFont="0" applyAlignment="0" applyProtection="0"/>
    <xf numFmtId="0" fontId="15" fillId="38" borderId="123" applyNumberFormat="0" applyFont="0" applyAlignment="0" applyProtection="0"/>
    <xf numFmtId="0" fontId="15" fillId="38" borderId="123" applyNumberFormat="0" applyFont="0" applyAlignment="0" applyProtection="0"/>
    <xf numFmtId="0" fontId="63" fillId="0" borderId="0"/>
    <xf numFmtId="0" fontId="64" fillId="0" borderId="0">
      <alignment horizontal="right"/>
    </xf>
    <xf numFmtId="0" fontId="65" fillId="0" borderId="0"/>
    <xf numFmtId="0" fontId="66" fillId="0" borderId="0"/>
    <xf numFmtId="0" fontId="67" fillId="0" borderId="0"/>
    <xf numFmtId="0" fontId="68" fillId="0" borderId="126" applyNumberFormat="0" applyAlignment="0"/>
    <xf numFmtId="0" fontId="69" fillId="0" borderId="0" applyAlignment="0">
      <alignment horizontal="left"/>
    </xf>
    <xf numFmtId="0" fontId="69" fillId="0" borderId="0">
      <alignment horizontal="right"/>
    </xf>
    <xf numFmtId="168" fontId="69" fillId="0" borderId="0">
      <alignment horizontal="right"/>
    </xf>
    <xf numFmtId="173" fontId="70" fillId="0" borderId="0">
      <alignment horizontal="right"/>
    </xf>
    <xf numFmtId="0" fontId="71" fillId="0" borderId="0"/>
    <xf numFmtId="0" fontId="18" fillId="24" borderId="7" applyNumberFormat="0" applyAlignment="0" applyProtection="0"/>
    <xf numFmtId="0" fontId="20" fillId="25" borderId="9" applyNumberFormat="0" applyAlignment="0" applyProtection="0"/>
    <xf numFmtId="167" fontId="4" fillId="0" borderId="0" applyFont="0" applyFill="0" applyBorder="0" applyAlignment="0" applyProtection="0"/>
    <xf numFmtId="167" fontId="72"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72"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4" fillId="0" borderId="0" applyFont="0" applyFill="0" applyBorder="0" applyAlignment="0" applyProtection="0"/>
    <xf numFmtId="165" fontId="1" fillId="0" borderId="0" applyFont="0" applyFill="0" applyBorder="0" applyAlignment="0" applyProtection="0"/>
    <xf numFmtId="167" fontId="72" fillId="0" borderId="0" applyFont="0" applyFill="0" applyBorder="0" applyAlignment="0" applyProtection="0"/>
    <xf numFmtId="167" fontId="72" fillId="0" borderId="0" applyFont="0" applyFill="0" applyBorder="0" applyAlignment="0" applyProtection="0"/>
    <xf numFmtId="167" fontId="72"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0" fontId="32" fillId="0" borderId="0" applyNumberFormat="0" applyFill="0" applyBorder="0" applyAlignment="0" applyProtection="0"/>
    <xf numFmtId="0" fontId="6" fillId="2" borderId="0" applyNumberFormat="0" applyBorder="0" applyAlignment="0" applyProtection="0"/>
    <xf numFmtId="0" fontId="34" fillId="0" borderId="13" applyNumberFormat="0" applyFill="0" applyAlignment="0" applyProtection="0"/>
    <xf numFmtId="0" fontId="35" fillId="0" borderId="14" applyNumberFormat="0" applyFill="0" applyAlignment="0" applyProtection="0"/>
    <xf numFmtId="0" fontId="36" fillId="0" borderId="125" applyNumberFormat="0" applyFill="0" applyAlignment="0" applyProtection="0"/>
    <xf numFmtId="0" fontId="36" fillId="0" borderId="0" applyNumberFormat="0" applyFill="0" applyBorder="0" applyAlignment="0" applyProtection="0"/>
    <xf numFmtId="0" fontId="62" fillId="0" borderId="0" applyNumberFormat="0" applyFill="0" applyBorder="0" applyAlignment="0" applyProtection="0">
      <alignment vertical="top"/>
      <protection locked="0"/>
    </xf>
    <xf numFmtId="165" fontId="4"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4"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5" fontId="4"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167" fontId="15" fillId="0" borderId="0" applyFont="0" applyFill="0" applyBorder="0" applyAlignment="0" applyProtection="0"/>
    <xf numFmtId="0" fontId="73" fillId="0" borderId="0" applyNumberFormat="0" applyFill="0" applyBorder="0" applyAlignment="0" applyProtection="0"/>
    <xf numFmtId="0" fontId="19" fillId="0" borderId="8" applyNumberFormat="0" applyFill="0" applyAlignment="0" applyProtection="0"/>
    <xf numFmtId="0" fontId="26" fillId="30" borderId="0" applyNumberFormat="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74" fillId="0" borderId="0" applyFill="0" applyBorder="0"/>
    <xf numFmtId="0" fontId="61" fillId="0" borderId="0"/>
    <xf numFmtId="0" fontId="15" fillId="0" borderId="0"/>
    <xf numFmtId="0" fontId="74" fillId="0" borderId="0" applyFill="0" applyBorder="0"/>
    <xf numFmtId="0" fontId="15" fillId="0" borderId="0"/>
    <xf numFmtId="0" fontId="4" fillId="0" borderId="0"/>
    <xf numFmtId="0" fontId="15" fillId="0" borderId="0"/>
    <xf numFmtId="0" fontId="75" fillId="0" borderId="0" applyBorder="0">
      <protection locked="0"/>
    </xf>
    <xf numFmtId="0" fontId="15" fillId="0" borderId="0"/>
    <xf numFmtId="0" fontId="15" fillId="0" borderId="0"/>
    <xf numFmtId="0" fontId="15" fillId="0" borderId="0"/>
    <xf numFmtId="0" fontId="4" fillId="0" borderId="0"/>
    <xf numFmtId="0" fontId="15" fillId="0" borderId="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4"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3" fillId="63" borderId="6" applyNumberFormat="0" applyProtection="0">
      <alignment horizontal="right"/>
    </xf>
    <xf numFmtId="1" fontId="4" fillId="0" borderId="6" applyFill="0" applyProtection="0">
      <alignment horizontal="right" vertical="top" wrapText="1"/>
    </xf>
    <xf numFmtId="0" fontId="4" fillId="0" borderId="6" applyFill="0" applyProtection="0">
      <alignment horizontal="right" vertical="top" wrapText="1"/>
    </xf>
    <xf numFmtId="0" fontId="44" fillId="0" borderId="0" applyNumberFormat="0" applyFill="0" applyBorder="0" applyAlignment="0" applyProtection="0"/>
    <xf numFmtId="0" fontId="33" fillId="0" borderId="0" applyNumberFormat="0" applyFill="0" applyBorder="0" applyAlignment="0" applyProtection="0"/>
    <xf numFmtId="0" fontId="2" fillId="0" borderId="16" applyNumberFormat="0" applyFill="0" applyAlignment="0" applyProtection="0"/>
    <xf numFmtId="0" fontId="31" fillId="0" borderId="0" applyNumberFormat="0" applyFill="0" applyBorder="0" applyAlignment="0" applyProtection="0"/>
    <xf numFmtId="0" fontId="76" fillId="0" borderId="127" applyNumberFormat="0">
      <alignment vertical="center"/>
    </xf>
    <xf numFmtId="174" fontId="77" fillId="0" borderId="127">
      <alignment horizontal="right" vertical="center"/>
    </xf>
    <xf numFmtId="0" fontId="4" fillId="0" borderId="0"/>
    <xf numFmtId="175" fontId="4" fillId="0" borderId="0"/>
    <xf numFmtId="175" fontId="4" fillId="0" borderId="0"/>
    <xf numFmtId="3" fontId="4" fillId="67" borderId="7" applyFont="0" applyFill="0" applyBorder="0" applyAlignment="0" applyProtection="0"/>
    <xf numFmtId="3" fontId="4" fillId="67" borderId="7" applyFont="0" applyFill="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15" fillId="44" borderId="0" applyNumberFormat="0" applyBorder="0" applyAlignment="0" applyProtection="0"/>
    <xf numFmtId="0" fontId="15" fillId="44" borderId="0" applyNumberFormat="0" applyBorder="0" applyAlignment="0" applyProtection="0"/>
    <xf numFmtId="0" fontId="15" fillId="44" borderId="0" applyNumberFormat="0" applyBorder="0" applyAlignment="0" applyProtection="0"/>
    <xf numFmtId="0" fontId="15" fillId="44" borderId="0" applyNumberFormat="0" applyBorder="0" applyAlignment="0" applyProtection="0"/>
    <xf numFmtId="0" fontId="15" fillId="44" borderId="0" applyNumberFormat="0" applyBorder="0" applyAlignment="0" applyProtection="0"/>
    <xf numFmtId="0" fontId="15" fillId="44" borderId="0" applyNumberFormat="0" applyBorder="0" applyAlignment="0" applyProtection="0"/>
    <xf numFmtId="0" fontId="15" fillId="44" borderId="0" applyNumberFormat="0" applyBorder="0" applyAlignment="0" applyProtection="0"/>
    <xf numFmtId="0" fontId="15" fillId="44" borderId="0" applyNumberFormat="0" applyBorder="0" applyAlignment="0" applyProtection="0"/>
    <xf numFmtId="0" fontId="15" fillId="44" borderId="0" applyNumberFormat="0" applyBorder="0" applyAlignment="0" applyProtection="0"/>
    <xf numFmtId="0" fontId="15" fillId="44"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48" borderId="0" applyNumberFormat="0" applyBorder="0" applyAlignment="0" applyProtection="0"/>
    <xf numFmtId="0" fontId="15" fillId="52" borderId="0" applyNumberFormat="0" applyBorder="0" applyAlignment="0" applyProtection="0"/>
    <xf numFmtId="0" fontId="15" fillId="52" borderId="0" applyNumberFormat="0" applyBorder="0" applyAlignment="0" applyProtection="0"/>
    <xf numFmtId="0" fontId="15" fillId="52" borderId="0" applyNumberFormat="0" applyBorder="0" applyAlignment="0" applyProtection="0"/>
    <xf numFmtId="0" fontId="15" fillId="52" borderId="0" applyNumberFormat="0" applyBorder="0" applyAlignment="0" applyProtection="0"/>
    <xf numFmtId="0" fontId="15" fillId="52" borderId="0" applyNumberFormat="0" applyBorder="0" applyAlignment="0" applyProtection="0"/>
    <xf numFmtId="0" fontId="15" fillId="52" borderId="0" applyNumberFormat="0" applyBorder="0" applyAlignment="0" applyProtection="0"/>
    <xf numFmtId="0" fontId="15" fillId="52" borderId="0" applyNumberFormat="0" applyBorder="0" applyAlignment="0" applyProtection="0"/>
    <xf numFmtId="0" fontId="15" fillId="52" borderId="0" applyNumberFormat="0" applyBorder="0" applyAlignment="0" applyProtection="0"/>
    <xf numFmtId="0" fontId="15" fillId="52" borderId="0" applyNumberFormat="0" applyBorder="0" applyAlignment="0" applyProtection="0"/>
    <xf numFmtId="0" fontId="15" fillId="52" borderId="0" applyNumberFormat="0" applyBorder="0" applyAlignment="0" applyProtection="0"/>
    <xf numFmtId="0" fontId="15" fillId="56" borderId="0" applyNumberFormat="0" applyBorder="0" applyAlignment="0" applyProtection="0"/>
    <xf numFmtId="0" fontId="15" fillId="56" borderId="0" applyNumberFormat="0" applyBorder="0" applyAlignment="0" applyProtection="0"/>
    <xf numFmtId="0" fontId="15" fillId="56" borderId="0" applyNumberFormat="0" applyBorder="0" applyAlignment="0" applyProtection="0"/>
    <xf numFmtId="0" fontId="15" fillId="56" borderId="0" applyNumberFormat="0" applyBorder="0" applyAlignment="0" applyProtection="0"/>
    <xf numFmtId="0" fontId="15" fillId="56" borderId="0" applyNumberFormat="0" applyBorder="0" applyAlignment="0" applyProtection="0"/>
    <xf numFmtId="0" fontId="15" fillId="56" borderId="0" applyNumberFormat="0" applyBorder="0" applyAlignment="0" applyProtection="0"/>
    <xf numFmtId="0" fontId="15" fillId="56" borderId="0" applyNumberFormat="0" applyBorder="0" applyAlignment="0" applyProtection="0"/>
    <xf numFmtId="0" fontId="15" fillId="56" borderId="0" applyNumberFormat="0" applyBorder="0" applyAlignment="0" applyProtection="0"/>
    <xf numFmtId="0" fontId="15" fillId="56" borderId="0" applyNumberFormat="0" applyBorder="0" applyAlignment="0" applyProtection="0"/>
    <xf numFmtId="0" fontId="15" fillId="56" borderId="0" applyNumberFormat="0" applyBorder="0" applyAlignment="0" applyProtection="0"/>
    <xf numFmtId="0" fontId="15" fillId="60" borderId="0" applyNumberFormat="0" applyBorder="0" applyAlignment="0" applyProtection="0"/>
    <xf numFmtId="0" fontId="15" fillId="60" borderId="0" applyNumberFormat="0" applyBorder="0" applyAlignment="0" applyProtection="0"/>
    <xf numFmtId="0" fontId="15" fillId="60" borderId="0" applyNumberFormat="0" applyBorder="0" applyAlignment="0" applyProtection="0"/>
    <xf numFmtId="0" fontId="15" fillId="60" borderId="0" applyNumberFormat="0" applyBorder="0" applyAlignment="0" applyProtection="0"/>
    <xf numFmtId="0" fontId="15" fillId="60" borderId="0" applyNumberFormat="0" applyBorder="0" applyAlignment="0" applyProtection="0"/>
    <xf numFmtId="0" fontId="15" fillId="60" borderId="0" applyNumberFormat="0" applyBorder="0" applyAlignment="0" applyProtection="0"/>
    <xf numFmtId="0" fontId="15" fillId="60" borderId="0" applyNumberFormat="0" applyBorder="0" applyAlignment="0" applyProtection="0"/>
    <xf numFmtId="0" fontId="15" fillId="60" borderId="0" applyNumberFormat="0" applyBorder="0" applyAlignment="0" applyProtection="0"/>
    <xf numFmtId="0" fontId="15" fillId="60" borderId="0" applyNumberFormat="0" applyBorder="0" applyAlignment="0" applyProtection="0"/>
    <xf numFmtId="0" fontId="15" fillId="60"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2"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1"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5"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49"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3"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57"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5" fillId="61"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8" borderId="0" applyNumberFormat="0" applyBorder="0" applyAlignment="0" applyProtection="0"/>
    <xf numFmtId="0" fontId="4" fillId="0" borderId="0" applyNumberFormat="0" applyFont="0" applyFill="0" applyBorder="0" applyProtection="0">
      <alignment horizontal="left" vertical="center" indent="5"/>
    </xf>
    <xf numFmtId="0" fontId="9" fillId="5" borderId="0" applyNumberFormat="0" applyBorder="0" applyAlignment="0" applyProtection="0"/>
    <xf numFmtId="0" fontId="1" fillId="38" borderId="123" applyNumberFormat="0" applyFont="0" applyAlignment="0" applyProtection="0"/>
    <xf numFmtId="0" fontId="1" fillId="38" borderId="123" applyNumberFormat="0" applyFont="0" applyAlignment="0" applyProtection="0"/>
    <xf numFmtId="0" fontId="1" fillId="38" borderId="123" applyNumberFormat="0" applyFont="0" applyAlignment="0" applyProtection="0"/>
    <xf numFmtId="0" fontId="1" fillId="38" borderId="123" applyNumberFormat="0" applyFont="0" applyAlignment="0" applyProtection="0"/>
    <xf numFmtId="0" fontId="1" fillId="38" borderId="123" applyNumberFormat="0" applyFont="0" applyAlignment="0" applyProtection="0"/>
    <xf numFmtId="0" fontId="1" fillId="38" borderId="123" applyNumberFormat="0" applyFont="0" applyAlignment="0" applyProtection="0"/>
    <xf numFmtId="0" fontId="1" fillId="38" borderId="123" applyNumberFormat="0" applyFont="0" applyAlignment="0" applyProtection="0"/>
    <xf numFmtId="0" fontId="1" fillId="38" borderId="123" applyNumberFormat="0" applyFont="0" applyAlignment="0" applyProtection="0"/>
    <xf numFmtId="0" fontId="1" fillId="38" borderId="123" applyNumberFormat="0" applyFont="0" applyAlignment="0" applyProtection="0"/>
    <xf numFmtId="0" fontId="1" fillId="38" borderId="123" applyNumberFormat="0" applyFont="0" applyAlignment="0" applyProtection="0"/>
    <xf numFmtId="0" fontId="1" fillId="38" borderId="123" applyNumberFormat="0" applyFont="0" applyAlignment="0" applyProtection="0"/>
    <xf numFmtId="0" fontId="4" fillId="38" borderId="123" applyNumberFormat="0" applyFont="0" applyAlignment="0" applyProtection="0"/>
    <xf numFmtId="0" fontId="1" fillId="38" borderId="123" applyNumberFormat="0" applyFont="0" applyAlignment="0" applyProtection="0"/>
    <xf numFmtId="0" fontId="1" fillId="38" borderId="123" applyNumberFormat="0" applyFont="0" applyAlignment="0" applyProtection="0"/>
    <xf numFmtId="0" fontId="1" fillId="38" borderId="123" applyNumberFormat="0" applyFont="0" applyAlignment="0" applyProtection="0"/>
    <xf numFmtId="0" fontId="1" fillId="38" borderId="123" applyNumberFormat="0" applyFont="0" applyAlignment="0" applyProtection="0"/>
    <xf numFmtId="0" fontId="1" fillId="38" borderId="123" applyNumberFormat="0" applyFont="0" applyAlignment="0" applyProtection="0"/>
    <xf numFmtId="0" fontId="1" fillId="38" borderId="123" applyNumberFormat="0" applyFont="0" applyAlignment="0" applyProtection="0"/>
    <xf numFmtId="0" fontId="1" fillId="38" borderId="123" applyNumberFormat="0" applyFont="0" applyAlignment="0" applyProtection="0"/>
    <xf numFmtId="3" fontId="78" fillId="68" borderId="7" applyNumberFormat="0" applyBorder="0" applyAlignment="0" applyProtection="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0" fontId="18" fillId="24" borderId="7" applyNumberFormat="0" applyAlignment="0" applyProtection="0"/>
    <xf numFmtId="0" fontId="53" fillId="36" borderId="119" applyNumberFormat="0" applyAlignment="0" applyProtection="0"/>
    <xf numFmtId="0" fontId="18" fillId="24" borderId="7" applyNumberFormat="0" applyAlignment="0" applyProtection="0"/>
    <xf numFmtId="0" fontId="79" fillId="65" borderId="7" applyNumberFormat="0" applyBorder="0" applyAlignment="0" applyProtection="0"/>
    <xf numFmtId="167" fontId="1" fillId="0" borderId="0" applyFont="0" applyFill="0" applyBorder="0" applyAlignment="0" applyProtection="0"/>
    <xf numFmtId="167" fontId="15"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21" fillId="0" borderId="0" applyFont="0" applyFill="0" applyBorder="0" applyAlignment="0" applyProtection="0"/>
    <xf numFmtId="167" fontId="4" fillId="0" borderId="0" applyFont="0" applyFill="0" applyBorder="0" applyAlignment="0" applyProtection="0"/>
    <xf numFmtId="167" fontId="72"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21" fillId="0" borderId="0" applyFont="0" applyFill="0" applyBorder="0" applyAlignment="0" applyProtection="0"/>
    <xf numFmtId="167" fontId="21" fillId="0" borderId="0" applyFont="0" applyFill="0" applyBorder="0" applyAlignment="0" applyProtection="0"/>
    <xf numFmtId="165" fontId="1" fillId="0" borderId="0" applyFont="0" applyFill="0" applyBorder="0" applyAlignment="0" applyProtection="0"/>
    <xf numFmtId="167" fontId="72" fillId="0" borderId="0" applyFont="0" applyFill="0" applyBorder="0" applyAlignment="0" applyProtection="0"/>
    <xf numFmtId="167" fontId="72" fillId="0" borderId="0" applyFont="0" applyFill="0" applyBorder="0" applyAlignment="0" applyProtection="0"/>
    <xf numFmtId="165" fontId="1"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7" fontId="21" fillId="0" borderId="0" applyFont="0" applyFill="0" applyBorder="0" applyAlignment="0" applyProtection="0"/>
    <xf numFmtId="167" fontId="7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7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5"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7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21" fillId="0" borderId="0" applyFont="0" applyFill="0" applyBorder="0" applyAlignment="0" applyProtection="0"/>
    <xf numFmtId="165" fontId="1" fillId="0" borderId="0" applyFont="0" applyFill="0" applyBorder="0" applyAlignment="0" applyProtection="0"/>
    <xf numFmtId="167" fontId="4" fillId="0" borderId="0" applyFont="0" applyFill="0" applyBorder="0" applyAlignment="0" applyProtection="0"/>
    <xf numFmtId="165" fontId="1" fillId="0" borderId="0" applyFont="0" applyFill="0" applyBorder="0" applyAlignment="0" applyProtection="0"/>
    <xf numFmtId="167" fontId="4"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72"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72" fillId="0" borderId="0" applyFont="0" applyFill="0" applyBorder="0" applyAlignment="0" applyProtection="0"/>
    <xf numFmtId="167" fontId="1" fillId="0" borderId="0" applyFont="0" applyFill="0" applyBorder="0" applyAlignment="0" applyProtection="0"/>
    <xf numFmtId="167" fontId="7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5" fillId="0" borderId="0" applyFont="0" applyFill="0" applyBorder="0" applyAlignment="0" applyProtection="0"/>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0" fontId="23" fillId="0" borderId="10">
      <alignment horizontal="left" vertical="center" wrapText="1" indent="2"/>
    </xf>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9" fontId="4" fillId="0" borderId="0" applyFont="0" applyFill="0" applyBorder="0" applyAlignment="0" applyProtection="0"/>
    <xf numFmtId="171" fontId="4" fillId="0" borderId="0" applyFont="0" applyFill="0" applyBorder="0" applyAlignment="0" applyProtection="0"/>
    <xf numFmtId="169" fontId="4" fillId="0" borderId="0" applyFont="0" applyFill="0" applyBorder="0" applyAlignment="0" applyProtection="0"/>
    <xf numFmtId="169" fontId="2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0" fontId="4" fillId="0" borderId="0" applyFont="0" applyFill="0" applyBorder="0" applyAlignment="0" applyProtection="0"/>
    <xf numFmtId="169" fontId="21"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21"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1" fontId="4" fillId="0" borderId="0" applyFont="0" applyFill="0" applyBorder="0" applyAlignment="0" applyProtection="0"/>
    <xf numFmtId="11" fontId="4" fillId="0" borderId="0" applyFont="0" applyFill="0" applyBorder="0" applyAlignment="0" applyProtection="0"/>
    <xf numFmtId="0" fontId="34" fillId="0" borderId="13" applyNumberFormat="0" applyFill="0" applyAlignment="0" applyProtection="0"/>
    <xf numFmtId="0" fontId="35" fillId="0" borderId="14" applyNumberFormat="0" applyFill="0" applyAlignment="0" applyProtection="0"/>
    <xf numFmtId="0" fontId="80" fillId="0" borderId="0" applyNumberFormat="0" applyFill="0" applyBorder="0" applyAlignment="0" applyProtection="0">
      <alignment vertical="top"/>
      <protection locked="0"/>
    </xf>
    <xf numFmtId="175" fontId="80" fillId="0" borderId="0" applyNumberFormat="0" applyFill="0" applyBorder="0" applyAlignment="0" applyProtection="0">
      <alignment vertical="top"/>
      <protection locked="0"/>
    </xf>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0" fontId="24" fillId="14" borderId="7" applyNumberFormat="0" applyAlignment="0" applyProtection="0"/>
    <xf numFmtId="167" fontId="1"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5" fillId="0" borderId="0" applyFont="0" applyFill="0" applyBorder="0" applyAlignment="0" applyProtection="0"/>
    <xf numFmtId="176" fontId="4"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167" fontId="15"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5" fillId="0" borderId="0" applyFont="0" applyFill="0" applyBorder="0" applyAlignment="0" applyProtection="0"/>
    <xf numFmtId="165" fontId="15"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4"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55" fillId="37" borderId="122" applyNumberFormat="0" applyAlignment="0" applyProtection="0"/>
    <xf numFmtId="0" fontId="81"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80" fillId="0" borderId="0" applyNumberFormat="0" applyFill="0" applyBorder="0" applyAlignment="0" applyProtection="0">
      <alignment vertical="top"/>
      <protection locked="0"/>
    </xf>
    <xf numFmtId="177" fontId="82" fillId="69" borderId="0" applyNumberFormat="0" applyBorder="0" applyAlignment="0" applyProtection="0">
      <alignment horizontal="center" vertical="top" wrapText="1"/>
    </xf>
    <xf numFmtId="0" fontId="81" fillId="0" borderId="0" applyNumberFormat="0" applyFill="0" applyBorder="0" applyAlignment="0" applyProtection="0"/>
    <xf numFmtId="0" fontId="81" fillId="0" borderId="0" applyNumberFormat="0" applyFill="0" applyBorder="0" applyAlignment="0" applyProtection="0"/>
    <xf numFmtId="0" fontId="73" fillId="0" borderId="0" applyNumberFormat="0" applyFill="0" applyBorder="0" applyAlignment="0" applyProtection="0"/>
    <xf numFmtId="0" fontId="81" fillId="0" borderId="0" applyNumberFormat="0" applyFill="0" applyBorder="0" applyAlignment="0" applyProtection="0">
      <alignment vertical="top"/>
      <protection locked="0"/>
    </xf>
    <xf numFmtId="0" fontId="58" fillId="39" borderId="0" applyNumberFormat="0" applyBorder="0" applyAlignment="0" applyProtection="0"/>
    <xf numFmtId="0" fontId="58" fillId="43" borderId="0" applyNumberFormat="0" applyBorder="0" applyAlignment="0" applyProtection="0"/>
    <xf numFmtId="0" fontId="58" fillId="47" borderId="0" applyNumberFormat="0" applyBorder="0" applyAlignment="0" applyProtection="0"/>
    <xf numFmtId="0" fontId="58" fillId="51" borderId="0" applyNumberFormat="0" applyBorder="0" applyAlignment="0" applyProtection="0"/>
    <xf numFmtId="0" fontId="58" fillId="55" borderId="0" applyNumberFormat="0" applyBorder="0" applyAlignment="0" applyProtection="0"/>
    <xf numFmtId="0" fontId="58" fillId="59" borderId="0" applyNumberFormat="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6" fontId="25" fillId="0" borderId="0" applyFont="0" applyFill="0" applyBorder="0" applyAlignment="0" applyProtection="0"/>
    <xf numFmtId="164" fontId="25" fillId="0" borderId="0" applyFont="0" applyFill="0" applyBorder="0" applyAlignment="0" applyProtection="0"/>
    <xf numFmtId="164" fontId="25" fillId="0" borderId="0" applyFont="0" applyFill="0" applyBorder="0" applyAlignment="0" applyProtection="0"/>
    <xf numFmtId="166" fontId="25"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7"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4"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7"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7" fontId="2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4"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7" fontId="4"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7" fontId="4"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5" fontId="4" fillId="0" borderId="0"/>
    <xf numFmtId="0" fontId="74" fillId="0" borderId="0" applyFill="0" applyBorder="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5"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5" fontId="4" fillId="0" borderId="0"/>
    <xf numFmtId="0" fontId="4"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83" fillId="0" borderId="0"/>
    <xf numFmtId="0" fontId="83" fillId="0" borderId="0"/>
    <xf numFmtId="0" fontId="83" fillId="0" borderId="0"/>
    <xf numFmtId="0" fontId="83" fillId="0" borderId="0"/>
    <xf numFmtId="0" fontId="83" fillId="0" borderId="0"/>
    <xf numFmtId="0" fontId="8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5" fontId="84" fillId="0" borderId="0"/>
    <xf numFmtId="0" fontId="7"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5" fontId="84"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83" fillId="0" borderId="0"/>
    <xf numFmtId="0" fontId="83" fillId="0" borderId="0"/>
    <xf numFmtId="0" fontId="83" fillId="0" borderId="0"/>
    <xf numFmtId="177" fontId="79" fillId="65" borderId="0" applyNumberFormat="0" applyBorder="0" applyAlignment="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4" fillId="0" borderId="0" applyFill="0" applyBorder="0"/>
    <xf numFmtId="0" fontId="4" fillId="0" borderId="0"/>
    <xf numFmtId="0" fontId="1" fillId="0" borderId="0"/>
    <xf numFmtId="0" fontId="15" fillId="0" borderId="0"/>
    <xf numFmtId="0" fontId="15" fillId="0" borderId="0"/>
    <xf numFmtId="0" fontId="15" fillId="0" borderId="0"/>
    <xf numFmtId="0" fontId="15" fillId="0" borderId="0"/>
    <xf numFmtId="0" fontId="74" fillId="0" borderId="0" applyFill="0" applyBorder="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4"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7" fontId="79" fillId="65" borderId="0" applyNumberFormat="0" applyBorder="0" applyAlignment="0"/>
    <xf numFmtId="0" fontId="4" fillId="0" borderId="0"/>
    <xf numFmtId="0" fontId="10"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0"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77" fontId="79" fillId="65" borderId="0" applyNumberFormat="0" applyBorder="0" applyAlignment="0"/>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4" fontId="23" fillId="0" borderId="11" applyFill="0" applyBorder="0" applyProtection="0">
      <alignment horizontal="right" vertical="center"/>
    </xf>
    <xf numFmtId="0" fontId="4" fillId="31" borderId="0" applyNumberFormat="0" applyFon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21"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21"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4" fillId="32" borderId="5" applyNumberFormat="0" applyFont="0" applyAlignment="0" applyProtection="0"/>
    <xf numFmtId="0" fontId="15" fillId="38" borderId="123" applyNumberFormat="0" applyFont="0" applyAlignment="0" applyProtection="0"/>
    <xf numFmtId="0" fontId="15" fillId="38" borderId="123" applyNumberFormat="0" applyFont="0" applyAlignment="0" applyProtection="0"/>
    <xf numFmtId="0" fontId="1" fillId="32" borderId="5" applyNumberFormat="0" applyFont="0" applyAlignment="0" applyProtection="0"/>
    <xf numFmtId="0" fontId="1" fillId="32" borderId="5" applyNumberFormat="0" applyFont="0" applyAlignment="0" applyProtection="0"/>
    <xf numFmtId="0" fontId="1" fillId="38" borderId="123" applyNumberFormat="0" applyFont="0" applyAlignment="0" applyProtection="0"/>
    <xf numFmtId="0" fontId="15" fillId="38" borderId="123" applyNumberFormat="0" applyFont="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172" fontId="4" fillId="0" borderId="0" applyFont="0" applyFill="0" applyBorder="0" applyAlignment="0" applyProtection="0"/>
    <xf numFmtId="0" fontId="15" fillId="0" borderId="0"/>
    <xf numFmtId="172" fontId="4" fillId="0" borderId="0" applyFont="0" applyFill="0" applyBorder="0" applyAlignment="0" applyProtection="0"/>
    <xf numFmtId="172" fontId="21" fillId="0" borderId="0" applyFont="0" applyFill="0" applyBorder="0" applyAlignment="0" applyProtection="0"/>
    <xf numFmtId="0" fontId="15" fillId="0" borderId="0"/>
    <xf numFmtId="0" fontId="15" fillId="0" borderId="0"/>
    <xf numFmtId="172" fontId="4" fillId="0" borderId="0" applyFont="0" applyFill="0" applyBorder="0" applyAlignment="0" applyProtection="0"/>
    <xf numFmtId="172" fontId="21" fillId="0" borderId="0" applyFont="0" applyFill="0" applyBorder="0" applyAlignment="0" applyProtection="0"/>
    <xf numFmtId="172" fontId="4" fillId="0" borderId="0" applyFont="0" applyFill="0" applyBorder="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30" fillId="24" borderId="12" applyNumberFormat="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7" fillId="0" borderId="0"/>
    <xf numFmtId="0" fontId="15" fillId="0" borderId="0"/>
    <xf numFmtId="0" fontId="15" fillId="0" borderId="0"/>
    <xf numFmtId="9" fontId="15" fillId="0" borderId="0" applyFont="0" applyFill="0" applyBorder="0" applyAlignment="0" applyProtection="0"/>
    <xf numFmtId="168" fontId="72" fillId="0" borderId="0" applyFont="0" applyFill="0" applyBorder="0" applyAlignment="0" applyProtection="0"/>
    <xf numFmtId="9" fontId="4"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4" fillId="0" borderId="0" applyFont="0" applyFill="0" applyBorder="0" applyAlignment="0" applyProtection="0"/>
    <xf numFmtId="9" fontId="21" fillId="0" borderId="0" applyFont="0" applyFill="0" applyBorder="0" applyAlignment="0" applyProtection="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9" fontId="21" fillId="0" borderId="0" applyFont="0" applyFill="0" applyBorder="0" applyAlignment="0" applyProtection="0"/>
    <xf numFmtId="0" fontId="15" fillId="0" borderId="0"/>
    <xf numFmtId="9" fontId="4" fillId="0" borderId="0" applyFont="0" applyFill="0" applyBorder="0" applyAlignment="0" applyProtection="0"/>
    <xf numFmtId="167" fontId="8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4"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6" fontId="85" fillId="0" borderId="0" applyFont="0" applyFill="0" applyBorder="0" applyAlignment="0" applyProtection="0"/>
    <xf numFmtId="178" fontId="85" fillId="0" borderId="0" applyFont="0" applyFill="0" applyBorder="0" applyAlignment="0" applyProtection="0"/>
    <xf numFmtId="0" fontId="3" fillId="63" borderId="11" applyNumberFormat="0" applyProtection="0">
      <alignment horizontal="right"/>
    </xf>
    <xf numFmtId="0" fontId="86" fillId="63" borderId="0" applyNumberFormat="0" applyBorder="0" applyProtection="0">
      <alignment horizontal="left"/>
    </xf>
    <xf numFmtId="0" fontId="3" fillId="63" borderId="11" applyNumberFormat="0" applyProtection="0">
      <alignment horizontal="left"/>
    </xf>
    <xf numFmtId="49" fontId="4" fillId="0" borderId="11" applyFill="0" applyProtection="0">
      <alignment horizontal="right"/>
    </xf>
    <xf numFmtId="0" fontId="87" fillId="70" borderId="0" applyNumberFormat="0" applyBorder="0" applyProtection="0">
      <alignment horizontal="lef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4" fillId="0" borderId="11" applyNumberFormat="0" applyFill="0" applyProtection="0">
      <alignment horizontal="right"/>
    </xf>
    <xf numFmtId="0" fontId="4" fillId="0" borderId="11" applyNumberFormat="0" applyFill="0" applyProtection="0">
      <alignment horizontal="right"/>
    </xf>
    <xf numFmtId="0" fontId="4" fillId="0" borderId="11" applyNumberFormat="0" applyFill="0" applyProtection="0">
      <alignment horizontal="right"/>
    </xf>
    <xf numFmtId="0" fontId="4" fillId="0" borderId="11" applyNumberFormat="0" applyFill="0" applyProtection="0">
      <alignment horizontal="right"/>
    </xf>
    <xf numFmtId="0" fontId="3" fillId="63" borderId="11" applyNumberFormat="0" applyProtection="0">
      <alignment horizontal="right"/>
    </xf>
    <xf numFmtId="0" fontId="3" fillId="63" borderId="11" applyNumberFormat="0" applyProtection="0">
      <alignment horizontal="right"/>
    </xf>
    <xf numFmtId="0" fontId="3" fillId="63" borderId="11" applyNumberFormat="0" applyProtection="0">
      <alignment horizontal="right"/>
    </xf>
    <xf numFmtId="0" fontId="86" fillId="63" borderId="0" applyNumberFormat="0" applyBorder="0" applyProtection="0">
      <alignment horizontal="left"/>
    </xf>
    <xf numFmtId="0" fontId="3" fillId="63" borderId="11" applyNumberFormat="0" applyProtection="0">
      <alignment horizontal="left"/>
    </xf>
    <xf numFmtId="49" fontId="4" fillId="0" borderId="11" applyFill="0" applyProtection="0">
      <alignment horizontal="right"/>
    </xf>
    <xf numFmtId="0" fontId="87" fillId="70" borderId="0" applyNumberFormat="0" applyBorder="0" applyProtection="0">
      <alignment horizontal="left"/>
    </xf>
    <xf numFmtId="1" fontId="4" fillId="0" borderId="11" applyFill="0" applyProtection="0">
      <alignment horizontal="right" vertical="top" wrapText="1"/>
    </xf>
    <xf numFmtId="0" fontId="86" fillId="63" borderId="0" applyNumberFormat="0" applyBorder="0" applyProtection="0">
      <alignment horizontal="left"/>
    </xf>
    <xf numFmtId="2" fontId="4" fillId="0" borderId="11" applyFill="0" applyProtection="0">
      <alignment horizontal="right" vertical="top" wrapText="1"/>
    </xf>
    <xf numFmtId="0" fontId="4" fillId="0" borderId="11" applyFill="0" applyProtection="0">
      <alignment horizontal="right" vertical="top" wrapText="1"/>
    </xf>
    <xf numFmtId="0" fontId="3" fillId="63" borderId="11" applyNumberFormat="0" applyProtection="0">
      <alignment horizontal="left"/>
    </xf>
    <xf numFmtId="0" fontId="3" fillId="63" borderId="11" applyNumberFormat="0" applyProtection="0">
      <alignment horizontal="left"/>
    </xf>
    <xf numFmtId="0" fontId="4" fillId="0" borderId="11" applyNumberFormat="0" applyFill="0" applyProtection="0">
      <alignment horizontal="right"/>
    </xf>
    <xf numFmtId="0" fontId="4" fillId="0" borderId="11" applyNumberFormat="0" applyFill="0" applyProtection="0">
      <alignment horizontal="right"/>
    </xf>
    <xf numFmtId="0" fontId="4" fillId="0" borderId="11" applyNumberFormat="0" applyFill="0" applyProtection="0">
      <alignment horizontal="right"/>
    </xf>
    <xf numFmtId="0" fontId="4" fillId="0" borderId="11" applyNumberFormat="0" applyFill="0" applyProtection="0">
      <alignment horizontal="right"/>
    </xf>
    <xf numFmtId="0" fontId="3" fillId="63" borderId="11" applyNumberFormat="0" applyProtection="0">
      <alignment horizontal="right"/>
    </xf>
    <xf numFmtId="0" fontId="86" fillId="63" borderId="0" applyNumberFormat="0" applyBorder="0" applyProtection="0">
      <alignment horizontal="left"/>
    </xf>
    <xf numFmtId="0" fontId="3" fillId="63" borderId="11" applyNumberFormat="0" applyProtection="0">
      <alignment horizontal="left"/>
    </xf>
    <xf numFmtId="0" fontId="87" fillId="70" borderId="0" applyNumberFormat="0" applyBorder="0" applyProtection="0">
      <alignment horizontal="left"/>
    </xf>
    <xf numFmtId="49" fontId="4" fillId="0" borderId="11" applyFill="0" applyProtection="0">
      <alignment horizontal="right"/>
    </xf>
    <xf numFmtId="0" fontId="87" fillId="70" borderId="0" applyNumberFormat="0" applyBorder="0" applyProtection="0">
      <alignment horizontal="lef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3" fillId="63" borderId="11" applyNumberFormat="0" applyProtection="0">
      <alignment horizontal="righ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3" fillId="63" borderId="11" applyNumberFormat="0" applyProtection="0">
      <alignment horizontal="right"/>
    </xf>
    <xf numFmtId="0" fontId="86" fillId="63" borderId="0" applyNumberFormat="0" applyBorder="0" applyProtection="0">
      <alignment horizontal="left"/>
    </xf>
    <xf numFmtId="0" fontId="3" fillId="63" borderId="11" applyNumberFormat="0" applyProtection="0">
      <alignment horizontal="left"/>
    </xf>
    <xf numFmtId="49" fontId="4" fillId="0" borderId="11" applyFill="0" applyProtection="0">
      <alignment horizontal="right"/>
    </xf>
    <xf numFmtId="0" fontId="87" fillId="70" borderId="0" applyNumberFormat="0" applyBorder="0" applyProtection="0">
      <alignment horizontal="lef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3" fillId="63" borderId="11" applyNumberFormat="0" applyProtection="0">
      <alignment horizontal="right"/>
    </xf>
    <xf numFmtId="0" fontId="86" fillId="63" borderId="0" applyNumberFormat="0" applyBorder="0" applyProtection="0">
      <alignment horizontal="left"/>
    </xf>
    <xf numFmtId="0" fontId="3" fillId="63" borderId="11" applyNumberFormat="0" applyProtection="0">
      <alignment horizontal="left"/>
    </xf>
    <xf numFmtId="49" fontId="4" fillId="0" borderId="11" applyFill="0" applyProtection="0">
      <alignment horizontal="right"/>
    </xf>
    <xf numFmtId="0" fontId="87" fillId="70" borderId="0" applyNumberFormat="0" applyBorder="0" applyProtection="0">
      <alignment horizontal="lef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3" fillId="63" borderId="11" applyNumberFormat="0" applyProtection="0">
      <alignment horizontal="right"/>
    </xf>
    <xf numFmtId="0" fontId="86" fillId="63" borderId="0" applyNumberFormat="0" applyBorder="0" applyProtection="0">
      <alignment horizontal="left"/>
    </xf>
    <xf numFmtId="0" fontId="3" fillId="63" borderId="11" applyNumberFormat="0" applyProtection="0">
      <alignment horizontal="left"/>
    </xf>
    <xf numFmtId="49" fontId="4" fillId="0" borderId="11" applyFill="0" applyProtection="0">
      <alignment horizontal="right"/>
    </xf>
    <xf numFmtId="0" fontId="87" fillId="70" borderId="0" applyNumberFormat="0" applyBorder="0" applyProtection="0">
      <alignment horizontal="left"/>
    </xf>
    <xf numFmtId="1" fontId="4" fillId="0" borderId="11" applyFill="0" applyProtection="0">
      <alignment horizontal="right" vertical="top" wrapText="1"/>
    </xf>
    <xf numFmtId="2" fontId="4" fillId="0" borderId="11" applyFill="0" applyProtection="0">
      <alignment horizontal="right" vertical="top" wrapText="1"/>
    </xf>
    <xf numFmtId="0" fontId="4" fillId="0" borderId="11" applyFill="0" applyProtection="0">
      <alignment horizontal="right" vertical="top" wrapText="1"/>
    </xf>
    <xf numFmtId="0" fontId="15" fillId="0" borderId="0"/>
    <xf numFmtId="0" fontId="31" fillId="0" borderId="0" applyNumberFormat="0" applyFill="0" applyBorder="0" applyAlignment="0" applyProtection="0"/>
    <xf numFmtId="0" fontId="15" fillId="0" borderId="0"/>
    <xf numFmtId="0" fontId="32" fillId="0" borderId="0" applyNumberFormat="0" applyFill="0" applyBorder="0" applyAlignment="0" applyProtection="0"/>
    <xf numFmtId="0" fontId="15" fillId="0" borderId="0"/>
    <xf numFmtId="0" fontId="44" fillId="0" borderId="0" applyNumberFormat="0" applyFill="0" applyBorder="0" applyAlignment="0" applyProtection="0"/>
    <xf numFmtId="0" fontId="15" fillId="0" borderId="0"/>
    <xf numFmtId="0" fontId="33" fillId="0" borderId="0" applyNumberFormat="0" applyFill="0" applyBorder="0" applyAlignment="0" applyProtection="0"/>
    <xf numFmtId="0" fontId="34" fillId="0" borderId="13" applyNumberFormat="0" applyFill="0" applyAlignment="0" applyProtection="0"/>
    <xf numFmtId="0" fontId="34" fillId="0" borderId="13"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14" applyNumberFormat="0" applyFill="0" applyAlignment="0" applyProtection="0"/>
    <xf numFmtId="0" fontId="35" fillId="0" borderId="14" applyNumberFormat="0" applyFill="0" applyAlignment="0" applyProtection="0"/>
    <xf numFmtId="0" fontId="15" fillId="0" borderId="0"/>
    <xf numFmtId="0" fontId="36" fillId="0" borderId="125" applyNumberFormat="0" applyFill="0" applyAlignment="0" applyProtection="0"/>
    <xf numFmtId="0" fontId="15" fillId="0" borderId="0"/>
    <xf numFmtId="0" fontId="36" fillId="0" borderId="125" applyNumberFormat="0" applyFill="0" applyAlignment="0" applyProtection="0"/>
    <xf numFmtId="0" fontId="15" fillId="0" borderId="0"/>
    <xf numFmtId="0" fontId="36" fillId="0" borderId="0" applyNumberFormat="0" applyFill="0" applyBorder="0" applyAlignment="0" applyProtection="0"/>
    <xf numFmtId="0" fontId="15" fillId="0" borderId="0"/>
    <xf numFmtId="0" fontId="33" fillId="0" borderId="0" applyNumberFormat="0" applyFill="0" applyBorder="0" applyAlignment="0" applyProtection="0"/>
    <xf numFmtId="0" fontId="15" fillId="0" borderId="0"/>
    <xf numFmtId="0" fontId="15" fillId="0" borderId="0"/>
    <xf numFmtId="0" fontId="2" fillId="0" borderId="16" applyNumberFormat="0" applyFill="0" applyAlignment="0" applyProtection="0"/>
    <xf numFmtId="0" fontId="2" fillId="0" borderId="16" applyNumberFormat="0" applyFill="0" applyAlignment="0" applyProtection="0"/>
    <xf numFmtId="0" fontId="15" fillId="0" borderId="0"/>
    <xf numFmtId="0" fontId="11" fillId="0" borderId="124"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2" fillId="0" borderId="16" applyNumberFormat="0" applyFill="0" applyAlignment="0" applyProtection="0"/>
    <xf numFmtId="0" fontId="15" fillId="0" borderId="0"/>
    <xf numFmtId="0" fontId="15" fillId="0" borderId="0"/>
    <xf numFmtId="0" fontId="15" fillId="0" borderId="0"/>
    <xf numFmtId="0" fontId="37" fillId="11" borderId="0" applyNumberFormat="0" applyBorder="0" applyAlignment="0" applyProtection="0"/>
    <xf numFmtId="0" fontId="15" fillId="0" borderId="0"/>
    <xf numFmtId="0" fontId="6" fillId="2" borderId="0" applyNumberFormat="0" applyBorder="0" applyAlignment="0" applyProtection="0"/>
    <xf numFmtId="179" fontId="85" fillId="0" borderId="0" applyFont="0" applyFill="0" applyBorder="0" applyAlignment="0" applyProtection="0"/>
    <xf numFmtId="0" fontId="15" fillId="0" borderId="0"/>
    <xf numFmtId="0" fontId="31" fillId="0" borderId="0" applyNumberFormat="0" applyFill="0" applyBorder="0" applyAlignment="0" applyProtection="0"/>
    <xf numFmtId="0" fontId="15" fillId="0" borderId="0"/>
    <xf numFmtId="0" fontId="56" fillId="0" borderId="0" applyNumberFormat="0" applyFill="0" applyBorder="0" applyAlignment="0" applyProtection="0"/>
    <xf numFmtId="0" fontId="15" fillId="0" borderId="0"/>
    <xf numFmtId="167" fontId="15" fillId="0" borderId="0" applyFont="0" applyFill="0" applyBorder="0" applyAlignment="0" applyProtection="0"/>
  </cellStyleXfs>
  <cellXfs count="314">
    <xf numFmtId="0" fontId="0" fillId="0" borderId="0" xfId="0"/>
    <xf numFmtId="0" fontId="3" fillId="0" borderId="0" xfId="0" applyFont="1" applyFill="1" applyBorder="1"/>
    <xf numFmtId="0" fontId="4" fillId="0" borderId="0" xfId="0" applyFont="1" applyFill="1" applyBorder="1"/>
    <xf numFmtId="0" fontId="0" fillId="0" borderId="0" xfId="0"/>
    <xf numFmtId="0" fontId="2" fillId="0" borderId="0" xfId="7" applyFont="1"/>
    <xf numFmtId="0" fontId="3" fillId="4" borderId="0" xfId="0" applyFont="1" applyFill="1" applyBorder="1"/>
    <xf numFmtId="0" fontId="3" fillId="6" borderId="0" xfId="0" applyFont="1" applyFill="1" applyBorder="1"/>
    <xf numFmtId="0" fontId="3" fillId="7" borderId="0" xfId="0" applyFont="1" applyFill="1" applyBorder="1"/>
    <xf numFmtId="0" fontId="0" fillId="0" borderId="0" xfId="0" applyBorder="1"/>
    <xf numFmtId="1" fontId="0" fillId="0" borderId="0" xfId="0" applyNumberFormat="1" applyBorder="1"/>
    <xf numFmtId="0" fontId="0" fillId="8" borderId="0" xfId="0" applyFill="1" applyBorder="1"/>
    <xf numFmtId="1" fontId="0" fillId="8" borderId="0" xfId="0" applyNumberFormat="1" applyFill="1" applyBorder="1"/>
    <xf numFmtId="0" fontId="0" fillId="8" borderId="2" xfId="0" applyFill="1" applyBorder="1"/>
    <xf numFmtId="1" fontId="0" fillId="8" borderId="2" xfId="0" applyNumberFormat="1" applyFill="1" applyBorder="1"/>
    <xf numFmtId="1" fontId="12" fillId="0" borderId="3" xfId="0" applyNumberFormat="1" applyFont="1" applyFill="1" applyBorder="1"/>
    <xf numFmtId="1" fontId="0" fillId="0" borderId="3" xfId="0" applyNumberFormat="1" applyFill="1" applyBorder="1"/>
    <xf numFmtId="1" fontId="0" fillId="6" borderId="3" xfId="0" applyNumberFormat="1" applyFill="1" applyBorder="1"/>
    <xf numFmtId="1" fontId="0" fillId="6" borderId="4" xfId="0" applyNumberFormat="1" applyFill="1" applyBorder="1"/>
    <xf numFmtId="2" fontId="0" fillId="0" borderId="0" xfId="0" applyNumberFormat="1"/>
    <xf numFmtId="0" fontId="13" fillId="0" borderId="0" xfId="0" applyFont="1"/>
    <xf numFmtId="2" fontId="13" fillId="0" borderId="0" xfId="0" applyNumberFormat="1" applyFont="1"/>
    <xf numFmtId="1" fontId="13" fillId="0" borderId="0" xfId="0" applyNumberFormat="1" applyFont="1"/>
    <xf numFmtId="0" fontId="0" fillId="6" borderId="0" xfId="0" applyFill="1"/>
    <xf numFmtId="1" fontId="0" fillId="6" borderId="0" xfId="0" applyNumberFormat="1" applyFill="1" applyBorder="1"/>
    <xf numFmtId="1" fontId="0" fillId="6" borderId="2" xfId="0" applyNumberFormat="1" applyFill="1" applyBorder="1"/>
    <xf numFmtId="0" fontId="5" fillId="0" borderId="0" xfId="5" applyFont="1"/>
    <xf numFmtId="0" fontId="7" fillId="0" borderId="0" xfId="5"/>
    <xf numFmtId="0" fontId="8" fillId="3" borderId="1" xfId="5" applyFont="1" applyFill="1" applyBorder="1"/>
    <xf numFmtId="0" fontId="8" fillId="4" borderId="1" xfId="5" applyFont="1" applyFill="1" applyBorder="1"/>
    <xf numFmtId="0" fontId="11" fillId="0" borderId="0" xfId="0" applyFont="1"/>
    <xf numFmtId="2" fontId="11" fillId="9" borderId="0" xfId="0" applyNumberFormat="1" applyFont="1" applyFill="1"/>
    <xf numFmtId="0" fontId="8" fillId="0" borderId="0" xfId="5" applyFont="1" applyFill="1" applyBorder="1"/>
    <xf numFmtId="0" fontId="14" fillId="0" borderId="0" xfId="0" applyFont="1"/>
    <xf numFmtId="9" fontId="14" fillId="0" borderId="0" xfId="0" applyNumberFormat="1" applyFont="1"/>
    <xf numFmtId="2" fontId="11" fillId="0" borderId="0" xfId="0" applyNumberFormat="1" applyFont="1" applyFill="1"/>
    <xf numFmtId="0" fontId="11" fillId="9" borderId="0" xfId="0" applyFont="1" applyFill="1"/>
    <xf numFmtId="0" fontId="3" fillId="0" borderId="0" xfId="0" applyFont="1" applyAlignment="1">
      <alignment horizontal="right"/>
    </xf>
    <xf numFmtId="0" fontId="0" fillId="0" borderId="24" xfId="0" applyBorder="1" applyAlignment="1"/>
    <xf numFmtId="0" fontId="0" fillId="0" borderId="25" xfId="0" applyBorder="1" applyAlignment="1"/>
    <xf numFmtId="0" fontId="0" fillId="0" borderId="26" xfId="0" applyBorder="1" applyAlignment="1"/>
    <xf numFmtId="0" fontId="0" fillId="0" borderId="24" xfId="0" applyBorder="1"/>
    <xf numFmtId="0" fontId="0" fillId="0" borderId="25" xfId="0" applyBorder="1"/>
    <xf numFmtId="0" fontId="0" fillId="0" borderId="26" xfId="0" applyBorder="1"/>
    <xf numFmtId="0" fontId="0" fillId="0" borderId="28" xfId="0" applyBorder="1" applyAlignment="1">
      <alignment vertical="center"/>
    </xf>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applyAlignment="1">
      <alignment vertical="center"/>
    </xf>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applyAlignment="1">
      <alignment vertical="center"/>
    </xf>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applyAlignment="1">
      <alignment vertical="center"/>
    </xf>
    <xf numFmtId="0" fontId="0" fillId="0" borderId="44" xfId="0" applyBorder="1"/>
    <xf numFmtId="0" fontId="0" fillId="0" borderId="45" xfId="0" applyBorder="1"/>
    <xf numFmtId="0" fontId="0" fillId="0" borderId="46" xfId="0" applyBorder="1"/>
    <xf numFmtId="0" fontId="0" fillId="0" borderId="47" xfId="0" applyBorder="1"/>
    <xf numFmtId="0" fontId="0" fillId="0" borderId="48" xfId="0" applyBorder="1" applyAlignment="1">
      <alignment vertical="center"/>
    </xf>
    <xf numFmtId="0" fontId="0" fillId="0" borderId="49" xfId="0" applyBorder="1"/>
    <xf numFmtId="0" fontId="0" fillId="0" borderId="50" xfId="0" applyBorder="1"/>
    <xf numFmtId="0" fontId="0" fillId="0" borderId="51" xfId="0" applyBorder="1"/>
    <xf numFmtId="0" fontId="0" fillId="0" borderId="52" xfId="0" applyBorder="1"/>
    <xf numFmtId="0" fontId="0" fillId="0" borderId="53" xfId="0" applyBorder="1" applyAlignment="1"/>
    <xf numFmtId="2" fontId="0" fillId="0" borderId="53" xfId="0" applyNumberFormat="1" applyBorder="1"/>
    <xf numFmtId="0" fontId="0" fillId="0" borderId="55" xfId="0" applyBorder="1"/>
    <xf numFmtId="2" fontId="0" fillId="0" borderId="30" xfId="0" applyNumberFormat="1" applyBorder="1"/>
    <xf numFmtId="2" fontId="0" fillId="0" borderId="31" xfId="0" applyNumberFormat="1" applyBorder="1"/>
    <xf numFmtId="2" fontId="0" fillId="0" borderId="32" xfId="0" applyNumberFormat="1" applyBorder="1"/>
    <xf numFmtId="0" fontId="0" fillId="0" borderId="56" xfId="0" applyBorder="1"/>
    <xf numFmtId="2" fontId="0" fillId="0" borderId="35" xfId="0" applyNumberFormat="1" applyBorder="1"/>
    <xf numFmtId="2" fontId="0" fillId="0" borderId="36" xfId="0" applyNumberFormat="1" applyBorder="1"/>
    <xf numFmtId="2" fontId="0" fillId="0" borderId="37" xfId="0" applyNumberFormat="1" applyBorder="1"/>
    <xf numFmtId="0" fontId="0" fillId="0" borderId="57" xfId="0" applyBorder="1"/>
    <xf numFmtId="2" fontId="0" fillId="0" borderId="40" xfId="0" applyNumberFormat="1" applyBorder="1"/>
    <xf numFmtId="2" fontId="0" fillId="0" borderId="41" xfId="0" applyNumberFormat="1" applyBorder="1"/>
    <xf numFmtId="2" fontId="0" fillId="0" borderId="42" xfId="0" applyNumberFormat="1" applyBorder="1"/>
    <xf numFmtId="0" fontId="0" fillId="0" borderId="58" xfId="0" applyBorder="1"/>
    <xf numFmtId="2" fontId="0" fillId="0" borderId="45" xfId="0" applyNumberFormat="1" applyBorder="1"/>
    <xf numFmtId="2" fontId="0" fillId="0" borderId="46" xfId="0" applyNumberFormat="1" applyBorder="1"/>
    <xf numFmtId="2" fontId="0" fillId="0" borderId="47" xfId="0" applyNumberFormat="1" applyBorder="1"/>
    <xf numFmtId="0" fontId="0" fillId="0" borderId="59" xfId="0" applyBorder="1"/>
    <xf numFmtId="2" fontId="0" fillId="0" borderId="50" xfId="0" applyNumberFormat="1" applyBorder="1"/>
    <xf numFmtId="2" fontId="0" fillId="0" borderId="51" xfId="0" applyNumberFormat="1" applyBorder="1"/>
    <xf numFmtId="2" fontId="0" fillId="0" borderId="52" xfId="0" applyNumberFormat="1" applyBorder="1"/>
    <xf numFmtId="0" fontId="0" fillId="0" borderId="62" xfId="0" applyBorder="1"/>
    <xf numFmtId="0" fontId="0" fillId="0" borderId="63" xfId="0" applyBorder="1" applyAlignment="1"/>
    <xf numFmtId="0" fontId="0" fillId="0" borderId="66" xfId="0" applyBorder="1"/>
    <xf numFmtId="0" fontId="0" fillId="0" borderId="67" xfId="0" applyBorder="1"/>
    <xf numFmtId="0" fontId="0" fillId="0" borderId="68" xfId="0" applyBorder="1"/>
    <xf numFmtId="0" fontId="0" fillId="0" borderId="69" xfId="0" applyBorder="1"/>
    <xf numFmtId="2" fontId="0" fillId="0" borderId="71" xfId="0" applyNumberFormat="1" applyBorder="1"/>
    <xf numFmtId="2" fontId="0" fillId="0" borderId="72" xfId="0" applyNumberFormat="1" applyBorder="1"/>
    <xf numFmtId="2" fontId="0" fillId="0" borderId="73" xfId="0" applyNumberFormat="1" applyBorder="1"/>
    <xf numFmtId="2" fontId="0" fillId="0" borderId="74" xfId="0" applyNumberFormat="1" applyBorder="1"/>
    <xf numFmtId="2" fontId="0" fillId="0" borderId="75" xfId="0" applyNumberFormat="1" applyBorder="1"/>
    <xf numFmtId="2" fontId="0" fillId="0" borderId="76" xfId="0" applyNumberFormat="1" applyBorder="1"/>
    <xf numFmtId="0" fontId="0" fillId="0" borderId="77" xfId="0" applyBorder="1"/>
    <xf numFmtId="2" fontId="0" fillId="0" borderId="80" xfId="0" applyNumberFormat="1" applyBorder="1"/>
    <xf numFmtId="2" fontId="0" fillId="0" borderId="81" xfId="0" applyNumberFormat="1" applyBorder="1"/>
    <xf numFmtId="2" fontId="0" fillId="0" borderId="82" xfId="0" applyNumberFormat="1" applyBorder="1"/>
    <xf numFmtId="2" fontId="0" fillId="0" borderId="83" xfId="0" applyNumberFormat="1" applyBorder="1"/>
    <xf numFmtId="2" fontId="0" fillId="0" borderId="84" xfId="0" applyNumberFormat="1" applyBorder="1"/>
    <xf numFmtId="2" fontId="0" fillId="0" borderId="85" xfId="0" applyNumberFormat="1" applyBorder="1"/>
    <xf numFmtId="2" fontId="0" fillId="0" borderId="86" xfId="0" applyNumberFormat="1" applyBorder="1"/>
    <xf numFmtId="2" fontId="0" fillId="0" borderId="87" xfId="0" applyNumberFormat="1" applyBorder="1"/>
    <xf numFmtId="2" fontId="0" fillId="0" borderId="88" xfId="0" applyNumberFormat="1" applyBorder="1"/>
    <xf numFmtId="168" fontId="0" fillId="0" borderId="30" xfId="11" applyNumberFormat="1" applyFont="1" applyBorder="1"/>
    <xf numFmtId="168" fontId="0" fillId="0" borderId="31" xfId="11" applyNumberFormat="1" applyFont="1" applyBorder="1"/>
    <xf numFmtId="168" fontId="0" fillId="0" borderId="32" xfId="11" applyNumberFormat="1" applyFont="1" applyBorder="1"/>
    <xf numFmtId="168" fontId="0" fillId="0" borderId="35" xfId="11" applyNumberFormat="1" applyFont="1" applyBorder="1"/>
    <xf numFmtId="168" fontId="0" fillId="0" borderId="36" xfId="11" applyNumberFormat="1" applyFont="1" applyBorder="1"/>
    <xf numFmtId="168" fontId="0" fillId="0" borderId="37" xfId="11" applyNumberFormat="1" applyFont="1" applyBorder="1"/>
    <xf numFmtId="168" fontId="0" fillId="0" borderId="40" xfId="11" applyNumberFormat="1" applyFont="1" applyBorder="1"/>
    <xf numFmtId="168" fontId="0" fillId="0" borderId="41" xfId="11" applyNumberFormat="1" applyFont="1" applyBorder="1"/>
    <xf numFmtId="168" fontId="0" fillId="0" borderId="42" xfId="11" applyNumberFormat="1" applyFont="1" applyBorder="1"/>
    <xf numFmtId="168" fontId="0" fillId="0" borderId="45" xfId="11" applyNumberFormat="1" applyFont="1" applyBorder="1"/>
    <xf numFmtId="168" fontId="0" fillId="0" borderId="46" xfId="11" applyNumberFormat="1" applyFont="1" applyBorder="1"/>
    <xf numFmtId="168" fontId="0" fillId="0" borderId="47" xfId="11" applyNumberFormat="1" applyFont="1" applyBorder="1"/>
    <xf numFmtId="168" fontId="0" fillId="0" borderId="50" xfId="11" applyNumberFormat="1" applyFont="1" applyBorder="1"/>
    <xf numFmtId="168" fontId="0" fillId="0" borderId="51" xfId="11" applyNumberFormat="1" applyFont="1" applyBorder="1"/>
    <xf numFmtId="168" fontId="0" fillId="0" borderId="52" xfId="11" applyNumberFormat="1" applyFont="1" applyBorder="1"/>
    <xf numFmtId="0" fontId="0" fillId="0" borderId="90" xfId="0" applyBorder="1" applyAlignment="1"/>
    <xf numFmtId="0" fontId="0" fillId="0" borderId="62" xfId="0" applyBorder="1" applyAlignment="1"/>
    <xf numFmtId="0" fontId="0" fillId="0" borderId="91" xfId="0" applyBorder="1" applyAlignment="1"/>
    <xf numFmtId="0" fontId="2" fillId="0" borderId="0" xfId="1958" applyFont="1"/>
    <xf numFmtId="0" fontId="0" fillId="0" borderId="17" xfId="0" applyBorder="1"/>
    <xf numFmtId="0" fontId="0" fillId="0" borderId="95" xfId="0" applyBorder="1"/>
    <xf numFmtId="0" fontId="0" fillId="0" borderId="96" xfId="0" applyBorder="1"/>
    <xf numFmtId="0" fontId="0" fillId="0" borderId="21" xfId="0" applyBorder="1"/>
    <xf numFmtId="0" fontId="0" fillId="0" borderId="97" xfId="0" applyBorder="1"/>
    <xf numFmtId="0" fontId="0" fillId="0" borderId="98" xfId="0" applyBorder="1"/>
    <xf numFmtId="0" fontId="0" fillId="0" borderId="99" xfId="0" applyBorder="1"/>
    <xf numFmtId="0" fontId="0" fillId="0" borderId="100" xfId="0" applyBorder="1"/>
    <xf numFmtId="0" fontId="0" fillId="0" borderId="93" xfId="0" applyBorder="1"/>
    <xf numFmtId="0" fontId="0" fillId="0" borderId="101" xfId="0" applyBorder="1"/>
    <xf numFmtId="0" fontId="0" fillId="0" borderId="102" xfId="0" applyBorder="1"/>
    <xf numFmtId="165" fontId="28" fillId="0" borderId="96" xfId="1531" applyFont="1" applyFill="1" applyBorder="1" applyAlignment="1">
      <alignment vertical="center" wrapText="1"/>
    </xf>
    <xf numFmtId="0" fontId="40" fillId="0" borderId="103" xfId="0" applyFont="1" applyBorder="1"/>
    <xf numFmtId="0" fontId="40" fillId="0" borderId="104" xfId="0" applyFont="1" applyBorder="1"/>
    <xf numFmtId="0" fontId="0" fillId="0" borderId="105" xfId="0" applyBorder="1"/>
    <xf numFmtId="0" fontId="0" fillId="0" borderId="106" xfId="0" applyBorder="1"/>
    <xf numFmtId="165" fontId="23" fillId="0" borderId="107" xfId="1531" applyFont="1" applyBorder="1" applyAlignment="1">
      <alignment vertical="center" wrapText="1"/>
    </xf>
    <xf numFmtId="0" fontId="0" fillId="0" borderId="110" xfId="0" applyBorder="1"/>
    <xf numFmtId="2" fontId="0" fillId="0" borderId="111" xfId="0" applyNumberFormat="1" applyBorder="1"/>
    <xf numFmtId="2" fontId="0" fillId="0" borderId="92" xfId="0" applyNumberFormat="1" applyBorder="1"/>
    <xf numFmtId="2" fontId="0" fillId="0" borderId="112" xfId="0" applyNumberFormat="1" applyBorder="1"/>
    <xf numFmtId="2" fontId="0" fillId="0" borderId="94" xfId="0" applyNumberFormat="1" applyBorder="1"/>
    <xf numFmtId="9" fontId="15" fillId="0" borderId="111" xfId="11" applyFont="1" applyBorder="1"/>
    <xf numFmtId="9" fontId="15" fillId="0" borderId="92" xfId="11" applyFont="1" applyBorder="1"/>
    <xf numFmtId="9" fontId="15" fillId="0" borderId="112" xfId="11" applyFont="1" applyBorder="1"/>
    <xf numFmtId="9" fontId="15" fillId="0" borderId="94" xfId="11" applyFont="1" applyBorder="1"/>
    <xf numFmtId="165" fontId="23" fillId="0" borderId="113" xfId="1531" applyFont="1" applyBorder="1" applyAlignment="1">
      <alignment vertical="center" wrapText="1"/>
    </xf>
    <xf numFmtId="2" fontId="41" fillId="0" borderId="108" xfId="0" applyNumberFormat="1" applyFont="1" applyBorder="1"/>
    <xf numFmtId="2" fontId="41" fillId="0" borderId="109" xfId="0" applyNumberFormat="1" applyFont="1" applyBorder="1"/>
    <xf numFmtId="2" fontId="41" fillId="0" borderId="114" xfId="0" applyNumberFormat="1" applyFont="1" applyBorder="1"/>
    <xf numFmtId="2" fontId="41" fillId="0" borderId="115" xfId="0" applyNumberFormat="1" applyFont="1" applyBorder="1"/>
    <xf numFmtId="0" fontId="0" fillId="0" borderId="0" xfId="0" applyBorder="1" applyAlignment="1">
      <alignment vertical="center" wrapText="1"/>
    </xf>
    <xf numFmtId="0" fontId="0" fillId="0" borderId="0" xfId="0" applyBorder="1" applyAlignment="1">
      <alignment vertical="center"/>
    </xf>
    <xf numFmtId="0" fontId="0" fillId="0" borderId="0" xfId="0"/>
    <xf numFmtId="0" fontId="2" fillId="0" borderId="0" xfId="1958" applyFont="1"/>
    <xf numFmtId="0" fontId="3" fillId="4" borderId="0" xfId="0" applyFont="1" applyFill="1" applyBorder="1"/>
    <xf numFmtId="0" fontId="3" fillId="6" borderId="0" xfId="0" applyFont="1" applyFill="1" applyBorder="1"/>
    <xf numFmtId="0" fontId="3" fillId="7" borderId="0" xfId="0" applyFont="1" applyFill="1" applyBorder="1"/>
    <xf numFmtId="0" fontId="3" fillId="0" borderId="0" xfId="0" applyFont="1" applyFill="1" applyBorder="1"/>
    <xf numFmtId="0" fontId="4" fillId="0" borderId="0" xfId="0" applyFont="1" applyFill="1" applyBorder="1"/>
    <xf numFmtId="2" fontId="0" fillId="0" borderId="0" xfId="0" applyNumberFormat="1"/>
    <xf numFmtId="0" fontId="4" fillId="0" borderId="0" xfId="1991" applyFont="1" applyAlignment="1">
      <alignment horizontal="left"/>
    </xf>
    <xf numFmtId="14" fontId="4" fillId="0" borderId="0" xfId="1991" applyNumberFormat="1" applyFont="1" applyAlignment="1">
      <alignment horizontal="left"/>
    </xf>
    <xf numFmtId="10" fontId="0" fillId="0" borderId="0" xfId="0" applyNumberFormat="1"/>
    <xf numFmtId="10" fontId="0" fillId="6" borderId="0" xfId="0" applyNumberFormat="1" applyFill="1"/>
    <xf numFmtId="0" fontId="3" fillId="64" borderId="128" xfId="0" applyFont="1" applyFill="1" applyBorder="1"/>
    <xf numFmtId="0" fontId="3" fillId="7" borderId="129" xfId="0" applyFont="1" applyFill="1" applyBorder="1"/>
    <xf numFmtId="0" fontId="0" fillId="65" borderId="0" xfId="0" applyFill="1" applyBorder="1"/>
    <xf numFmtId="0" fontId="15" fillId="65" borderId="0" xfId="2592" applyFill="1" applyBorder="1"/>
    <xf numFmtId="1" fontId="0" fillId="65" borderId="0" xfId="0" applyNumberFormat="1" applyFill="1" applyBorder="1"/>
    <xf numFmtId="0" fontId="5" fillId="0" borderId="0" xfId="2629" applyFont="1"/>
    <xf numFmtId="0" fontId="4" fillId="0" borderId="0" xfId="2629"/>
    <xf numFmtId="0" fontId="3" fillId="0" borderId="0" xfId="2629" applyFont="1" applyAlignment="1">
      <alignment horizontal="center"/>
    </xf>
    <xf numFmtId="0" fontId="3" fillId="3" borderId="1" xfId="2629" applyFont="1" applyFill="1" applyBorder="1"/>
    <xf numFmtId="0" fontId="4" fillId="3" borderId="1" xfId="2629" applyFont="1" applyFill="1" applyBorder="1"/>
    <xf numFmtId="0" fontId="0" fillId="0" borderId="0" xfId="0" quotePrefix="1"/>
    <xf numFmtId="0" fontId="4" fillId="0" borderId="0" xfId="2629" quotePrefix="1"/>
    <xf numFmtId="0" fontId="15" fillId="66" borderId="0" xfId="2592" applyFill="1"/>
    <xf numFmtId="0" fontId="15" fillId="0" borderId="0" xfId="2592"/>
    <xf numFmtId="0" fontId="4" fillId="0" borderId="130" xfId="2629" applyBorder="1"/>
    <xf numFmtId="0" fontId="0" fillId="0" borderId="130" xfId="0" quotePrefix="1" applyBorder="1"/>
    <xf numFmtId="0" fontId="4" fillId="0" borderId="130" xfId="2629" quotePrefix="1" applyBorder="1"/>
    <xf numFmtId="0" fontId="15" fillId="0" borderId="130" xfId="2592" applyBorder="1"/>
    <xf numFmtId="0" fontId="0" fillId="0" borderId="0" xfId="0" applyFont="1" applyAlignment="1">
      <alignment horizontal="left"/>
    </xf>
    <xf numFmtId="14" fontId="0" fillId="0" borderId="0" xfId="0" applyNumberFormat="1" applyFont="1" applyAlignment="1">
      <alignment horizontal="left"/>
    </xf>
    <xf numFmtId="0" fontId="88" fillId="0" borderId="0" xfId="5428" applyFont="1"/>
    <xf numFmtId="0" fontId="10" fillId="0" borderId="0" xfId="5428"/>
    <xf numFmtId="0" fontId="11" fillId="0" borderId="0" xfId="5428" applyFont="1"/>
    <xf numFmtId="0" fontId="11" fillId="0" borderId="130" xfId="5428" applyFont="1" applyBorder="1"/>
    <xf numFmtId="0" fontId="11" fillId="71" borderId="0" xfId="5428" applyFont="1" applyFill="1"/>
    <xf numFmtId="0" fontId="55" fillId="72" borderId="0" xfId="5428" applyFont="1" applyFill="1"/>
    <xf numFmtId="0" fontId="10" fillId="0" borderId="0" xfId="5428" applyFill="1"/>
    <xf numFmtId="0" fontId="4" fillId="3" borderId="0" xfId="2629" applyFont="1" applyFill="1" applyBorder="1"/>
    <xf numFmtId="0" fontId="3" fillId="7" borderId="131" xfId="0" applyFont="1" applyFill="1" applyBorder="1"/>
    <xf numFmtId="0" fontId="3" fillId="3" borderId="131" xfId="0" applyFont="1" applyFill="1" applyBorder="1"/>
    <xf numFmtId="0" fontId="3" fillId="73" borderId="131" xfId="0" applyFont="1" applyFill="1" applyBorder="1"/>
    <xf numFmtId="0" fontId="3" fillId="66" borderId="131" xfId="0" applyFont="1" applyFill="1" applyBorder="1"/>
    <xf numFmtId="0" fontId="3" fillId="64" borderId="131" xfId="0" applyFont="1" applyFill="1" applyBorder="1"/>
    <xf numFmtId="0" fontId="0" fillId="65" borderId="132" xfId="0" applyFill="1" applyBorder="1"/>
    <xf numFmtId="0" fontId="0" fillId="65" borderId="131" xfId="0" applyFill="1" applyBorder="1"/>
    <xf numFmtId="2" fontId="0" fillId="65" borderId="131" xfId="0" applyNumberFormat="1" applyFill="1" applyBorder="1"/>
    <xf numFmtId="1" fontId="0" fillId="65" borderId="131" xfId="0" applyNumberFormat="1" applyFill="1" applyBorder="1"/>
    <xf numFmtId="0" fontId="0" fillId="65" borderId="133" xfId="0" applyFill="1" applyBorder="1"/>
    <xf numFmtId="0" fontId="0" fillId="65" borderId="62" xfId="0" applyFill="1" applyBorder="1"/>
    <xf numFmtId="0" fontId="0" fillId="65" borderId="91" xfId="0" applyFill="1" applyBorder="1"/>
    <xf numFmtId="0" fontId="0" fillId="65" borderId="134" xfId="0" applyFill="1" applyBorder="1"/>
    <xf numFmtId="0" fontId="15" fillId="65" borderId="135" xfId="2592" applyFill="1" applyBorder="1"/>
    <xf numFmtId="0" fontId="0" fillId="65" borderId="135" xfId="0" applyFill="1" applyBorder="1"/>
    <xf numFmtId="1" fontId="0" fillId="65" borderId="135" xfId="0" applyNumberFormat="1" applyFill="1" applyBorder="1"/>
    <xf numFmtId="0" fontId="0" fillId="65" borderId="136" xfId="0" applyFill="1" applyBorder="1"/>
    <xf numFmtId="0" fontId="15" fillId="65" borderId="131" xfId="2592" applyFill="1" applyBorder="1"/>
    <xf numFmtId="0" fontId="0" fillId="0" borderId="0" xfId="0" applyBorder="1" applyAlignment="1">
      <alignment horizontal="center"/>
    </xf>
    <xf numFmtId="180" fontId="12" fillId="0" borderId="0" xfId="5526" applyNumberFormat="1" applyFont="1" applyFill="1"/>
    <xf numFmtId="0" fontId="3" fillId="71" borderId="0" xfId="0" applyFont="1" applyFill="1" applyBorder="1"/>
    <xf numFmtId="0" fontId="0" fillId="0" borderId="0" xfId="0" applyFill="1" applyBorder="1"/>
    <xf numFmtId="165" fontId="23" fillId="0" borderId="0" xfId="1531" applyFont="1" applyBorder="1" applyAlignment="1">
      <alignment vertical="center" wrapText="1"/>
    </xf>
    <xf numFmtId="2" fontId="41" fillId="0" borderId="0" xfId="0" applyNumberFormat="1" applyFont="1" applyBorder="1"/>
    <xf numFmtId="0" fontId="89" fillId="0" borderId="11" xfId="0" applyFont="1" applyFill="1" applyBorder="1" applyAlignment="1">
      <alignment horizontal="center"/>
    </xf>
    <xf numFmtId="2" fontId="21" fillId="0" borderId="137" xfId="42" applyNumberFormat="1" applyFont="1" applyFill="1" applyBorder="1" applyAlignment="1">
      <alignment horizontal="center"/>
    </xf>
    <xf numFmtId="0" fontId="90" fillId="0" borderId="24" xfId="4" applyFont="1" applyBorder="1" applyAlignment="1">
      <alignment horizontal="center"/>
    </xf>
    <xf numFmtId="0" fontId="90" fillId="0" borderId="25" xfId="4" applyFont="1" applyBorder="1" applyAlignment="1">
      <alignment horizontal="center"/>
    </xf>
    <xf numFmtId="0" fontId="90" fillId="0" borderId="139" xfId="4" applyFont="1" applyBorder="1" applyAlignment="1">
      <alignment horizontal="center"/>
    </xf>
    <xf numFmtId="0" fontId="91" fillId="0" borderId="140" xfId="4" applyFont="1" applyBorder="1"/>
    <xf numFmtId="0" fontId="4" fillId="0" borderId="141" xfId="4" applyBorder="1"/>
    <xf numFmtId="0" fontId="91" fillId="0" borderId="143" xfId="4" applyFont="1" applyBorder="1"/>
    <xf numFmtId="0" fontId="4" fillId="0" borderId="11" xfId="4" applyBorder="1"/>
    <xf numFmtId="0" fontId="4" fillId="0" borderId="144" xfId="4" applyBorder="1"/>
    <xf numFmtId="0" fontId="91" fillId="0" borderId="145" xfId="4" applyFont="1" applyBorder="1"/>
    <xf numFmtId="0" fontId="4" fillId="0" borderId="146" xfId="4" applyBorder="1"/>
    <xf numFmtId="0" fontId="4" fillId="0" borderId="147" xfId="4" applyBorder="1"/>
    <xf numFmtId="0" fontId="0" fillId="0" borderId="11" xfId="0" applyBorder="1"/>
    <xf numFmtId="181" fontId="0" fillId="0" borderId="0" xfId="0" applyNumberFormat="1"/>
    <xf numFmtId="2" fontId="92" fillId="0" borderId="137" xfId="42" applyNumberFormat="1" applyFont="1" applyFill="1" applyBorder="1" applyAlignment="1">
      <alignment horizontal="center"/>
    </xf>
    <xf numFmtId="0" fontId="89" fillId="0" borderId="141" xfId="0" applyFont="1" applyFill="1" applyBorder="1" applyAlignment="1">
      <alignment horizontal="center"/>
    </xf>
    <xf numFmtId="9" fontId="21" fillId="0" borderId="137" xfId="11" applyFont="1" applyFill="1" applyBorder="1" applyAlignment="1">
      <alignment horizontal="center" vertical="center"/>
    </xf>
    <xf numFmtId="0" fontId="89" fillId="0" borderId="149" xfId="0" applyFont="1" applyFill="1" applyBorder="1" applyAlignment="1">
      <alignment horizontal="center"/>
    </xf>
    <xf numFmtId="0" fontId="89" fillId="0" borderId="134" xfId="0" applyFont="1" applyFill="1" applyBorder="1" applyAlignment="1">
      <alignment horizontal="center"/>
    </xf>
    <xf numFmtId="2" fontId="92" fillId="0" borderId="62" xfId="42" applyNumberFormat="1" applyFont="1" applyFill="1" applyBorder="1" applyAlignment="1">
      <alignment horizontal="center"/>
    </xf>
    <xf numFmtId="2" fontId="21" fillId="0" borderId="149" xfId="42" applyNumberFormat="1" applyFont="1" applyFill="1" applyBorder="1" applyAlignment="1">
      <alignment horizontal="center"/>
    </xf>
    <xf numFmtId="0" fontId="0" fillId="0" borderId="111" xfId="0" applyFill="1" applyBorder="1"/>
    <xf numFmtId="0" fontId="0" fillId="0" borderId="138" xfId="0" applyBorder="1"/>
    <xf numFmtId="0" fontId="0" fillId="0" borderId="150" xfId="0" applyBorder="1"/>
    <xf numFmtId="0" fontId="89" fillId="0" borderId="143" xfId="0" applyFont="1" applyFill="1" applyBorder="1" applyAlignment="1">
      <alignment horizontal="center"/>
    </xf>
    <xf numFmtId="0" fontId="89" fillId="0" borderId="144" xfId="0" applyFont="1" applyFill="1" applyBorder="1" applyAlignment="1">
      <alignment horizontal="center"/>
    </xf>
    <xf numFmtId="0" fontId="89" fillId="0" borderId="140" xfId="0" applyFont="1" applyFill="1" applyBorder="1" applyAlignment="1">
      <alignment horizontal="center"/>
    </xf>
    <xf numFmtId="0" fontId="89" fillId="0" borderId="142" xfId="0" applyFont="1" applyFill="1" applyBorder="1" applyAlignment="1">
      <alignment horizontal="center"/>
    </xf>
    <xf numFmtId="2" fontId="92" fillId="0" borderId="151" xfId="42" applyNumberFormat="1" applyFont="1" applyFill="1" applyBorder="1" applyAlignment="1">
      <alignment horizontal="center"/>
    </xf>
    <xf numFmtId="2" fontId="0" fillId="0" borderId="3" xfId="0" applyNumberFormat="1" applyBorder="1"/>
    <xf numFmtId="2" fontId="21" fillId="0" borderId="145" xfId="42" applyNumberFormat="1" applyFont="1" applyFill="1" applyBorder="1" applyAlignment="1">
      <alignment horizontal="center"/>
    </xf>
    <xf numFmtId="2" fontId="21" fillId="0" borderId="146" xfId="42" applyNumberFormat="1" applyFont="1" applyFill="1" applyBorder="1" applyAlignment="1">
      <alignment horizontal="center"/>
    </xf>
    <xf numFmtId="2" fontId="21" fillId="0" borderId="147" xfId="42" applyNumberFormat="1" applyFont="1" applyFill="1" applyBorder="1" applyAlignment="1">
      <alignment horizontal="center"/>
    </xf>
    <xf numFmtId="2" fontId="21" fillId="0" borderId="151" xfId="42" applyNumberFormat="1" applyFont="1" applyFill="1" applyBorder="1" applyAlignment="1">
      <alignment horizontal="center"/>
    </xf>
    <xf numFmtId="0" fontId="93" fillId="0" borderId="149" xfId="0" applyFont="1" applyFill="1" applyBorder="1" applyAlignment="1">
      <alignment horizontal="center"/>
    </xf>
    <xf numFmtId="2" fontId="21" fillId="0" borderId="62" xfId="42" applyNumberFormat="1" applyFont="1" applyFill="1" applyBorder="1" applyAlignment="1">
      <alignment horizontal="center"/>
    </xf>
    <xf numFmtId="0" fontId="93" fillId="0" borderId="152" xfId="0" applyFont="1" applyFill="1" applyBorder="1" applyAlignment="1">
      <alignment horizontal="center"/>
    </xf>
    <xf numFmtId="0" fontId="93" fillId="0" borderId="153" xfId="0" applyFont="1" applyFill="1" applyBorder="1" applyAlignment="1">
      <alignment horizontal="center"/>
    </xf>
    <xf numFmtId="0" fontId="93" fillId="0" borderId="154" xfId="0" applyFont="1" applyFill="1" applyBorder="1" applyAlignment="1">
      <alignment horizontal="center"/>
    </xf>
    <xf numFmtId="9" fontId="21" fillId="0" borderId="151" xfId="11" applyFont="1" applyFill="1" applyBorder="1" applyAlignment="1">
      <alignment horizontal="center" vertical="center"/>
    </xf>
    <xf numFmtId="9" fontId="12" fillId="0" borderId="3" xfId="11" applyFont="1" applyBorder="1" applyAlignment="1">
      <alignment horizontal="center" vertical="center"/>
    </xf>
    <xf numFmtId="9" fontId="21" fillId="0" borderId="145" xfId="11" applyFont="1" applyFill="1" applyBorder="1" applyAlignment="1">
      <alignment horizontal="center" vertical="center"/>
    </xf>
    <xf numFmtId="9" fontId="21" fillId="0" borderId="146" xfId="11" applyFont="1" applyFill="1" applyBorder="1" applyAlignment="1">
      <alignment horizontal="center" vertical="center"/>
    </xf>
    <xf numFmtId="9" fontId="21" fillId="0" borderId="147" xfId="11" applyFont="1" applyFill="1" applyBorder="1" applyAlignment="1">
      <alignment horizontal="center" vertical="center"/>
    </xf>
    <xf numFmtId="167" fontId="0" fillId="0" borderId="0" xfId="0" applyNumberFormat="1"/>
    <xf numFmtId="2" fontId="92" fillId="0" borderId="11" xfId="42" applyNumberFormat="1" applyFont="1" applyFill="1" applyBorder="1" applyAlignment="1">
      <alignment horizontal="center"/>
    </xf>
    <xf numFmtId="0" fontId="40" fillId="0" borderId="148" xfId="0" applyFont="1" applyBorder="1"/>
    <xf numFmtId="181" fontId="0" fillId="0" borderId="11" xfId="8464" applyNumberFormat="1" applyFont="1" applyBorder="1"/>
    <xf numFmtId="0" fontId="11" fillId="0" borderId="11" xfId="0" applyFont="1" applyBorder="1"/>
    <xf numFmtId="0" fontId="11" fillId="0" borderId="149" xfId="0" applyFont="1" applyBorder="1"/>
    <xf numFmtId="0" fontId="11" fillId="0" borderId="148" xfId="0" applyFont="1" applyBorder="1"/>
    <xf numFmtId="0" fontId="94" fillId="0" borderId="11" xfId="0" applyFont="1" applyFill="1" applyBorder="1" applyAlignment="1">
      <alignment horizontal="center"/>
    </xf>
    <xf numFmtId="167" fontId="0" fillId="0" borderId="11" xfId="8464" applyNumberFormat="1" applyFont="1" applyBorder="1"/>
    <xf numFmtId="9" fontId="15" fillId="0" borderId="0" xfId="11" applyFont="1" applyBorder="1"/>
    <xf numFmtId="0" fontId="0" fillId="0" borderId="0" xfId="0" applyFont="1"/>
    <xf numFmtId="182" fontId="85" fillId="0" borderId="0" xfId="5691" applyNumberFormat="1" applyFont="1" applyFill="1"/>
    <xf numFmtId="183" fontId="95" fillId="0" borderId="0" xfId="5691" applyNumberFormat="1" applyFont="1" applyFill="1"/>
    <xf numFmtId="0" fontId="0" fillId="6" borderId="0" xfId="0" applyFill="1" applyAlignment="1">
      <alignment horizontal="left" wrapText="1"/>
    </xf>
    <xf numFmtId="2" fontId="0" fillId="0" borderId="0" xfId="0" applyNumberFormat="1" applyBorder="1" applyAlignment="1">
      <alignment horizontal="center"/>
    </xf>
    <xf numFmtId="0" fontId="0" fillId="0" borderId="90" xfId="0" applyBorder="1" applyAlignment="1">
      <alignment horizontal="center"/>
    </xf>
    <xf numFmtId="0" fontId="0" fillId="0" borderId="62" xfId="0" applyBorder="1" applyAlignment="1">
      <alignment horizontal="center"/>
    </xf>
    <xf numFmtId="0" fontId="0" fillId="0" borderId="91" xfId="0" applyBorder="1" applyAlignment="1">
      <alignment horizontal="center"/>
    </xf>
    <xf numFmtId="2" fontId="0" fillId="0" borderId="78" xfId="0" applyNumberFormat="1" applyBorder="1" applyAlignment="1">
      <alignment horizontal="center"/>
    </xf>
    <xf numFmtId="0" fontId="0" fillId="0" borderId="0" xfId="0" applyFill="1" applyBorder="1" applyAlignment="1">
      <alignment horizontal="center"/>
    </xf>
    <xf numFmtId="0" fontId="0" fillId="6" borderId="0" xfId="0" applyFill="1" applyBorder="1" applyAlignment="1">
      <alignment horizontal="center"/>
    </xf>
    <xf numFmtId="0" fontId="0" fillId="0" borderId="0" xfId="0" applyAlignment="1">
      <alignment horizontal="center"/>
    </xf>
    <xf numFmtId="2" fontId="0" fillId="0" borderId="60" xfId="0" applyNumberFormat="1" applyBorder="1" applyAlignment="1">
      <alignment horizontal="center"/>
    </xf>
    <xf numFmtId="0" fontId="0" fillId="0" borderId="60" xfId="0" applyBorder="1" applyAlignment="1">
      <alignment horizontal="center"/>
    </xf>
    <xf numFmtId="0" fontId="0" fillId="0" borderId="61" xfId="0" applyBorder="1" applyAlignment="1">
      <alignment horizontal="center"/>
    </xf>
    <xf numFmtId="0" fontId="0" fillId="0" borderId="64" xfId="0" applyBorder="1" applyAlignment="1">
      <alignment horizontal="center"/>
    </xf>
    <xf numFmtId="0" fontId="0" fillId="0" borderId="65" xfId="0" applyBorder="1" applyAlignment="1">
      <alignment horizontal="center"/>
    </xf>
    <xf numFmtId="0" fontId="0" fillId="0" borderId="0" xfId="0" applyBorder="1" applyAlignment="1">
      <alignment horizontal="center"/>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0" fillId="0" borderId="27" xfId="0" applyBorder="1" applyAlignment="1">
      <alignment horizontal="center" vertical="center" wrapText="1"/>
    </xf>
    <xf numFmtId="0" fontId="0" fillId="0" borderId="18" xfId="0" applyBorder="1" applyAlignment="1">
      <alignment horizontal="center" vertical="center" wrapText="1"/>
    </xf>
    <xf numFmtId="0" fontId="0" fillId="0" borderId="23" xfId="0" applyBorder="1" applyAlignment="1">
      <alignment horizontal="center" vertical="center" wrapText="1"/>
    </xf>
    <xf numFmtId="0" fontId="0" fillId="0" borderId="89" xfId="0" applyBorder="1" applyAlignment="1">
      <alignment horizontal="center" vertical="center"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70" xfId="0" applyBorder="1" applyAlignment="1">
      <alignment horizontal="center"/>
    </xf>
    <xf numFmtId="2" fontId="0" fillId="0" borderId="70" xfId="0" applyNumberFormat="1" applyBorder="1" applyAlignment="1">
      <alignment horizontal="center"/>
    </xf>
    <xf numFmtId="2" fontId="0" fillId="0" borderId="79" xfId="0" applyNumberFormat="1" applyBorder="1" applyAlignment="1">
      <alignment horizontal="center"/>
    </xf>
    <xf numFmtId="0" fontId="0" fillId="0" borderId="54" xfId="0" applyBorder="1" applyAlignment="1">
      <alignment horizontal="center"/>
    </xf>
  </cellXfs>
  <cellStyles count="8465">
    <cellStyle name="_x000a_shell=progma 2" xfId="2630" xr:uid="{00000000-0005-0000-0000-000000000000}"/>
    <cellStyle name="_x000a_shell=progma 2 2" xfId="2631" xr:uid="{00000000-0005-0000-0000-000001000000}"/>
    <cellStyle name="1.000" xfId="2632" xr:uid="{00000000-0005-0000-0000-000002000000}"/>
    <cellStyle name="1.000 2" xfId="2633" xr:uid="{00000000-0005-0000-0000-000003000000}"/>
    <cellStyle name="20 % - Markeringsfarve1" xfId="1973" xr:uid="{00000000-0005-0000-0000-000004000000}"/>
    <cellStyle name="20 % - Markeringsfarve1 2" xfId="2446" xr:uid="{00000000-0005-0000-0000-000005000000}"/>
    <cellStyle name="20 % - Markeringsfarve1 2 2" xfId="2447" xr:uid="{00000000-0005-0000-0000-000006000000}"/>
    <cellStyle name="20 % - Markeringsfarve1 2 2 2" xfId="2634" xr:uid="{00000000-0005-0000-0000-000007000000}"/>
    <cellStyle name="20 % - Markeringsfarve1 2 3" xfId="2635" xr:uid="{00000000-0005-0000-0000-000008000000}"/>
    <cellStyle name="20 % - Markeringsfarve1 2 3 2" xfId="2636" xr:uid="{00000000-0005-0000-0000-000009000000}"/>
    <cellStyle name="20 % - Markeringsfarve1 2 4" xfId="2637" xr:uid="{00000000-0005-0000-0000-00000A000000}"/>
    <cellStyle name="20 % - Markeringsfarve1 3" xfId="2448" xr:uid="{00000000-0005-0000-0000-00000B000000}"/>
    <cellStyle name="20 % - Markeringsfarve1 3 2" xfId="2638" xr:uid="{00000000-0005-0000-0000-00000C000000}"/>
    <cellStyle name="20 % - Markeringsfarve1 3 2 2" xfId="2639" xr:uid="{00000000-0005-0000-0000-00000D000000}"/>
    <cellStyle name="20 % - Markeringsfarve1 3 3" xfId="2640" xr:uid="{00000000-0005-0000-0000-00000E000000}"/>
    <cellStyle name="20 % - Markeringsfarve1 4" xfId="2449" xr:uid="{00000000-0005-0000-0000-00000F000000}"/>
    <cellStyle name="20 % - Markeringsfarve1 4 2" xfId="2641" xr:uid="{00000000-0005-0000-0000-000010000000}"/>
    <cellStyle name="20 % - Markeringsfarve1 5" xfId="2450" xr:uid="{00000000-0005-0000-0000-000011000000}"/>
    <cellStyle name="20 % - Markeringsfarve1 5 2" xfId="2642" xr:uid="{00000000-0005-0000-0000-000012000000}"/>
    <cellStyle name="20 % - Markeringsfarve1 6" xfId="2643" xr:uid="{00000000-0005-0000-0000-000013000000}"/>
    <cellStyle name="20 % - Markeringsfarve1 6 2" xfId="2644" xr:uid="{00000000-0005-0000-0000-000014000000}"/>
    <cellStyle name="20 % - Markeringsfarve1 7" xfId="2645" xr:uid="{00000000-0005-0000-0000-000015000000}"/>
    <cellStyle name="20 % - Markeringsfarve2" xfId="1976" xr:uid="{00000000-0005-0000-0000-000016000000}"/>
    <cellStyle name="20 % - Markeringsfarve2 2" xfId="2451" xr:uid="{00000000-0005-0000-0000-000017000000}"/>
    <cellStyle name="20 % - Markeringsfarve2 2 2" xfId="2452" xr:uid="{00000000-0005-0000-0000-000018000000}"/>
    <cellStyle name="20 % - Markeringsfarve2 2 2 2" xfId="2646" xr:uid="{00000000-0005-0000-0000-000019000000}"/>
    <cellStyle name="20 % - Markeringsfarve2 2 3" xfId="2647" xr:uid="{00000000-0005-0000-0000-00001A000000}"/>
    <cellStyle name="20 % - Markeringsfarve2 2 3 2" xfId="2648" xr:uid="{00000000-0005-0000-0000-00001B000000}"/>
    <cellStyle name="20 % - Markeringsfarve2 2 4" xfId="2649" xr:uid="{00000000-0005-0000-0000-00001C000000}"/>
    <cellStyle name="20 % - Markeringsfarve2 3" xfId="2453" xr:uid="{00000000-0005-0000-0000-00001D000000}"/>
    <cellStyle name="20 % - Markeringsfarve2 3 2" xfId="2650" xr:uid="{00000000-0005-0000-0000-00001E000000}"/>
    <cellStyle name="20 % - Markeringsfarve2 4" xfId="2454" xr:uid="{00000000-0005-0000-0000-00001F000000}"/>
    <cellStyle name="20 % - Markeringsfarve2 4 2" xfId="2651" xr:uid="{00000000-0005-0000-0000-000020000000}"/>
    <cellStyle name="20 % - Markeringsfarve2 5" xfId="2455" xr:uid="{00000000-0005-0000-0000-000021000000}"/>
    <cellStyle name="20 % - Markeringsfarve2 5 2" xfId="2652" xr:uid="{00000000-0005-0000-0000-000022000000}"/>
    <cellStyle name="20 % - Markeringsfarve2 6" xfId="2653" xr:uid="{00000000-0005-0000-0000-000023000000}"/>
    <cellStyle name="20 % - Markeringsfarve2 6 2" xfId="2654" xr:uid="{00000000-0005-0000-0000-000024000000}"/>
    <cellStyle name="20 % - Markeringsfarve2 7" xfId="2655" xr:uid="{00000000-0005-0000-0000-000025000000}"/>
    <cellStyle name="20 % - Markeringsfarve3" xfId="1979" xr:uid="{00000000-0005-0000-0000-000026000000}"/>
    <cellStyle name="20 % - Markeringsfarve3 2" xfId="2456" xr:uid="{00000000-0005-0000-0000-000027000000}"/>
    <cellStyle name="20 % - Markeringsfarve3 2 2" xfId="2457" xr:uid="{00000000-0005-0000-0000-000028000000}"/>
    <cellStyle name="20 % - Markeringsfarve3 2 2 2" xfId="2656" xr:uid="{00000000-0005-0000-0000-000029000000}"/>
    <cellStyle name="20 % - Markeringsfarve3 2 3" xfId="2657" xr:uid="{00000000-0005-0000-0000-00002A000000}"/>
    <cellStyle name="20 % - Markeringsfarve3 2 3 2" xfId="2658" xr:uid="{00000000-0005-0000-0000-00002B000000}"/>
    <cellStyle name="20 % - Markeringsfarve3 2 4" xfId="2659" xr:uid="{00000000-0005-0000-0000-00002C000000}"/>
    <cellStyle name="20 % - Markeringsfarve3 2 4 2" xfId="2660" xr:uid="{00000000-0005-0000-0000-00002D000000}"/>
    <cellStyle name="20 % - Markeringsfarve3 2 5" xfId="2661" xr:uid="{00000000-0005-0000-0000-00002E000000}"/>
    <cellStyle name="20 % - Markeringsfarve3 3" xfId="2458" xr:uid="{00000000-0005-0000-0000-00002F000000}"/>
    <cellStyle name="20 % - Markeringsfarve3 3 2" xfId="2662" xr:uid="{00000000-0005-0000-0000-000030000000}"/>
    <cellStyle name="20 % - Markeringsfarve3 4" xfId="2459" xr:uid="{00000000-0005-0000-0000-000031000000}"/>
    <cellStyle name="20 % - Markeringsfarve3 4 2" xfId="2663" xr:uid="{00000000-0005-0000-0000-000032000000}"/>
    <cellStyle name="20 % - Markeringsfarve3 5" xfId="2460" xr:uid="{00000000-0005-0000-0000-000033000000}"/>
    <cellStyle name="20 % - Markeringsfarve3 5 2" xfId="2664" xr:uid="{00000000-0005-0000-0000-000034000000}"/>
    <cellStyle name="20 % - Markeringsfarve3 6" xfId="2665" xr:uid="{00000000-0005-0000-0000-000035000000}"/>
    <cellStyle name="20 % - Markeringsfarve3 6 2" xfId="2666" xr:uid="{00000000-0005-0000-0000-000036000000}"/>
    <cellStyle name="20 % - Markeringsfarve3 7" xfId="2667" xr:uid="{00000000-0005-0000-0000-000037000000}"/>
    <cellStyle name="20 % - Markeringsfarve4" xfId="1982" xr:uid="{00000000-0005-0000-0000-000038000000}"/>
    <cellStyle name="20 % - Markeringsfarve4 2" xfId="2461" xr:uid="{00000000-0005-0000-0000-000039000000}"/>
    <cellStyle name="20 % - Markeringsfarve4 2 2" xfId="2462" xr:uid="{00000000-0005-0000-0000-00003A000000}"/>
    <cellStyle name="20 % - Markeringsfarve4 2 2 2" xfId="2668" xr:uid="{00000000-0005-0000-0000-00003B000000}"/>
    <cellStyle name="20 % - Markeringsfarve4 2 3" xfId="2669" xr:uid="{00000000-0005-0000-0000-00003C000000}"/>
    <cellStyle name="20 % - Markeringsfarve4 2 3 2" xfId="2670" xr:uid="{00000000-0005-0000-0000-00003D000000}"/>
    <cellStyle name="20 % - Markeringsfarve4 2 4" xfId="2671" xr:uid="{00000000-0005-0000-0000-00003E000000}"/>
    <cellStyle name="20 % - Markeringsfarve4 3" xfId="2463" xr:uid="{00000000-0005-0000-0000-00003F000000}"/>
    <cellStyle name="20 % - Markeringsfarve4 3 2" xfId="2672" xr:uid="{00000000-0005-0000-0000-000040000000}"/>
    <cellStyle name="20 % - Markeringsfarve4 4" xfId="2464" xr:uid="{00000000-0005-0000-0000-000041000000}"/>
    <cellStyle name="20 % - Markeringsfarve4 4 2" xfId="2673" xr:uid="{00000000-0005-0000-0000-000042000000}"/>
    <cellStyle name="20 % - Markeringsfarve4 5" xfId="2465" xr:uid="{00000000-0005-0000-0000-000043000000}"/>
    <cellStyle name="20 % - Markeringsfarve4 5 2" xfId="2674" xr:uid="{00000000-0005-0000-0000-000044000000}"/>
    <cellStyle name="20 % - Markeringsfarve4 6" xfId="2675" xr:uid="{00000000-0005-0000-0000-000045000000}"/>
    <cellStyle name="20 % - Markeringsfarve4 6 2" xfId="2676" xr:uid="{00000000-0005-0000-0000-000046000000}"/>
    <cellStyle name="20 % - Markeringsfarve4 7" xfId="2677" xr:uid="{00000000-0005-0000-0000-000047000000}"/>
    <cellStyle name="20 % - Markeringsfarve5" xfId="1985" xr:uid="{00000000-0005-0000-0000-000048000000}"/>
    <cellStyle name="20 % - Markeringsfarve5 2" xfId="2466" xr:uid="{00000000-0005-0000-0000-000049000000}"/>
    <cellStyle name="20 % - Markeringsfarve5 2 2" xfId="2467" xr:uid="{00000000-0005-0000-0000-00004A000000}"/>
    <cellStyle name="20 % - Markeringsfarve5 2 2 2" xfId="2678" xr:uid="{00000000-0005-0000-0000-00004B000000}"/>
    <cellStyle name="20 % - Markeringsfarve5 2 3" xfId="2679" xr:uid="{00000000-0005-0000-0000-00004C000000}"/>
    <cellStyle name="20 % - Markeringsfarve5 2 3 2" xfId="2680" xr:uid="{00000000-0005-0000-0000-00004D000000}"/>
    <cellStyle name="20 % - Markeringsfarve5 2 4" xfId="2681" xr:uid="{00000000-0005-0000-0000-00004E000000}"/>
    <cellStyle name="20 % - Markeringsfarve5 3" xfId="2468" xr:uid="{00000000-0005-0000-0000-00004F000000}"/>
    <cellStyle name="20 % - Markeringsfarve5 3 2" xfId="2682" xr:uid="{00000000-0005-0000-0000-000050000000}"/>
    <cellStyle name="20 % - Markeringsfarve5 4" xfId="2469" xr:uid="{00000000-0005-0000-0000-000051000000}"/>
    <cellStyle name="20 % - Markeringsfarve5 4 2" xfId="2683" xr:uid="{00000000-0005-0000-0000-000052000000}"/>
    <cellStyle name="20 % - Markeringsfarve5 5" xfId="2470" xr:uid="{00000000-0005-0000-0000-000053000000}"/>
    <cellStyle name="20 % - Markeringsfarve5 5 2" xfId="2684" xr:uid="{00000000-0005-0000-0000-000054000000}"/>
    <cellStyle name="20 % - Markeringsfarve5 6" xfId="2685" xr:uid="{00000000-0005-0000-0000-000055000000}"/>
    <cellStyle name="20 % - Markeringsfarve5 6 2" xfId="2686" xr:uid="{00000000-0005-0000-0000-000056000000}"/>
    <cellStyle name="20 % - Markeringsfarve5 7" xfId="2687" xr:uid="{00000000-0005-0000-0000-000057000000}"/>
    <cellStyle name="20 % - Markeringsfarve6" xfId="1988" xr:uid="{00000000-0005-0000-0000-000058000000}"/>
    <cellStyle name="20 % - Markeringsfarve6 2" xfId="2471" xr:uid="{00000000-0005-0000-0000-000059000000}"/>
    <cellStyle name="20 % - Markeringsfarve6 2 2" xfId="2472" xr:uid="{00000000-0005-0000-0000-00005A000000}"/>
    <cellStyle name="20 % - Markeringsfarve6 2 2 2" xfId="2688" xr:uid="{00000000-0005-0000-0000-00005B000000}"/>
    <cellStyle name="20 % - Markeringsfarve6 2 3" xfId="2689" xr:uid="{00000000-0005-0000-0000-00005C000000}"/>
    <cellStyle name="20 % - Markeringsfarve6 2 3 2" xfId="2690" xr:uid="{00000000-0005-0000-0000-00005D000000}"/>
    <cellStyle name="20 % - Markeringsfarve6 2 4" xfId="2691" xr:uid="{00000000-0005-0000-0000-00005E000000}"/>
    <cellStyle name="20 % - Markeringsfarve6 3" xfId="2473" xr:uid="{00000000-0005-0000-0000-00005F000000}"/>
    <cellStyle name="20 % - Markeringsfarve6 3 2" xfId="2692" xr:uid="{00000000-0005-0000-0000-000060000000}"/>
    <cellStyle name="20 % - Markeringsfarve6 4" xfId="2474" xr:uid="{00000000-0005-0000-0000-000061000000}"/>
    <cellStyle name="20 % - Markeringsfarve6 4 2" xfId="2693" xr:uid="{00000000-0005-0000-0000-000062000000}"/>
    <cellStyle name="20 % - Markeringsfarve6 5" xfId="2475" xr:uid="{00000000-0005-0000-0000-000063000000}"/>
    <cellStyle name="20 % - Markeringsfarve6 5 2" xfId="2694" xr:uid="{00000000-0005-0000-0000-000064000000}"/>
    <cellStyle name="20 % - Markeringsfarve6 6" xfId="2695" xr:uid="{00000000-0005-0000-0000-000065000000}"/>
    <cellStyle name="20 % - Markeringsfarve6 6 2" xfId="2696" xr:uid="{00000000-0005-0000-0000-000066000000}"/>
    <cellStyle name="20 % - Markeringsfarve6 7" xfId="2697" xr:uid="{00000000-0005-0000-0000-000067000000}"/>
    <cellStyle name="20% - Accent1 2" xfId="2476" xr:uid="{00000000-0005-0000-0000-000068000000}"/>
    <cellStyle name="20% - Accent2 2" xfId="2477" xr:uid="{00000000-0005-0000-0000-000069000000}"/>
    <cellStyle name="20% - Accent3 2" xfId="2478" xr:uid="{00000000-0005-0000-0000-00006A000000}"/>
    <cellStyle name="20% - Accent4 2" xfId="2479" xr:uid="{00000000-0005-0000-0000-00006B000000}"/>
    <cellStyle name="20% - Accent5 2" xfId="2480" xr:uid="{00000000-0005-0000-0000-00006C000000}"/>
    <cellStyle name="20% - Accent6 2" xfId="2481" xr:uid="{00000000-0005-0000-0000-00006D000000}"/>
    <cellStyle name="20% - Colore 1" xfId="12" xr:uid="{00000000-0005-0000-0000-00006E000000}"/>
    <cellStyle name="20% - Colore 1 2" xfId="2698" xr:uid="{00000000-0005-0000-0000-00006F000000}"/>
    <cellStyle name="20% - Colore 2" xfId="13" xr:uid="{00000000-0005-0000-0000-000070000000}"/>
    <cellStyle name="20% - Colore 2 2" xfId="2699" xr:uid="{00000000-0005-0000-0000-000071000000}"/>
    <cellStyle name="20% - Colore 3" xfId="14" xr:uid="{00000000-0005-0000-0000-000072000000}"/>
    <cellStyle name="20% - Colore 3 2" xfId="2700" xr:uid="{00000000-0005-0000-0000-000073000000}"/>
    <cellStyle name="20% - Colore 4" xfId="15" xr:uid="{00000000-0005-0000-0000-000074000000}"/>
    <cellStyle name="20% - Colore 4 2" xfId="2701" xr:uid="{00000000-0005-0000-0000-000075000000}"/>
    <cellStyle name="20% - Colore 5" xfId="16" xr:uid="{00000000-0005-0000-0000-000076000000}"/>
    <cellStyle name="20% - Colore 5 2" xfId="2702" xr:uid="{00000000-0005-0000-0000-000077000000}"/>
    <cellStyle name="20% - Colore 6" xfId="17" xr:uid="{00000000-0005-0000-0000-000078000000}"/>
    <cellStyle name="20% - Colore 6 2" xfId="2703" xr:uid="{00000000-0005-0000-0000-000079000000}"/>
    <cellStyle name="40 % - Markeringsfarve1" xfId="1974" xr:uid="{00000000-0005-0000-0000-00007A000000}"/>
    <cellStyle name="40 % - Markeringsfarve1 2" xfId="2482" xr:uid="{00000000-0005-0000-0000-00007B000000}"/>
    <cellStyle name="40 % - Markeringsfarve1 2 2" xfId="2483" xr:uid="{00000000-0005-0000-0000-00007C000000}"/>
    <cellStyle name="40 % - Markeringsfarve1 2 2 2" xfId="2704" xr:uid="{00000000-0005-0000-0000-00007D000000}"/>
    <cellStyle name="40 % - Markeringsfarve1 2 3" xfId="2705" xr:uid="{00000000-0005-0000-0000-00007E000000}"/>
    <cellStyle name="40 % - Markeringsfarve1 2 3 2" xfId="2706" xr:uid="{00000000-0005-0000-0000-00007F000000}"/>
    <cellStyle name="40 % - Markeringsfarve1 2 4" xfId="2707" xr:uid="{00000000-0005-0000-0000-000080000000}"/>
    <cellStyle name="40 % - Markeringsfarve1 3" xfId="2484" xr:uid="{00000000-0005-0000-0000-000081000000}"/>
    <cellStyle name="40 % - Markeringsfarve1 3 2" xfId="2708" xr:uid="{00000000-0005-0000-0000-000082000000}"/>
    <cellStyle name="40 % - Markeringsfarve1 4" xfId="2485" xr:uid="{00000000-0005-0000-0000-000083000000}"/>
    <cellStyle name="40 % - Markeringsfarve1 4 2" xfId="2709" xr:uid="{00000000-0005-0000-0000-000084000000}"/>
    <cellStyle name="40 % - Markeringsfarve1 5" xfId="2486" xr:uid="{00000000-0005-0000-0000-000085000000}"/>
    <cellStyle name="40 % - Markeringsfarve1 5 2" xfId="2710" xr:uid="{00000000-0005-0000-0000-000086000000}"/>
    <cellStyle name="40 % - Markeringsfarve1 6" xfId="2711" xr:uid="{00000000-0005-0000-0000-000087000000}"/>
    <cellStyle name="40 % - Markeringsfarve1 6 2" xfId="2712" xr:uid="{00000000-0005-0000-0000-000088000000}"/>
    <cellStyle name="40 % - Markeringsfarve1 7" xfId="2713" xr:uid="{00000000-0005-0000-0000-000089000000}"/>
    <cellStyle name="40 % - Markeringsfarve2" xfId="1977" xr:uid="{00000000-0005-0000-0000-00008A000000}"/>
    <cellStyle name="40 % - Markeringsfarve2 2" xfId="2487" xr:uid="{00000000-0005-0000-0000-00008B000000}"/>
    <cellStyle name="40 % - Markeringsfarve2 2 2" xfId="2488" xr:uid="{00000000-0005-0000-0000-00008C000000}"/>
    <cellStyle name="40 % - Markeringsfarve2 2 2 2" xfId="2714" xr:uid="{00000000-0005-0000-0000-00008D000000}"/>
    <cellStyle name="40 % - Markeringsfarve2 2 3" xfId="2715" xr:uid="{00000000-0005-0000-0000-00008E000000}"/>
    <cellStyle name="40 % - Markeringsfarve2 2 3 2" xfId="2716" xr:uid="{00000000-0005-0000-0000-00008F000000}"/>
    <cellStyle name="40 % - Markeringsfarve2 2 4" xfId="2717" xr:uid="{00000000-0005-0000-0000-000090000000}"/>
    <cellStyle name="40 % - Markeringsfarve2 3" xfId="2489" xr:uid="{00000000-0005-0000-0000-000091000000}"/>
    <cellStyle name="40 % - Markeringsfarve2 3 2" xfId="2718" xr:uid="{00000000-0005-0000-0000-000092000000}"/>
    <cellStyle name="40 % - Markeringsfarve2 4" xfId="2490" xr:uid="{00000000-0005-0000-0000-000093000000}"/>
    <cellStyle name="40 % - Markeringsfarve2 4 2" xfId="2719" xr:uid="{00000000-0005-0000-0000-000094000000}"/>
    <cellStyle name="40 % - Markeringsfarve2 5" xfId="2491" xr:uid="{00000000-0005-0000-0000-000095000000}"/>
    <cellStyle name="40 % - Markeringsfarve2 5 2" xfId="2720" xr:uid="{00000000-0005-0000-0000-000096000000}"/>
    <cellStyle name="40 % - Markeringsfarve2 6" xfId="2721" xr:uid="{00000000-0005-0000-0000-000097000000}"/>
    <cellStyle name="40 % - Markeringsfarve2 6 2" xfId="2722" xr:uid="{00000000-0005-0000-0000-000098000000}"/>
    <cellStyle name="40 % - Markeringsfarve2 7" xfId="2723" xr:uid="{00000000-0005-0000-0000-000099000000}"/>
    <cellStyle name="40 % - Markeringsfarve3" xfId="1980" xr:uid="{00000000-0005-0000-0000-00009A000000}"/>
    <cellStyle name="40 % - Markeringsfarve3 2" xfId="2492" xr:uid="{00000000-0005-0000-0000-00009B000000}"/>
    <cellStyle name="40 % - Markeringsfarve3 2 2" xfId="2493" xr:uid="{00000000-0005-0000-0000-00009C000000}"/>
    <cellStyle name="40 % - Markeringsfarve3 2 2 2" xfId="2724" xr:uid="{00000000-0005-0000-0000-00009D000000}"/>
    <cellStyle name="40 % - Markeringsfarve3 2 3" xfId="2725" xr:uid="{00000000-0005-0000-0000-00009E000000}"/>
    <cellStyle name="40 % - Markeringsfarve3 2 3 2" xfId="2726" xr:uid="{00000000-0005-0000-0000-00009F000000}"/>
    <cellStyle name="40 % - Markeringsfarve3 2 4" xfId="2727" xr:uid="{00000000-0005-0000-0000-0000A0000000}"/>
    <cellStyle name="40 % - Markeringsfarve3 3" xfId="2494" xr:uid="{00000000-0005-0000-0000-0000A1000000}"/>
    <cellStyle name="40 % - Markeringsfarve3 3 2" xfId="2728" xr:uid="{00000000-0005-0000-0000-0000A2000000}"/>
    <cellStyle name="40 % - Markeringsfarve3 4" xfId="2495" xr:uid="{00000000-0005-0000-0000-0000A3000000}"/>
    <cellStyle name="40 % - Markeringsfarve3 4 2" xfId="2729" xr:uid="{00000000-0005-0000-0000-0000A4000000}"/>
    <cellStyle name="40 % - Markeringsfarve3 5" xfId="2496" xr:uid="{00000000-0005-0000-0000-0000A5000000}"/>
    <cellStyle name="40 % - Markeringsfarve3 5 2" xfId="2730" xr:uid="{00000000-0005-0000-0000-0000A6000000}"/>
    <cellStyle name="40 % - Markeringsfarve3 6" xfId="2731" xr:uid="{00000000-0005-0000-0000-0000A7000000}"/>
    <cellStyle name="40 % - Markeringsfarve3 6 2" xfId="2732" xr:uid="{00000000-0005-0000-0000-0000A8000000}"/>
    <cellStyle name="40 % - Markeringsfarve3 7" xfId="2733" xr:uid="{00000000-0005-0000-0000-0000A9000000}"/>
    <cellStyle name="40 % - Markeringsfarve4" xfId="1983" xr:uid="{00000000-0005-0000-0000-0000AA000000}"/>
    <cellStyle name="40 % - Markeringsfarve4 2" xfId="2497" xr:uid="{00000000-0005-0000-0000-0000AB000000}"/>
    <cellStyle name="40 % - Markeringsfarve4 2 2" xfId="2498" xr:uid="{00000000-0005-0000-0000-0000AC000000}"/>
    <cellStyle name="40 % - Markeringsfarve4 2 2 2" xfId="2734" xr:uid="{00000000-0005-0000-0000-0000AD000000}"/>
    <cellStyle name="40 % - Markeringsfarve4 2 3" xfId="2735" xr:uid="{00000000-0005-0000-0000-0000AE000000}"/>
    <cellStyle name="40 % - Markeringsfarve4 2 3 2" xfId="2736" xr:uid="{00000000-0005-0000-0000-0000AF000000}"/>
    <cellStyle name="40 % - Markeringsfarve4 2 4" xfId="2737" xr:uid="{00000000-0005-0000-0000-0000B0000000}"/>
    <cellStyle name="40 % - Markeringsfarve4 3" xfId="2499" xr:uid="{00000000-0005-0000-0000-0000B1000000}"/>
    <cellStyle name="40 % - Markeringsfarve4 3 2" xfId="2738" xr:uid="{00000000-0005-0000-0000-0000B2000000}"/>
    <cellStyle name="40 % - Markeringsfarve4 4" xfId="2500" xr:uid="{00000000-0005-0000-0000-0000B3000000}"/>
    <cellStyle name="40 % - Markeringsfarve4 4 2" xfId="2739" xr:uid="{00000000-0005-0000-0000-0000B4000000}"/>
    <cellStyle name="40 % - Markeringsfarve4 5" xfId="2501" xr:uid="{00000000-0005-0000-0000-0000B5000000}"/>
    <cellStyle name="40 % - Markeringsfarve4 5 2" xfId="2740" xr:uid="{00000000-0005-0000-0000-0000B6000000}"/>
    <cellStyle name="40 % - Markeringsfarve4 6" xfId="2741" xr:uid="{00000000-0005-0000-0000-0000B7000000}"/>
    <cellStyle name="40 % - Markeringsfarve4 6 2" xfId="2742" xr:uid="{00000000-0005-0000-0000-0000B8000000}"/>
    <cellStyle name="40 % - Markeringsfarve4 7" xfId="2743" xr:uid="{00000000-0005-0000-0000-0000B9000000}"/>
    <cellStyle name="40 % - Markeringsfarve5" xfId="1986" xr:uid="{00000000-0005-0000-0000-0000BA000000}"/>
    <cellStyle name="40 % - Markeringsfarve5 2" xfId="2502" xr:uid="{00000000-0005-0000-0000-0000BB000000}"/>
    <cellStyle name="40 % - Markeringsfarve5 2 2" xfId="2503" xr:uid="{00000000-0005-0000-0000-0000BC000000}"/>
    <cellStyle name="40 % - Markeringsfarve5 2 2 2" xfId="2744" xr:uid="{00000000-0005-0000-0000-0000BD000000}"/>
    <cellStyle name="40 % - Markeringsfarve5 2 3" xfId="2745" xr:uid="{00000000-0005-0000-0000-0000BE000000}"/>
    <cellStyle name="40 % - Markeringsfarve5 2 3 2" xfId="2746" xr:uid="{00000000-0005-0000-0000-0000BF000000}"/>
    <cellStyle name="40 % - Markeringsfarve5 2 4" xfId="2747" xr:uid="{00000000-0005-0000-0000-0000C0000000}"/>
    <cellStyle name="40 % - Markeringsfarve5 3" xfId="2504" xr:uid="{00000000-0005-0000-0000-0000C1000000}"/>
    <cellStyle name="40 % - Markeringsfarve5 3 2" xfId="2748" xr:uid="{00000000-0005-0000-0000-0000C2000000}"/>
    <cellStyle name="40 % - Markeringsfarve5 4" xfId="2505" xr:uid="{00000000-0005-0000-0000-0000C3000000}"/>
    <cellStyle name="40 % - Markeringsfarve5 4 2" xfId="2749" xr:uid="{00000000-0005-0000-0000-0000C4000000}"/>
    <cellStyle name="40 % - Markeringsfarve5 5" xfId="2506" xr:uid="{00000000-0005-0000-0000-0000C5000000}"/>
    <cellStyle name="40 % - Markeringsfarve5 5 2" xfId="2750" xr:uid="{00000000-0005-0000-0000-0000C6000000}"/>
    <cellStyle name="40 % - Markeringsfarve5 6" xfId="2751" xr:uid="{00000000-0005-0000-0000-0000C7000000}"/>
    <cellStyle name="40 % - Markeringsfarve5 6 2" xfId="2752" xr:uid="{00000000-0005-0000-0000-0000C8000000}"/>
    <cellStyle name="40 % - Markeringsfarve5 7" xfId="2753" xr:uid="{00000000-0005-0000-0000-0000C9000000}"/>
    <cellStyle name="40 % - Markeringsfarve6" xfId="1989" xr:uid="{00000000-0005-0000-0000-0000CA000000}"/>
    <cellStyle name="40 % - Markeringsfarve6 2" xfId="2507" xr:uid="{00000000-0005-0000-0000-0000CB000000}"/>
    <cellStyle name="40 % - Markeringsfarve6 2 2" xfId="2508" xr:uid="{00000000-0005-0000-0000-0000CC000000}"/>
    <cellStyle name="40 % - Markeringsfarve6 2 2 2" xfId="2754" xr:uid="{00000000-0005-0000-0000-0000CD000000}"/>
    <cellStyle name="40 % - Markeringsfarve6 2 3" xfId="2755" xr:uid="{00000000-0005-0000-0000-0000CE000000}"/>
    <cellStyle name="40 % - Markeringsfarve6 2 3 2" xfId="2756" xr:uid="{00000000-0005-0000-0000-0000CF000000}"/>
    <cellStyle name="40 % - Markeringsfarve6 2 4" xfId="2757" xr:uid="{00000000-0005-0000-0000-0000D0000000}"/>
    <cellStyle name="40 % - Markeringsfarve6 3" xfId="2509" xr:uid="{00000000-0005-0000-0000-0000D1000000}"/>
    <cellStyle name="40 % - Markeringsfarve6 3 2" xfId="2758" xr:uid="{00000000-0005-0000-0000-0000D2000000}"/>
    <cellStyle name="40 % - Markeringsfarve6 4" xfId="2510" xr:uid="{00000000-0005-0000-0000-0000D3000000}"/>
    <cellStyle name="40 % - Markeringsfarve6 4 2" xfId="2759" xr:uid="{00000000-0005-0000-0000-0000D4000000}"/>
    <cellStyle name="40 % - Markeringsfarve6 5" xfId="2511" xr:uid="{00000000-0005-0000-0000-0000D5000000}"/>
    <cellStyle name="40 % - Markeringsfarve6 5 2" xfId="2760" xr:uid="{00000000-0005-0000-0000-0000D6000000}"/>
    <cellStyle name="40 % - Markeringsfarve6 6" xfId="2761" xr:uid="{00000000-0005-0000-0000-0000D7000000}"/>
    <cellStyle name="40 % - Markeringsfarve6 6 2" xfId="2762" xr:uid="{00000000-0005-0000-0000-0000D8000000}"/>
    <cellStyle name="40 % - Markeringsfarve6 7" xfId="2763" xr:uid="{00000000-0005-0000-0000-0000D9000000}"/>
    <cellStyle name="40% - Accent1 2" xfId="2512" xr:uid="{00000000-0005-0000-0000-0000DA000000}"/>
    <cellStyle name="40% - Accent2 2" xfId="2513" xr:uid="{00000000-0005-0000-0000-0000DB000000}"/>
    <cellStyle name="40% - Accent3 2" xfId="2514" xr:uid="{00000000-0005-0000-0000-0000DC000000}"/>
    <cellStyle name="40% - Accent4 2" xfId="2515" xr:uid="{00000000-0005-0000-0000-0000DD000000}"/>
    <cellStyle name="40% - Accent5 2" xfId="2516" xr:uid="{00000000-0005-0000-0000-0000DE000000}"/>
    <cellStyle name="40% - Accent6 2" xfId="2517" xr:uid="{00000000-0005-0000-0000-0000DF000000}"/>
    <cellStyle name="40% - Colore 1" xfId="18" xr:uid="{00000000-0005-0000-0000-0000E0000000}"/>
    <cellStyle name="40% - Colore 1 2" xfId="2764" xr:uid="{00000000-0005-0000-0000-0000E1000000}"/>
    <cellStyle name="40% - Colore 2" xfId="19" xr:uid="{00000000-0005-0000-0000-0000E2000000}"/>
    <cellStyle name="40% - Colore 2 2" xfId="2765" xr:uid="{00000000-0005-0000-0000-0000E3000000}"/>
    <cellStyle name="40% - Colore 3" xfId="20" xr:uid="{00000000-0005-0000-0000-0000E4000000}"/>
    <cellStyle name="40% - Colore 3 2" xfId="2766" xr:uid="{00000000-0005-0000-0000-0000E5000000}"/>
    <cellStyle name="40% - Colore 4" xfId="21" xr:uid="{00000000-0005-0000-0000-0000E6000000}"/>
    <cellStyle name="40% - Colore 4 2" xfId="2767" xr:uid="{00000000-0005-0000-0000-0000E7000000}"/>
    <cellStyle name="40% - Colore 5" xfId="22" xr:uid="{00000000-0005-0000-0000-0000E8000000}"/>
    <cellStyle name="40% - Colore 5 2" xfId="2768" xr:uid="{00000000-0005-0000-0000-0000E9000000}"/>
    <cellStyle name="40% - Colore 6" xfId="23" xr:uid="{00000000-0005-0000-0000-0000EA000000}"/>
    <cellStyle name="40% - Colore 6 2" xfId="2769" xr:uid="{00000000-0005-0000-0000-0000EB000000}"/>
    <cellStyle name="5x indented GHG Textfiels" xfId="24" xr:uid="{00000000-0005-0000-0000-0000EC000000}"/>
    <cellStyle name="5x indented GHG Textfiels 2" xfId="2770" xr:uid="{00000000-0005-0000-0000-0000ED000000}"/>
    <cellStyle name="60 % - Markeringsfarve1" xfId="1975" xr:uid="{00000000-0005-0000-0000-0000EE000000}"/>
    <cellStyle name="60 % - Markeringsfarve2" xfId="1978" xr:uid="{00000000-0005-0000-0000-0000EF000000}"/>
    <cellStyle name="60 % - Markeringsfarve3" xfId="1981" xr:uid="{00000000-0005-0000-0000-0000F0000000}"/>
    <cellStyle name="60 % - Markeringsfarve4" xfId="1984" xr:uid="{00000000-0005-0000-0000-0000F1000000}"/>
    <cellStyle name="60 % - Markeringsfarve5" xfId="1987" xr:uid="{00000000-0005-0000-0000-0000F2000000}"/>
    <cellStyle name="60 % - Markeringsfarve6" xfId="1990" xr:uid="{00000000-0005-0000-0000-0000F3000000}"/>
    <cellStyle name="60% - Accent1 2" xfId="2518" xr:uid="{00000000-0005-0000-0000-0000F4000000}"/>
    <cellStyle name="60% - Accent2 2" xfId="2519" xr:uid="{00000000-0005-0000-0000-0000F5000000}"/>
    <cellStyle name="60% - Accent3 2" xfId="2520" xr:uid="{00000000-0005-0000-0000-0000F6000000}"/>
    <cellStyle name="60% - Accent4 2" xfId="2521" xr:uid="{00000000-0005-0000-0000-0000F7000000}"/>
    <cellStyle name="60% - Accent5 2" xfId="2522" xr:uid="{00000000-0005-0000-0000-0000F8000000}"/>
    <cellStyle name="60% - Accent6 2" xfId="2523" xr:uid="{00000000-0005-0000-0000-0000F9000000}"/>
    <cellStyle name="60% - Colore 1" xfId="25" xr:uid="{00000000-0005-0000-0000-0000FA000000}"/>
    <cellStyle name="60% - Colore 2" xfId="26" xr:uid="{00000000-0005-0000-0000-0000FB000000}"/>
    <cellStyle name="60% - Colore 3" xfId="27" xr:uid="{00000000-0005-0000-0000-0000FC000000}"/>
    <cellStyle name="60% - Colore 4" xfId="28" xr:uid="{00000000-0005-0000-0000-0000FD000000}"/>
    <cellStyle name="60% - Colore 5" xfId="29" xr:uid="{00000000-0005-0000-0000-0000FE000000}"/>
    <cellStyle name="60% - Colore 6" xfId="30" xr:uid="{00000000-0005-0000-0000-0000FF000000}"/>
    <cellStyle name="Accent1" xfId="3404" builtinId="29" customBuiltin="1"/>
    <cellStyle name="Accent1 2" xfId="2524" xr:uid="{00000000-0005-0000-0000-000001010000}"/>
    <cellStyle name="Accent2" xfId="3405" builtinId="33" customBuiltin="1"/>
    <cellStyle name="Accent2 2" xfId="2525" xr:uid="{00000000-0005-0000-0000-000003010000}"/>
    <cellStyle name="Accent3" xfId="3406" builtinId="37" customBuiltin="1"/>
    <cellStyle name="Accent3 2" xfId="2526" xr:uid="{00000000-0005-0000-0000-000005010000}"/>
    <cellStyle name="Accent4" xfId="3407" builtinId="41" customBuiltin="1"/>
    <cellStyle name="Accent4 2" xfId="2527" xr:uid="{00000000-0005-0000-0000-000007010000}"/>
    <cellStyle name="Accent5" xfId="3408" builtinId="45" customBuiltin="1"/>
    <cellStyle name="Accent5 2" xfId="2528" xr:uid="{00000000-0005-0000-0000-000009010000}"/>
    <cellStyle name="Accent6" xfId="3409" builtinId="49" customBuiltin="1"/>
    <cellStyle name="Accent6 2" xfId="2529" xr:uid="{00000000-0005-0000-0000-00000B010000}"/>
    <cellStyle name="AggOrange_CRFReport-template" xfId="31" xr:uid="{00000000-0005-0000-0000-00000C010000}"/>
    <cellStyle name="AggOrange9_CRFReport-template" xfId="32" xr:uid="{00000000-0005-0000-0000-00000D010000}"/>
    <cellStyle name="Bad" xfId="1964" builtinId="27" customBuiltin="1"/>
    <cellStyle name="Bad 2" xfId="1" xr:uid="{00000000-0005-0000-0000-00000F010000}"/>
    <cellStyle name="Bad 2 2" xfId="2530" xr:uid="{00000000-0005-0000-0000-000010010000}"/>
    <cellStyle name="Bad 3" xfId="2771" xr:uid="{00000000-0005-0000-0000-000011010000}"/>
    <cellStyle name="Bemærk! 2" xfId="2531" xr:uid="{00000000-0005-0000-0000-000012010000}"/>
    <cellStyle name="Bemærk! 2 2" xfId="2532" xr:uid="{00000000-0005-0000-0000-000013010000}"/>
    <cellStyle name="Bemærk! 2 2 2" xfId="2772" xr:uid="{00000000-0005-0000-0000-000014010000}"/>
    <cellStyle name="Bemærk! 2 2 2 2" xfId="2773" xr:uid="{00000000-0005-0000-0000-000015010000}"/>
    <cellStyle name="Bemærk! 2 2 3" xfId="2774" xr:uid="{00000000-0005-0000-0000-000016010000}"/>
    <cellStyle name="Bemærk! 2 2 3 2" xfId="2775" xr:uid="{00000000-0005-0000-0000-000017010000}"/>
    <cellStyle name="Bemærk! 2 2 4" xfId="2776" xr:uid="{00000000-0005-0000-0000-000018010000}"/>
    <cellStyle name="Bemærk! 2 3" xfId="2777" xr:uid="{00000000-0005-0000-0000-000019010000}"/>
    <cellStyle name="Bemærk! 2 3 2" xfId="2778" xr:uid="{00000000-0005-0000-0000-00001A010000}"/>
    <cellStyle name="Bemærk! 2 4" xfId="2779" xr:uid="{00000000-0005-0000-0000-00001B010000}"/>
    <cellStyle name="Bemærk! 2 4 2" xfId="2780" xr:uid="{00000000-0005-0000-0000-00001C010000}"/>
    <cellStyle name="Bemærk! 2 5" xfId="2781" xr:uid="{00000000-0005-0000-0000-00001D010000}"/>
    <cellStyle name="Bemærk! 2 5 2" xfId="2782" xr:uid="{00000000-0005-0000-0000-00001E010000}"/>
    <cellStyle name="Bemærk! 2 6" xfId="2783" xr:uid="{00000000-0005-0000-0000-00001F010000}"/>
    <cellStyle name="Bemærk! 2 7" xfId="2784" xr:uid="{00000000-0005-0000-0000-000020010000}"/>
    <cellStyle name="Bemærk! 2 7 2" xfId="2785" xr:uid="{00000000-0005-0000-0000-000021010000}"/>
    <cellStyle name="Bemærk! 2 8" xfId="2786" xr:uid="{00000000-0005-0000-0000-000022010000}"/>
    <cellStyle name="Bemærk! 3" xfId="2533" xr:uid="{00000000-0005-0000-0000-000023010000}"/>
    <cellStyle name="Bemærk! 3 2" xfId="2534" xr:uid="{00000000-0005-0000-0000-000024010000}"/>
    <cellStyle name="Bemærk! 4" xfId="2535" xr:uid="{00000000-0005-0000-0000-000025010000}"/>
    <cellStyle name="Bemærk! 4 2" xfId="2787" xr:uid="{00000000-0005-0000-0000-000026010000}"/>
    <cellStyle name="Bemærk! 4 2 2" xfId="2788" xr:uid="{00000000-0005-0000-0000-000027010000}"/>
    <cellStyle name="Bemærk! 5" xfId="2536" xr:uid="{00000000-0005-0000-0000-000028010000}"/>
    <cellStyle name="Bemærk! 6" xfId="2789" xr:uid="{00000000-0005-0000-0000-000029010000}"/>
    <cellStyle name="Bemærk! 6 2" xfId="2790" xr:uid="{00000000-0005-0000-0000-00002A010000}"/>
    <cellStyle name="Bruger data" xfId="2791" xr:uid="{00000000-0005-0000-0000-00002B010000}"/>
    <cellStyle name="C01_Main head" xfId="2537" xr:uid="{00000000-0005-0000-0000-00002C010000}"/>
    <cellStyle name="C02_Column heads" xfId="2538" xr:uid="{00000000-0005-0000-0000-00002D010000}"/>
    <cellStyle name="C03_Sub head bold" xfId="2539" xr:uid="{00000000-0005-0000-0000-00002E010000}"/>
    <cellStyle name="C03a_Sub head" xfId="2540" xr:uid="{00000000-0005-0000-0000-00002F010000}"/>
    <cellStyle name="C04_Total text white bold" xfId="2541" xr:uid="{00000000-0005-0000-0000-000030010000}"/>
    <cellStyle name="C04a_Total text black with rule" xfId="2542" xr:uid="{00000000-0005-0000-0000-000031010000}"/>
    <cellStyle name="C05_Main text" xfId="2543" xr:uid="{00000000-0005-0000-0000-000032010000}"/>
    <cellStyle name="C06_Figs" xfId="2544" xr:uid="{00000000-0005-0000-0000-000033010000}"/>
    <cellStyle name="C07_Figs 1 dec percent" xfId="2545" xr:uid="{00000000-0005-0000-0000-000034010000}"/>
    <cellStyle name="C08_Figs 1 decimal" xfId="2546" xr:uid="{00000000-0005-0000-0000-000035010000}"/>
    <cellStyle name="C09_Notes" xfId="2547" xr:uid="{00000000-0005-0000-0000-000036010000}"/>
    <cellStyle name="Calcolo" xfId="33" xr:uid="{00000000-0005-0000-0000-000037010000}"/>
    <cellStyle name="Calcolo 10" xfId="2792" xr:uid="{00000000-0005-0000-0000-000038010000}"/>
    <cellStyle name="Calcolo 11" xfId="2793" xr:uid="{00000000-0005-0000-0000-000039010000}"/>
    <cellStyle name="Calcolo 12" xfId="2794" xr:uid="{00000000-0005-0000-0000-00003A010000}"/>
    <cellStyle name="Calcolo 2" xfId="1992" xr:uid="{00000000-0005-0000-0000-00003B010000}"/>
    <cellStyle name="Calcolo 2 2" xfId="1993" xr:uid="{00000000-0005-0000-0000-00003C010000}"/>
    <cellStyle name="Calcolo 2 3" xfId="1994" xr:uid="{00000000-0005-0000-0000-00003D010000}"/>
    <cellStyle name="Calcolo 2 4" xfId="1995" xr:uid="{00000000-0005-0000-0000-00003E010000}"/>
    <cellStyle name="Calcolo 2 5" xfId="1996" xr:uid="{00000000-0005-0000-0000-00003F010000}"/>
    <cellStyle name="Calcolo 3" xfId="1997" xr:uid="{00000000-0005-0000-0000-000040010000}"/>
    <cellStyle name="Calcolo 3 2" xfId="2795" xr:uid="{00000000-0005-0000-0000-000041010000}"/>
    <cellStyle name="Calcolo 3 3" xfId="2796" xr:uid="{00000000-0005-0000-0000-000042010000}"/>
    <cellStyle name="Calcolo 4" xfId="1998" xr:uid="{00000000-0005-0000-0000-000043010000}"/>
    <cellStyle name="Calcolo 4 2" xfId="2797" xr:uid="{00000000-0005-0000-0000-000044010000}"/>
    <cellStyle name="Calcolo 4 3" xfId="2798" xr:uid="{00000000-0005-0000-0000-000045010000}"/>
    <cellStyle name="Calcolo 5" xfId="1999" xr:uid="{00000000-0005-0000-0000-000046010000}"/>
    <cellStyle name="Calcolo 5 2" xfId="2799" xr:uid="{00000000-0005-0000-0000-000047010000}"/>
    <cellStyle name="Calcolo 5 3" xfId="2800" xr:uid="{00000000-0005-0000-0000-000048010000}"/>
    <cellStyle name="Calcolo 6" xfId="2000" xr:uid="{00000000-0005-0000-0000-000049010000}"/>
    <cellStyle name="Calcolo 6 2" xfId="2801" xr:uid="{00000000-0005-0000-0000-00004A010000}"/>
    <cellStyle name="Calcolo 6 3" xfId="2802" xr:uid="{00000000-0005-0000-0000-00004B010000}"/>
    <cellStyle name="Calcolo 7" xfId="2803" xr:uid="{00000000-0005-0000-0000-00004C010000}"/>
    <cellStyle name="Calcolo 7 2" xfId="2804" xr:uid="{00000000-0005-0000-0000-00004D010000}"/>
    <cellStyle name="Calcolo 7 3" xfId="2805" xr:uid="{00000000-0005-0000-0000-00004E010000}"/>
    <cellStyle name="Calcolo 8" xfId="2806" xr:uid="{00000000-0005-0000-0000-00004F010000}"/>
    <cellStyle name="Calcolo 9" xfId="2807" xr:uid="{00000000-0005-0000-0000-000050010000}"/>
    <cellStyle name="Calculation" xfId="1968" builtinId="22" customBuiltin="1"/>
    <cellStyle name="Calculation 2" xfId="2548" xr:uid="{00000000-0005-0000-0000-000052010000}"/>
    <cellStyle name="Calculation 2 2" xfId="2808" xr:uid="{00000000-0005-0000-0000-000053010000}"/>
    <cellStyle name="Calculation 2 3" xfId="2809" xr:uid="{00000000-0005-0000-0000-000054010000}"/>
    <cellStyle name="Calculation 2 4" xfId="2810" xr:uid="{00000000-0005-0000-0000-000055010000}"/>
    <cellStyle name="Calculation 2 5" xfId="2811" xr:uid="{00000000-0005-0000-0000-000056010000}"/>
    <cellStyle name="Calculations" xfId="2812" xr:uid="{00000000-0005-0000-0000-000057010000}"/>
    <cellStyle name="Cella collegata" xfId="34" xr:uid="{00000000-0005-0000-0000-000058010000}"/>
    <cellStyle name="Cella da controllare" xfId="35" xr:uid="{00000000-0005-0000-0000-000059010000}"/>
    <cellStyle name="Check Cell" xfId="3394" builtinId="23" customBuiltin="1"/>
    <cellStyle name="Check Cell 2" xfId="2549" xr:uid="{00000000-0005-0000-0000-00005B010000}"/>
    <cellStyle name="Colore 1" xfId="36" xr:uid="{00000000-0005-0000-0000-00005C010000}"/>
    <cellStyle name="Colore 2" xfId="37" xr:uid="{00000000-0005-0000-0000-00005D010000}"/>
    <cellStyle name="Colore 3" xfId="38" xr:uid="{00000000-0005-0000-0000-00005E010000}"/>
    <cellStyle name="Colore 4" xfId="39" xr:uid="{00000000-0005-0000-0000-00005F010000}"/>
    <cellStyle name="Colore 5" xfId="40" xr:uid="{00000000-0005-0000-0000-000060010000}"/>
    <cellStyle name="Colore 6" xfId="41" xr:uid="{00000000-0005-0000-0000-000061010000}"/>
    <cellStyle name="Comma" xfId="8464" builtinId="3"/>
    <cellStyle name="Comma 10" xfId="2550" xr:uid="{00000000-0005-0000-0000-000063010000}"/>
    <cellStyle name="Comma 11" xfId="2443" xr:uid="{00000000-0005-0000-0000-000064010000}"/>
    <cellStyle name="Comma 12" xfId="2813" xr:uid="{00000000-0005-0000-0000-000065010000}"/>
    <cellStyle name="Comma 13" xfId="2814" xr:uid="{00000000-0005-0000-0000-000066010000}"/>
    <cellStyle name="Comma 2" xfId="42" xr:uid="{00000000-0005-0000-0000-000067010000}"/>
    <cellStyle name="Comma 2 10" xfId="2815" xr:uid="{00000000-0005-0000-0000-000068010000}"/>
    <cellStyle name="Comma 2 11" xfId="2816" xr:uid="{00000000-0005-0000-0000-000069010000}"/>
    <cellStyle name="Comma 2 12" xfId="2817" xr:uid="{00000000-0005-0000-0000-00006A010000}"/>
    <cellStyle name="Comma 2 2" xfId="43" xr:uid="{00000000-0005-0000-0000-00006B010000}"/>
    <cellStyle name="Comma 2 2 2" xfId="1531" xr:uid="{00000000-0005-0000-0000-00006C010000}"/>
    <cellStyle name="Comma 2 2 2 2" xfId="2818" xr:uid="{00000000-0005-0000-0000-00006D010000}"/>
    <cellStyle name="Comma 2 2 2 2 2" xfId="2819" xr:uid="{00000000-0005-0000-0000-00006E010000}"/>
    <cellStyle name="Comma 2 2 2 3" xfId="2820" xr:uid="{00000000-0005-0000-0000-00006F010000}"/>
    <cellStyle name="Comma 2 2 2 4" xfId="2821" xr:uid="{00000000-0005-0000-0000-000070010000}"/>
    <cellStyle name="Comma 2 2 3" xfId="2002" xr:uid="{00000000-0005-0000-0000-000071010000}"/>
    <cellStyle name="Comma 2 2 3 2" xfId="2822" xr:uid="{00000000-0005-0000-0000-000072010000}"/>
    <cellStyle name="Comma 2 2 4" xfId="2823" xr:uid="{00000000-0005-0000-0000-000073010000}"/>
    <cellStyle name="Comma 2 2 5" xfId="2824" xr:uid="{00000000-0005-0000-0000-000074010000}"/>
    <cellStyle name="Comma 2 2 6" xfId="2825" xr:uid="{00000000-0005-0000-0000-000075010000}"/>
    <cellStyle name="Comma 2 3" xfId="44" xr:uid="{00000000-0005-0000-0000-000076010000}"/>
    <cellStyle name="Comma 2 3 2" xfId="45" xr:uid="{00000000-0005-0000-0000-000077010000}"/>
    <cellStyle name="Comma 2 3 2 2" xfId="1533" xr:uid="{00000000-0005-0000-0000-000078010000}"/>
    <cellStyle name="Comma 2 3 2 3" xfId="2826" xr:uid="{00000000-0005-0000-0000-000079010000}"/>
    <cellStyle name="Comma 2 3 3" xfId="1532" xr:uid="{00000000-0005-0000-0000-00007A010000}"/>
    <cellStyle name="Comma 2 3 3 2" xfId="2827" xr:uid="{00000000-0005-0000-0000-00007B010000}"/>
    <cellStyle name="Comma 2 3 3 2 2" xfId="2828" xr:uid="{00000000-0005-0000-0000-00007C010000}"/>
    <cellStyle name="Comma 2 3 3 3" xfId="2829" xr:uid="{00000000-0005-0000-0000-00007D010000}"/>
    <cellStyle name="Comma 2 3 4" xfId="2003" xr:uid="{00000000-0005-0000-0000-00007E010000}"/>
    <cellStyle name="Comma 2 3 4 2" xfId="2830" xr:uid="{00000000-0005-0000-0000-00007F010000}"/>
    <cellStyle name="Comma 2 3 5" xfId="2831" xr:uid="{00000000-0005-0000-0000-000080010000}"/>
    <cellStyle name="Comma 2 3 6" xfId="2832" xr:uid="{00000000-0005-0000-0000-000081010000}"/>
    <cellStyle name="Comma 2 4" xfId="46" xr:uid="{00000000-0005-0000-0000-000082010000}"/>
    <cellStyle name="Comma 2 4 2" xfId="1534" xr:uid="{00000000-0005-0000-0000-000083010000}"/>
    <cellStyle name="Comma 2 4 3" xfId="2833" xr:uid="{00000000-0005-0000-0000-000084010000}"/>
    <cellStyle name="Comma 2 5" xfId="1530" xr:uid="{00000000-0005-0000-0000-000085010000}"/>
    <cellStyle name="Comma 2 5 2" xfId="2834" xr:uid="{00000000-0005-0000-0000-000086010000}"/>
    <cellStyle name="Comma 2 5 2 2" xfId="2835" xr:uid="{00000000-0005-0000-0000-000087010000}"/>
    <cellStyle name="Comma 2 5 3" xfId="2836" xr:uid="{00000000-0005-0000-0000-000088010000}"/>
    <cellStyle name="Comma 2 5 4" xfId="2837" xr:uid="{00000000-0005-0000-0000-000089010000}"/>
    <cellStyle name="Comma 2 5 5" xfId="2838" xr:uid="{00000000-0005-0000-0000-00008A010000}"/>
    <cellStyle name="Comma 2 5 6" xfId="2839" xr:uid="{00000000-0005-0000-0000-00008B010000}"/>
    <cellStyle name="Comma 2 6" xfId="2001" xr:uid="{00000000-0005-0000-0000-00008C010000}"/>
    <cellStyle name="Comma 2 6 2" xfId="2840" xr:uid="{00000000-0005-0000-0000-00008D010000}"/>
    <cellStyle name="Comma 2 6 3" xfId="2841" xr:uid="{00000000-0005-0000-0000-00008E010000}"/>
    <cellStyle name="Comma 2 7" xfId="2842" xr:uid="{00000000-0005-0000-0000-00008F010000}"/>
    <cellStyle name="Comma 2 8" xfId="2843" xr:uid="{00000000-0005-0000-0000-000090010000}"/>
    <cellStyle name="Comma 2 9" xfId="2844" xr:uid="{00000000-0005-0000-0000-000091010000}"/>
    <cellStyle name="Comma 3" xfId="47" xr:uid="{00000000-0005-0000-0000-000092010000}"/>
    <cellStyle name="Comma 3 2" xfId="1535" xr:uid="{00000000-0005-0000-0000-000093010000}"/>
    <cellStyle name="Comma 3 2 2" xfId="2551" xr:uid="{00000000-0005-0000-0000-000094010000}"/>
    <cellStyle name="Comma 3 2 2 2" xfId="2845" xr:uid="{00000000-0005-0000-0000-000095010000}"/>
    <cellStyle name="Comma 3 2 3" xfId="2846" xr:uid="{00000000-0005-0000-0000-000096010000}"/>
    <cellStyle name="Comma 3 2 4" xfId="2847" xr:uid="{00000000-0005-0000-0000-000097010000}"/>
    <cellStyle name="Comma 3 2 5" xfId="2848" xr:uid="{00000000-0005-0000-0000-000098010000}"/>
    <cellStyle name="Comma 3 3" xfId="2552" xr:uid="{00000000-0005-0000-0000-000099010000}"/>
    <cellStyle name="Comma 3 3 2" xfId="2849" xr:uid="{00000000-0005-0000-0000-00009A010000}"/>
    <cellStyle name="Comma 3 3 2 2" xfId="2850" xr:uid="{00000000-0005-0000-0000-00009B010000}"/>
    <cellStyle name="Comma 3 3 3" xfId="2851" xr:uid="{00000000-0005-0000-0000-00009C010000}"/>
    <cellStyle name="Comma 3 3 4" xfId="2852" xr:uid="{00000000-0005-0000-0000-00009D010000}"/>
    <cellStyle name="Comma 3 3 5" xfId="2853" xr:uid="{00000000-0005-0000-0000-00009E010000}"/>
    <cellStyle name="Comma 3 4" xfId="2553" xr:uid="{00000000-0005-0000-0000-00009F010000}"/>
    <cellStyle name="Comma 3 4 2" xfId="2854" xr:uid="{00000000-0005-0000-0000-0000A0010000}"/>
    <cellStyle name="Comma 3 5" xfId="2004" xr:uid="{00000000-0005-0000-0000-0000A1010000}"/>
    <cellStyle name="Comma 3 6" xfId="2855" xr:uid="{00000000-0005-0000-0000-0000A2010000}"/>
    <cellStyle name="Comma 3 7" xfId="2856" xr:uid="{00000000-0005-0000-0000-0000A3010000}"/>
    <cellStyle name="Comma 3 8" xfId="2857" xr:uid="{00000000-0005-0000-0000-0000A4010000}"/>
    <cellStyle name="Comma 3 9" xfId="2858" xr:uid="{00000000-0005-0000-0000-0000A5010000}"/>
    <cellStyle name="Comma 4" xfId="48" xr:uid="{00000000-0005-0000-0000-0000A6010000}"/>
    <cellStyle name="Comma 4 2" xfId="1536" xr:uid="{00000000-0005-0000-0000-0000A7010000}"/>
    <cellStyle name="Comma 4 2 2" xfId="2555" xr:uid="{00000000-0005-0000-0000-0000A8010000}"/>
    <cellStyle name="Comma 4 2 2 2" xfId="2859" xr:uid="{00000000-0005-0000-0000-0000A9010000}"/>
    <cellStyle name="Comma 4 2 3" xfId="2860" xr:uid="{00000000-0005-0000-0000-0000AA010000}"/>
    <cellStyle name="Comma 4 2 4" xfId="2861" xr:uid="{00000000-0005-0000-0000-0000AB010000}"/>
    <cellStyle name="Comma 4 2 5" xfId="2862" xr:uid="{00000000-0005-0000-0000-0000AC010000}"/>
    <cellStyle name="Comma 4 3" xfId="2556" xr:uid="{00000000-0005-0000-0000-0000AD010000}"/>
    <cellStyle name="Comma 4 3 2" xfId="2863" xr:uid="{00000000-0005-0000-0000-0000AE010000}"/>
    <cellStyle name="Comma 4 3 2 2" xfId="2864" xr:uid="{00000000-0005-0000-0000-0000AF010000}"/>
    <cellStyle name="Comma 4 3 3" xfId="2865" xr:uid="{00000000-0005-0000-0000-0000B0010000}"/>
    <cellStyle name="Comma 4 4" xfId="2557" xr:uid="{00000000-0005-0000-0000-0000B1010000}"/>
    <cellStyle name="Comma 4 4 2" xfId="2866" xr:uid="{00000000-0005-0000-0000-0000B2010000}"/>
    <cellStyle name="Comma 4 4 2 2" xfId="2867" xr:uid="{00000000-0005-0000-0000-0000B3010000}"/>
    <cellStyle name="Comma 4 4 3" xfId="2868" xr:uid="{00000000-0005-0000-0000-0000B4010000}"/>
    <cellStyle name="Comma 4 5" xfId="2554" xr:uid="{00000000-0005-0000-0000-0000B5010000}"/>
    <cellStyle name="Comma 4 5 2" xfId="2869" xr:uid="{00000000-0005-0000-0000-0000B6010000}"/>
    <cellStyle name="Comma 4 6" xfId="2870" xr:uid="{00000000-0005-0000-0000-0000B7010000}"/>
    <cellStyle name="Comma 4 7" xfId="2871" xr:uid="{00000000-0005-0000-0000-0000B8010000}"/>
    <cellStyle name="Comma 4 8" xfId="2872" xr:uid="{00000000-0005-0000-0000-0000B9010000}"/>
    <cellStyle name="Comma 4 9" xfId="2873" xr:uid="{00000000-0005-0000-0000-0000BA010000}"/>
    <cellStyle name="Comma 5" xfId="49" xr:uid="{00000000-0005-0000-0000-0000BB010000}"/>
    <cellStyle name="Comma 5 2" xfId="2559" xr:uid="{00000000-0005-0000-0000-0000BC010000}"/>
    <cellStyle name="Comma 5 2 2" xfId="2874" xr:uid="{00000000-0005-0000-0000-0000BD010000}"/>
    <cellStyle name="Comma 5 2 2 2" xfId="2875" xr:uid="{00000000-0005-0000-0000-0000BE010000}"/>
    <cellStyle name="Comma 5 2 3" xfId="2876" xr:uid="{00000000-0005-0000-0000-0000BF010000}"/>
    <cellStyle name="Comma 5 2 4" xfId="2877" xr:uid="{00000000-0005-0000-0000-0000C0010000}"/>
    <cellStyle name="Comma 5 2 5" xfId="2878" xr:uid="{00000000-0005-0000-0000-0000C1010000}"/>
    <cellStyle name="Comma 5 2 6" xfId="2879" xr:uid="{00000000-0005-0000-0000-0000C2010000}"/>
    <cellStyle name="Comma 5 2 7" xfId="2880" xr:uid="{00000000-0005-0000-0000-0000C3010000}"/>
    <cellStyle name="Comma 5 3" xfId="2558" xr:uid="{00000000-0005-0000-0000-0000C4010000}"/>
    <cellStyle name="Comma 5 4" xfId="2881" xr:uid="{00000000-0005-0000-0000-0000C5010000}"/>
    <cellStyle name="Comma 5 5" xfId="2882" xr:uid="{00000000-0005-0000-0000-0000C6010000}"/>
    <cellStyle name="Comma 6" xfId="50" xr:uid="{00000000-0005-0000-0000-0000C7010000}"/>
    <cellStyle name="Comma 6 2" xfId="1537" xr:uid="{00000000-0005-0000-0000-0000C8010000}"/>
    <cellStyle name="Comma 6 2 2" xfId="2883" xr:uid="{00000000-0005-0000-0000-0000C9010000}"/>
    <cellStyle name="Comma 6 2 3" xfId="2884" xr:uid="{00000000-0005-0000-0000-0000CA010000}"/>
    <cellStyle name="Comma 6 2 4" xfId="2885" xr:uid="{00000000-0005-0000-0000-0000CB010000}"/>
    <cellStyle name="Comma 6 3" xfId="2560" xr:uid="{00000000-0005-0000-0000-0000CC010000}"/>
    <cellStyle name="Comma 6 4" xfId="2886" xr:uid="{00000000-0005-0000-0000-0000CD010000}"/>
    <cellStyle name="Comma 6 5" xfId="2887" xr:uid="{00000000-0005-0000-0000-0000CE010000}"/>
    <cellStyle name="Comma 7" xfId="1529" xr:uid="{00000000-0005-0000-0000-0000CF010000}"/>
    <cellStyle name="Comma 7 2" xfId="2561" xr:uid="{00000000-0005-0000-0000-0000D0010000}"/>
    <cellStyle name="Comma 7 2 2" xfId="2888" xr:uid="{00000000-0005-0000-0000-0000D1010000}"/>
    <cellStyle name="Comma 7 2 3" xfId="2889" xr:uid="{00000000-0005-0000-0000-0000D2010000}"/>
    <cellStyle name="Comma 7 3" xfId="2890" xr:uid="{00000000-0005-0000-0000-0000D3010000}"/>
    <cellStyle name="Comma 7 4" xfId="2891" xr:uid="{00000000-0005-0000-0000-0000D4010000}"/>
    <cellStyle name="Comma 7 5" xfId="2892" xr:uid="{00000000-0005-0000-0000-0000D5010000}"/>
    <cellStyle name="Comma 8" xfId="2562" xr:uid="{00000000-0005-0000-0000-0000D6010000}"/>
    <cellStyle name="Comma 8 2" xfId="2893" xr:uid="{00000000-0005-0000-0000-0000D7010000}"/>
    <cellStyle name="Comma 9" xfId="2563" xr:uid="{00000000-0005-0000-0000-0000D8010000}"/>
    <cellStyle name="Comma 9 2" xfId="2564" xr:uid="{00000000-0005-0000-0000-0000D9010000}"/>
    <cellStyle name="Comma 9 2 2" xfId="2894" xr:uid="{00000000-0005-0000-0000-0000DA010000}"/>
    <cellStyle name="Comma 9 2 2 2" xfId="2895" xr:uid="{00000000-0005-0000-0000-0000DB010000}"/>
    <cellStyle name="Comma 9 2 3" xfId="2896" xr:uid="{00000000-0005-0000-0000-0000DC010000}"/>
    <cellStyle name="Comma 9 2 3 2" xfId="2897" xr:uid="{00000000-0005-0000-0000-0000DD010000}"/>
    <cellStyle name="Comma 9 2 4" xfId="2898" xr:uid="{00000000-0005-0000-0000-0000DE010000}"/>
    <cellStyle name="Comma 9 3" xfId="2565" xr:uid="{00000000-0005-0000-0000-0000DF010000}"/>
    <cellStyle name="Comma 9 3 2" xfId="2899" xr:uid="{00000000-0005-0000-0000-0000E0010000}"/>
    <cellStyle name="Comma 9 4" xfId="2900" xr:uid="{00000000-0005-0000-0000-0000E1010000}"/>
    <cellStyle name="Comma 9 4 2" xfId="2901" xr:uid="{00000000-0005-0000-0000-0000E2010000}"/>
    <cellStyle name="Comma 9 5" xfId="2902" xr:uid="{00000000-0005-0000-0000-0000E3010000}"/>
    <cellStyle name="Comma 9 5 2" xfId="2903" xr:uid="{00000000-0005-0000-0000-0000E4010000}"/>
    <cellStyle name="Comma 9 6" xfId="2904" xr:uid="{00000000-0005-0000-0000-0000E5010000}"/>
    <cellStyle name="Comma 9 7" xfId="2905" xr:uid="{00000000-0005-0000-0000-0000E6010000}"/>
    <cellStyle name="Comma 9 8" xfId="2906" xr:uid="{00000000-0005-0000-0000-0000E7010000}"/>
    <cellStyle name="Comma0 - Type3" xfId="2" xr:uid="{00000000-0005-0000-0000-0000E8010000}"/>
    <cellStyle name="CustomizationCells" xfId="51" xr:uid="{00000000-0005-0000-0000-0000E9010000}"/>
    <cellStyle name="CustomizationCells 2" xfId="2907" xr:uid="{00000000-0005-0000-0000-0000EA010000}"/>
    <cellStyle name="CustomizationCells 2 2" xfId="2908" xr:uid="{00000000-0005-0000-0000-0000EB010000}"/>
    <cellStyle name="CustomizationCells 3" xfId="2909" xr:uid="{00000000-0005-0000-0000-0000EC010000}"/>
    <cellStyle name="CustomizationCells 3 2" xfId="2910" xr:uid="{00000000-0005-0000-0000-0000ED010000}"/>
    <cellStyle name="CustomizationCells 4" xfId="2911" xr:uid="{00000000-0005-0000-0000-0000EE010000}"/>
    <cellStyle name="CustomizationCells 4 2" xfId="2912" xr:uid="{00000000-0005-0000-0000-0000EF010000}"/>
    <cellStyle name="CustomizationCells 5" xfId="2913" xr:uid="{00000000-0005-0000-0000-0000F0010000}"/>
    <cellStyle name="CustomizationCells 5 2" xfId="2914" xr:uid="{00000000-0005-0000-0000-0000F1010000}"/>
    <cellStyle name="CustomizationCells 6" xfId="2915" xr:uid="{00000000-0005-0000-0000-0000F2010000}"/>
    <cellStyle name="CustomizationCells 6 2" xfId="2916" xr:uid="{00000000-0005-0000-0000-0000F3010000}"/>
    <cellStyle name="CustomizationCells 7" xfId="2917" xr:uid="{00000000-0005-0000-0000-0000F4010000}"/>
    <cellStyle name="Euro" xfId="52" xr:uid="{00000000-0005-0000-0000-0000F5010000}"/>
    <cellStyle name="Euro 10" xfId="53" xr:uid="{00000000-0005-0000-0000-0000F6010000}"/>
    <cellStyle name="Euro 10 2" xfId="54" xr:uid="{00000000-0005-0000-0000-0000F7010000}"/>
    <cellStyle name="Euro 10 2 2" xfId="2918" xr:uid="{00000000-0005-0000-0000-0000F8010000}"/>
    <cellStyle name="Euro 10 3" xfId="55" xr:uid="{00000000-0005-0000-0000-0000F9010000}"/>
    <cellStyle name="Euro 10 3 2" xfId="56" xr:uid="{00000000-0005-0000-0000-0000FA010000}"/>
    <cellStyle name="Euro 10 3 2 2" xfId="2919" xr:uid="{00000000-0005-0000-0000-0000FB010000}"/>
    <cellStyle name="Euro 10 3 3" xfId="2005" xr:uid="{00000000-0005-0000-0000-0000FC010000}"/>
    <cellStyle name="Euro 10 3 3 2" xfId="2920" xr:uid="{00000000-0005-0000-0000-0000FD010000}"/>
    <cellStyle name="Euro 10 3 4" xfId="2921" xr:uid="{00000000-0005-0000-0000-0000FE010000}"/>
    <cellStyle name="Euro 10 4" xfId="57" xr:uid="{00000000-0005-0000-0000-0000FF010000}"/>
    <cellStyle name="Euro 10 4 2" xfId="2922" xr:uid="{00000000-0005-0000-0000-000000020000}"/>
    <cellStyle name="Euro 10 4 2 2" xfId="2923" xr:uid="{00000000-0005-0000-0000-000001020000}"/>
    <cellStyle name="Euro 10 4 3" xfId="2924" xr:uid="{00000000-0005-0000-0000-000002020000}"/>
    <cellStyle name="Euro 10 5" xfId="58" xr:uid="{00000000-0005-0000-0000-000003020000}"/>
    <cellStyle name="Euro 11" xfId="59" xr:uid="{00000000-0005-0000-0000-000004020000}"/>
    <cellStyle name="Euro 11 2" xfId="60" xr:uid="{00000000-0005-0000-0000-000005020000}"/>
    <cellStyle name="Euro 11 2 2" xfId="2925" xr:uid="{00000000-0005-0000-0000-000006020000}"/>
    <cellStyle name="Euro 11 3" xfId="61" xr:uid="{00000000-0005-0000-0000-000007020000}"/>
    <cellStyle name="Euro 11 3 2" xfId="62" xr:uid="{00000000-0005-0000-0000-000008020000}"/>
    <cellStyle name="Euro 11 3 2 2" xfId="2926" xr:uid="{00000000-0005-0000-0000-000009020000}"/>
    <cellStyle name="Euro 11 3 3" xfId="2006" xr:uid="{00000000-0005-0000-0000-00000A020000}"/>
    <cellStyle name="Euro 11 3 3 2" xfId="2927" xr:uid="{00000000-0005-0000-0000-00000B020000}"/>
    <cellStyle name="Euro 11 3 4" xfId="2928" xr:uid="{00000000-0005-0000-0000-00000C020000}"/>
    <cellStyle name="Euro 11 4" xfId="63" xr:uid="{00000000-0005-0000-0000-00000D020000}"/>
    <cellStyle name="Euro 11 4 2" xfId="2929" xr:uid="{00000000-0005-0000-0000-00000E020000}"/>
    <cellStyle name="Euro 11 4 2 2" xfId="2930" xr:uid="{00000000-0005-0000-0000-00000F020000}"/>
    <cellStyle name="Euro 11 4 3" xfId="2931" xr:uid="{00000000-0005-0000-0000-000010020000}"/>
    <cellStyle name="Euro 11 5" xfId="64" xr:uid="{00000000-0005-0000-0000-000011020000}"/>
    <cellStyle name="Euro 12" xfId="65" xr:uid="{00000000-0005-0000-0000-000012020000}"/>
    <cellStyle name="Euro 12 2" xfId="66" xr:uid="{00000000-0005-0000-0000-000013020000}"/>
    <cellStyle name="Euro 12 2 2" xfId="2932" xr:uid="{00000000-0005-0000-0000-000014020000}"/>
    <cellStyle name="Euro 12 3" xfId="67" xr:uid="{00000000-0005-0000-0000-000015020000}"/>
    <cellStyle name="Euro 12 3 2" xfId="68" xr:uid="{00000000-0005-0000-0000-000016020000}"/>
    <cellStyle name="Euro 12 3 2 2" xfId="2933" xr:uid="{00000000-0005-0000-0000-000017020000}"/>
    <cellStyle name="Euro 12 3 3" xfId="2007" xr:uid="{00000000-0005-0000-0000-000018020000}"/>
    <cellStyle name="Euro 12 3 3 2" xfId="2934" xr:uid="{00000000-0005-0000-0000-000019020000}"/>
    <cellStyle name="Euro 12 3 4" xfId="2935" xr:uid="{00000000-0005-0000-0000-00001A020000}"/>
    <cellStyle name="Euro 12 4" xfId="69" xr:uid="{00000000-0005-0000-0000-00001B020000}"/>
    <cellStyle name="Euro 12 4 2" xfId="2936" xr:uid="{00000000-0005-0000-0000-00001C020000}"/>
    <cellStyle name="Euro 12 4 2 2" xfId="2937" xr:uid="{00000000-0005-0000-0000-00001D020000}"/>
    <cellStyle name="Euro 12 4 3" xfId="2938" xr:uid="{00000000-0005-0000-0000-00001E020000}"/>
    <cellStyle name="Euro 12 5" xfId="70" xr:uid="{00000000-0005-0000-0000-00001F020000}"/>
    <cellStyle name="Euro 13" xfId="71" xr:uid="{00000000-0005-0000-0000-000020020000}"/>
    <cellStyle name="Euro 13 2" xfId="72" xr:uid="{00000000-0005-0000-0000-000021020000}"/>
    <cellStyle name="Euro 13 2 2" xfId="2939" xr:uid="{00000000-0005-0000-0000-000022020000}"/>
    <cellStyle name="Euro 13 3" xfId="73" xr:uid="{00000000-0005-0000-0000-000023020000}"/>
    <cellStyle name="Euro 13 3 2" xfId="74" xr:uid="{00000000-0005-0000-0000-000024020000}"/>
    <cellStyle name="Euro 13 3 2 2" xfId="2940" xr:uid="{00000000-0005-0000-0000-000025020000}"/>
    <cellStyle name="Euro 13 3 3" xfId="2008" xr:uid="{00000000-0005-0000-0000-000026020000}"/>
    <cellStyle name="Euro 13 3 3 2" xfId="2941" xr:uid="{00000000-0005-0000-0000-000027020000}"/>
    <cellStyle name="Euro 13 3 4" xfId="2942" xr:uid="{00000000-0005-0000-0000-000028020000}"/>
    <cellStyle name="Euro 13 4" xfId="75" xr:uid="{00000000-0005-0000-0000-000029020000}"/>
    <cellStyle name="Euro 13 4 2" xfId="2943" xr:uid="{00000000-0005-0000-0000-00002A020000}"/>
    <cellStyle name="Euro 13 4 2 2" xfId="2944" xr:uid="{00000000-0005-0000-0000-00002B020000}"/>
    <cellStyle name="Euro 13 4 3" xfId="2945" xr:uid="{00000000-0005-0000-0000-00002C020000}"/>
    <cellStyle name="Euro 13 5" xfId="76" xr:uid="{00000000-0005-0000-0000-00002D020000}"/>
    <cellStyle name="Euro 14" xfId="77" xr:uid="{00000000-0005-0000-0000-00002E020000}"/>
    <cellStyle name="Euro 14 2" xfId="78" xr:uid="{00000000-0005-0000-0000-00002F020000}"/>
    <cellStyle name="Euro 14 2 2" xfId="2946" xr:uid="{00000000-0005-0000-0000-000030020000}"/>
    <cellStyle name="Euro 14 3" xfId="79" xr:uid="{00000000-0005-0000-0000-000031020000}"/>
    <cellStyle name="Euro 14 3 2" xfId="80" xr:uid="{00000000-0005-0000-0000-000032020000}"/>
    <cellStyle name="Euro 14 3 2 2" xfId="2947" xr:uid="{00000000-0005-0000-0000-000033020000}"/>
    <cellStyle name="Euro 14 3 3" xfId="2009" xr:uid="{00000000-0005-0000-0000-000034020000}"/>
    <cellStyle name="Euro 14 3 3 2" xfId="2948" xr:uid="{00000000-0005-0000-0000-000035020000}"/>
    <cellStyle name="Euro 14 3 4" xfId="2949" xr:uid="{00000000-0005-0000-0000-000036020000}"/>
    <cellStyle name="Euro 14 4" xfId="81" xr:uid="{00000000-0005-0000-0000-000037020000}"/>
    <cellStyle name="Euro 14 4 2" xfId="2950" xr:uid="{00000000-0005-0000-0000-000038020000}"/>
    <cellStyle name="Euro 14 4 2 2" xfId="2951" xr:uid="{00000000-0005-0000-0000-000039020000}"/>
    <cellStyle name="Euro 14 4 3" xfId="2952" xr:uid="{00000000-0005-0000-0000-00003A020000}"/>
    <cellStyle name="Euro 14 5" xfId="82" xr:uid="{00000000-0005-0000-0000-00003B020000}"/>
    <cellStyle name="Euro 15" xfId="83" xr:uid="{00000000-0005-0000-0000-00003C020000}"/>
    <cellStyle name="Euro 15 2" xfId="84" xr:uid="{00000000-0005-0000-0000-00003D020000}"/>
    <cellStyle name="Euro 15 2 2" xfId="2953" xr:uid="{00000000-0005-0000-0000-00003E020000}"/>
    <cellStyle name="Euro 15 3" xfId="85" xr:uid="{00000000-0005-0000-0000-00003F020000}"/>
    <cellStyle name="Euro 15 3 2" xfId="86" xr:uid="{00000000-0005-0000-0000-000040020000}"/>
    <cellStyle name="Euro 15 3 2 2" xfId="2954" xr:uid="{00000000-0005-0000-0000-000041020000}"/>
    <cellStyle name="Euro 15 3 3" xfId="2010" xr:uid="{00000000-0005-0000-0000-000042020000}"/>
    <cellStyle name="Euro 15 3 3 2" xfId="2955" xr:uid="{00000000-0005-0000-0000-000043020000}"/>
    <cellStyle name="Euro 15 3 4" xfId="2956" xr:uid="{00000000-0005-0000-0000-000044020000}"/>
    <cellStyle name="Euro 15 4" xfId="87" xr:uid="{00000000-0005-0000-0000-000045020000}"/>
    <cellStyle name="Euro 15 4 2" xfId="2957" xr:uid="{00000000-0005-0000-0000-000046020000}"/>
    <cellStyle name="Euro 15 4 2 2" xfId="2958" xr:uid="{00000000-0005-0000-0000-000047020000}"/>
    <cellStyle name="Euro 15 4 3" xfId="2959" xr:uid="{00000000-0005-0000-0000-000048020000}"/>
    <cellStyle name="Euro 15 5" xfId="88" xr:uid="{00000000-0005-0000-0000-000049020000}"/>
    <cellStyle name="Euro 16" xfId="89" xr:uid="{00000000-0005-0000-0000-00004A020000}"/>
    <cellStyle name="Euro 16 2" xfId="90" xr:uid="{00000000-0005-0000-0000-00004B020000}"/>
    <cellStyle name="Euro 16 2 2" xfId="2960" xr:uid="{00000000-0005-0000-0000-00004C020000}"/>
    <cellStyle name="Euro 16 3" xfId="91" xr:uid="{00000000-0005-0000-0000-00004D020000}"/>
    <cellStyle name="Euro 16 3 2" xfId="92" xr:uid="{00000000-0005-0000-0000-00004E020000}"/>
    <cellStyle name="Euro 16 3 2 2" xfId="2961" xr:uid="{00000000-0005-0000-0000-00004F020000}"/>
    <cellStyle name="Euro 16 3 3" xfId="2011" xr:uid="{00000000-0005-0000-0000-000050020000}"/>
    <cellStyle name="Euro 16 3 3 2" xfId="2962" xr:uid="{00000000-0005-0000-0000-000051020000}"/>
    <cellStyle name="Euro 16 3 4" xfId="2963" xr:uid="{00000000-0005-0000-0000-000052020000}"/>
    <cellStyle name="Euro 16 4" xfId="93" xr:uid="{00000000-0005-0000-0000-000053020000}"/>
    <cellStyle name="Euro 16 4 2" xfId="2964" xr:uid="{00000000-0005-0000-0000-000054020000}"/>
    <cellStyle name="Euro 16 4 2 2" xfId="2965" xr:uid="{00000000-0005-0000-0000-000055020000}"/>
    <cellStyle name="Euro 16 4 3" xfId="2966" xr:uid="{00000000-0005-0000-0000-000056020000}"/>
    <cellStyle name="Euro 16 5" xfId="94" xr:uid="{00000000-0005-0000-0000-000057020000}"/>
    <cellStyle name="Euro 17" xfId="95" xr:uid="{00000000-0005-0000-0000-000058020000}"/>
    <cellStyle name="Euro 17 2" xfId="96" xr:uid="{00000000-0005-0000-0000-000059020000}"/>
    <cellStyle name="Euro 17 2 2" xfId="2967" xr:uid="{00000000-0005-0000-0000-00005A020000}"/>
    <cellStyle name="Euro 17 3" xfId="97" xr:uid="{00000000-0005-0000-0000-00005B020000}"/>
    <cellStyle name="Euro 17 3 2" xfId="98" xr:uid="{00000000-0005-0000-0000-00005C020000}"/>
    <cellStyle name="Euro 17 3 2 2" xfId="2968" xr:uid="{00000000-0005-0000-0000-00005D020000}"/>
    <cellStyle name="Euro 17 3 3" xfId="2012" xr:uid="{00000000-0005-0000-0000-00005E020000}"/>
    <cellStyle name="Euro 17 3 3 2" xfId="2969" xr:uid="{00000000-0005-0000-0000-00005F020000}"/>
    <cellStyle name="Euro 17 3 4" xfId="2970" xr:uid="{00000000-0005-0000-0000-000060020000}"/>
    <cellStyle name="Euro 17 4" xfId="99" xr:uid="{00000000-0005-0000-0000-000061020000}"/>
    <cellStyle name="Euro 17 4 2" xfId="2971" xr:uid="{00000000-0005-0000-0000-000062020000}"/>
    <cellStyle name="Euro 17 4 2 2" xfId="2972" xr:uid="{00000000-0005-0000-0000-000063020000}"/>
    <cellStyle name="Euro 17 4 3" xfId="2973" xr:uid="{00000000-0005-0000-0000-000064020000}"/>
    <cellStyle name="Euro 17 5" xfId="100" xr:uid="{00000000-0005-0000-0000-000065020000}"/>
    <cellStyle name="Euro 18" xfId="101" xr:uid="{00000000-0005-0000-0000-000066020000}"/>
    <cellStyle name="Euro 18 2" xfId="102" xr:uid="{00000000-0005-0000-0000-000067020000}"/>
    <cellStyle name="Euro 18 2 2" xfId="2974" xr:uid="{00000000-0005-0000-0000-000068020000}"/>
    <cellStyle name="Euro 18 3" xfId="103" xr:uid="{00000000-0005-0000-0000-000069020000}"/>
    <cellStyle name="Euro 18 3 2" xfId="104" xr:uid="{00000000-0005-0000-0000-00006A020000}"/>
    <cellStyle name="Euro 18 3 2 2" xfId="2975" xr:uid="{00000000-0005-0000-0000-00006B020000}"/>
    <cellStyle name="Euro 18 3 3" xfId="2013" xr:uid="{00000000-0005-0000-0000-00006C020000}"/>
    <cellStyle name="Euro 18 3 3 2" xfId="2976" xr:uid="{00000000-0005-0000-0000-00006D020000}"/>
    <cellStyle name="Euro 18 3 4" xfId="2977" xr:uid="{00000000-0005-0000-0000-00006E020000}"/>
    <cellStyle name="Euro 18 4" xfId="105" xr:uid="{00000000-0005-0000-0000-00006F020000}"/>
    <cellStyle name="Euro 18 4 2" xfId="2978" xr:uid="{00000000-0005-0000-0000-000070020000}"/>
    <cellStyle name="Euro 18 4 2 2" xfId="2979" xr:uid="{00000000-0005-0000-0000-000071020000}"/>
    <cellStyle name="Euro 18 4 3" xfId="2980" xr:uid="{00000000-0005-0000-0000-000072020000}"/>
    <cellStyle name="Euro 18 5" xfId="106" xr:uid="{00000000-0005-0000-0000-000073020000}"/>
    <cellStyle name="Euro 19" xfId="107" xr:uid="{00000000-0005-0000-0000-000074020000}"/>
    <cellStyle name="Euro 19 2" xfId="108" xr:uid="{00000000-0005-0000-0000-000075020000}"/>
    <cellStyle name="Euro 19 2 2" xfId="2981" xr:uid="{00000000-0005-0000-0000-000076020000}"/>
    <cellStyle name="Euro 19 3" xfId="109" xr:uid="{00000000-0005-0000-0000-000077020000}"/>
    <cellStyle name="Euro 19 3 2" xfId="110" xr:uid="{00000000-0005-0000-0000-000078020000}"/>
    <cellStyle name="Euro 19 3 2 2" xfId="2982" xr:uid="{00000000-0005-0000-0000-000079020000}"/>
    <cellStyle name="Euro 19 3 3" xfId="2014" xr:uid="{00000000-0005-0000-0000-00007A020000}"/>
    <cellStyle name="Euro 19 3 3 2" xfId="2983" xr:uid="{00000000-0005-0000-0000-00007B020000}"/>
    <cellStyle name="Euro 19 3 4" xfId="2984" xr:uid="{00000000-0005-0000-0000-00007C020000}"/>
    <cellStyle name="Euro 19 4" xfId="111" xr:uid="{00000000-0005-0000-0000-00007D020000}"/>
    <cellStyle name="Euro 19 4 2" xfId="2985" xr:uid="{00000000-0005-0000-0000-00007E020000}"/>
    <cellStyle name="Euro 19 4 2 2" xfId="2986" xr:uid="{00000000-0005-0000-0000-00007F020000}"/>
    <cellStyle name="Euro 19 4 3" xfId="2987" xr:uid="{00000000-0005-0000-0000-000080020000}"/>
    <cellStyle name="Euro 19 5" xfId="112" xr:uid="{00000000-0005-0000-0000-000081020000}"/>
    <cellStyle name="Euro 2" xfId="113" xr:uid="{00000000-0005-0000-0000-000082020000}"/>
    <cellStyle name="Euro 2 2" xfId="114" xr:uid="{00000000-0005-0000-0000-000083020000}"/>
    <cellStyle name="Euro 2 2 2" xfId="2988" xr:uid="{00000000-0005-0000-0000-000084020000}"/>
    <cellStyle name="Euro 2 3" xfId="115" xr:uid="{00000000-0005-0000-0000-000085020000}"/>
    <cellStyle name="Euro 2 3 2" xfId="116" xr:uid="{00000000-0005-0000-0000-000086020000}"/>
    <cellStyle name="Euro 2 3 2 2" xfId="2989" xr:uid="{00000000-0005-0000-0000-000087020000}"/>
    <cellStyle name="Euro 2 3 3" xfId="2015" xr:uid="{00000000-0005-0000-0000-000088020000}"/>
    <cellStyle name="Euro 2 3 3 2" xfId="2990" xr:uid="{00000000-0005-0000-0000-000089020000}"/>
    <cellStyle name="Euro 2 3 4" xfId="2991" xr:uid="{00000000-0005-0000-0000-00008A020000}"/>
    <cellStyle name="Euro 2 4" xfId="117" xr:uid="{00000000-0005-0000-0000-00008B020000}"/>
    <cellStyle name="Euro 2 4 2" xfId="2992" xr:uid="{00000000-0005-0000-0000-00008C020000}"/>
    <cellStyle name="Euro 2 4 2 2" xfId="2993" xr:uid="{00000000-0005-0000-0000-00008D020000}"/>
    <cellStyle name="Euro 2 4 3" xfId="2994" xr:uid="{00000000-0005-0000-0000-00008E020000}"/>
    <cellStyle name="Euro 2 5" xfId="118" xr:uid="{00000000-0005-0000-0000-00008F020000}"/>
    <cellStyle name="Euro 20" xfId="119" xr:uid="{00000000-0005-0000-0000-000090020000}"/>
    <cellStyle name="Euro 20 2" xfId="120" xr:uid="{00000000-0005-0000-0000-000091020000}"/>
    <cellStyle name="Euro 20 2 2" xfId="2995" xr:uid="{00000000-0005-0000-0000-000092020000}"/>
    <cellStyle name="Euro 20 3" xfId="121" xr:uid="{00000000-0005-0000-0000-000093020000}"/>
    <cellStyle name="Euro 20 3 2" xfId="122" xr:uid="{00000000-0005-0000-0000-000094020000}"/>
    <cellStyle name="Euro 20 3 2 2" xfId="2996" xr:uid="{00000000-0005-0000-0000-000095020000}"/>
    <cellStyle name="Euro 20 3 3" xfId="2016" xr:uid="{00000000-0005-0000-0000-000096020000}"/>
    <cellStyle name="Euro 20 3 3 2" xfId="2997" xr:uid="{00000000-0005-0000-0000-000097020000}"/>
    <cellStyle name="Euro 20 3 4" xfId="2998" xr:uid="{00000000-0005-0000-0000-000098020000}"/>
    <cellStyle name="Euro 20 4" xfId="123" xr:uid="{00000000-0005-0000-0000-000099020000}"/>
    <cellStyle name="Euro 20 4 2" xfId="2999" xr:uid="{00000000-0005-0000-0000-00009A020000}"/>
    <cellStyle name="Euro 20 4 2 2" xfId="3000" xr:uid="{00000000-0005-0000-0000-00009B020000}"/>
    <cellStyle name="Euro 20 4 3" xfId="3001" xr:uid="{00000000-0005-0000-0000-00009C020000}"/>
    <cellStyle name="Euro 20 5" xfId="124" xr:uid="{00000000-0005-0000-0000-00009D020000}"/>
    <cellStyle name="Euro 21" xfId="125" xr:uid="{00000000-0005-0000-0000-00009E020000}"/>
    <cellStyle name="Euro 21 2" xfId="126" xr:uid="{00000000-0005-0000-0000-00009F020000}"/>
    <cellStyle name="Euro 21 2 2" xfId="3002" xr:uid="{00000000-0005-0000-0000-0000A0020000}"/>
    <cellStyle name="Euro 21 3" xfId="127" xr:uid="{00000000-0005-0000-0000-0000A1020000}"/>
    <cellStyle name="Euro 21 3 2" xfId="128" xr:uid="{00000000-0005-0000-0000-0000A2020000}"/>
    <cellStyle name="Euro 21 3 2 2" xfId="3003" xr:uid="{00000000-0005-0000-0000-0000A3020000}"/>
    <cellStyle name="Euro 21 3 3" xfId="2017" xr:uid="{00000000-0005-0000-0000-0000A4020000}"/>
    <cellStyle name="Euro 21 3 3 2" xfId="3004" xr:uid="{00000000-0005-0000-0000-0000A5020000}"/>
    <cellStyle name="Euro 21 3 4" xfId="3005" xr:uid="{00000000-0005-0000-0000-0000A6020000}"/>
    <cellStyle name="Euro 21 4" xfId="129" xr:uid="{00000000-0005-0000-0000-0000A7020000}"/>
    <cellStyle name="Euro 21 4 2" xfId="3006" xr:uid="{00000000-0005-0000-0000-0000A8020000}"/>
    <cellStyle name="Euro 21 4 2 2" xfId="3007" xr:uid="{00000000-0005-0000-0000-0000A9020000}"/>
    <cellStyle name="Euro 21 4 3" xfId="3008" xr:uid="{00000000-0005-0000-0000-0000AA020000}"/>
    <cellStyle name="Euro 21 5" xfId="130" xr:uid="{00000000-0005-0000-0000-0000AB020000}"/>
    <cellStyle name="Euro 22" xfId="131" xr:uid="{00000000-0005-0000-0000-0000AC020000}"/>
    <cellStyle name="Euro 22 2" xfId="132" xr:uid="{00000000-0005-0000-0000-0000AD020000}"/>
    <cellStyle name="Euro 22 2 2" xfId="3009" xr:uid="{00000000-0005-0000-0000-0000AE020000}"/>
    <cellStyle name="Euro 22 3" xfId="133" xr:uid="{00000000-0005-0000-0000-0000AF020000}"/>
    <cellStyle name="Euro 22 3 2" xfId="134" xr:uid="{00000000-0005-0000-0000-0000B0020000}"/>
    <cellStyle name="Euro 22 3 2 2" xfId="3010" xr:uid="{00000000-0005-0000-0000-0000B1020000}"/>
    <cellStyle name="Euro 22 3 3" xfId="2018" xr:uid="{00000000-0005-0000-0000-0000B2020000}"/>
    <cellStyle name="Euro 22 3 3 2" xfId="3011" xr:uid="{00000000-0005-0000-0000-0000B3020000}"/>
    <cellStyle name="Euro 22 3 4" xfId="3012" xr:uid="{00000000-0005-0000-0000-0000B4020000}"/>
    <cellStyle name="Euro 22 4" xfId="135" xr:uid="{00000000-0005-0000-0000-0000B5020000}"/>
    <cellStyle name="Euro 22 4 2" xfId="3013" xr:uid="{00000000-0005-0000-0000-0000B6020000}"/>
    <cellStyle name="Euro 22 4 2 2" xfId="3014" xr:uid="{00000000-0005-0000-0000-0000B7020000}"/>
    <cellStyle name="Euro 22 4 3" xfId="3015" xr:uid="{00000000-0005-0000-0000-0000B8020000}"/>
    <cellStyle name="Euro 22 5" xfId="136" xr:uid="{00000000-0005-0000-0000-0000B9020000}"/>
    <cellStyle name="Euro 23" xfId="137" xr:uid="{00000000-0005-0000-0000-0000BA020000}"/>
    <cellStyle name="Euro 23 2" xfId="138" xr:uid="{00000000-0005-0000-0000-0000BB020000}"/>
    <cellStyle name="Euro 23 2 2" xfId="3016" xr:uid="{00000000-0005-0000-0000-0000BC020000}"/>
    <cellStyle name="Euro 23 3" xfId="139" xr:uid="{00000000-0005-0000-0000-0000BD020000}"/>
    <cellStyle name="Euro 23 3 2" xfId="140" xr:uid="{00000000-0005-0000-0000-0000BE020000}"/>
    <cellStyle name="Euro 23 3 2 2" xfId="3017" xr:uid="{00000000-0005-0000-0000-0000BF020000}"/>
    <cellStyle name="Euro 23 3 3" xfId="2019" xr:uid="{00000000-0005-0000-0000-0000C0020000}"/>
    <cellStyle name="Euro 23 3 3 2" xfId="3018" xr:uid="{00000000-0005-0000-0000-0000C1020000}"/>
    <cellStyle name="Euro 23 3 4" xfId="3019" xr:uid="{00000000-0005-0000-0000-0000C2020000}"/>
    <cellStyle name="Euro 23 4" xfId="141" xr:uid="{00000000-0005-0000-0000-0000C3020000}"/>
    <cellStyle name="Euro 23 4 2" xfId="3020" xr:uid="{00000000-0005-0000-0000-0000C4020000}"/>
    <cellStyle name="Euro 23 4 2 2" xfId="3021" xr:uid="{00000000-0005-0000-0000-0000C5020000}"/>
    <cellStyle name="Euro 23 4 3" xfId="3022" xr:uid="{00000000-0005-0000-0000-0000C6020000}"/>
    <cellStyle name="Euro 23 5" xfId="142" xr:uid="{00000000-0005-0000-0000-0000C7020000}"/>
    <cellStyle name="Euro 24" xfId="143" xr:uid="{00000000-0005-0000-0000-0000C8020000}"/>
    <cellStyle name="Euro 24 2" xfId="144" xr:uid="{00000000-0005-0000-0000-0000C9020000}"/>
    <cellStyle name="Euro 24 2 2" xfId="3023" xr:uid="{00000000-0005-0000-0000-0000CA020000}"/>
    <cellStyle name="Euro 24 3" xfId="145" xr:uid="{00000000-0005-0000-0000-0000CB020000}"/>
    <cellStyle name="Euro 24 3 2" xfId="146" xr:uid="{00000000-0005-0000-0000-0000CC020000}"/>
    <cellStyle name="Euro 24 3 2 2" xfId="3024" xr:uid="{00000000-0005-0000-0000-0000CD020000}"/>
    <cellStyle name="Euro 24 3 3" xfId="2020" xr:uid="{00000000-0005-0000-0000-0000CE020000}"/>
    <cellStyle name="Euro 24 3 3 2" xfId="3025" xr:uid="{00000000-0005-0000-0000-0000CF020000}"/>
    <cellStyle name="Euro 24 3 4" xfId="3026" xr:uid="{00000000-0005-0000-0000-0000D0020000}"/>
    <cellStyle name="Euro 24 4" xfId="147" xr:uid="{00000000-0005-0000-0000-0000D1020000}"/>
    <cellStyle name="Euro 24 4 2" xfId="3027" xr:uid="{00000000-0005-0000-0000-0000D2020000}"/>
    <cellStyle name="Euro 24 4 2 2" xfId="3028" xr:uid="{00000000-0005-0000-0000-0000D3020000}"/>
    <cellStyle name="Euro 24 4 3" xfId="3029" xr:uid="{00000000-0005-0000-0000-0000D4020000}"/>
    <cellStyle name="Euro 24 5" xfId="148" xr:uid="{00000000-0005-0000-0000-0000D5020000}"/>
    <cellStyle name="Euro 25" xfId="149" xr:uid="{00000000-0005-0000-0000-0000D6020000}"/>
    <cellStyle name="Euro 25 2" xfId="150" xr:uid="{00000000-0005-0000-0000-0000D7020000}"/>
    <cellStyle name="Euro 25 2 2" xfId="3030" xr:uid="{00000000-0005-0000-0000-0000D8020000}"/>
    <cellStyle name="Euro 25 3" xfId="151" xr:uid="{00000000-0005-0000-0000-0000D9020000}"/>
    <cellStyle name="Euro 25 3 2" xfId="152" xr:uid="{00000000-0005-0000-0000-0000DA020000}"/>
    <cellStyle name="Euro 25 3 2 2" xfId="3031" xr:uid="{00000000-0005-0000-0000-0000DB020000}"/>
    <cellStyle name="Euro 25 3 3" xfId="2021" xr:uid="{00000000-0005-0000-0000-0000DC020000}"/>
    <cellStyle name="Euro 25 3 3 2" xfId="3032" xr:uid="{00000000-0005-0000-0000-0000DD020000}"/>
    <cellStyle name="Euro 25 3 4" xfId="3033" xr:uid="{00000000-0005-0000-0000-0000DE020000}"/>
    <cellStyle name="Euro 25 4" xfId="153" xr:uid="{00000000-0005-0000-0000-0000DF020000}"/>
    <cellStyle name="Euro 25 4 2" xfId="3034" xr:uid="{00000000-0005-0000-0000-0000E0020000}"/>
    <cellStyle name="Euro 25 4 2 2" xfId="3035" xr:uid="{00000000-0005-0000-0000-0000E1020000}"/>
    <cellStyle name="Euro 25 4 3" xfId="3036" xr:uid="{00000000-0005-0000-0000-0000E2020000}"/>
    <cellStyle name="Euro 25 5" xfId="154" xr:uid="{00000000-0005-0000-0000-0000E3020000}"/>
    <cellStyle name="Euro 26" xfId="155" xr:uid="{00000000-0005-0000-0000-0000E4020000}"/>
    <cellStyle name="Euro 26 2" xfId="156" xr:uid="{00000000-0005-0000-0000-0000E5020000}"/>
    <cellStyle name="Euro 26 2 2" xfId="3037" xr:uid="{00000000-0005-0000-0000-0000E6020000}"/>
    <cellStyle name="Euro 26 3" xfId="157" xr:uid="{00000000-0005-0000-0000-0000E7020000}"/>
    <cellStyle name="Euro 26 3 2" xfId="158" xr:uid="{00000000-0005-0000-0000-0000E8020000}"/>
    <cellStyle name="Euro 26 3 2 2" xfId="3038" xr:uid="{00000000-0005-0000-0000-0000E9020000}"/>
    <cellStyle name="Euro 26 3 3" xfId="2022" xr:uid="{00000000-0005-0000-0000-0000EA020000}"/>
    <cellStyle name="Euro 26 3 3 2" xfId="3039" xr:uid="{00000000-0005-0000-0000-0000EB020000}"/>
    <cellStyle name="Euro 26 3 4" xfId="3040" xr:uid="{00000000-0005-0000-0000-0000EC020000}"/>
    <cellStyle name="Euro 26 4" xfId="159" xr:uid="{00000000-0005-0000-0000-0000ED020000}"/>
    <cellStyle name="Euro 26 4 2" xfId="3041" xr:uid="{00000000-0005-0000-0000-0000EE020000}"/>
    <cellStyle name="Euro 26 4 2 2" xfId="3042" xr:uid="{00000000-0005-0000-0000-0000EF020000}"/>
    <cellStyle name="Euro 26 4 3" xfId="3043" xr:uid="{00000000-0005-0000-0000-0000F0020000}"/>
    <cellStyle name="Euro 26 5" xfId="160" xr:uid="{00000000-0005-0000-0000-0000F1020000}"/>
    <cellStyle name="Euro 27" xfId="161" xr:uid="{00000000-0005-0000-0000-0000F2020000}"/>
    <cellStyle name="Euro 27 2" xfId="162" xr:uid="{00000000-0005-0000-0000-0000F3020000}"/>
    <cellStyle name="Euro 27 2 2" xfId="3044" xr:uid="{00000000-0005-0000-0000-0000F4020000}"/>
    <cellStyle name="Euro 27 3" xfId="163" xr:uid="{00000000-0005-0000-0000-0000F5020000}"/>
    <cellStyle name="Euro 27 3 2" xfId="164" xr:uid="{00000000-0005-0000-0000-0000F6020000}"/>
    <cellStyle name="Euro 27 3 2 2" xfId="3045" xr:uid="{00000000-0005-0000-0000-0000F7020000}"/>
    <cellStyle name="Euro 27 3 3" xfId="2023" xr:uid="{00000000-0005-0000-0000-0000F8020000}"/>
    <cellStyle name="Euro 27 3 3 2" xfId="3046" xr:uid="{00000000-0005-0000-0000-0000F9020000}"/>
    <cellStyle name="Euro 27 3 4" xfId="3047" xr:uid="{00000000-0005-0000-0000-0000FA020000}"/>
    <cellStyle name="Euro 27 4" xfId="165" xr:uid="{00000000-0005-0000-0000-0000FB020000}"/>
    <cellStyle name="Euro 27 4 2" xfId="3048" xr:uid="{00000000-0005-0000-0000-0000FC020000}"/>
    <cellStyle name="Euro 27 4 2 2" xfId="3049" xr:uid="{00000000-0005-0000-0000-0000FD020000}"/>
    <cellStyle name="Euro 27 4 3" xfId="3050" xr:uid="{00000000-0005-0000-0000-0000FE020000}"/>
    <cellStyle name="Euro 27 5" xfId="166" xr:uid="{00000000-0005-0000-0000-0000FF020000}"/>
    <cellStyle name="Euro 28" xfId="167" xr:uid="{00000000-0005-0000-0000-000000030000}"/>
    <cellStyle name="Euro 28 2" xfId="168" xr:uid="{00000000-0005-0000-0000-000001030000}"/>
    <cellStyle name="Euro 28 2 2" xfId="3051" xr:uid="{00000000-0005-0000-0000-000002030000}"/>
    <cellStyle name="Euro 28 3" xfId="169" xr:uid="{00000000-0005-0000-0000-000003030000}"/>
    <cellStyle name="Euro 28 3 2" xfId="170" xr:uid="{00000000-0005-0000-0000-000004030000}"/>
    <cellStyle name="Euro 28 3 2 2" xfId="3052" xr:uid="{00000000-0005-0000-0000-000005030000}"/>
    <cellStyle name="Euro 28 3 3" xfId="2024" xr:uid="{00000000-0005-0000-0000-000006030000}"/>
    <cellStyle name="Euro 28 3 3 2" xfId="3053" xr:uid="{00000000-0005-0000-0000-000007030000}"/>
    <cellStyle name="Euro 28 3 4" xfId="3054" xr:uid="{00000000-0005-0000-0000-000008030000}"/>
    <cellStyle name="Euro 28 4" xfId="171" xr:uid="{00000000-0005-0000-0000-000009030000}"/>
    <cellStyle name="Euro 28 4 2" xfId="3055" xr:uid="{00000000-0005-0000-0000-00000A030000}"/>
    <cellStyle name="Euro 28 4 2 2" xfId="3056" xr:uid="{00000000-0005-0000-0000-00000B030000}"/>
    <cellStyle name="Euro 28 4 3" xfId="3057" xr:uid="{00000000-0005-0000-0000-00000C030000}"/>
    <cellStyle name="Euro 28 5" xfId="172" xr:uid="{00000000-0005-0000-0000-00000D030000}"/>
    <cellStyle name="Euro 29" xfId="173" xr:uid="{00000000-0005-0000-0000-00000E030000}"/>
    <cellStyle name="Euro 29 2" xfId="174" xr:uid="{00000000-0005-0000-0000-00000F030000}"/>
    <cellStyle name="Euro 29 2 2" xfId="3058" xr:uid="{00000000-0005-0000-0000-000010030000}"/>
    <cellStyle name="Euro 29 3" xfId="175" xr:uid="{00000000-0005-0000-0000-000011030000}"/>
    <cellStyle name="Euro 29 3 2" xfId="176" xr:uid="{00000000-0005-0000-0000-000012030000}"/>
    <cellStyle name="Euro 29 3 2 2" xfId="3059" xr:uid="{00000000-0005-0000-0000-000013030000}"/>
    <cellStyle name="Euro 29 3 3" xfId="2025" xr:uid="{00000000-0005-0000-0000-000014030000}"/>
    <cellStyle name="Euro 29 3 3 2" xfId="3060" xr:uid="{00000000-0005-0000-0000-000015030000}"/>
    <cellStyle name="Euro 29 3 4" xfId="3061" xr:uid="{00000000-0005-0000-0000-000016030000}"/>
    <cellStyle name="Euro 29 4" xfId="177" xr:uid="{00000000-0005-0000-0000-000017030000}"/>
    <cellStyle name="Euro 29 4 2" xfId="3062" xr:uid="{00000000-0005-0000-0000-000018030000}"/>
    <cellStyle name="Euro 29 4 2 2" xfId="3063" xr:uid="{00000000-0005-0000-0000-000019030000}"/>
    <cellStyle name="Euro 29 4 3" xfId="3064" xr:uid="{00000000-0005-0000-0000-00001A030000}"/>
    <cellStyle name="Euro 29 5" xfId="178" xr:uid="{00000000-0005-0000-0000-00001B030000}"/>
    <cellStyle name="Euro 3" xfId="179" xr:uid="{00000000-0005-0000-0000-00001C030000}"/>
    <cellStyle name="Euro 3 2" xfId="180" xr:uid="{00000000-0005-0000-0000-00001D030000}"/>
    <cellStyle name="Euro 3 2 2" xfId="3065" xr:uid="{00000000-0005-0000-0000-00001E030000}"/>
    <cellStyle name="Euro 3 3" xfId="181" xr:uid="{00000000-0005-0000-0000-00001F030000}"/>
    <cellStyle name="Euro 3 3 2" xfId="182" xr:uid="{00000000-0005-0000-0000-000020030000}"/>
    <cellStyle name="Euro 3 3 2 2" xfId="3066" xr:uid="{00000000-0005-0000-0000-000021030000}"/>
    <cellStyle name="Euro 3 3 3" xfId="2026" xr:uid="{00000000-0005-0000-0000-000022030000}"/>
    <cellStyle name="Euro 3 3 3 2" xfId="3067" xr:uid="{00000000-0005-0000-0000-000023030000}"/>
    <cellStyle name="Euro 3 3 4" xfId="3068" xr:uid="{00000000-0005-0000-0000-000024030000}"/>
    <cellStyle name="Euro 3 4" xfId="183" xr:uid="{00000000-0005-0000-0000-000025030000}"/>
    <cellStyle name="Euro 3 4 2" xfId="3069" xr:uid="{00000000-0005-0000-0000-000026030000}"/>
    <cellStyle name="Euro 3 4 2 2" xfId="3070" xr:uid="{00000000-0005-0000-0000-000027030000}"/>
    <cellStyle name="Euro 3 4 3" xfId="3071" xr:uid="{00000000-0005-0000-0000-000028030000}"/>
    <cellStyle name="Euro 3 5" xfId="184" xr:uid="{00000000-0005-0000-0000-000029030000}"/>
    <cellStyle name="Euro 30" xfId="185" xr:uid="{00000000-0005-0000-0000-00002A030000}"/>
    <cellStyle name="Euro 30 2" xfId="186" xr:uid="{00000000-0005-0000-0000-00002B030000}"/>
    <cellStyle name="Euro 30 2 2" xfId="3072" xr:uid="{00000000-0005-0000-0000-00002C030000}"/>
    <cellStyle name="Euro 30 3" xfId="187" xr:uid="{00000000-0005-0000-0000-00002D030000}"/>
    <cellStyle name="Euro 30 3 2" xfId="188" xr:uid="{00000000-0005-0000-0000-00002E030000}"/>
    <cellStyle name="Euro 30 3 2 2" xfId="3073" xr:uid="{00000000-0005-0000-0000-00002F030000}"/>
    <cellStyle name="Euro 30 3 3" xfId="2027" xr:uid="{00000000-0005-0000-0000-000030030000}"/>
    <cellStyle name="Euro 30 3 3 2" xfId="3074" xr:uid="{00000000-0005-0000-0000-000031030000}"/>
    <cellStyle name="Euro 30 3 4" xfId="3075" xr:uid="{00000000-0005-0000-0000-000032030000}"/>
    <cellStyle name="Euro 30 4" xfId="189" xr:uid="{00000000-0005-0000-0000-000033030000}"/>
    <cellStyle name="Euro 30 4 2" xfId="3076" xr:uid="{00000000-0005-0000-0000-000034030000}"/>
    <cellStyle name="Euro 30 4 2 2" xfId="3077" xr:uid="{00000000-0005-0000-0000-000035030000}"/>
    <cellStyle name="Euro 30 4 3" xfId="3078" xr:uid="{00000000-0005-0000-0000-000036030000}"/>
    <cellStyle name="Euro 30 5" xfId="190" xr:uid="{00000000-0005-0000-0000-000037030000}"/>
    <cellStyle name="Euro 31" xfId="191" xr:uid="{00000000-0005-0000-0000-000038030000}"/>
    <cellStyle name="Euro 31 2" xfId="192" xr:uid="{00000000-0005-0000-0000-000039030000}"/>
    <cellStyle name="Euro 31 2 2" xfId="3079" xr:uid="{00000000-0005-0000-0000-00003A030000}"/>
    <cellStyle name="Euro 31 3" xfId="193" xr:uid="{00000000-0005-0000-0000-00003B030000}"/>
    <cellStyle name="Euro 31 3 2" xfId="194" xr:uid="{00000000-0005-0000-0000-00003C030000}"/>
    <cellStyle name="Euro 31 3 2 2" xfId="3080" xr:uid="{00000000-0005-0000-0000-00003D030000}"/>
    <cellStyle name="Euro 31 3 3" xfId="2028" xr:uid="{00000000-0005-0000-0000-00003E030000}"/>
    <cellStyle name="Euro 31 3 3 2" xfId="3081" xr:uid="{00000000-0005-0000-0000-00003F030000}"/>
    <cellStyle name="Euro 31 3 4" xfId="3082" xr:uid="{00000000-0005-0000-0000-000040030000}"/>
    <cellStyle name="Euro 31 4" xfId="195" xr:uid="{00000000-0005-0000-0000-000041030000}"/>
    <cellStyle name="Euro 31 4 2" xfId="3083" xr:uid="{00000000-0005-0000-0000-000042030000}"/>
    <cellStyle name="Euro 31 4 2 2" xfId="3084" xr:uid="{00000000-0005-0000-0000-000043030000}"/>
    <cellStyle name="Euro 31 4 3" xfId="3085" xr:uid="{00000000-0005-0000-0000-000044030000}"/>
    <cellStyle name="Euro 31 5" xfId="196" xr:uid="{00000000-0005-0000-0000-000045030000}"/>
    <cellStyle name="Euro 32" xfId="197" xr:uid="{00000000-0005-0000-0000-000046030000}"/>
    <cellStyle name="Euro 32 2" xfId="198" xr:uid="{00000000-0005-0000-0000-000047030000}"/>
    <cellStyle name="Euro 32 2 2" xfId="3086" xr:uid="{00000000-0005-0000-0000-000048030000}"/>
    <cellStyle name="Euro 32 3" xfId="199" xr:uid="{00000000-0005-0000-0000-000049030000}"/>
    <cellStyle name="Euro 32 3 2" xfId="200" xr:uid="{00000000-0005-0000-0000-00004A030000}"/>
    <cellStyle name="Euro 32 3 2 2" xfId="3087" xr:uid="{00000000-0005-0000-0000-00004B030000}"/>
    <cellStyle name="Euro 32 3 3" xfId="2029" xr:uid="{00000000-0005-0000-0000-00004C030000}"/>
    <cellStyle name="Euro 32 3 3 2" xfId="3088" xr:uid="{00000000-0005-0000-0000-00004D030000}"/>
    <cellStyle name="Euro 32 3 4" xfId="3089" xr:uid="{00000000-0005-0000-0000-00004E030000}"/>
    <cellStyle name="Euro 32 4" xfId="201" xr:uid="{00000000-0005-0000-0000-00004F030000}"/>
    <cellStyle name="Euro 32 4 2" xfId="3090" xr:uid="{00000000-0005-0000-0000-000050030000}"/>
    <cellStyle name="Euro 32 4 2 2" xfId="3091" xr:uid="{00000000-0005-0000-0000-000051030000}"/>
    <cellStyle name="Euro 32 4 3" xfId="3092" xr:uid="{00000000-0005-0000-0000-000052030000}"/>
    <cellStyle name="Euro 32 5" xfId="202" xr:uid="{00000000-0005-0000-0000-000053030000}"/>
    <cellStyle name="Euro 33" xfId="203" xr:uid="{00000000-0005-0000-0000-000054030000}"/>
    <cellStyle name="Euro 33 2" xfId="204" xr:uid="{00000000-0005-0000-0000-000055030000}"/>
    <cellStyle name="Euro 33 2 2" xfId="3093" xr:uid="{00000000-0005-0000-0000-000056030000}"/>
    <cellStyle name="Euro 33 3" xfId="205" xr:uid="{00000000-0005-0000-0000-000057030000}"/>
    <cellStyle name="Euro 33 3 2" xfId="206" xr:uid="{00000000-0005-0000-0000-000058030000}"/>
    <cellStyle name="Euro 33 3 2 2" xfId="3094" xr:uid="{00000000-0005-0000-0000-000059030000}"/>
    <cellStyle name="Euro 33 3 3" xfId="2030" xr:uid="{00000000-0005-0000-0000-00005A030000}"/>
    <cellStyle name="Euro 33 3 3 2" xfId="3095" xr:uid="{00000000-0005-0000-0000-00005B030000}"/>
    <cellStyle name="Euro 33 3 4" xfId="3096" xr:uid="{00000000-0005-0000-0000-00005C030000}"/>
    <cellStyle name="Euro 33 4" xfId="207" xr:uid="{00000000-0005-0000-0000-00005D030000}"/>
    <cellStyle name="Euro 33 4 2" xfId="3097" xr:uid="{00000000-0005-0000-0000-00005E030000}"/>
    <cellStyle name="Euro 33 4 2 2" xfId="3098" xr:uid="{00000000-0005-0000-0000-00005F030000}"/>
    <cellStyle name="Euro 33 4 3" xfId="3099" xr:uid="{00000000-0005-0000-0000-000060030000}"/>
    <cellStyle name="Euro 33 5" xfId="208" xr:uid="{00000000-0005-0000-0000-000061030000}"/>
    <cellStyle name="Euro 34" xfId="209" xr:uid="{00000000-0005-0000-0000-000062030000}"/>
    <cellStyle name="Euro 34 2" xfId="210" xr:uid="{00000000-0005-0000-0000-000063030000}"/>
    <cellStyle name="Euro 34 2 2" xfId="3100" xr:uid="{00000000-0005-0000-0000-000064030000}"/>
    <cellStyle name="Euro 34 3" xfId="211" xr:uid="{00000000-0005-0000-0000-000065030000}"/>
    <cellStyle name="Euro 34 3 2" xfId="212" xr:uid="{00000000-0005-0000-0000-000066030000}"/>
    <cellStyle name="Euro 34 3 2 2" xfId="3101" xr:uid="{00000000-0005-0000-0000-000067030000}"/>
    <cellStyle name="Euro 34 3 3" xfId="2031" xr:uid="{00000000-0005-0000-0000-000068030000}"/>
    <cellStyle name="Euro 34 3 3 2" xfId="3102" xr:uid="{00000000-0005-0000-0000-000069030000}"/>
    <cellStyle name="Euro 34 3 4" xfId="3103" xr:uid="{00000000-0005-0000-0000-00006A030000}"/>
    <cellStyle name="Euro 34 4" xfId="213" xr:uid="{00000000-0005-0000-0000-00006B030000}"/>
    <cellStyle name="Euro 34 4 2" xfId="3104" xr:uid="{00000000-0005-0000-0000-00006C030000}"/>
    <cellStyle name="Euro 34 4 2 2" xfId="3105" xr:uid="{00000000-0005-0000-0000-00006D030000}"/>
    <cellStyle name="Euro 34 4 3" xfId="3106" xr:uid="{00000000-0005-0000-0000-00006E030000}"/>
    <cellStyle name="Euro 34 5" xfId="214" xr:uid="{00000000-0005-0000-0000-00006F030000}"/>
    <cellStyle name="Euro 35" xfId="215" xr:uid="{00000000-0005-0000-0000-000070030000}"/>
    <cellStyle name="Euro 35 2" xfId="216" xr:uid="{00000000-0005-0000-0000-000071030000}"/>
    <cellStyle name="Euro 35 2 2" xfId="3107" xr:uid="{00000000-0005-0000-0000-000072030000}"/>
    <cellStyle name="Euro 35 3" xfId="217" xr:uid="{00000000-0005-0000-0000-000073030000}"/>
    <cellStyle name="Euro 35 3 2" xfId="218" xr:uid="{00000000-0005-0000-0000-000074030000}"/>
    <cellStyle name="Euro 35 3 2 2" xfId="3108" xr:uid="{00000000-0005-0000-0000-000075030000}"/>
    <cellStyle name="Euro 35 3 3" xfId="2032" xr:uid="{00000000-0005-0000-0000-000076030000}"/>
    <cellStyle name="Euro 35 3 3 2" xfId="3109" xr:uid="{00000000-0005-0000-0000-000077030000}"/>
    <cellStyle name="Euro 35 3 4" xfId="3110" xr:uid="{00000000-0005-0000-0000-000078030000}"/>
    <cellStyle name="Euro 35 4" xfId="219" xr:uid="{00000000-0005-0000-0000-000079030000}"/>
    <cellStyle name="Euro 35 4 2" xfId="3111" xr:uid="{00000000-0005-0000-0000-00007A030000}"/>
    <cellStyle name="Euro 35 4 2 2" xfId="3112" xr:uid="{00000000-0005-0000-0000-00007B030000}"/>
    <cellStyle name="Euro 35 4 3" xfId="3113" xr:uid="{00000000-0005-0000-0000-00007C030000}"/>
    <cellStyle name="Euro 35 5" xfId="220" xr:uid="{00000000-0005-0000-0000-00007D030000}"/>
    <cellStyle name="Euro 36" xfId="221" xr:uid="{00000000-0005-0000-0000-00007E030000}"/>
    <cellStyle name="Euro 36 2" xfId="222" xr:uid="{00000000-0005-0000-0000-00007F030000}"/>
    <cellStyle name="Euro 36 2 2" xfId="3114" xr:uid="{00000000-0005-0000-0000-000080030000}"/>
    <cellStyle name="Euro 36 3" xfId="223" xr:uid="{00000000-0005-0000-0000-000081030000}"/>
    <cellStyle name="Euro 36 3 2" xfId="224" xr:uid="{00000000-0005-0000-0000-000082030000}"/>
    <cellStyle name="Euro 36 3 2 2" xfId="3115" xr:uid="{00000000-0005-0000-0000-000083030000}"/>
    <cellStyle name="Euro 36 3 3" xfId="2033" xr:uid="{00000000-0005-0000-0000-000084030000}"/>
    <cellStyle name="Euro 36 3 3 2" xfId="3116" xr:uid="{00000000-0005-0000-0000-000085030000}"/>
    <cellStyle name="Euro 36 3 4" xfId="3117" xr:uid="{00000000-0005-0000-0000-000086030000}"/>
    <cellStyle name="Euro 36 4" xfId="225" xr:uid="{00000000-0005-0000-0000-000087030000}"/>
    <cellStyle name="Euro 36 4 2" xfId="3118" xr:uid="{00000000-0005-0000-0000-000088030000}"/>
    <cellStyle name="Euro 36 4 2 2" xfId="3119" xr:uid="{00000000-0005-0000-0000-000089030000}"/>
    <cellStyle name="Euro 36 4 3" xfId="3120" xr:uid="{00000000-0005-0000-0000-00008A030000}"/>
    <cellStyle name="Euro 36 5" xfId="226" xr:uid="{00000000-0005-0000-0000-00008B030000}"/>
    <cellStyle name="Euro 37" xfId="227" xr:uid="{00000000-0005-0000-0000-00008C030000}"/>
    <cellStyle name="Euro 37 2" xfId="228" xr:uid="{00000000-0005-0000-0000-00008D030000}"/>
    <cellStyle name="Euro 37 2 2" xfId="3121" xr:uid="{00000000-0005-0000-0000-00008E030000}"/>
    <cellStyle name="Euro 37 3" xfId="229" xr:uid="{00000000-0005-0000-0000-00008F030000}"/>
    <cellStyle name="Euro 37 3 2" xfId="230" xr:uid="{00000000-0005-0000-0000-000090030000}"/>
    <cellStyle name="Euro 37 3 2 2" xfId="3122" xr:uid="{00000000-0005-0000-0000-000091030000}"/>
    <cellStyle name="Euro 37 3 3" xfId="2034" xr:uid="{00000000-0005-0000-0000-000092030000}"/>
    <cellStyle name="Euro 37 3 3 2" xfId="3123" xr:uid="{00000000-0005-0000-0000-000093030000}"/>
    <cellStyle name="Euro 37 3 4" xfId="3124" xr:uid="{00000000-0005-0000-0000-000094030000}"/>
    <cellStyle name="Euro 37 4" xfId="231" xr:uid="{00000000-0005-0000-0000-000095030000}"/>
    <cellStyle name="Euro 37 4 2" xfId="3125" xr:uid="{00000000-0005-0000-0000-000096030000}"/>
    <cellStyle name="Euro 37 4 2 2" xfId="3126" xr:uid="{00000000-0005-0000-0000-000097030000}"/>
    <cellStyle name="Euro 37 4 3" xfId="3127" xr:uid="{00000000-0005-0000-0000-000098030000}"/>
    <cellStyle name="Euro 37 5" xfId="232" xr:uid="{00000000-0005-0000-0000-000099030000}"/>
    <cellStyle name="Euro 38" xfId="233" xr:uid="{00000000-0005-0000-0000-00009A030000}"/>
    <cellStyle name="Euro 38 2" xfId="234" xr:uid="{00000000-0005-0000-0000-00009B030000}"/>
    <cellStyle name="Euro 38 2 2" xfId="3128" xr:uid="{00000000-0005-0000-0000-00009C030000}"/>
    <cellStyle name="Euro 38 3" xfId="235" xr:uid="{00000000-0005-0000-0000-00009D030000}"/>
    <cellStyle name="Euro 38 3 2" xfId="236" xr:uid="{00000000-0005-0000-0000-00009E030000}"/>
    <cellStyle name="Euro 38 3 2 2" xfId="3129" xr:uid="{00000000-0005-0000-0000-00009F030000}"/>
    <cellStyle name="Euro 38 3 3" xfId="2035" xr:uid="{00000000-0005-0000-0000-0000A0030000}"/>
    <cellStyle name="Euro 38 3 3 2" xfId="3130" xr:uid="{00000000-0005-0000-0000-0000A1030000}"/>
    <cellStyle name="Euro 38 3 4" xfId="3131" xr:uid="{00000000-0005-0000-0000-0000A2030000}"/>
    <cellStyle name="Euro 38 4" xfId="237" xr:uid="{00000000-0005-0000-0000-0000A3030000}"/>
    <cellStyle name="Euro 38 4 2" xfId="3132" xr:uid="{00000000-0005-0000-0000-0000A4030000}"/>
    <cellStyle name="Euro 38 4 2 2" xfId="3133" xr:uid="{00000000-0005-0000-0000-0000A5030000}"/>
    <cellStyle name="Euro 38 4 3" xfId="3134" xr:uid="{00000000-0005-0000-0000-0000A6030000}"/>
    <cellStyle name="Euro 38 5" xfId="238" xr:uid="{00000000-0005-0000-0000-0000A7030000}"/>
    <cellStyle name="Euro 39" xfId="239" xr:uid="{00000000-0005-0000-0000-0000A8030000}"/>
    <cellStyle name="Euro 39 2" xfId="240" xr:uid="{00000000-0005-0000-0000-0000A9030000}"/>
    <cellStyle name="Euro 39 2 2" xfId="3135" xr:uid="{00000000-0005-0000-0000-0000AA030000}"/>
    <cellStyle name="Euro 39 3" xfId="241" xr:uid="{00000000-0005-0000-0000-0000AB030000}"/>
    <cellStyle name="Euro 39 3 2" xfId="242" xr:uid="{00000000-0005-0000-0000-0000AC030000}"/>
    <cellStyle name="Euro 39 3 2 2" xfId="3136" xr:uid="{00000000-0005-0000-0000-0000AD030000}"/>
    <cellStyle name="Euro 39 3 3" xfId="2036" xr:uid="{00000000-0005-0000-0000-0000AE030000}"/>
    <cellStyle name="Euro 39 3 3 2" xfId="3137" xr:uid="{00000000-0005-0000-0000-0000AF030000}"/>
    <cellStyle name="Euro 39 3 4" xfId="3138" xr:uid="{00000000-0005-0000-0000-0000B0030000}"/>
    <cellStyle name="Euro 39 4" xfId="243" xr:uid="{00000000-0005-0000-0000-0000B1030000}"/>
    <cellStyle name="Euro 39 4 2" xfId="3139" xr:uid="{00000000-0005-0000-0000-0000B2030000}"/>
    <cellStyle name="Euro 39 4 2 2" xfId="3140" xr:uid="{00000000-0005-0000-0000-0000B3030000}"/>
    <cellStyle name="Euro 39 4 3" xfId="3141" xr:uid="{00000000-0005-0000-0000-0000B4030000}"/>
    <cellStyle name="Euro 39 5" xfId="244" xr:uid="{00000000-0005-0000-0000-0000B5030000}"/>
    <cellStyle name="Euro 4" xfId="245" xr:uid="{00000000-0005-0000-0000-0000B6030000}"/>
    <cellStyle name="Euro 4 2" xfId="246" xr:uid="{00000000-0005-0000-0000-0000B7030000}"/>
    <cellStyle name="Euro 4 2 2" xfId="3142" xr:uid="{00000000-0005-0000-0000-0000B8030000}"/>
    <cellStyle name="Euro 4 3" xfId="247" xr:uid="{00000000-0005-0000-0000-0000B9030000}"/>
    <cellStyle name="Euro 4 3 2" xfId="248" xr:uid="{00000000-0005-0000-0000-0000BA030000}"/>
    <cellStyle name="Euro 4 3 2 2" xfId="3143" xr:uid="{00000000-0005-0000-0000-0000BB030000}"/>
    <cellStyle name="Euro 4 3 3" xfId="2037" xr:uid="{00000000-0005-0000-0000-0000BC030000}"/>
    <cellStyle name="Euro 4 3 3 2" xfId="3144" xr:uid="{00000000-0005-0000-0000-0000BD030000}"/>
    <cellStyle name="Euro 4 3 4" xfId="3145" xr:uid="{00000000-0005-0000-0000-0000BE030000}"/>
    <cellStyle name="Euro 4 4" xfId="249" xr:uid="{00000000-0005-0000-0000-0000BF030000}"/>
    <cellStyle name="Euro 4 4 2" xfId="3146" xr:uid="{00000000-0005-0000-0000-0000C0030000}"/>
    <cellStyle name="Euro 4 4 2 2" xfId="3147" xr:uid="{00000000-0005-0000-0000-0000C1030000}"/>
    <cellStyle name="Euro 4 4 3" xfId="3148" xr:uid="{00000000-0005-0000-0000-0000C2030000}"/>
    <cellStyle name="Euro 4 5" xfId="250" xr:uid="{00000000-0005-0000-0000-0000C3030000}"/>
    <cellStyle name="Euro 40" xfId="251" xr:uid="{00000000-0005-0000-0000-0000C4030000}"/>
    <cellStyle name="Euro 40 2" xfId="252" xr:uid="{00000000-0005-0000-0000-0000C5030000}"/>
    <cellStyle name="Euro 40 2 2" xfId="3149" xr:uid="{00000000-0005-0000-0000-0000C6030000}"/>
    <cellStyle name="Euro 40 3" xfId="253" xr:uid="{00000000-0005-0000-0000-0000C7030000}"/>
    <cellStyle name="Euro 40 3 2" xfId="254" xr:uid="{00000000-0005-0000-0000-0000C8030000}"/>
    <cellStyle name="Euro 40 3 2 2" xfId="3150" xr:uid="{00000000-0005-0000-0000-0000C9030000}"/>
    <cellStyle name="Euro 40 3 3" xfId="2038" xr:uid="{00000000-0005-0000-0000-0000CA030000}"/>
    <cellStyle name="Euro 40 3 3 2" xfId="3151" xr:uid="{00000000-0005-0000-0000-0000CB030000}"/>
    <cellStyle name="Euro 40 3 4" xfId="3152" xr:uid="{00000000-0005-0000-0000-0000CC030000}"/>
    <cellStyle name="Euro 40 4" xfId="255" xr:uid="{00000000-0005-0000-0000-0000CD030000}"/>
    <cellStyle name="Euro 40 4 2" xfId="3153" xr:uid="{00000000-0005-0000-0000-0000CE030000}"/>
    <cellStyle name="Euro 40 4 2 2" xfId="3154" xr:uid="{00000000-0005-0000-0000-0000CF030000}"/>
    <cellStyle name="Euro 40 4 3" xfId="3155" xr:uid="{00000000-0005-0000-0000-0000D0030000}"/>
    <cellStyle name="Euro 40 5" xfId="256" xr:uid="{00000000-0005-0000-0000-0000D1030000}"/>
    <cellStyle name="Euro 41" xfId="257" xr:uid="{00000000-0005-0000-0000-0000D2030000}"/>
    <cellStyle name="Euro 41 2" xfId="258" xr:uid="{00000000-0005-0000-0000-0000D3030000}"/>
    <cellStyle name="Euro 41 2 2" xfId="3156" xr:uid="{00000000-0005-0000-0000-0000D4030000}"/>
    <cellStyle name="Euro 41 3" xfId="259" xr:uid="{00000000-0005-0000-0000-0000D5030000}"/>
    <cellStyle name="Euro 41 3 2" xfId="260" xr:uid="{00000000-0005-0000-0000-0000D6030000}"/>
    <cellStyle name="Euro 41 3 2 2" xfId="3157" xr:uid="{00000000-0005-0000-0000-0000D7030000}"/>
    <cellStyle name="Euro 41 3 3" xfId="2039" xr:uid="{00000000-0005-0000-0000-0000D8030000}"/>
    <cellStyle name="Euro 41 3 3 2" xfId="3158" xr:uid="{00000000-0005-0000-0000-0000D9030000}"/>
    <cellStyle name="Euro 41 3 4" xfId="3159" xr:uid="{00000000-0005-0000-0000-0000DA030000}"/>
    <cellStyle name="Euro 41 4" xfId="261" xr:uid="{00000000-0005-0000-0000-0000DB030000}"/>
    <cellStyle name="Euro 41 4 2" xfId="3160" xr:uid="{00000000-0005-0000-0000-0000DC030000}"/>
    <cellStyle name="Euro 41 4 2 2" xfId="3161" xr:uid="{00000000-0005-0000-0000-0000DD030000}"/>
    <cellStyle name="Euro 41 4 3" xfId="3162" xr:uid="{00000000-0005-0000-0000-0000DE030000}"/>
    <cellStyle name="Euro 41 5" xfId="262" xr:uid="{00000000-0005-0000-0000-0000DF030000}"/>
    <cellStyle name="Euro 42" xfId="263" xr:uid="{00000000-0005-0000-0000-0000E0030000}"/>
    <cellStyle name="Euro 42 2" xfId="264" xr:uid="{00000000-0005-0000-0000-0000E1030000}"/>
    <cellStyle name="Euro 42 2 2" xfId="3163" xr:uid="{00000000-0005-0000-0000-0000E2030000}"/>
    <cellStyle name="Euro 42 3" xfId="265" xr:uid="{00000000-0005-0000-0000-0000E3030000}"/>
    <cellStyle name="Euro 42 3 2" xfId="266" xr:uid="{00000000-0005-0000-0000-0000E4030000}"/>
    <cellStyle name="Euro 42 3 2 2" xfId="3164" xr:uid="{00000000-0005-0000-0000-0000E5030000}"/>
    <cellStyle name="Euro 42 3 3" xfId="2040" xr:uid="{00000000-0005-0000-0000-0000E6030000}"/>
    <cellStyle name="Euro 42 3 3 2" xfId="3165" xr:uid="{00000000-0005-0000-0000-0000E7030000}"/>
    <cellStyle name="Euro 42 3 4" xfId="3166" xr:uid="{00000000-0005-0000-0000-0000E8030000}"/>
    <cellStyle name="Euro 42 4" xfId="267" xr:uid="{00000000-0005-0000-0000-0000E9030000}"/>
    <cellStyle name="Euro 42 4 2" xfId="3167" xr:uid="{00000000-0005-0000-0000-0000EA030000}"/>
    <cellStyle name="Euro 42 4 2 2" xfId="3168" xr:uid="{00000000-0005-0000-0000-0000EB030000}"/>
    <cellStyle name="Euro 42 4 3" xfId="3169" xr:uid="{00000000-0005-0000-0000-0000EC030000}"/>
    <cellStyle name="Euro 42 5" xfId="268" xr:uid="{00000000-0005-0000-0000-0000ED030000}"/>
    <cellStyle name="Euro 43" xfId="269" xr:uid="{00000000-0005-0000-0000-0000EE030000}"/>
    <cellStyle name="Euro 43 2" xfId="270" xr:uid="{00000000-0005-0000-0000-0000EF030000}"/>
    <cellStyle name="Euro 43 2 2" xfId="3170" xr:uid="{00000000-0005-0000-0000-0000F0030000}"/>
    <cellStyle name="Euro 43 3" xfId="271" xr:uid="{00000000-0005-0000-0000-0000F1030000}"/>
    <cellStyle name="Euro 43 3 2" xfId="272" xr:uid="{00000000-0005-0000-0000-0000F2030000}"/>
    <cellStyle name="Euro 43 3 2 2" xfId="3171" xr:uid="{00000000-0005-0000-0000-0000F3030000}"/>
    <cellStyle name="Euro 43 3 3" xfId="2041" xr:uid="{00000000-0005-0000-0000-0000F4030000}"/>
    <cellStyle name="Euro 43 3 3 2" xfId="3172" xr:uid="{00000000-0005-0000-0000-0000F5030000}"/>
    <cellStyle name="Euro 43 3 4" xfId="3173" xr:uid="{00000000-0005-0000-0000-0000F6030000}"/>
    <cellStyle name="Euro 43 4" xfId="273" xr:uid="{00000000-0005-0000-0000-0000F7030000}"/>
    <cellStyle name="Euro 43 4 2" xfId="3174" xr:uid="{00000000-0005-0000-0000-0000F8030000}"/>
    <cellStyle name="Euro 43 4 2 2" xfId="3175" xr:uid="{00000000-0005-0000-0000-0000F9030000}"/>
    <cellStyle name="Euro 43 4 3" xfId="3176" xr:uid="{00000000-0005-0000-0000-0000FA030000}"/>
    <cellStyle name="Euro 43 5" xfId="274" xr:uid="{00000000-0005-0000-0000-0000FB030000}"/>
    <cellStyle name="Euro 44" xfId="275" xr:uid="{00000000-0005-0000-0000-0000FC030000}"/>
    <cellStyle name="Euro 44 2" xfId="276" xr:uid="{00000000-0005-0000-0000-0000FD030000}"/>
    <cellStyle name="Euro 44 2 2" xfId="3177" xr:uid="{00000000-0005-0000-0000-0000FE030000}"/>
    <cellStyle name="Euro 44 3" xfId="277" xr:uid="{00000000-0005-0000-0000-0000FF030000}"/>
    <cellStyle name="Euro 44 3 2" xfId="278" xr:uid="{00000000-0005-0000-0000-000000040000}"/>
    <cellStyle name="Euro 44 3 2 2" xfId="3178" xr:uid="{00000000-0005-0000-0000-000001040000}"/>
    <cellStyle name="Euro 44 3 3" xfId="2042" xr:uid="{00000000-0005-0000-0000-000002040000}"/>
    <cellStyle name="Euro 44 3 3 2" xfId="3179" xr:uid="{00000000-0005-0000-0000-000003040000}"/>
    <cellStyle name="Euro 44 3 4" xfId="3180" xr:uid="{00000000-0005-0000-0000-000004040000}"/>
    <cellStyle name="Euro 44 4" xfId="279" xr:uid="{00000000-0005-0000-0000-000005040000}"/>
    <cellStyle name="Euro 44 4 2" xfId="3181" xr:uid="{00000000-0005-0000-0000-000006040000}"/>
    <cellStyle name="Euro 44 4 2 2" xfId="3182" xr:uid="{00000000-0005-0000-0000-000007040000}"/>
    <cellStyle name="Euro 44 4 3" xfId="3183" xr:uid="{00000000-0005-0000-0000-000008040000}"/>
    <cellStyle name="Euro 44 5" xfId="280" xr:uid="{00000000-0005-0000-0000-000009040000}"/>
    <cellStyle name="Euro 45" xfId="281" xr:uid="{00000000-0005-0000-0000-00000A040000}"/>
    <cellStyle name="Euro 45 2" xfId="2043" xr:uid="{00000000-0005-0000-0000-00000B040000}"/>
    <cellStyle name="Euro 45 2 2" xfId="3184" xr:uid="{00000000-0005-0000-0000-00000C040000}"/>
    <cellStyle name="Euro 45 3" xfId="3185" xr:uid="{00000000-0005-0000-0000-00000D040000}"/>
    <cellStyle name="Euro 46" xfId="282" xr:uid="{00000000-0005-0000-0000-00000E040000}"/>
    <cellStyle name="Euro 46 2" xfId="3186" xr:uid="{00000000-0005-0000-0000-00000F040000}"/>
    <cellStyle name="Euro 47" xfId="283" xr:uid="{00000000-0005-0000-0000-000010040000}"/>
    <cellStyle name="Euro 47 2" xfId="284" xr:uid="{00000000-0005-0000-0000-000011040000}"/>
    <cellStyle name="Euro 47 2 2" xfId="3187" xr:uid="{00000000-0005-0000-0000-000012040000}"/>
    <cellStyle name="Euro 47 3" xfId="3188" xr:uid="{00000000-0005-0000-0000-000013040000}"/>
    <cellStyle name="Euro 47 3 2" xfId="3189" xr:uid="{00000000-0005-0000-0000-000014040000}"/>
    <cellStyle name="Euro 47 4" xfId="3190" xr:uid="{00000000-0005-0000-0000-000015040000}"/>
    <cellStyle name="Euro 48" xfId="285" xr:uid="{00000000-0005-0000-0000-000016040000}"/>
    <cellStyle name="Euro 48 2" xfId="3191" xr:uid="{00000000-0005-0000-0000-000017040000}"/>
    <cellStyle name="Euro 49" xfId="286" xr:uid="{00000000-0005-0000-0000-000018040000}"/>
    <cellStyle name="Euro 49 2" xfId="3192" xr:uid="{00000000-0005-0000-0000-000019040000}"/>
    <cellStyle name="Euro 49 2 2" xfId="3193" xr:uid="{00000000-0005-0000-0000-00001A040000}"/>
    <cellStyle name="Euro 49 3" xfId="3194" xr:uid="{00000000-0005-0000-0000-00001B040000}"/>
    <cellStyle name="Euro 5" xfId="287" xr:uid="{00000000-0005-0000-0000-00001C040000}"/>
    <cellStyle name="Euro 5 2" xfId="288" xr:uid="{00000000-0005-0000-0000-00001D040000}"/>
    <cellStyle name="Euro 5 2 2" xfId="3195" xr:uid="{00000000-0005-0000-0000-00001E040000}"/>
    <cellStyle name="Euro 5 3" xfId="289" xr:uid="{00000000-0005-0000-0000-00001F040000}"/>
    <cellStyle name="Euro 5 3 2" xfId="290" xr:uid="{00000000-0005-0000-0000-000020040000}"/>
    <cellStyle name="Euro 5 3 2 2" xfId="3196" xr:uid="{00000000-0005-0000-0000-000021040000}"/>
    <cellStyle name="Euro 5 3 3" xfId="2044" xr:uid="{00000000-0005-0000-0000-000022040000}"/>
    <cellStyle name="Euro 5 3 3 2" xfId="3197" xr:uid="{00000000-0005-0000-0000-000023040000}"/>
    <cellStyle name="Euro 5 3 4" xfId="3198" xr:uid="{00000000-0005-0000-0000-000024040000}"/>
    <cellStyle name="Euro 5 4" xfId="291" xr:uid="{00000000-0005-0000-0000-000025040000}"/>
    <cellStyle name="Euro 5 4 2" xfId="3199" xr:uid="{00000000-0005-0000-0000-000026040000}"/>
    <cellStyle name="Euro 5 4 2 2" xfId="3200" xr:uid="{00000000-0005-0000-0000-000027040000}"/>
    <cellStyle name="Euro 5 4 3" xfId="3201" xr:uid="{00000000-0005-0000-0000-000028040000}"/>
    <cellStyle name="Euro 5 5" xfId="292" xr:uid="{00000000-0005-0000-0000-000029040000}"/>
    <cellStyle name="Euro 50" xfId="293" xr:uid="{00000000-0005-0000-0000-00002A040000}"/>
    <cellStyle name="Euro 51" xfId="3202" xr:uid="{00000000-0005-0000-0000-00002B040000}"/>
    <cellStyle name="Euro 51 2" xfId="3203" xr:uid="{00000000-0005-0000-0000-00002C040000}"/>
    <cellStyle name="Euro 6" xfId="294" xr:uid="{00000000-0005-0000-0000-00002D040000}"/>
    <cellStyle name="Euro 6 2" xfId="295" xr:uid="{00000000-0005-0000-0000-00002E040000}"/>
    <cellStyle name="Euro 6 2 2" xfId="3204" xr:uid="{00000000-0005-0000-0000-00002F040000}"/>
    <cellStyle name="Euro 6 3" xfId="296" xr:uid="{00000000-0005-0000-0000-000030040000}"/>
    <cellStyle name="Euro 6 3 2" xfId="297" xr:uid="{00000000-0005-0000-0000-000031040000}"/>
    <cellStyle name="Euro 6 3 2 2" xfId="3205" xr:uid="{00000000-0005-0000-0000-000032040000}"/>
    <cellStyle name="Euro 6 3 3" xfId="2045" xr:uid="{00000000-0005-0000-0000-000033040000}"/>
    <cellStyle name="Euro 6 3 3 2" xfId="3206" xr:uid="{00000000-0005-0000-0000-000034040000}"/>
    <cellStyle name="Euro 6 3 4" xfId="3207" xr:uid="{00000000-0005-0000-0000-000035040000}"/>
    <cellStyle name="Euro 6 4" xfId="298" xr:uid="{00000000-0005-0000-0000-000036040000}"/>
    <cellStyle name="Euro 6 4 2" xfId="3208" xr:uid="{00000000-0005-0000-0000-000037040000}"/>
    <cellStyle name="Euro 6 4 2 2" xfId="3209" xr:uid="{00000000-0005-0000-0000-000038040000}"/>
    <cellStyle name="Euro 6 4 3" xfId="3210" xr:uid="{00000000-0005-0000-0000-000039040000}"/>
    <cellStyle name="Euro 6 5" xfId="299" xr:uid="{00000000-0005-0000-0000-00003A040000}"/>
    <cellStyle name="Euro 7" xfId="300" xr:uid="{00000000-0005-0000-0000-00003B040000}"/>
    <cellStyle name="Euro 7 2" xfId="301" xr:uid="{00000000-0005-0000-0000-00003C040000}"/>
    <cellStyle name="Euro 7 2 2" xfId="3211" xr:uid="{00000000-0005-0000-0000-00003D040000}"/>
    <cellStyle name="Euro 7 3" xfId="302" xr:uid="{00000000-0005-0000-0000-00003E040000}"/>
    <cellStyle name="Euro 7 3 2" xfId="303" xr:uid="{00000000-0005-0000-0000-00003F040000}"/>
    <cellStyle name="Euro 7 3 2 2" xfId="3212" xr:uid="{00000000-0005-0000-0000-000040040000}"/>
    <cellStyle name="Euro 7 3 3" xfId="2046" xr:uid="{00000000-0005-0000-0000-000041040000}"/>
    <cellStyle name="Euro 7 3 3 2" xfId="3213" xr:uid="{00000000-0005-0000-0000-000042040000}"/>
    <cellStyle name="Euro 7 3 4" xfId="3214" xr:uid="{00000000-0005-0000-0000-000043040000}"/>
    <cellStyle name="Euro 7 4" xfId="304" xr:uid="{00000000-0005-0000-0000-000044040000}"/>
    <cellStyle name="Euro 7 4 2" xfId="3215" xr:uid="{00000000-0005-0000-0000-000045040000}"/>
    <cellStyle name="Euro 7 4 2 2" xfId="3216" xr:uid="{00000000-0005-0000-0000-000046040000}"/>
    <cellStyle name="Euro 7 4 3" xfId="3217" xr:uid="{00000000-0005-0000-0000-000047040000}"/>
    <cellStyle name="Euro 7 5" xfId="305" xr:uid="{00000000-0005-0000-0000-000048040000}"/>
    <cellStyle name="Euro 8" xfId="306" xr:uid="{00000000-0005-0000-0000-000049040000}"/>
    <cellStyle name="Euro 8 2" xfId="307" xr:uid="{00000000-0005-0000-0000-00004A040000}"/>
    <cellStyle name="Euro 8 2 2" xfId="3218" xr:uid="{00000000-0005-0000-0000-00004B040000}"/>
    <cellStyle name="Euro 8 3" xfId="308" xr:uid="{00000000-0005-0000-0000-00004C040000}"/>
    <cellStyle name="Euro 8 3 2" xfId="309" xr:uid="{00000000-0005-0000-0000-00004D040000}"/>
    <cellStyle name="Euro 8 3 2 2" xfId="3219" xr:uid="{00000000-0005-0000-0000-00004E040000}"/>
    <cellStyle name="Euro 8 3 3" xfId="2047" xr:uid="{00000000-0005-0000-0000-00004F040000}"/>
    <cellStyle name="Euro 8 3 3 2" xfId="3220" xr:uid="{00000000-0005-0000-0000-000050040000}"/>
    <cellStyle name="Euro 8 3 4" xfId="3221" xr:uid="{00000000-0005-0000-0000-000051040000}"/>
    <cellStyle name="Euro 8 4" xfId="310" xr:uid="{00000000-0005-0000-0000-000052040000}"/>
    <cellStyle name="Euro 8 4 2" xfId="3222" xr:uid="{00000000-0005-0000-0000-000053040000}"/>
    <cellStyle name="Euro 8 4 2 2" xfId="3223" xr:uid="{00000000-0005-0000-0000-000054040000}"/>
    <cellStyle name="Euro 8 4 3" xfId="3224" xr:uid="{00000000-0005-0000-0000-000055040000}"/>
    <cellStyle name="Euro 8 5" xfId="311" xr:uid="{00000000-0005-0000-0000-000056040000}"/>
    <cellStyle name="Euro 9" xfId="312" xr:uid="{00000000-0005-0000-0000-000057040000}"/>
    <cellStyle name="Euro 9 2" xfId="313" xr:uid="{00000000-0005-0000-0000-000058040000}"/>
    <cellStyle name="Euro 9 2 2" xfId="3225" xr:uid="{00000000-0005-0000-0000-000059040000}"/>
    <cellStyle name="Euro 9 3" xfId="314" xr:uid="{00000000-0005-0000-0000-00005A040000}"/>
    <cellStyle name="Euro 9 3 2" xfId="315" xr:uid="{00000000-0005-0000-0000-00005B040000}"/>
    <cellStyle name="Euro 9 3 2 2" xfId="3226" xr:uid="{00000000-0005-0000-0000-00005C040000}"/>
    <cellStyle name="Euro 9 3 3" xfId="2048" xr:uid="{00000000-0005-0000-0000-00005D040000}"/>
    <cellStyle name="Euro 9 3 3 2" xfId="3227" xr:uid="{00000000-0005-0000-0000-00005E040000}"/>
    <cellStyle name="Euro 9 3 4" xfId="3228" xr:uid="{00000000-0005-0000-0000-00005F040000}"/>
    <cellStyle name="Euro 9 4" xfId="316" xr:uid="{00000000-0005-0000-0000-000060040000}"/>
    <cellStyle name="Euro 9 4 2" xfId="3229" xr:uid="{00000000-0005-0000-0000-000061040000}"/>
    <cellStyle name="Euro 9 4 2 2" xfId="3230" xr:uid="{00000000-0005-0000-0000-000062040000}"/>
    <cellStyle name="Euro 9 4 3" xfId="3231" xr:uid="{00000000-0005-0000-0000-000063040000}"/>
    <cellStyle name="Euro 9 5" xfId="317" xr:uid="{00000000-0005-0000-0000-000064040000}"/>
    <cellStyle name="Explanatory Text" xfId="1971" builtinId="53" customBuiltin="1"/>
    <cellStyle name="Explanatory Text 2" xfId="2566" xr:uid="{00000000-0005-0000-0000-000066040000}"/>
    <cellStyle name="Fixed2 - Type2" xfId="3" xr:uid="{00000000-0005-0000-0000-000067040000}"/>
    <cellStyle name="Float" xfId="3232" xr:uid="{00000000-0005-0000-0000-000068040000}"/>
    <cellStyle name="Float 2" xfId="3233" xr:uid="{00000000-0005-0000-0000-000069040000}"/>
    <cellStyle name="Good" xfId="1963" builtinId="26" customBuiltin="1"/>
    <cellStyle name="Good 2" xfId="2567" xr:uid="{00000000-0005-0000-0000-00006B040000}"/>
    <cellStyle name="Heading 1" xfId="1959" builtinId="16" customBuiltin="1"/>
    <cellStyle name="Heading 1 2" xfId="2568" xr:uid="{00000000-0005-0000-0000-00006D040000}"/>
    <cellStyle name="Heading 1 2 2" xfId="3234" xr:uid="{00000000-0005-0000-0000-00006E040000}"/>
    <cellStyle name="Heading 2" xfId="1960" builtinId="17" customBuiltin="1"/>
    <cellStyle name="Heading 2 2" xfId="2569" xr:uid="{00000000-0005-0000-0000-000070040000}"/>
    <cellStyle name="Heading 2 2 2" xfId="3235" xr:uid="{00000000-0005-0000-0000-000071040000}"/>
    <cellStyle name="Heading 3" xfId="1961" builtinId="18" customBuiltin="1"/>
    <cellStyle name="Heading 3 2" xfId="2570" xr:uid="{00000000-0005-0000-0000-000073040000}"/>
    <cellStyle name="Heading 4" xfId="1962" builtinId="19" customBuiltin="1"/>
    <cellStyle name="Heading 4 2" xfId="2571" xr:uid="{00000000-0005-0000-0000-000075040000}"/>
    <cellStyle name="Hyperlink 2" xfId="2445" xr:uid="{00000000-0005-0000-0000-000076040000}"/>
    <cellStyle name="Hyperlink 2 2" xfId="3236" xr:uid="{00000000-0005-0000-0000-000077040000}"/>
    <cellStyle name="Hyperlink 2 3" xfId="3237" xr:uid="{00000000-0005-0000-0000-000078040000}"/>
    <cellStyle name="Hyperlink 3" xfId="2572" xr:uid="{00000000-0005-0000-0000-000079040000}"/>
    <cellStyle name="Input" xfId="1966" builtinId="20" customBuiltin="1"/>
    <cellStyle name="Input 2" xfId="318" xr:uid="{00000000-0005-0000-0000-00007B040000}"/>
    <cellStyle name="Input 2 10" xfId="3238" xr:uid="{00000000-0005-0000-0000-00007C040000}"/>
    <cellStyle name="Input 2 11" xfId="3239" xr:uid="{00000000-0005-0000-0000-00007D040000}"/>
    <cellStyle name="Input 2 12" xfId="3240" xr:uid="{00000000-0005-0000-0000-00007E040000}"/>
    <cellStyle name="Input 2 2" xfId="2049" xr:uid="{00000000-0005-0000-0000-00007F040000}"/>
    <cellStyle name="Input 2 2 2" xfId="2050" xr:uid="{00000000-0005-0000-0000-000080040000}"/>
    <cellStyle name="Input 2 2 3" xfId="2051" xr:uid="{00000000-0005-0000-0000-000081040000}"/>
    <cellStyle name="Input 2 2 4" xfId="2052" xr:uid="{00000000-0005-0000-0000-000082040000}"/>
    <cellStyle name="Input 2 2 5" xfId="2053" xr:uid="{00000000-0005-0000-0000-000083040000}"/>
    <cellStyle name="Input 2 3" xfId="2054" xr:uid="{00000000-0005-0000-0000-000084040000}"/>
    <cellStyle name="Input 2 3 2" xfId="3241" xr:uid="{00000000-0005-0000-0000-000085040000}"/>
    <cellStyle name="Input 2 3 3" xfId="3242" xr:uid="{00000000-0005-0000-0000-000086040000}"/>
    <cellStyle name="Input 2 4" xfId="2055" xr:uid="{00000000-0005-0000-0000-000087040000}"/>
    <cellStyle name="Input 2 4 2" xfId="3243" xr:uid="{00000000-0005-0000-0000-000088040000}"/>
    <cellStyle name="Input 2 4 3" xfId="3244" xr:uid="{00000000-0005-0000-0000-000089040000}"/>
    <cellStyle name="Input 2 5" xfId="2056" xr:uid="{00000000-0005-0000-0000-00008A040000}"/>
    <cellStyle name="Input 2 5 2" xfId="3245" xr:uid="{00000000-0005-0000-0000-00008B040000}"/>
    <cellStyle name="Input 2 5 3" xfId="3246" xr:uid="{00000000-0005-0000-0000-00008C040000}"/>
    <cellStyle name="Input 2 6" xfId="2057" xr:uid="{00000000-0005-0000-0000-00008D040000}"/>
    <cellStyle name="Input 2 6 2" xfId="3247" xr:uid="{00000000-0005-0000-0000-00008E040000}"/>
    <cellStyle name="Input 2 6 3" xfId="3248" xr:uid="{00000000-0005-0000-0000-00008F040000}"/>
    <cellStyle name="Input 2 7" xfId="3249" xr:uid="{00000000-0005-0000-0000-000090040000}"/>
    <cellStyle name="Input 2 7 2" xfId="3250" xr:uid="{00000000-0005-0000-0000-000091040000}"/>
    <cellStyle name="Input 2 7 3" xfId="3251" xr:uid="{00000000-0005-0000-0000-000092040000}"/>
    <cellStyle name="Input 2 8" xfId="3252" xr:uid="{00000000-0005-0000-0000-000093040000}"/>
    <cellStyle name="Input 2 9" xfId="3253" xr:uid="{00000000-0005-0000-0000-000094040000}"/>
    <cellStyle name="Input 3" xfId="319" xr:uid="{00000000-0005-0000-0000-000095040000}"/>
    <cellStyle name="Input 3 2" xfId="3254" xr:uid="{00000000-0005-0000-0000-000096040000}"/>
    <cellStyle name="Input 3 2 2" xfId="3255" xr:uid="{00000000-0005-0000-0000-000097040000}"/>
    <cellStyle name="Input 3 2 3" xfId="3256" xr:uid="{00000000-0005-0000-0000-000098040000}"/>
    <cellStyle name="Input 3 3" xfId="3257" xr:uid="{00000000-0005-0000-0000-000099040000}"/>
    <cellStyle name="Input 3 3 2" xfId="3258" xr:uid="{00000000-0005-0000-0000-00009A040000}"/>
    <cellStyle name="Input 3 3 3" xfId="3259" xr:uid="{00000000-0005-0000-0000-00009B040000}"/>
    <cellStyle name="Input 3 4" xfId="3260" xr:uid="{00000000-0005-0000-0000-00009C040000}"/>
    <cellStyle name="Input 3 4 2" xfId="3261" xr:uid="{00000000-0005-0000-0000-00009D040000}"/>
    <cellStyle name="Input 3 4 3" xfId="3262" xr:uid="{00000000-0005-0000-0000-00009E040000}"/>
    <cellStyle name="Input 3 5" xfId="3263" xr:uid="{00000000-0005-0000-0000-00009F040000}"/>
    <cellStyle name="Input 3 5 2" xfId="3264" xr:uid="{00000000-0005-0000-0000-0000A0040000}"/>
    <cellStyle name="Input 3 5 3" xfId="3265" xr:uid="{00000000-0005-0000-0000-0000A1040000}"/>
    <cellStyle name="Input 3 6" xfId="3266" xr:uid="{00000000-0005-0000-0000-0000A2040000}"/>
    <cellStyle name="Input 3 6 2" xfId="3267" xr:uid="{00000000-0005-0000-0000-0000A3040000}"/>
    <cellStyle name="Input 3 6 3" xfId="3268" xr:uid="{00000000-0005-0000-0000-0000A4040000}"/>
    <cellStyle name="Input 3 7" xfId="3269" xr:uid="{00000000-0005-0000-0000-0000A5040000}"/>
    <cellStyle name="Input 3 8" xfId="3270" xr:uid="{00000000-0005-0000-0000-0000A6040000}"/>
    <cellStyle name="Input 4" xfId="3271" xr:uid="{00000000-0005-0000-0000-0000A7040000}"/>
    <cellStyle name="Input 5" xfId="3272" xr:uid="{00000000-0005-0000-0000-0000A8040000}"/>
    <cellStyle name="Input 6" xfId="3273" xr:uid="{00000000-0005-0000-0000-0000A9040000}"/>
    <cellStyle name="InputCells" xfId="320" xr:uid="{00000000-0005-0000-0000-0000AA040000}"/>
    <cellStyle name="Komma 10" xfId="3274" xr:uid="{00000000-0005-0000-0000-0000AB040000}"/>
    <cellStyle name="Komma 10 2" xfId="3275" xr:uid="{00000000-0005-0000-0000-0000AC040000}"/>
    <cellStyle name="Komma 11" xfId="3276" xr:uid="{00000000-0005-0000-0000-0000AD040000}"/>
    <cellStyle name="Komma 2" xfId="2573" xr:uid="{00000000-0005-0000-0000-0000AE040000}"/>
    <cellStyle name="Komma 2 2" xfId="2574" xr:uid="{00000000-0005-0000-0000-0000AF040000}"/>
    <cellStyle name="Komma 2 2 2" xfId="2575" xr:uid="{00000000-0005-0000-0000-0000B0040000}"/>
    <cellStyle name="Komma 2 2 3" xfId="3277" xr:uid="{00000000-0005-0000-0000-0000B1040000}"/>
    <cellStyle name="Komma 2 3" xfId="2576" xr:uid="{00000000-0005-0000-0000-0000B2040000}"/>
    <cellStyle name="Komma 2 3 2" xfId="3278" xr:uid="{00000000-0005-0000-0000-0000B3040000}"/>
    <cellStyle name="Komma 2 4" xfId="3279" xr:uid="{00000000-0005-0000-0000-0000B4040000}"/>
    <cellStyle name="Komma 2 4 2" xfId="3280" xr:uid="{00000000-0005-0000-0000-0000B5040000}"/>
    <cellStyle name="Komma 2 4 3" xfId="3281" xr:uid="{00000000-0005-0000-0000-0000B6040000}"/>
    <cellStyle name="Komma 2 5" xfId="3282" xr:uid="{00000000-0005-0000-0000-0000B7040000}"/>
    <cellStyle name="Komma 2 6" xfId="3283" xr:uid="{00000000-0005-0000-0000-0000B8040000}"/>
    <cellStyle name="Komma 2 7" xfId="3284" xr:uid="{00000000-0005-0000-0000-0000B9040000}"/>
    <cellStyle name="Komma 2 8" xfId="3285" xr:uid="{00000000-0005-0000-0000-0000BA040000}"/>
    <cellStyle name="Komma 2 9" xfId="3286" xr:uid="{00000000-0005-0000-0000-0000BB040000}"/>
    <cellStyle name="Komma 3" xfId="2577" xr:uid="{00000000-0005-0000-0000-0000BC040000}"/>
    <cellStyle name="Komma 3 10" xfId="3287" xr:uid="{00000000-0005-0000-0000-0000BD040000}"/>
    <cellStyle name="Komma 3 11" xfId="3288" xr:uid="{00000000-0005-0000-0000-0000BE040000}"/>
    <cellStyle name="Komma 3 12" xfId="3289" xr:uid="{00000000-0005-0000-0000-0000BF040000}"/>
    <cellStyle name="Komma 3 13" xfId="3290" xr:uid="{00000000-0005-0000-0000-0000C0040000}"/>
    <cellStyle name="Komma 3 2" xfId="3291" xr:uid="{00000000-0005-0000-0000-0000C1040000}"/>
    <cellStyle name="Komma 3 2 2" xfId="3292" xr:uid="{00000000-0005-0000-0000-0000C2040000}"/>
    <cellStyle name="Komma 3 2 2 2" xfId="3293" xr:uid="{00000000-0005-0000-0000-0000C3040000}"/>
    <cellStyle name="Komma 3 2 2 2 2" xfId="3294" xr:uid="{00000000-0005-0000-0000-0000C4040000}"/>
    <cellStyle name="Komma 3 2 2 3" xfId="3295" xr:uid="{00000000-0005-0000-0000-0000C5040000}"/>
    <cellStyle name="Komma 3 2 3" xfId="3296" xr:uid="{00000000-0005-0000-0000-0000C6040000}"/>
    <cellStyle name="Komma 3 2 3 2" xfId="3297" xr:uid="{00000000-0005-0000-0000-0000C7040000}"/>
    <cellStyle name="Komma 3 2 3 2 2" xfId="3298" xr:uid="{00000000-0005-0000-0000-0000C8040000}"/>
    <cellStyle name="Komma 3 2 3 3" xfId="3299" xr:uid="{00000000-0005-0000-0000-0000C9040000}"/>
    <cellStyle name="Komma 3 2 4" xfId="3300" xr:uid="{00000000-0005-0000-0000-0000CA040000}"/>
    <cellStyle name="Komma 3 2 4 2" xfId="3301" xr:uid="{00000000-0005-0000-0000-0000CB040000}"/>
    <cellStyle name="Komma 3 2 5" xfId="3302" xr:uid="{00000000-0005-0000-0000-0000CC040000}"/>
    <cellStyle name="Komma 3 2 6" xfId="3303" xr:uid="{00000000-0005-0000-0000-0000CD040000}"/>
    <cellStyle name="Komma 3 3" xfId="3304" xr:uid="{00000000-0005-0000-0000-0000CE040000}"/>
    <cellStyle name="Komma 3 3 2" xfId="3305" xr:uid="{00000000-0005-0000-0000-0000CF040000}"/>
    <cellStyle name="Komma 3 3 2 2" xfId="3306" xr:uid="{00000000-0005-0000-0000-0000D0040000}"/>
    <cellStyle name="Komma 3 3 3" xfId="3307" xr:uid="{00000000-0005-0000-0000-0000D1040000}"/>
    <cellStyle name="Komma 3 4" xfId="3308" xr:uid="{00000000-0005-0000-0000-0000D2040000}"/>
    <cellStyle name="Komma 3 4 2" xfId="3309" xr:uid="{00000000-0005-0000-0000-0000D3040000}"/>
    <cellStyle name="Komma 3 4 2 2" xfId="3310" xr:uid="{00000000-0005-0000-0000-0000D4040000}"/>
    <cellStyle name="Komma 3 4 3" xfId="3311" xr:uid="{00000000-0005-0000-0000-0000D5040000}"/>
    <cellStyle name="Komma 3 5" xfId="3312" xr:uid="{00000000-0005-0000-0000-0000D6040000}"/>
    <cellStyle name="Komma 3 5 2" xfId="3313" xr:uid="{00000000-0005-0000-0000-0000D7040000}"/>
    <cellStyle name="Komma 3 6" xfId="3314" xr:uid="{00000000-0005-0000-0000-0000D8040000}"/>
    <cellStyle name="Komma 3 7" xfId="3315" xr:uid="{00000000-0005-0000-0000-0000D9040000}"/>
    <cellStyle name="Komma 3 7 2" xfId="3316" xr:uid="{00000000-0005-0000-0000-0000DA040000}"/>
    <cellStyle name="Komma 3 8" xfId="3317" xr:uid="{00000000-0005-0000-0000-0000DB040000}"/>
    <cellStyle name="Komma 3 9" xfId="3318" xr:uid="{00000000-0005-0000-0000-0000DC040000}"/>
    <cellStyle name="Komma 4" xfId="2578" xr:uid="{00000000-0005-0000-0000-0000DD040000}"/>
    <cellStyle name="Komma 4 10" xfId="3319" xr:uid="{00000000-0005-0000-0000-0000DE040000}"/>
    <cellStyle name="Komma 4 11" xfId="3320" xr:uid="{00000000-0005-0000-0000-0000DF040000}"/>
    <cellStyle name="Komma 4 12" xfId="3321" xr:uid="{00000000-0005-0000-0000-0000E0040000}"/>
    <cellStyle name="Komma 4 2" xfId="2579" xr:uid="{00000000-0005-0000-0000-0000E1040000}"/>
    <cellStyle name="Komma 4 2 2" xfId="3322" xr:uid="{00000000-0005-0000-0000-0000E2040000}"/>
    <cellStyle name="Komma 4 2 2 2" xfId="3323" xr:uid="{00000000-0005-0000-0000-0000E3040000}"/>
    <cellStyle name="Komma 4 2 2 3" xfId="3324" xr:uid="{00000000-0005-0000-0000-0000E4040000}"/>
    <cellStyle name="Komma 4 2 3" xfId="3325" xr:uid="{00000000-0005-0000-0000-0000E5040000}"/>
    <cellStyle name="Komma 4 2 3 2" xfId="3326" xr:uid="{00000000-0005-0000-0000-0000E6040000}"/>
    <cellStyle name="Komma 4 2 4" xfId="3327" xr:uid="{00000000-0005-0000-0000-0000E7040000}"/>
    <cellStyle name="Komma 4 2 4 2" xfId="3328" xr:uid="{00000000-0005-0000-0000-0000E8040000}"/>
    <cellStyle name="Komma 4 2 5" xfId="3329" xr:uid="{00000000-0005-0000-0000-0000E9040000}"/>
    <cellStyle name="Komma 4 2 6" xfId="3330" xr:uid="{00000000-0005-0000-0000-0000EA040000}"/>
    <cellStyle name="Komma 4 2 7" xfId="3331" xr:uid="{00000000-0005-0000-0000-0000EB040000}"/>
    <cellStyle name="Komma 4 3" xfId="3332" xr:uid="{00000000-0005-0000-0000-0000EC040000}"/>
    <cellStyle name="Komma 4 3 2" xfId="3333" xr:uid="{00000000-0005-0000-0000-0000ED040000}"/>
    <cellStyle name="Komma 4 3 2 2" xfId="3334" xr:uid="{00000000-0005-0000-0000-0000EE040000}"/>
    <cellStyle name="Komma 4 3 3" xfId="3335" xr:uid="{00000000-0005-0000-0000-0000EF040000}"/>
    <cellStyle name="Komma 4 3 3 2" xfId="3336" xr:uid="{00000000-0005-0000-0000-0000F0040000}"/>
    <cellStyle name="Komma 4 3 4" xfId="3337" xr:uid="{00000000-0005-0000-0000-0000F1040000}"/>
    <cellStyle name="Komma 4 3 5" xfId="3338" xr:uid="{00000000-0005-0000-0000-0000F2040000}"/>
    <cellStyle name="Komma 4 4" xfId="3339" xr:uid="{00000000-0005-0000-0000-0000F3040000}"/>
    <cellStyle name="Komma 4 4 2" xfId="3340" xr:uid="{00000000-0005-0000-0000-0000F4040000}"/>
    <cellStyle name="Komma 4 5" xfId="3341" xr:uid="{00000000-0005-0000-0000-0000F5040000}"/>
    <cellStyle name="Komma 4 5 2" xfId="3342" xr:uid="{00000000-0005-0000-0000-0000F6040000}"/>
    <cellStyle name="Komma 4 6" xfId="3343" xr:uid="{00000000-0005-0000-0000-0000F7040000}"/>
    <cellStyle name="Komma 4 6 2" xfId="3344" xr:uid="{00000000-0005-0000-0000-0000F8040000}"/>
    <cellStyle name="Komma 4 7" xfId="3345" xr:uid="{00000000-0005-0000-0000-0000F9040000}"/>
    <cellStyle name="Komma 4 8" xfId="3346" xr:uid="{00000000-0005-0000-0000-0000FA040000}"/>
    <cellStyle name="Komma 4 9" xfId="3347" xr:uid="{00000000-0005-0000-0000-0000FB040000}"/>
    <cellStyle name="Komma 5" xfId="2580" xr:uid="{00000000-0005-0000-0000-0000FC040000}"/>
    <cellStyle name="Komma 5 2" xfId="2581" xr:uid="{00000000-0005-0000-0000-0000FD040000}"/>
    <cellStyle name="Komma 5 2 2" xfId="3348" xr:uid="{00000000-0005-0000-0000-0000FE040000}"/>
    <cellStyle name="Komma 5 2 2 2" xfId="3349" xr:uid="{00000000-0005-0000-0000-0000FF040000}"/>
    <cellStyle name="Komma 5 2 2 3" xfId="3350" xr:uid="{00000000-0005-0000-0000-000000050000}"/>
    <cellStyle name="Komma 5 2 3" xfId="3351" xr:uid="{00000000-0005-0000-0000-000001050000}"/>
    <cellStyle name="Komma 5 2 3 2" xfId="3352" xr:uid="{00000000-0005-0000-0000-000002050000}"/>
    <cellStyle name="Komma 5 2 4" xfId="3353" xr:uid="{00000000-0005-0000-0000-000003050000}"/>
    <cellStyle name="Komma 5 2 5" xfId="3354" xr:uid="{00000000-0005-0000-0000-000004050000}"/>
    <cellStyle name="Komma 5 3" xfId="3355" xr:uid="{00000000-0005-0000-0000-000005050000}"/>
    <cellStyle name="Komma 5 3 2" xfId="3356" xr:uid="{00000000-0005-0000-0000-000006050000}"/>
    <cellStyle name="Komma 5 3 3" xfId="3357" xr:uid="{00000000-0005-0000-0000-000007050000}"/>
    <cellStyle name="Komma 5 4" xfId="3358" xr:uid="{00000000-0005-0000-0000-000008050000}"/>
    <cellStyle name="Komma 5 4 2" xfId="3359" xr:uid="{00000000-0005-0000-0000-000009050000}"/>
    <cellStyle name="Komma 5 5" xfId="3360" xr:uid="{00000000-0005-0000-0000-00000A050000}"/>
    <cellStyle name="Komma 5 5 2" xfId="3361" xr:uid="{00000000-0005-0000-0000-00000B050000}"/>
    <cellStyle name="Komma 5 6" xfId="3362" xr:uid="{00000000-0005-0000-0000-00000C050000}"/>
    <cellStyle name="Komma 5 7" xfId="3363" xr:uid="{00000000-0005-0000-0000-00000D050000}"/>
    <cellStyle name="Komma 6" xfId="2582" xr:uid="{00000000-0005-0000-0000-00000E050000}"/>
    <cellStyle name="Komma 6 2" xfId="3364" xr:uid="{00000000-0005-0000-0000-00000F050000}"/>
    <cellStyle name="Komma 6 2 2" xfId="3365" xr:uid="{00000000-0005-0000-0000-000010050000}"/>
    <cellStyle name="Komma 6 2 2 2" xfId="3366" xr:uid="{00000000-0005-0000-0000-000011050000}"/>
    <cellStyle name="Komma 6 2 3" xfId="3367" xr:uid="{00000000-0005-0000-0000-000012050000}"/>
    <cellStyle name="Komma 6 2 3 2" xfId="3368" xr:uid="{00000000-0005-0000-0000-000013050000}"/>
    <cellStyle name="Komma 6 2 4" xfId="3369" xr:uid="{00000000-0005-0000-0000-000014050000}"/>
    <cellStyle name="Komma 6 3" xfId="3370" xr:uid="{00000000-0005-0000-0000-000015050000}"/>
    <cellStyle name="Komma 6 3 2" xfId="3371" xr:uid="{00000000-0005-0000-0000-000016050000}"/>
    <cellStyle name="Komma 6 4" xfId="3372" xr:uid="{00000000-0005-0000-0000-000017050000}"/>
    <cellStyle name="Komma 6 4 2" xfId="3373" xr:uid="{00000000-0005-0000-0000-000018050000}"/>
    <cellStyle name="Komma 6 5" xfId="3374" xr:uid="{00000000-0005-0000-0000-000019050000}"/>
    <cellStyle name="Komma 6 5 2" xfId="3375" xr:uid="{00000000-0005-0000-0000-00001A050000}"/>
    <cellStyle name="Komma 6 6" xfId="3376" xr:uid="{00000000-0005-0000-0000-00001B050000}"/>
    <cellStyle name="Komma 7" xfId="2583" xr:uid="{00000000-0005-0000-0000-00001C050000}"/>
    <cellStyle name="Komma 7 2" xfId="3377" xr:uid="{00000000-0005-0000-0000-00001D050000}"/>
    <cellStyle name="Komma 7 2 2" xfId="3378" xr:uid="{00000000-0005-0000-0000-00001E050000}"/>
    <cellStyle name="Komma 7 2 2 2" xfId="3379" xr:uid="{00000000-0005-0000-0000-00001F050000}"/>
    <cellStyle name="Komma 7 2 3" xfId="3380" xr:uid="{00000000-0005-0000-0000-000020050000}"/>
    <cellStyle name="Komma 7 2 3 2" xfId="3381" xr:uid="{00000000-0005-0000-0000-000021050000}"/>
    <cellStyle name="Komma 7 2 4" xfId="3382" xr:uid="{00000000-0005-0000-0000-000022050000}"/>
    <cellStyle name="Komma 7 3" xfId="3383" xr:uid="{00000000-0005-0000-0000-000023050000}"/>
    <cellStyle name="Komma 7 3 2" xfId="3384" xr:uid="{00000000-0005-0000-0000-000024050000}"/>
    <cellStyle name="Komma 7 4" xfId="3385" xr:uid="{00000000-0005-0000-0000-000025050000}"/>
    <cellStyle name="Komma 7 4 2" xfId="3386" xr:uid="{00000000-0005-0000-0000-000026050000}"/>
    <cellStyle name="Komma 7 5" xfId="3387" xr:uid="{00000000-0005-0000-0000-000027050000}"/>
    <cellStyle name="Komma 8" xfId="2584" xr:uid="{00000000-0005-0000-0000-000028050000}"/>
    <cellStyle name="Komma 8 2" xfId="3388" xr:uid="{00000000-0005-0000-0000-000029050000}"/>
    <cellStyle name="Komma 8 2 2" xfId="3389" xr:uid="{00000000-0005-0000-0000-00002A050000}"/>
    <cellStyle name="Komma 8 3" xfId="3390" xr:uid="{00000000-0005-0000-0000-00002B050000}"/>
    <cellStyle name="Komma 8 3 2" xfId="3391" xr:uid="{00000000-0005-0000-0000-00002C050000}"/>
    <cellStyle name="Komma 8 4" xfId="3392" xr:uid="{00000000-0005-0000-0000-00002D050000}"/>
    <cellStyle name="Komma 9" xfId="2585" xr:uid="{00000000-0005-0000-0000-00002E050000}"/>
    <cellStyle name="Komma 9 2" xfId="3393" xr:uid="{00000000-0005-0000-0000-00002F050000}"/>
    <cellStyle name="Link 2" xfId="2586" xr:uid="{00000000-0005-0000-0000-000030050000}"/>
    <cellStyle name="Link 2 2" xfId="3395" xr:uid="{00000000-0005-0000-0000-000031050000}"/>
    <cellStyle name="Link 2 3" xfId="3396" xr:uid="{00000000-0005-0000-0000-000032050000}"/>
    <cellStyle name="Link 2 4" xfId="3397" xr:uid="{00000000-0005-0000-0000-000033050000}"/>
    <cellStyle name="Link 2 5" xfId="3398" xr:uid="{00000000-0005-0000-0000-000034050000}"/>
    <cellStyle name="Link 3" xfId="3399" xr:uid="{00000000-0005-0000-0000-000035050000}"/>
    <cellStyle name="Link 3 2" xfId="3400" xr:uid="{00000000-0005-0000-0000-000036050000}"/>
    <cellStyle name="Link 4" xfId="3401" xr:uid="{00000000-0005-0000-0000-000037050000}"/>
    <cellStyle name="Link 5" xfId="3402" xr:uid="{00000000-0005-0000-0000-000038050000}"/>
    <cellStyle name="Link 6" xfId="3403" xr:uid="{00000000-0005-0000-0000-000039050000}"/>
    <cellStyle name="Linked Cell" xfId="1969" builtinId="24" customBuiltin="1"/>
    <cellStyle name="Linked Cell 2" xfId="2587" xr:uid="{00000000-0005-0000-0000-00003B050000}"/>
    <cellStyle name="Migliaia [0] 10" xfId="321" xr:uid="{00000000-0005-0000-0000-00003C050000}"/>
    <cellStyle name="Migliaia [0] 10 2" xfId="1538" xr:uid="{00000000-0005-0000-0000-00003D050000}"/>
    <cellStyle name="Migliaia [0] 10 2 2" xfId="3410" xr:uid="{00000000-0005-0000-0000-00003E050000}"/>
    <cellStyle name="Migliaia [0] 10 3" xfId="2058" xr:uid="{00000000-0005-0000-0000-00003F050000}"/>
    <cellStyle name="Migliaia [0] 10 4" xfId="3411" xr:uid="{00000000-0005-0000-0000-000040050000}"/>
    <cellStyle name="Migliaia [0] 10 5" xfId="3412" xr:uid="{00000000-0005-0000-0000-000041050000}"/>
    <cellStyle name="Migliaia [0] 10 6" xfId="3413" xr:uid="{00000000-0005-0000-0000-000042050000}"/>
    <cellStyle name="Migliaia [0] 11" xfId="322" xr:uid="{00000000-0005-0000-0000-000043050000}"/>
    <cellStyle name="Migliaia [0] 11 2" xfId="1539" xr:uid="{00000000-0005-0000-0000-000044050000}"/>
    <cellStyle name="Migliaia [0] 11 2 2" xfId="3414" xr:uid="{00000000-0005-0000-0000-000045050000}"/>
    <cellStyle name="Migliaia [0] 11 3" xfId="2059" xr:uid="{00000000-0005-0000-0000-000046050000}"/>
    <cellStyle name="Migliaia [0] 11 4" xfId="3415" xr:uid="{00000000-0005-0000-0000-000047050000}"/>
    <cellStyle name="Migliaia [0] 11 5" xfId="3416" xr:uid="{00000000-0005-0000-0000-000048050000}"/>
    <cellStyle name="Migliaia [0] 11 6" xfId="3417" xr:uid="{00000000-0005-0000-0000-000049050000}"/>
    <cellStyle name="Migliaia [0] 12" xfId="323" xr:uid="{00000000-0005-0000-0000-00004A050000}"/>
    <cellStyle name="Migliaia [0] 12 2" xfId="1540" xr:uid="{00000000-0005-0000-0000-00004B050000}"/>
    <cellStyle name="Migliaia [0] 12 2 2" xfId="3418" xr:uid="{00000000-0005-0000-0000-00004C050000}"/>
    <cellStyle name="Migliaia [0] 12 3" xfId="2060" xr:uid="{00000000-0005-0000-0000-00004D050000}"/>
    <cellStyle name="Migliaia [0] 12 4" xfId="3419" xr:uid="{00000000-0005-0000-0000-00004E050000}"/>
    <cellStyle name="Migliaia [0] 12 5" xfId="3420" xr:uid="{00000000-0005-0000-0000-00004F050000}"/>
    <cellStyle name="Migliaia [0] 12 6" xfId="3421" xr:uid="{00000000-0005-0000-0000-000050050000}"/>
    <cellStyle name="Migliaia [0] 13" xfId="324" xr:uid="{00000000-0005-0000-0000-000051050000}"/>
    <cellStyle name="Migliaia [0] 13 2" xfId="1541" xr:uid="{00000000-0005-0000-0000-000052050000}"/>
    <cellStyle name="Migliaia [0] 13 2 2" xfId="3422" xr:uid="{00000000-0005-0000-0000-000053050000}"/>
    <cellStyle name="Migliaia [0] 13 3" xfId="2061" xr:uid="{00000000-0005-0000-0000-000054050000}"/>
    <cellStyle name="Migliaia [0] 13 4" xfId="3423" xr:uid="{00000000-0005-0000-0000-000055050000}"/>
    <cellStyle name="Migliaia [0] 13 5" xfId="3424" xr:uid="{00000000-0005-0000-0000-000056050000}"/>
    <cellStyle name="Migliaia [0] 13 6" xfId="3425" xr:uid="{00000000-0005-0000-0000-000057050000}"/>
    <cellStyle name="Migliaia [0] 14" xfId="325" xr:uid="{00000000-0005-0000-0000-000058050000}"/>
    <cellStyle name="Migliaia [0] 14 2" xfId="1542" xr:uid="{00000000-0005-0000-0000-000059050000}"/>
    <cellStyle name="Migliaia [0] 14 2 2" xfId="3426" xr:uid="{00000000-0005-0000-0000-00005A050000}"/>
    <cellStyle name="Migliaia [0] 14 3" xfId="2062" xr:uid="{00000000-0005-0000-0000-00005B050000}"/>
    <cellStyle name="Migliaia [0] 14 4" xfId="3427" xr:uid="{00000000-0005-0000-0000-00005C050000}"/>
    <cellStyle name="Migliaia [0] 14 5" xfId="3428" xr:uid="{00000000-0005-0000-0000-00005D050000}"/>
    <cellStyle name="Migliaia [0] 14 6" xfId="3429" xr:uid="{00000000-0005-0000-0000-00005E050000}"/>
    <cellStyle name="Migliaia [0] 15" xfId="326" xr:uid="{00000000-0005-0000-0000-00005F050000}"/>
    <cellStyle name="Migliaia [0] 15 2" xfId="1543" xr:uid="{00000000-0005-0000-0000-000060050000}"/>
    <cellStyle name="Migliaia [0] 15 2 2" xfId="3430" xr:uid="{00000000-0005-0000-0000-000061050000}"/>
    <cellStyle name="Migliaia [0] 15 3" xfId="2063" xr:uid="{00000000-0005-0000-0000-000062050000}"/>
    <cellStyle name="Migliaia [0] 15 4" xfId="3431" xr:uid="{00000000-0005-0000-0000-000063050000}"/>
    <cellStyle name="Migliaia [0] 15 5" xfId="3432" xr:uid="{00000000-0005-0000-0000-000064050000}"/>
    <cellStyle name="Migliaia [0] 15 6" xfId="3433" xr:uid="{00000000-0005-0000-0000-000065050000}"/>
    <cellStyle name="Migliaia [0] 16" xfId="327" xr:uid="{00000000-0005-0000-0000-000066050000}"/>
    <cellStyle name="Migliaia [0] 16 2" xfId="1544" xr:uid="{00000000-0005-0000-0000-000067050000}"/>
    <cellStyle name="Migliaia [0] 16 2 2" xfId="3434" xr:uid="{00000000-0005-0000-0000-000068050000}"/>
    <cellStyle name="Migliaia [0] 16 3" xfId="2064" xr:uid="{00000000-0005-0000-0000-000069050000}"/>
    <cellStyle name="Migliaia [0] 16 4" xfId="3435" xr:uid="{00000000-0005-0000-0000-00006A050000}"/>
    <cellStyle name="Migliaia [0] 16 5" xfId="3436" xr:uid="{00000000-0005-0000-0000-00006B050000}"/>
    <cellStyle name="Migliaia [0] 16 6" xfId="3437" xr:uid="{00000000-0005-0000-0000-00006C050000}"/>
    <cellStyle name="Migliaia [0] 17" xfId="328" xr:uid="{00000000-0005-0000-0000-00006D050000}"/>
    <cellStyle name="Migliaia [0] 17 2" xfId="1545" xr:uid="{00000000-0005-0000-0000-00006E050000}"/>
    <cellStyle name="Migliaia [0] 17 2 2" xfId="3438" xr:uid="{00000000-0005-0000-0000-00006F050000}"/>
    <cellStyle name="Migliaia [0] 17 3" xfId="2065" xr:uid="{00000000-0005-0000-0000-000070050000}"/>
    <cellStyle name="Migliaia [0] 17 4" xfId="3439" xr:uid="{00000000-0005-0000-0000-000071050000}"/>
    <cellStyle name="Migliaia [0] 17 5" xfId="3440" xr:uid="{00000000-0005-0000-0000-000072050000}"/>
    <cellStyle name="Migliaia [0] 17 6" xfId="3441" xr:uid="{00000000-0005-0000-0000-000073050000}"/>
    <cellStyle name="Migliaia [0] 18" xfId="329" xr:uid="{00000000-0005-0000-0000-000074050000}"/>
    <cellStyle name="Migliaia [0] 18 2" xfId="1546" xr:uid="{00000000-0005-0000-0000-000075050000}"/>
    <cellStyle name="Migliaia [0] 18 2 2" xfId="3442" xr:uid="{00000000-0005-0000-0000-000076050000}"/>
    <cellStyle name="Migliaia [0] 18 3" xfId="2066" xr:uid="{00000000-0005-0000-0000-000077050000}"/>
    <cellStyle name="Migliaia [0] 18 4" xfId="3443" xr:uid="{00000000-0005-0000-0000-000078050000}"/>
    <cellStyle name="Migliaia [0] 18 5" xfId="3444" xr:uid="{00000000-0005-0000-0000-000079050000}"/>
    <cellStyle name="Migliaia [0] 18 6" xfId="3445" xr:uid="{00000000-0005-0000-0000-00007A050000}"/>
    <cellStyle name="Migliaia [0] 19" xfId="330" xr:uid="{00000000-0005-0000-0000-00007B050000}"/>
    <cellStyle name="Migliaia [0] 19 2" xfId="1547" xr:uid="{00000000-0005-0000-0000-00007C050000}"/>
    <cellStyle name="Migliaia [0] 19 2 2" xfId="3446" xr:uid="{00000000-0005-0000-0000-00007D050000}"/>
    <cellStyle name="Migliaia [0] 19 3" xfId="2067" xr:uid="{00000000-0005-0000-0000-00007E050000}"/>
    <cellStyle name="Migliaia [0] 19 4" xfId="3447" xr:uid="{00000000-0005-0000-0000-00007F050000}"/>
    <cellStyle name="Migliaia [0] 19 5" xfId="3448" xr:uid="{00000000-0005-0000-0000-000080050000}"/>
    <cellStyle name="Migliaia [0] 19 6" xfId="3449" xr:uid="{00000000-0005-0000-0000-000081050000}"/>
    <cellStyle name="Migliaia [0] 2" xfId="331" xr:uid="{00000000-0005-0000-0000-000082050000}"/>
    <cellStyle name="Migliaia [0] 2 2" xfId="1548" xr:uid="{00000000-0005-0000-0000-000083050000}"/>
    <cellStyle name="Migliaia [0] 2 2 2" xfId="3450" xr:uid="{00000000-0005-0000-0000-000084050000}"/>
    <cellStyle name="Migliaia [0] 2 3" xfId="2068" xr:uid="{00000000-0005-0000-0000-000085050000}"/>
    <cellStyle name="Migliaia [0] 2 4" xfId="3451" xr:uid="{00000000-0005-0000-0000-000086050000}"/>
    <cellStyle name="Migliaia [0] 2 5" xfId="3452" xr:uid="{00000000-0005-0000-0000-000087050000}"/>
    <cellStyle name="Migliaia [0] 2 6" xfId="3453" xr:uid="{00000000-0005-0000-0000-000088050000}"/>
    <cellStyle name="Migliaia [0] 20" xfId="332" xr:uid="{00000000-0005-0000-0000-000089050000}"/>
    <cellStyle name="Migliaia [0] 20 2" xfId="1549" xr:uid="{00000000-0005-0000-0000-00008A050000}"/>
    <cellStyle name="Migliaia [0] 20 2 2" xfId="3454" xr:uid="{00000000-0005-0000-0000-00008B050000}"/>
    <cellStyle name="Migliaia [0] 20 3" xfId="2069" xr:uid="{00000000-0005-0000-0000-00008C050000}"/>
    <cellStyle name="Migliaia [0] 20 4" xfId="3455" xr:uid="{00000000-0005-0000-0000-00008D050000}"/>
    <cellStyle name="Migliaia [0] 20 5" xfId="3456" xr:uid="{00000000-0005-0000-0000-00008E050000}"/>
    <cellStyle name="Migliaia [0] 20 6" xfId="3457" xr:uid="{00000000-0005-0000-0000-00008F050000}"/>
    <cellStyle name="Migliaia [0] 21" xfId="333" xr:uid="{00000000-0005-0000-0000-000090050000}"/>
    <cellStyle name="Migliaia [0] 21 2" xfId="1550" xr:uid="{00000000-0005-0000-0000-000091050000}"/>
    <cellStyle name="Migliaia [0] 21 2 2" xfId="3458" xr:uid="{00000000-0005-0000-0000-000092050000}"/>
    <cellStyle name="Migliaia [0] 21 3" xfId="2070" xr:uid="{00000000-0005-0000-0000-000093050000}"/>
    <cellStyle name="Migliaia [0] 21 4" xfId="3459" xr:uid="{00000000-0005-0000-0000-000094050000}"/>
    <cellStyle name="Migliaia [0] 21 5" xfId="3460" xr:uid="{00000000-0005-0000-0000-000095050000}"/>
    <cellStyle name="Migliaia [0] 21 6" xfId="3461" xr:uid="{00000000-0005-0000-0000-000096050000}"/>
    <cellStyle name="Migliaia [0] 22" xfId="334" xr:uid="{00000000-0005-0000-0000-000097050000}"/>
    <cellStyle name="Migliaia [0] 22 2" xfId="1551" xr:uid="{00000000-0005-0000-0000-000098050000}"/>
    <cellStyle name="Migliaia [0] 22 2 2" xfId="3462" xr:uid="{00000000-0005-0000-0000-000099050000}"/>
    <cellStyle name="Migliaia [0] 22 3" xfId="2071" xr:uid="{00000000-0005-0000-0000-00009A050000}"/>
    <cellStyle name="Migliaia [0] 22 4" xfId="3463" xr:uid="{00000000-0005-0000-0000-00009B050000}"/>
    <cellStyle name="Migliaia [0] 22 5" xfId="3464" xr:uid="{00000000-0005-0000-0000-00009C050000}"/>
    <cellStyle name="Migliaia [0] 22 6" xfId="3465" xr:uid="{00000000-0005-0000-0000-00009D050000}"/>
    <cellStyle name="Migliaia [0] 23" xfId="335" xr:uid="{00000000-0005-0000-0000-00009E050000}"/>
    <cellStyle name="Migliaia [0] 23 2" xfId="1552" xr:uid="{00000000-0005-0000-0000-00009F050000}"/>
    <cellStyle name="Migliaia [0] 23 2 2" xfId="3466" xr:uid="{00000000-0005-0000-0000-0000A0050000}"/>
    <cellStyle name="Migliaia [0] 23 3" xfId="2072" xr:uid="{00000000-0005-0000-0000-0000A1050000}"/>
    <cellStyle name="Migliaia [0] 23 4" xfId="3467" xr:uid="{00000000-0005-0000-0000-0000A2050000}"/>
    <cellStyle name="Migliaia [0] 23 5" xfId="3468" xr:uid="{00000000-0005-0000-0000-0000A3050000}"/>
    <cellStyle name="Migliaia [0] 23 6" xfId="3469" xr:uid="{00000000-0005-0000-0000-0000A4050000}"/>
    <cellStyle name="Migliaia [0] 24" xfId="336" xr:uid="{00000000-0005-0000-0000-0000A5050000}"/>
    <cellStyle name="Migliaia [0] 24 2" xfId="1553" xr:uid="{00000000-0005-0000-0000-0000A6050000}"/>
    <cellStyle name="Migliaia [0] 24 2 2" xfId="3470" xr:uid="{00000000-0005-0000-0000-0000A7050000}"/>
    <cellStyle name="Migliaia [0] 24 3" xfId="2073" xr:uid="{00000000-0005-0000-0000-0000A8050000}"/>
    <cellStyle name="Migliaia [0] 24 4" xfId="3471" xr:uid="{00000000-0005-0000-0000-0000A9050000}"/>
    <cellStyle name="Migliaia [0] 24 5" xfId="3472" xr:uid="{00000000-0005-0000-0000-0000AA050000}"/>
    <cellStyle name="Migliaia [0] 24 6" xfId="3473" xr:uid="{00000000-0005-0000-0000-0000AB050000}"/>
    <cellStyle name="Migliaia [0] 25" xfId="337" xr:uid="{00000000-0005-0000-0000-0000AC050000}"/>
    <cellStyle name="Migliaia [0] 25 2" xfId="1554" xr:uid="{00000000-0005-0000-0000-0000AD050000}"/>
    <cellStyle name="Migliaia [0] 25 2 2" xfId="3474" xr:uid="{00000000-0005-0000-0000-0000AE050000}"/>
    <cellStyle name="Migliaia [0] 25 3" xfId="2074" xr:uid="{00000000-0005-0000-0000-0000AF050000}"/>
    <cellStyle name="Migliaia [0] 25 4" xfId="3475" xr:uid="{00000000-0005-0000-0000-0000B0050000}"/>
    <cellStyle name="Migliaia [0] 25 5" xfId="3476" xr:uid="{00000000-0005-0000-0000-0000B1050000}"/>
    <cellStyle name="Migliaia [0] 25 6" xfId="3477" xr:uid="{00000000-0005-0000-0000-0000B2050000}"/>
    <cellStyle name="Migliaia [0] 26" xfId="338" xr:uid="{00000000-0005-0000-0000-0000B3050000}"/>
    <cellStyle name="Migliaia [0] 26 2" xfId="1555" xr:uid="{00000000-0005-0000-0000-0000B4050000}"/>
    <cellStyle name="Migliaia [0] 26 2 2" xfId="3478" xr:uid="{00000000-0005-0000-0000-0000B5050000}"/>
    <cellStyle name="Migliaia [0] 26 3" xfId="2075" xr:uid="{00000000-0005-0000-0000-0000B6050000}"/>
    <cellStyle name="Migliaia [0] 26 4" xfId="3479" xr:uid="{00000000-0005-0000-0000-0000B7050000}"/>
    <cellStyle name="Migliaia [0] 26 5" xfId="3480" xr:uid="{00000000-0005-0000-0000-0000B8050000}"/>
    <cellStyle name="Migliaia [0] 26 6" xfId="3481" xr:uid="{00000000-0005-0000-0000-0000B9050000}"/>
    <cellStyle name="Migliaia [0] 27" xfId="339" xr:uid="{00000000-0005-0000-0000-0000BA050000}"/>
    <cellStyle name="Migliaia [0] 27 2" xfId="1556" xr:uid="{00000000-0005-0000-0000-0000BB050000}"/>
    <cellStyle name="Migliaia [0] 27 2 2" xfId="3482" xr:uid="{00000000-0005-0000-0000-0000BC050000}"/>
    <cellStyle name="Migliaia [0] 27 3" xfId="2076" xr:uid="{00000000-0005-0000-0000-0000BD050000}"/>
    <cellStyle name="Migliaia [0] 27 4" xfId="3483" xr:uid="{00000000-0005-0000-0000-0000BE050000}"/>
    <cellStyle name="Migliaia [0] 27 5" xfId="3484" xr:uid="{00000000-0005-0000-0000-0000BF050000}"/>
    <cellStyle name="Migliaia [0] 27 6" xfId="3485" xr:uid="{00000000-0005-0000-0000-0000C0050000}"/>
    <cellStyle name="Migliaia [0] 28" xfId="340" xr:uid="{00000000-0005-0000-0000-0000C1050000}"/>
    <cellStyle name="Migliaia [0] 28 2" xfId="1557" xr:uid="{00000000-0005-0000-0000-0000C2050000}"/>
    <cellStyle name="Migliaia [0] 28 2 2" xfId="3486" xr:uid="{00000000-0005-0000-0000-0000C3050000}"/>
    <cellStyle name="Migliaia [0] 28 3" xfId="2077" xr:uid="{00000000-0005-0000-0000-0000C4050000}"/>
    <cellStyle name="Migliaia [0] 28 4" xfId="3487" xr:uid="{00000000-0005-0000-0000-0000C5050000}"/>
    <cellStyle name="Migliaia [0] 28 5" xfId="3488" xr:uid="{00000000-0005-0000-0000-0000C6050000}"/>
    <cellStyle name="Migliaia [0] 28 6" xfId="3489" xr:uid="{00000000-0005-0000-0000-0000C7050000}"/>
    <cellStyle name="Migliaia [0] 29" xfId="341" xr:uid="{00000000-0005-0000-0000-0000C8050000}"/>
    <cellStyle name="Migliaia [0] 29 2" xfId="1558" xr:uid="{00000000-0005-0000-0000-0000C9050000}"/>
    <cellStyle name="Migliaia [0] 29 2 2" xfId="3490" xr:uid="{00000000-0005-0000-0000-0000CA050000}"/>
    <cellStyle name="Migliaia [0] 29 3" xfId="2078" xr:uid="{00000000-0005-0000-0000-0000CB050000}"/>
    <cellStyle name="Migliaia [0] 29 4" xfId="3491" xr:uid="{00000000-0005-0000-0000-0000CC050000}"/>
    <cellStyle name="Migliaia [0] 29 5" xfId="3492" xr:uid="{00000000-0005-0000-0000-0000CD050000}"/>
    <cellStyle name="Migliaia [0] 29 6" xfId="3493" xr:uid="{00000000-0005-0000-0000-0000CE050000}"/>
    <cellStyle name="Migliaia [0] 3" xfId="342" xr:uid="{00000000-0005-0000-0000-0000CF050000}"/>
    <cellStyle name="Migliaia [0] 3 2" xfId="1559" xr:uid="{00000000-0005-0000-0000-0000D0050000}"/>
    <cellStyle name="Migliaia [0] 3 2 2" xfId="3494" xr:uid="{00000000-0005-0000-0000-0000D1050000}"/>
    <cellStyle name="Migliaia [0] 3 3" xfId="2079" xr:uid="{00000000-0005-0000-0000-0000D2050000}"/>
    <cellStyle name="Migliaia [0] 3 4" xfId="3495" xr:uid="{00000000-0005-0000-0000-0000D3050000}"/>
    <cellStyle name="Migliaia [0] 3 5" xfId="3496" xr:uid="{00000000-0005-0000-0000-0000D4050000}"/>
    <cellStyle name="Migliaia [0] 3 6" xfId="3497" xr:uid="{00000000-0005-0000-0000-0000D5050000}"/>
    <cellStyle name="Migliaia [0] 30" xfId="343" xr:uid="{00000000-0005-0000-0000-0000D6050000}"/>
    <cellStyle name="Migliaia [0] 30 2" xfId="1560" xr:uid="{00000000-0005-0000-0000-0000D7050000}"/>
    <cellStyle name="Migliaia [0] 30 2 2" xfId="3498" xr:uid="{00000000-0005-0000-0000-0000D8050000}"/>
    <cellStyle name="Migliaia [0] 30 3" xfId="2080" xr:uid="{00000000-0005-0000-0000-0000D9050000}"/>
    <cellStyle name="Migliaia [0] 30 4" xfId="3499" xr:uid="{00000000-0005-0000-0000-0000DA050000}"/>
    <cellStyle name="Migliaia [0] 30 5" xfId="3500" xr:uid="{00000000-0005-0000-0000-0000DB050000}"/>
    <cellStyle name="Migliaia [0] 30 6" xfId="3501" xr:uid="{00000000-0005-0000-0000-0000DC050000}"/>
    <cellStyle name="Migliaia [0] 31" xfId="344" xr:uid="{00000000-0005-0000-0000-0000DD050000}"/>
    <cellStyle name="Migliaia [0] 31 2" xfId="1561" xr:uid="{00000000-0005-0000-0000-0000DE050000}"/>
    <cellStyle name="Migliaia [0] 31 2 2" xfId="3502" xr:uid="{00000000-0005-0000-0000-0000DF050000}"/>
    <cellStyle name="Migliaia [0] 31 3" xfId="2081" xr:uid="{00000000-0005-0000-0000-0000E0050000}"/>
    <cellStyle name="Migliaia [0] 31 4" xfId="3503" xr:uid="{00000000-0005-0000-0000-0000E1050000}"/>
    <cellStyle name="Migliaia [0] 31 5" xfId="3504" xr:uid="{00000000-0005-0000-0000-0000E2050000}"/>
    <cellStyle name="Migliaia [0] 31 6" xfId="3505" xr:uid="{00000000-0005-0000-0000-0000E3050000}"/>
    <cellStyle name="Migliaia [0] 32" xfId="345" xr:uid="{00000000-0005-0000-0000-0000E4050000}"/>
    <cellStyle name="Migliaia [0] 32 2" xfId="1562" xr:uid="{00000000-0005-0000-0000-0000E5050000}"/>
    <cellStyle name="Migliaia [0] 32 2 2" xfId="3506" xr:uid="{00000000-0005-0000-0000-0000E6050000}"/>
    <cellStyle name="Migliaia [0] 32 3" xfId="2082" xr:uid="{00000000-0005-0000-0000-0000E7050000}"/>
    <cellStyle name="Migliaia [0] 32 4" xfId="3507" xr:uid="{00000000-0005-0000-0000-0000E8050000}"/>
    <cellStyle name="Migliaia [0] 32 5" xfId="3508" xr:uid="{00000000-0005-0000-0000-0000E9050000}"/>
    <cellStyle name="Migliaia [0] 32 6" xfId="3509" xr:uid="{00000000-0005-0000-0000-0000EA050000}"/>
    <cellStyle name="Migliaia [0] 33" xfId="346" xr:uid="{00000000-0005-0000-0000-0000EB050000}"/>
    <cellStyle name="Migliaia [0] 33 2" xfId="1563" xr:uid="{00000000-0005-0000-0000-0000EC050000}"/>
    <cellStyle name="Migliaia [0] 33 2 2" xfId="3510" xr:uid="{00000000-0005-0000-0000-0000ED050000}"/>
    <cellStyle name="Migliaia [0] 33 3" xfId="2083" xr:uid="{00000000-0005-0000-0000-0000EE050000}"/>
    <cellStyle name="Migliaia [0] 33 4" xfId="3511" xr:uid="{00000000-0005-0000-0000-0000EF050000}"/>
    <cellStyle name="Migliaia [0] 33 5" xfId="3512" xr:uid="{00000000-0005-0000-0000-0000F0050000}"/>
    <cellStyle name="Migliaia [0] 33 6" xfId="3513" xr:uid="{00000000-0005-0000-0000-0000F1050000}"/>
    <cellStyle name="Migliaia [0] 34" xfId="347" xr:uid="{00000000-0005-0000-0000-0000F2050000}"/>
    <cellStyle name="Migliaia [0] 34 2" xfId="1564" xr:uid="{00000000-0005-0000-0000-0000F3050000}"/>
    <cellStyle name="Migliaia [0] 34 2 2" xfId="3514" xr:uid="{00000000-0005-0000-0000-0000F4050000}"/>
    <cellStyle name="Migliaia [0] 34 3" xfId="2084" xr:uid="{00000000-0005-0000-0000-0000F5050000}"/>
    <cellStyle name="Migliaia [0] 34 4" xfId="3515" xr:uid="{00000000-0005-0000-0000-0000F6050000}"/>
    <cellStyle name="Migliaia [0] 34 5" xfId="3516" xr:uid="{00000000-0005-0000-0000-0000F7050000}"/>
    <cellStyle name="Migliaia [0] 34 6" xfId="3517" xr:uid="{00000000-0005-0000-0000-0000F8050000}"/>
    <cellStyle name="Migliaia [0] 35" xfId="348" xr:uid="{00000000-0005-0000-0000-0000F9050000}"/>
    <cellStyle name="Migliaia [0] 35 2" xfId="1565" xr:uid="{00000000-0005-0000-0000-0000FA050000}"/>
    <cellStyle name="Migliaia [0] 35 2 2" xfId="3518" xr:uid="{00000000-0005-0000-0000-0000FB050000}"/>
    <cellStyle name="Migliaia [0] 35 3" xfId="2085" xr:uid="{00000000-0005-0000-0000-0000FC050000}"/>
    <cellStyle name="Migliaia [0] 35 4" xfId="3519" xr:uid="{00000000-0005-0000-0000-0000FD050000}"/>
    <cellStyle name="Migliaia [0] 35 5" xfId="3520" xr:uid="{00000000-0005-0000-0000-0000FE050000}"/>
    <cellStyle name="Migliaia [0] 35 6" xfId="3521" xr:uid="{00000000-0005-0000-0000-0000FF050000}"/>
    <cellStyle name="Migliaia [0] 36" xfId="349" xr:uid="{00000000-0005-0000-0000-000000060000}"/>
    <cellStyle name="Migliaia [0] 36 2" xfId="1566" xr:uid="{00000000-0005-0000-0000-000001060000}"/>
    <cellStyle name="Migliaia [0] 36 2 2" xfId="3522" xr:uid="{00000000-0005-0000-0000-000002060000}"/>
    <cellStyle name="Migliaia [0] 36 3" xfId="2086" xr:uid="{00000000-0005-0000-0000-000003060000}"/>
    <cellStyle name="Migliaia [0] 36 4" xfId="3523" xr:uid="{00000000-0005-0000-0000-000004060000}"/>
    <cellStyle name="Migliaia [0] 36 5" xfId="3524" xr:uid="{00000000-0005-0000-0000-000005060000}"/>
    <cellStyle name="Migliaia [0] 36 6" xfId="3525" xr:uid="{00000000-0005-0000-0000-000006060000}"/>
    <cellStyle name="Migliaia [0] 37" xfId="350" xr:uid="{00000000-0005-0000-0000-000007060000}"/>
    <cellStyle name="Migliaia [0] 37 2" xfId="1567" xr:uid="{00000000-0005-0000-0000-000008060000}"/>
    <cellStyle name="Migliaia [0] 37 2 2" xfId="3526" xr:uid="{00000000-0005-0000-0000-000009060000}"/>
    <cellStyle name="Migliaia [0] 37 3" xfId="2087" xr:uid="{00000000-0005-0000-0000-00000A060000}"/>
    <cellStyle name="Migliaia [0] 37 4" xfId="3527" xr:uid="{00000000-0005-0000-0000-00000B060000}"/>
    <cellStyle name="Migliaia [0] 37 5" xfId="3528" xr:uid="{00000000-0005-0000-0000-00000C060000}"/>
    <cellStyle name="Migliaia [0] 37 6" xfId="3529" xr:uid="{00000000-0005-0000-0000-00000D060000}"/>
    <cellStyle name="Migliaia [0] 38" xfId="351" xr:uid="{00000000-0005-0000-0000-00000E060000}"/>
    <cellStyle name="Migliaia [0] 38 2" xfId="1568" xr:uid="{00000000-0005-0000-0000-00000F060000}"/>
    <cellStyle name="Migliaia [0] 38 2 2" xfId="3530" xr:uid="{00000000-0005-0000-0000-000010060000}"/>
    <cellStyle name="Migliaia [0] 38 3" xfId="2088" xr:uid="{00000000-0005-0000-0000-000011060000}"/>
    <cellStyle name="Migliaia [0] 38 4" xfId="3531" xr:uid="{00000000-0005-0000-0000-000012060000}"/>
    <cellStyle name="Migliaia [0] 38 5" xfId="3532" xr:uid="{00000000-0005-0000-0000-000013060000}"/>
    <cellStyle name="Migliaia [0] 38 6" xfId="3533" xr:uid="{00000000-0005-0000-0000-000014060000}"/>
    <cellStyle name="Migliaia [0] 39" xfId="352" xr:uid="{00000000-0005-0000-0000-000015060000}"/>
    <cellStyle name="Migliaia [0] 39 2" xfId="1569" xr:uid="{00000000-0005-0000-0000-000016060000}"/>
    <cellStyle name="Migliaia [0] 39 2 2" xfId="3534" xr:uid="{00000000-0005-0000-0000-000017060000}"/>
    <cellStyle name="Migliaia [0] 39 3" xfId="2089" xr:uid="{00000000-0005-0000-0000-000018060000}"/>
    <cellStyle name="Migliaia [0] 39 4" xfId="3535" xr:uid="{00000000-0005-0000-0000-000019060000}"/>
    <cellStyle name="Migliaia [0] 39 5" xfId="3536" xr:uid="{00000000-0005-0000-0000-00001A060000}"/>
    <cellStyle name="Migliaia [0] 39 6" xfId="3537" xr:uid="{00000000-0005-0000-0000-00001B060000}"/>
    <cellStyle name="Migliaia [0] 4" xfId="353" xr:uid="{00000000-0005-0000-0000-00001C060000}"/>
    <cellStyle name="Migliaia [0] 4 2" xfId="1570" xr:uid="{00000000-0005-0000-0000-00001D060000}"/>
    <cellStyle name="Migliaia [0] 4 2 2" xfId="3538" xr:uid="{00000000-0005-0000-0000-00001E060000}"/>
    <cellStyle name="Migliaia [0] 4 3" xfId="2090" xr:uid="{00000000-0005-0000-0000-00001F060000}"/>
    <cellStyle name="Migliaia [0] 4 4" xfId="3539" xr:uid="{00000000-0005-0000-0000-000020060000}"/>
    <cellStyle name="Migliaia [0] 4 5" xfId="3540" xr:uid="{00000000-0005-0000-0000-000021060000}"/>
    <cellStyle name="Migliaia [0] 4 6" xfId="3541" xr:uid="{00000000-0005-0000-0000-000022060000}"/>
    <cellStyle name="Migliaia [0] 40" xfId="354" xr:uid="{00000000-0005-0000-0000-000023060000}"/>
    <cellStyle name="Migliaia [0] 40 2" xfId="1571" xr:uid="{00000000-0005-0000-0000-000024060000}"/>
    <cellStyle name="Migliaia [0] 40 2 2" xfId="3542" xr:uid="{00000000-0005-0000-0000-000025060000}"/>
    <cellStyle name="Migliaia [0] 40 3" xfId="2091" xr:uid="{00000000-0005-0000-0000-000026060000}"/>
    <cellStyle name="Migliaia [0] 40 4" xfId="3543" xr:uid="{00000000-0005-0000-0000-000027060000}"/>
    <cellStyle name="Migliaia [0] 40 5" xfId="3544" xr:uid="{00000000-0005-0000-0000-000028060000}"/>
    <cellStyle name="Migliaia [0] 40 6" xfId="3545" xr:uid="{00000000-0005-0000-0000-000029060000}"/>
    <cellStyle name="Migliaia [0] 41" xfId="355" xr:uid="{00000000-0005-0000-0000-00002A060000}"/>
    <cellStyle name="Migliaia [0] 41 2" xfId="1572" xr:uid="{00000000-0005-0000-0000-00002B060000}"/>
    <cellStyle name="Migliaia [0] 41 2 2" xfId="3546" xr:uid="{00000000-0005-0000-0000-00002C060000}"/>
    <cellStyle name="Migliaia [0] 41 3" xfId="2092" xr:uid="{00000000-0005-0000-0000-00002D060000}"/>
    <cellStyle name="Migliaia [0] 41 4" xfId="3547" xr:uid="{00000000-0005-0000-0000-00002E060000}"/>
    <cellStyle name="Migliaia [0] 41 5" xfId="3548" xr:uid="{00000000-0005-0000-0000-00002F060000}"/>
    <cellStyle name="Migliaia [0] 41 6" xfId="3549" xr:uid="{00000000-0005-0000-0000-000030060000}"/>
    <cellStyle name="Migliaia [0] 42" xfId="356" xr:uid="{00000000-0005-0000-0000-000031060000}"/>
    <cellStyle name="Migliaia [0] 42 2" xfId="1573" xr:uid="{00000000-0005-0000-0000-000032060000}"/>
    <cellStyle name="Migliaia [0] 42 2 2" xfId="3550" xr:uid="{00000000-0005-0000-0000-000033060000}"/>
    <cellStyle name="Migliaia [0] 42 3" xfId="2093" xr:uid="{00000000-0005-0000-0000-000034060000}"/>
    <cellStyle name="Migliaia [0] 42 4" xfId="3551" xr:uid="{00000000-0005-0000-0000-000035060000}"/>
    <cellStyle name="Migliaia [0] 42 5" xfId="3552" xr:uid="{00000000-0005-0000-0000-000036060000}"/>
    <cellStyle name="Migliaia [0] 42 6" xfId="3553" xr:uid="{00000000-0005-0000-0000-000037060000}"/>
    <cellStyle name="Migliaia [0] 43" xfId="357" xr:uid="{00000000-0005-0000-0000-000038060000}"/>
    <cellStyle name="Migliaia [0] 43 2" xfId="1574" xr:uid="{00000000-0005-0000-0000-000039060000}"/>
    <cellStyle name="Migliaia [0] 43 2 2" xfId="3554" xr:uid="{00000000-0005-0000-0000-00003A060000}"/>
    <cellStyle name="Migliaia [0] 43 3" xfId="2094" xr:uid="{00000000-0005-0000-0000-00003B060000}"/>
    <cellStyle name="Migliaia [0] 43 4" xfId="3555" xr:uid="{00000000-0005-0000-0000-00003C060000}"/>
    <cellStyle name="Migliaia [0] 43 5" xfId="3556" xr:uid="{00000000-0005-0000-0000-00003D060000}"/>
    <cellStyle name="Migliaia [0] 43 6" xfId="3557" xr:uid="{00000000-0005-0000-0000-00003E060000}"/>
    <cellStyle name="Migliaia [0] 44" xfId="358" xr:uid="{00000000-0005-0000-0000-00003F060000}"/>
    <cellStyle name="Migliaia [0] 44 2" xfId="1575" xr:uid="{00000000-0005-0000-0000-000040060000}"/>
    <cellStyle name="Migliaia [0] 44 2 2" xfId="3558" xr:uid="{00000000-0005-0000-0000-000041060000}"/>
    <cellStyle name="Migliaia [0] 44 3" xfId="2095" xr:uid="{00000000-0005-0000-0000-000042060000}"/>
    <cellStyle name="Migliaia [0] 44 4" xfId="3559" xr:uid="{00000000-0005-0000-0000-000043060000}"/>
    <cellStyle name="Migliaia [0] 44 5" xfId="3560" xr:uid="{00000000-0005-0000-0000-000044060000}"/>
    <cellStyle name="Migliaia [0] 44 6" xfId="3561" xr:uid="{00000000-0005-0000-0000-000045060000}"/>
    <cellStyle name="Migliaia [0] 45" xfId="359" xr:uid="{00000000-0005-0000-0000-000046060000}"/>
    <cellStyle name="Migliaia [0] 45 2" xfId="1576" xr:uid="{00000000-0005-0000-0000-000047060000}"/>
    <cellStyle name="Migliaia [0] 45 2 2" xfId="3562" xr:uid="{00000000-0005-0000-0000-000048060000}"/>
    <cellStyle name="Migliaia [0] 45 3" xfId="2096" xr:uid="{00000000-0005-0000-0000-000049060000}"/>
    <cellStyle name="Migliaia [0] 45 4" xfId="3563" xr:uid="{00000000-0005-0000-0000-00004A060000}"/>
    <cellStyle name="Migliaia [0] 45 5" xfId="3564" xr:uid="{00000000-0005-0000-0000-00004B060000}"/>
    <cellStyle name="Migliaia [0] 45 6" xfId="3565" xr:uid="{00000000-0005-0000-0000-00004C060000}"/>
    <cellStyle name="Migliaia [0] 46" xfId="360" xr:uid="{00000000-0005-0000-0000-00004D060000}"/>
    <cellStyle name="Migliaia [0] 46 2" xfId="1577" xr:uid="{00000000-0005-0000-0000-00004E060000}"/>
    <cellStyle name="Migliaia [0] 46 2 2" xfId="3566" xr:uid="{00000000-0005-0000-0000-00004F060000}"/>
    <cellStyle name="Migliaia [0] 46 3" xfId="2097" xr:uid="{00000000-0005-0000-0000-000050060000}"/>
    <cellStyle name="Migliaia [0] 46 4" xfId="3567" xr:uid="{00000000-0005-0000-0000-000051060000}"/>
    <cellStyle name="Migliaia [0] 46 5" xfId="3568" xr:uid="{00000000-0005-0000-0000-000052060000}"/>
    <cellStyle name="Migliaia [0] 46 6" xfId="3569" xr:uid="{00000000-0005-0000-0000-000053060000}"/>
    <cellStyle name="Migliaia [0] 47" xfId="361" xr:uid="{00000000-0005-0000-0000-000054060000}"/>
    <cellStyle name="Migliaia [0] 47 2" xfId="1578" xr:uid="{00000000-0005-0000-0000-000055060000}"/>
    <cellStyle name="Migliaia [0] 47 2 2" xfId="3570" xr:uid="{00000000-0005-0000-0000-000056060000}"/>
    <cellStyle name="Migliaia [0] 47 3" xfId="2098" xr:uid="{00000000-0005-0000-0000-000057060000}"/>
    <cellStyle name="Migliaia [0] 47 4" xfId="3571" xr:uid="{00000000-0005-0000-0000-000058060000}"/>
    <cellStyle name="Migliaia [0] 47 5" xfId="3572" xr:uid="{00000000-0005-0000-0000-000059060000}"/>
    <cellStyle name="Migliaia [0] 47 6" xfId="3573" xr:uid="{00000000-0005-0000-0000-00005A060000}"/>
    <cellStyle name="Migliaia [0] 48" xfId="362" xr:uid="{00000000-0005-0000-0000-00005B060000}"/>
    <cellStyle name="Migliaia [0] 48 2" xfId="1579" xr:uid="{00000000-0005-0000-0000-00005C060000}"/>
    <cellStyle name="Migliaia [0] 48 2 2" xfId="3574" xr:uid="{00000000-0005-0000-0000-00005D060000}"/>
    <cellStyle name="Migliaia [0] 48 3" xfId="2099" xr:uid="{00000000-0005-0000-0000-00005E060000}"/>
    <cellStyle name="Migliaia [0] 48 4" xfId="3575" xr:uid="{00000000-0005-0000-0000-00005F060000}"/>
    <cellStyle name="Migliaia [0] 48 5" xfId="3576" xr:uid="{00000000-0005-0000-0000-000060060000}"/>
    <cellStyle name="Migliaia [0] 48 6" xfId="3577" xr:uid="{00000000-0005-0000-0000-000061060000}"/>
    <cellStyle name="Migliaia [0] 49" xfId="363" xr:uid="{00000000-0005-0000-0000-000062060000}"/>
    <cellStyle name="Migliaia [0] 49 2" xfId="1580" xr:uid="{00000000-0005-0000-0000-000063060000}"/>
    <cellStyle name="Migliaia [0] 49 2 2" xfId="3578" xr:uid="{00000000-0005-0000-0000-000064060000}"/>
    <cellStyle name="Migliaia [0] 49 3" xfId="2100" xr:uid="{00000000-0005-0000-0000-000065060000}"/>
    <cellStyle name="Migliaia [0] 49 4" xfId="3579" xr:uid="{00000000-0005-0000-0000-000066060000}"/>
    <cellStyle name="Migliaia [0] 49 5" xfId="3580" xr:uid="{00000000-0005-0000-0000-000067060000}"/>
    <cellStyle name="Migliaia [0] 49 6" xfId="3581" xr:uid="{00000000-0005-0000-0000-000068060000}"/>
    <cellStyle name="Migliaia [0] 5" xfId="364" xr:uid="{00000000-0005-0000-0000-000069060000}"/>
    <cellStyle name="Migliaia [0] 5 2" xfId="1581" xr:uid="{00000000-0005-0000-0000-00006A060000}"/>
    <cellStyle name="Migliaia [0] 5 2 2" xfId="3582" xr:uid="{00000000-0005-0000-0000-00006B060000}"/>
    <cellStyle name="Migliaia [0] 5 3" xfId="2101" xr:uid="{00000000-0005-0000-0000-00006C060000}"/>
    <cellStyle name="Migliaia [0] 5 4" xfId="3583" xr:uid="{00000000-0005-0000-0000-00006D060000}"/>
    <cellStyle name="Migliaia [0] 5 5" xfId="3584" xr:uid="{00000000-0005-0000-0000-00006E060000}"/>
    <cellStyle name="Migliaia [0] 5 6" xfId="3585" xr:uid="{00000000-0005-0000-0000-00006F060000}"/>
    <cellStyle name="Migliaia [0] 50" xfId="365" xr:uid="{00000000-0005-0000-0000-000070060000}"/>
    <cellStyle name="Migliaia [0] 50 2" xfId="1582" xr:uid="{00000000-0005-0000-0000-000071060000}"/>
    <cellStyle name="Migliaia [0] 50 2 2" xfId="3586" xr:uid="{00000000-0005-0000-0000-000072060000}"/>
    <cellStyle name="Migliaia [0] 50 3" xfId="2102" xr:uid="{00000000-0005-0000-0000-000073060000}"/>
    <cellStyle name="Migliaia [0] 50 4" xfId="3587" xr:uid="{00000000-0005-0000-0000-000074060000}"/>
    <cellStyle name="Migliaia [0] 50 5" xfId="3588" xr:uid="{00000000-0005-0000-0000-000075060000}"/>
    <cellStyle name="Migliaia [0] 50 6" xfId="3589" xr:uid="{00000000-0005-0000-0000-000076060000}"/>
    <cellStyle name="Migliaia [0] 51" xfId="366" xr:uid="{00000000-0005-0000-0000-000077060000}"/>
    <cellStyle name="Migliaia [0] 51 2" xfId="1583" xr:uid="{00000000-0005-0000-0000-000078060000}"/>
    <cellStyle name="Migliaia [0] 51 2 2" xfId="3590" xr:uid="{00000000-0005-0000-0000-000079060000}"/>
    <cellStyle name="Migliaia [0] 51 3" xfId="2103" xr:uid="{00000000-0005-0000-0000-00007A060000}"/>
    <cellStyle name="Migliaia [0] 51 4" xfId="3591" xr:uid="{00000000-0005-0000-0000-00007B060000}"/>
    <cellStyle name="Migliaia [0] 51 5" xfId="3592" xr:uid="{00000000-0005-0000-0000-00007C060000}"/>
    <cellStyle name="Migliaia [0] 51 6" xfId="3593" xr:uid="{00000000-0005-0000-0000-00007D060000}"/>
    <cellStyle name="Migliaia [0] 52" xfId="367" xr:uid="{00000000-0005-0000-0000-00007E060000}"/>
    <cellStyle name="Migliaia [0] 52 2" xfId="1584" xr:uid="{00000000-0005-0000-0000-00007F060000}"/>
    <cellStyle name="Migliaia [0] 52 2 2" xfId="3594" xr:uid="{00000000-0005-0000-0000-000080060000}"/>
    <cellStyle name="Migliaia [0] 52 3" xfId="2104" xr:uid="{00000000-0005-0000-0000-000081060000}"/>
    <cellStyle name="Migliaia [0] 52 4" xfId="3595" xr:uid="{00000000-0005-0000-0000-000082060000}"/>
    <cellStyle name="Migliaia [0] 52 5" xfId="3596" xr:uid="{00000000-0005-0000-0000-000083060000}"/>
    <cellStyle name="Migliaia [0] 52 6" xfId="3597" xr:uid="{00000000-0005-0000-0000-000084060000}"/>
    <cellStyle name="Migliaia [0] 53" xfId="368" xr:uid="{00000000-0005-0000-0000-000085060000}"/>
    <cellStyle name="Migliaia [0] 53 2" xfId="1585" xr:uid="{00000000-0005-0000-0000-000086060000}"/>
    <cellStyle name="Migliaia [0] 53 2 2" xfId="3598" xr:uid="{00000000-0005-0000-0000-000087060000}"/>
    <cellStyle name="Migliaia [0] 53 3" xfId="2105" xr:uid="{00000000-0005-0000-0000-000088060000}"/>
    <cellStyle name="Migliaia [0] 53 4" xfId="3599" xr:uid="{00000000-0005-0000-0000-000089060000}"/>
    <cellStyle name="Migliaia [0] 53 5" xfId="3600" xr:uid="{00000000-0005-0000-0000-00008A060000}"/>
    <cellStyle name="Migliaia [0] 53 6" xfId="3601" xr:uid="{00000000-0005-0000-0000-00008B060000}"/>
    <cellStyle name="Migliaia [0] 54" xfId="369" xr:uid="{00000000-0005-0000-0000-00008C060000}"/>
    <cellStyle name="Migliaia [0] 54 2" xfId="1586" xr:uid="{00000000-0005-0000-0000-00008D060000}"/>
    <cellStyle name="Migliaia [0] 54 2 2" xfId="3602" xr:uid="{00000000-0005-0000-0000-00008E060000}"/>
    <cellStyle name="Migliaia [0] 54 3" xfId="2106" xr:uid="{00000000-0005-0000-0000-00008F060000}"/>
    <cellStyle name="Migliaia [0] 54 4" xfId="3603" xr:uid="{00000000-0005-0000-0000-000090060000}"/>
    <cellStyle name="Migliaia [0] 54 5" xfId="3604" xr:uid="{00000000-0005-0000-0000-000091060000}"/>
    <cellStyle name="Migliaia [0] 54 6" xfId="3605" xr:uid="{00000000-0005-0000-0000-000092060000}"/>
    <cellStyle name="Migliaia [0] 55" xfId="370" xr:uid="{00000000-0005-0000-0000-000093060000}"/>
    <cellStyle name="Migliaia [0] 55 2" xfId="1587" xr:uid="{00000000-0005-0000-0000-000094060000}"/>
    <cellStyle name="Migliaia [0] 55 2 2" xfId="3606" xr:uid="{00000000-0005-0000-0000-000095060000}"/>
    <cellStyle name="Migliaia [0] 55 3" xfId="2107" xr:uid="{00000000-0005-0000-0000-000096060000}"/>
    <cellStyle name="Migliaia [0] 55 4" xfId="3607" xr:uid="{00000000-0005-0000-0000-000097060000}"/>
    <cellStyle name="Migliaia [0] 55 5" xfId="3608" xr:uid="{00000000-0005-0000-0000-000098060000}"/>
    <cellStyle name="Migliaia [0] 55 6" xfId="3609" xr:uid="{00000000-0005-0000-0000-000099060000}"/>
    <cellStyle name="Migliaia [0] 56" xfId="371" xr:uid="{00000000-0005-0000-0000-00009A060000}"/>
    <cellStyle name="Migliaia [0] 56 2" xfId="1588" xr:uid="{00000000-0005-0000-0000-00009B060000}"/>
    <cellStyle name="Migliaia [0] 56 2 2" xfId="3610" xr:uid="{00000000-0005-0000-0000-00009C060000}"/>
    <cellStyle name="Migliaia [0] 56 3" xfId="2108" xr:uid="{00000000-0005-0000-0000-00009D060000}"/>
    <cellStyle name="Migliaia [0] 56 4" xfId="3611" xr:uid="{00000000-0005-0000-0000-00009E060000}"/>
    <cellStyle name="Migliaia [0] 56 5" xfId="3612" xr:uid="{00000000-0005-0000-0000-00009F060000}"/>
    <cellStyle name="Migliaia [0] 56 6" xfId="3613" xr:uid="{00000000-0005-0000-0000-0000A0060000}"/>
    <cellStyle name="Migliaia [0] 57" xfId="372" xr:uid="{00000000-0005-0000-0000-0000A1060000}"/>
    <cellStyle name="Migliaia [0] 57 2" xfId="1589" xr:uid="{00000000-0005-0000-0000-0000A2060000}"/>
    <cellStyle name="Migliaia [0] 57 2 2" xfId="3614" xr:uid="{00000000-0005-0000-0000-0000A3060000}"/>
    <cellStyle name="Migliaia [0] 57 3" xfId="2109" xr:uid="{00000000-0005-0000-0000-0000A4060000}"/>
    <cellStyle name="Migliaia [0] 57 4" xfId="3615" xr:uid="{00000000-0005-0000-0000-0000A5060000}"/>
    <cellStyle name="Migliaia [0] 57 5" xfId="3616" xr:uid="{00000000-0005-0000-0000-0000A6060000}"/>
    <cellStyle name="Migliaia [0] 57 6" xfId="3617" xr:uid="{00000000-0005-0000-0000-0000A7060000}"/>
    <cellStyle name="Migliaia [0] 58" xfId="373" xr:uid="{00000000-0005-0000-0000-0000A8060000}"/>
    <cellStyle name="Migliaia [0] 58 2" xfId="1590" xr:uid="{00000000-0005-0000-0000-0000A9060000}"/>
    <cellStyle name="Migliaia [0] 58 2 2" xfId="3618" xr:uid="{00000000-0005-0000-0000-0000AA060000}"/>
    <cellStyle name="Migliaia [0] 58 3" xfId="2110" xr:uid="{00000000-0005-0000-0000-0000AB060000}"/>
    <cellStyle name="Migliaia [0] 58 4" xfId="3619" xr:uid="{00000000-0005-0000-0000-0000AC060000}"/>
    <cellStyle name="Migliaia [0] 58 5" xfId="3620" xr:uid="{00000000-0005-0000-0000-0000AD060000}"/>
    <cellStyle name="Migliaia [0] 58 6" xfId="3621" xr:uid="{00000000-0005-0000-0000-0000AE060000}"/>
    <cellStyle name="Migliaia [0] 59" xfId="374" xr:uid="{00000000-0005-0000-0000-0000AF060000}"/>
    <cellStyle name="Migliaia [0] 59 2" xfId="1591" xr:uid="{00000000-0005-0000-0000-0000B0060000}"/>
    <cellStyle name="Migliaia [0] 59 2 2" xfId="3622" xr:uid="{00000000-0005-0000-0000-0000B1060000}"/>
    <cellStyle name="Migliaia [0] 59 3" xfId="2111" xr:uid="{00000000-0005-0000-0000-0000B2060000}"/>
    <cellStyle name="Migliaia [0] 59 4" xfId="3623" xr:uid="{00000000-0005-0000-0000-0000B3060000}"/>
    <cellStyle name="Migliaia [0] 59 5" xfId="3624" xr:uid="{00000000-0005-0000-0000-0000B4060000}"/>
    <cellStyle name="Migliaia [0] 59 6" xfId="3625" xr:uid="{00000000-0005-0000-0000-0000B5060000}"/>
    <cellStyle name="Migliaia [0] 6" xfId="375" xr:uid="{00000000-0005-0000-0000-0000B6060000}"/>
    <cellStyle name="Migliaia [0] 6 2" xfId="1592" xr:uid="{00000000-0005-0000-0000-0000B7060000}"/>
    <cellStyle name="Migliaia [0] 6 2 2" xfId="3626" xr:uid="{00000000-0005-0000-0000-0000B8060000}"/>
    <cellStyle name="Migliaia [0] 6 3" xfId="2112" xr:uid="{00000000-0005-0000-0000-0000B9060000}"/>
    <cellStyle name="Migliaia [0] 6 4" xfId="3627" xr:uid="{00000000-0005-0000-0000-0000BA060000}"/>
    <cellStyle name="Migliaia [0] 6 5" xfId="3628" xr:uid="{00000000-0005-0000-0000-0000BB060000}"/>
    <cellStyle name="Migliaia [0] 6 6" xfId="3629" xr:uid="{00000000-0005-0000-0000-0000BC060000}"/>
    <cellStyle name="Migliaia [0] 7" xfId="376" xr:uid="{00000000-0005-0000-0000-0000BD060000}"/>
    <cellStyle name="Migliaia [0] 7 2" xfId="1593" xr:uid="{00000000-0005-0000-0000-0000BE060000}"/>
    <cellStyle name="Migliaia [0] 7 2 2" xfId="3630" xr:uid="{00000000-0005-0000-0000-0000BF060000}"/>
    <cellStyle name="Migliaia [0] 7 3" xfId="2113" xr:uid="{00000000-0005-0000-0000-0000C0060000}"/>
    <cellStyle name="Migliaia [0] 7 4" xfId="3631" xr:uid="{00000000-0005-0000-0000-0000C1060000}"/>
    <cellStyle name="Migliaia [0] 7 5" xfId="3632" xr:uid="{00000000-0005-0000-0000-0000C2060000}"/>
    <cellStyle name="Migliaia [0] 7 6" xfId="3633" xr:uid="{00000000-0005-0000-0000-0000C3060000}"/>
    <cellStyle name="Migliaia [0] 8" xfId="377" xr:uid="{00000000-0005-0000-0000-0000C4060000}"/>
    <cellStyle name="Migliaia [0] 8 2" xfId="1594" xr:uid="{00000000-0005-0000-0000-0000C5060000}"/>
    <cellStyle name="Migliaia [0] 8 2 2" xfId="3634" xr:uid="{00000000-0005-0000-0000-0000C6060000}"/>
    <cellStyle name="Migliaia [0] 8 3" xfId="2114" xr:uid="{00000000-0005-0000-0000-0000C7060000}"/>
    <cellStyle name="Migliaia [0] 8 4" xfId="3635" xr:uid="{00000000-0005-0000-0000-0000C8060000}"/>
    <cellStyle name="Migliaia [0] 8 5" xfId="3636" xr:uid="{00000000-0005-0000-0000-0000C9060000}"/>
    <cellStyle name="Migliaia [0] 8 6" xfId="3637" xr:uid="{00000000-0005-0000-0000-0000CA060000}"/>
    <cellStyle name="Migliaia [0] 9" xfId="378" xr:uid="{00000000-0005-0000-0000-0000CB060000}"/>
    <cellStyle name="Migliaia [0] 9 2" xfId="1595" xr:uid="{00000000-0005-0000-0000-0000CC060000}"/>
    <cellStyle name="Migliaia [0] 9 2 2" xfId="3638" xr:uid="{00000000-0005-0000-0000-0000CD060000}"/>
    <cellStyle name="Migliaia [0] 9 3" xfId="2115" xr:uid="{00000000-0005-0000-0000-0000CE060000}"/>
    <cellStyle name="Migliaia [0] 9 4" xfId="3639" xr:uid="{00000000-0005-0000-0000-0000CF060000}"/>
    <cellStyle name="Migliaia [0] 9 5" xfId="3640" xr:uid="{00000000-0005-0000-0000-0000D0060000}"/>
    <cellStyle name="Migliaia [0] 9 6" xfId="3641" xr:uid="{00000000-0005-0000-0000-0000D1060000}"/>
    <cellStyle name="Migliaia 10" xfId="379" xr:uid="{00000000-0005-0000-0000-0000D2060000}"/>
    <cellStyle name="Migliaia 10 10" xfId="3642" xr:uid="{00000000-0005-0000-0000-0000D3060000}"/>
    <cellStyle name="Migliaia 10 11" xfId="3643" xr:uid="{00000000-0005-0000-0000-0000D4060000}"/>
    <cellStyle name="Migliaia 10 2" xfId="380" xr:uid="{00000000-0005-0000-0000-0000D5060000}"/>
    <cellStyle name="Migliaia 10 2 2" xfId="1597" xr:uid="{00000000-0005-0000-0000-0000D6060000}"/>
    <cellStyle name="Migliaia 10 2 3" xfId="2117" xr:uid="{00000000-0005-0000-0000-0000D7060000}"/>
    <cellStyle name="Migliaia 10 2 4" xfId="3644" xr:uid="{00000000-0005-0000-0000-0000D8060000}"/>
    <cellStyle name="Migliaia 10 2 5" xfId="3645" xr:uid="{00000000-0005-0000-0000-0000D9060000}"/>
    <cellStyle name="Migliaia 10 2 6" xfId="3646" xr:uid="{00000000-0005-0000-0000-0000DA060000}"/>
    <cellStyle name="Migliaia 10 3" xfId="381" xr:uid="{00000000-0005-0000-0000-0000DB060000}"/>
    <cellStyle name="Migliaia 10 3 2" xfId="382" xr:uid="{00000000-0005-0000-0000-0000DC060000}"/>
    <cellStyle name="Migliaia 10 3 2 2" xfId="1599" xr:uid="{00000000-0005-0000-0000-0000DD060000}"/>
    <cellStyle name="Migliaia 10 3 2 3" xfId="3647" xr:uid="{00000000-0005-0000-0000-0000DE060000}"/>
    <cellStyle name="Migliaia 10 3 2 4" xfId="3648" xr:uid="{00000000-0005-0000-0000-0000DF060000}"/>
    <cellStyle name="Migliaia 10 3 2 5" xfId="3649" xr:uid="{00000000-0005-0000-0000-0000E0060000}"/>
    <cellStyle name="Migliaia 10 3 2 6" xfId="3650" xr:uid="{00000000-0005-0000-0000-0000E1060000}"/>
    <cellStyle name="Migliaia 10 3 3" xfId="1598" xr:uid="{00000000-0005-0000-0000-0000E2060000}"/>
    <cellStyle name="Migliaia 10 3 3 2" xfId="3651" xr:uid="{00000000-0005-0000-0000-0000E3060000}"/>
    <cellStyle name="Migliaia 10 3 3 3" xfId="3652" xr:uid="{00000000-0005-0000-0000-0000E4060000}"/>
    <cellStyle name="Migliaia 10 3 3 4" xfId="3653" xr:uid="{00000000-0005-0000-0000-0000E5060000}"/>
    <cellStyle name="Migliaia 10 3 3 5" xfId="3654" xr:uid="{00000000-0005-0000-0000-0000E6060000}"/>
    <cellStyle name="Migliaia 10 3 4" xfId="2118" xr:uid="{00000000-0005-0000-0000-0000E7060000}"/>
    <cellStyle name="Migliaia 10 3 5" xfId="3655" xr:uid="{00000000-0005-0000-0000-0000E8060000}"/>
    <cellStyle name="Migliaia 10 3 6" xfId="3656" xr:uid="{00000000-0005-0000-0000-0000E9060000}"/>
    <cellStyle name="Migliaia 10 3 7" xfId="3657" xr:uid="{00000000-0005-0000-0000-0000EA060000}"/>
    <cellStyle name="Migliaia 10 3 8" xfId="3658" xr:uid="{00000000-0005-0000-0000-0000EB060000}"/>
    <cellStyle name="Migliaia 10 4" xfId="383" xr:uid="{00000000-0005-0000-0000-0000EC060000}"/>
    <cellStyle name="Migliaia 10 4 2" xfId="1600" xr:uid="{00000000-0005-0000-0000-0000ED060000}"/>
    <cellStyle name="Migliaia 10 4 2 2" xfId="3659" xr:uid="{00000000-0005-0000-0000-0000EE060000}"/>
    <cellStyle name="Migliaia 10 4 3" xfId="3660" xr:uid="{00000000-0005-0000-0000-0000EF060000}"/>
    <cellStyle name="Migliaia 10 4 4" xfId="3661" xr:uid="{00000000-0005-0000-0000-0000F0060000}"/>
    <cellStyle name="Migliaia 10 4 5" xfId="3662" xr:uid="{00000000-0005-0000-0000-0000F1060000}"/>
    <cellStyle name="Migliaia 10 4 6" xfId="3663" xr:uid="{00000000-0005-0000-0000-0000F2060000}"/>
    <cellStyle name="Migliaia 10 4 7" xfId="3664" xr:uid="{00000000-0005-0000-0000-0000F3060000}"/>
    <cellStyle name="Migliaia 10 5" xfId="384" xr:uid="{00000000-0005-0000-0000-0000F4060000}"/>
    <cellStyle name="Migliaia 10 5 2" xfId="1601" xr:uid="{00000000-0005-0000-0000-0000F5060000}"/>
    <cellStyle name="Migliaia 10 5 3" xfId="3665" xr:uid="{00000000-0005-0000-0000-0000F6060000}"/>
    <cellStyle name="Migliaia 10 5 4" xfId="3666" xr:uid="{00000000-0005-0000-0000-0000F7060000}"/>
    <cellStyle name="Migliaia 10 5 5" xfId="3667" xr:uid="{00000000-0005-0000-0000-0000F8060000}"/>
    <cellStyle name="Migliaia 10 5 6" xfId="3668" xr:uid="{00000000-0005-0000-0000-0000F9060000}"/>
    <cellStyle name="Migliaia 10 6" xfId="1596" xr:uid="{00000000-0005-0000-0000-0000FA060000}"/>
    <cellStyle name="Migliaia 10 7" xfId="2116" xr:uid="{00000000-0005-0000-0000-0000FB060000}"/>
    <cellStyle name="Migliaia 10 8" xfId="3669" xr:uid="{00000000-0005-0000-0000-0000FC060000}"/>
    <cellStyle name="Migliaia 10 9" xfId="3670" xr:uid="{00000000-0005-0000-0000-0000FD060000}"/>
    <cellStyle name="Migliaia 11" xfId="385" xr:uid="{00000000-0005-0000-0000-0000FE060000}"/>
    <cellStyle name="Migliaia 11 10" xfId="3671" xr:uid="{00000000-0005-0000-0000-0000FF060000}"/>
    <cellStyle name="Migliaia 11 11" xfId="3672" xr:uid="{00000000-0005-0000-0000-000000070000}"/>
    <cellStyle name="Migliaia 11 2" xfId="386" xr:uid="{00000000-0005-0000-0000-000001070000}"/>
    <cellStyle name="Migliaia 11 2 2" xfId="1603" xr:uid="{00000000-0005-0000-0000-000002070000}"/>
    <cellStyle name="Migliaia 11 2 3" xfId="2120" xr:uid="{00000000-0005-0000-0000-000003070000}"/>
    <cellStyle name="Migliaia 11 2 4" xfId="3673" xr:uid="{00000000-0005-0000-0000-000004070000}"/>
    <cellStyle name="Migliaia 11 2 5" xfId="3674" xr:uid="{00000000-0005-0000-0000-000005070000}"/>
    <cellStyle name="Migliaia 11 2 6" xfId="3675" xr:uid="{00000000-0005-0000-0000-000006070000}"/>
    <cellStyle name="Migliaia 11 3" xfId="387" xr:uid="{00000000-0005-0000-0000-000007070000}"/>
    <cellStyle name="Migliaia 11 3 2" xfId="388" xr:uid="{00000000-0005-0000-0000-000008070000}"/>
    <cellStyle name="Migliaia 11 3 2 2" xfId="1605" xr:uid="{00000000-0005-0000-0000-000009070000}"/>
    <cellStyle name="Migliaia 11 3 2 3" xfId="3676" xr:uid="{00000000-0005-0000-0000-00000A070000}"/>
    <cellStyle name="Migliaia 11 3 2 4" xfId="3677" xr:uid="{00000000-0005-0000-0000-00000B070000}"/>
    <cellStyle name="Migliaia 11 3 2 5" xfId="3678" xr:uid="{00000000-0005-0000-0000-00000C070000}"/>
    <cellStyle name="Migliaia 11 3 2 6" xfId="3679" xr:uid="{00000000-0005-0000-0000-00000D070000}"/>
    <cellStyle name="Migliaia 11 3 3" xfId="1604" xr:uid="{00000000-0005-0000-0000-00000E070000}"/>
    <cellStyle name="Migliaia 11 3 3 2" xfId="3680" xr:uid="{00000000-0005-0000-0000-00000F070000}"/>
    <cellStyle name="Migliaia 11 3 3 3" xfId="3681" xr:uid="{00000000-0005-0000-0000-000010070000}"/>
    <cellStyle name="Migliaia 11 3 3 4" xfId="3682" xr:uid="{00000000-0005-0000-0000-000011070000}"/>
    <cellStyle name="Migliaia 11 3 3 5" xfId="3683" xr:uid="{00000000-0005-0000-0000-000012070000}"/>
    <cellStyle name="Migliaia 11 3 4" xfId="2121" xr:uid="{00000000-0005-0000-0000-000013070000}"/>
    <cellStyle name="Migliaia 11 3 5" xfId="3684" xr:uid="{00000000-0005-0000-0000-000014070000}"/>
    <cellStyle name="Migliaia 11 3 6" xfId="3685" xr:uid="{00000000-0005-0000-0000-000015070000}"/>
    <cellStyle name="Migliaia 11 3 7" xfId="3686" xr:uid="{00000000-0005-0000-0000-000016070000}"/>
    <cellStyle name="Migliaia 11 3 8" xfId="3687" xr:uid="{00000000-0005-0000-0000-000017070000}"/>
    <cellStyle name="Migliaia 11 4" xfId="389" xr:uid="{00000000-0005-0000-0000-000018070000}"/>
    <cellStyle name="Migliaia 11 4 2" xfId="1606" xr:uid="{00000000-0005-0000-0000-000019070000}"/>
    <cellStyle name="Migliaia 11 4 2 2" xfId="3688" xr:uid="{00000000-0005-0000-0000-00001A070000}"/>
    <cellStyle name="Migliaia 11 4 3" xfId="3689" xr:uid="{00000000-0005-0000-0000-00001B070000}"/>
    <cellStyle name="Migliaia 11 4 4" xfId="3690" xr:uid="{00000000-0005-0000-0000-00001C070000}"/>
    <cellStyle name="Migliaia 11 4 5" xfId="3691" xr:uid="{00000000-0005-0000-0000-00001D070000}"/>
    <cellStyle name="Migliaia 11 4 6" xfId="3692" xr:uid="{00000000-0005-0000-0000-00001E070000}"/>
    <cellStyle name="Migliaia 11 4 7" xfId="3693" xr:uid="{00000000-0005-0000-0000-00001F070000}"/>
    <cellStyle name="Migliaia 11 5" xfId="390" xr:uid="{00000000-0005-0000-0000-000020070000}"/>
    <cellStyle name="Migliaia 11 5 2" xfId="1607" xr:uid="{00000000-0005-0000-0000-000021070000}"/>
    <cellStyle name="Migliaia 11 5 3" xfId="3694" xr:uid="{00000000-0005-0000-0000-000022070000}"/>
    <cellStyle name="Migliaia 11 5 4" xfId="3695" xr:uid="{00000000-0005-0000-0000-000023070000}"/>
    <cellStyle name="Migliaia 11 5 5" xfId="3696" xr:uid="{00000000-0005-0000-0000-000024070000}"/>
    <cellStyle name="Migliaia 11 5 6" xfId="3697" xr:uid="{00000000-0005-0000-0000-000025070000}"/>
    <cellStyle name="Migliaia 11 6" xfId="1602" xr:uid="{00000000-0005-0000-0000-000026070000}"/>
    <cellStyle name="Migliaia 11 7" xfId="2119" xr:uid="{00000000-0005-0000-0000-000027070000}"/>
    <cellStyle name="Migliaia 11 8" xfId="3698" xr:uid="{00000000-0005-0000-0000-000028070000}"/>
    <cellStyle name="Migliaia 11 9" xfId="3699" xr:uid="{00000000-0005-0000-0000-000029070000}"/>
    <cellStyle name="Migliaia 12" xfId="391" xr:uid="{00000000-0005-0000-0000-00002A070000}"/>
    <cellStyle name="Migliaia 12 10" xfId="3700" xr:uid="{00000000-0005-0000-0000-00002B070000}"/>
    <cellStyle name="Migliaia 12 11" xfId="3701" xr:uid="{00000000-0005-0000-0000-00002C070000}"/>
    <cellStyle name="Migliaia 12 2" xfId="392" xr:uid="{00000000-0005-0000-0000-00002D070000}"/>
    <cellStyle name="Migliaia 12 2 2" xfId="1609" xr:uid="{00000000-0005-0000-0000-00002E070000}"/>
    <cellStyle name="Migliaia 12 2 3" xfId="2123" xr:uid="{00000000-0005-0000-0000-00002F070000}"/>
    <cellStyle name="Migliaia 12 2 4" xfId="3702" xr:uid="{00000000-0005-0000-0000-000030070000}"/>
    <cellStyle name="Migliaia 12 2 5" xfId="3703" xr:uid="{00000000-0005-0000-0000-000031070000}"/>
    <cellStyle name="Migliaia 12 2 6" xfId="3704" xr:uid="{00000000-0005-0000-0000-000032070000}"/>
    <cellStyle name="Migliaia 12 3" xfId="393" xr:uid="{00000000-0005-0000-0000-000033070000}"/>
    <cellStyle name="Migliaia 12 3 2" xfId="394" xr:uid="{00000000-0005-0000-0000-000034070000}"/>
    <cellStyle name="Migliaia 12 3 2 2" xfId="1611" xr:uid="{00000000-0005-0000-0000-000035070000}"/>
    <cellStyle name="Migliaia 12 3 2 3" xfId="3705" xr:uid="{00000000-0005-0000-0000-000036070000}"/>
    <cellStyle name="Migliaia 12 3 2 4" xfId="3706" xr:uid="{00000000-0005-0000-0000-000037070000}"/>
    <cellStyle name="Migliaia 12 3 2 5" xfId="3707" xr:uid="{00000000-0005-0000-0000-000038070000}"/>
    <cellStyle name="Migliaia 12 3 2 6" xfId="3708" xr:uid="{00000000-0005-0000-0000-000039070000}"/>
    <cellStyle name="Migliaia 12 3 3" xfId="1610" xr:uid="{00000000-0005-0000-0000-00003A070000}"/>
    <cellStyle name="Migliaia 12 3 3 2" xfId="3709" xr:uid="{00000000-0005-0000-0000-00003B070000}"/>
    <cellStyle name="Migliaia 12 3 3 3" xfId="3710" xr:uid="{00000000-0005-0000-0000-00003C070000}"/>
    <cellStyle name="Migliaia 12 3 3 4" xfId="3711" xr:uid="{00000000-0005-0000-0000-00003D070000}"/>
    <cellStyle name="Migliaia 12 3 3 5" xfId="3712" xr:uid="{00000000-0005-0000-0000-00003E070000}"/>
    <cellStyle name="Migliaia 12 3 4" xfId="2124" xr:uid="{00000000-0005-0000-0000-00003F070000}"/>
    <cellStyle name="Migliaia 12 3 5" xfId="3713" xr:uid="{00000000-0005-0000-0000-000040070000}"/>
    <cellStyle name="Migliaia 12 3 6" xfId="3714" xr:uid="{00000000-0005-0000-0000-000041070000}"/>
    <cellStyle name="Migliaia 12 3 7" xfId="3715" xr:uid="{00000000-0005-0000-0000-000042070000}"/>
    <cellStyle name="Migliaia 12 3 8" xfId="3716" xr:uid="{00000000-0005-0000-0000-000043070000}"/>
    <cellStyle name="Migliaia 12 4" xfId="395" xr:uid="{00000000-0005-0000-0000-000044070000}"/>
    <cellStyle name="Migliaia 12 4 2" xfId="1612" xr:uid="{00000000-0005-0000-0000-000045070000}"/>
    <cellStyle name="Migliaia 12 4 2 2" xfId="3717" xr:uid="{00000000-0005-0000-0000-000046070000}"/>
    <cellStyle name="Migliaia 12 4 3" xfId="3718" xr:uid="{00000000-0005-0000-0000-000047070000}"/>
    <cellStyle name="Migliaia 12 4 4" xfId="3719" xr:uid="{00000000-0005-0000-0000-000048070000}"/>
    <cellStyle name="Migliaia 12 4 5" xfId="3720" xr:uid="{00000000-0005-0000-0000-000049070000}"/>
    <cellStyle name="Migliaia 12 4 6" xfId="3721" xr:uid="{00000000-0005-0000-0000-00004A070000}"/>
    <cellStyle name="Migliaia 12 4 7" xfId="3722" xr:uid="{00000000-0005-0000-0000-00004B070000}"/>
    <cellStyle name="Migliaia 12 5" xfId="396" xr:uid="{00000000-0005-0000-0000-00004C070000}"/>
    <cellStyle name="Migliaia 12 5 2" xfId="1613" xr:uid="{00000000-0005-0000-0000-00004D070000}"/>
    <cellStyle name="Migliaia 12 5 3" xfId="3723" xr:uid="{00000000-0005-0000-0000-00004E070000}"/>
    <cellStyle name="Migliaia 12 5 4" xfId="3724" xr:uid="{00000000-0005-0000-0000-00004F070000}"/>
    <cellStyle name="Migliaia 12 5 5" xfId="3725" xr:uid="{00000000-0005-0000-0000-000050070000}"/>
    <cellStyle name="Migliaia 12 5 6" xfId="3726" xr:uid="{00000000-0005-0000-0000-000051070000}"/>
    <cellStyle name="Migliaia 12 6" xfId="1608" xr:uid="{00000000-0005-0000-0000-000052070000}"/>
    <cellStyle name="Migliaia 12 7" xfId="2122" xr:uid="{00000000-0005-0000-0000-000053070000}"/>
    <cellStyle name="Migliaia 12 8" xfId="3727" xr:uid="{00000000-0005-0000-0000-000054070000}"/>
    <cellStyle name="Migliaia 12 9" xfId="3728" xr:uid="{00000000-0005-0000-0000-000055070000}"/>
    <cellStyle name="Migliaia 13" xfId="397" xr:uid="{00000000-0005-0000-0000-000056070000}"/>
    <cellStyle name="Migliaia 13 10" xfId="3729" xr:uid="{00000000-0005-0000-0000-000057070000}"/>
    <cellStyle name="Migliaia 13 11" xfId="3730" xr:uid="{00000000-0005-0000-0000-000058070000}"/>
    <cellStyle name="Migliaia 13 2" xfId="398" xr:uid="{00000000-0005-0000-0000-000059070000}"/>
    <cellStyle name="Migliaia 13 2 2" xfId="1615" xr:uid="{00000000-0005-0000-0000-00005A070000}"/>
    <cellStyle name="Migliaia 13 2 3" xfId="2126" xr:uid="{00000000-0005-0000-0000-00005B070000}"/>
    <cellStyle name="Migliaia 13 2 4" xfId="3731" xr:uid="{00000000-0005-0000-0000-00005C070000}"/>
    <cellStyle name="Migliaia 13 2 5" xfId="3732" xr:uid="{00000000-0005-0000-0000-00005D070000}"/>
    <cellStyle name="Migliaia 13 2 6" xfId="3733" xr:uid="{00000000-0005-0000-0000-00005E070000}"/>
    <cellStyle name="Migliaia 13 3" xfId="399" xr:uid="{00000000-0005-0000-0000-00005F070000}"/>
    <cellStyle name="Migliaia 13 3 2" xfId="400" xr:uid="{00000000-0005-0000-0000-000060070000}"/>
    <cellStyle name="Migliaia 13 3 2 2" xfId="1617" xr:uid="{00000000-0005-0000-0000-000061070000}"/>
    <cellStyle name="Migliaia 13 3 2 3" xfId="3734" xr:uid="{00000000-0005-0000-0000-000062070000}"/>
    <cellStyle name="Migliaia 13 3 2 4" xfId="3735" xr:uid="{00000000-0005-0000-0000-000063070000}"/>
    <cellStyle name="Migliaia 13 3 2 5" xfId="3736" xr:uid="{00000000-0005-0000-0000-000064070000}"/>
    <cellStyle name="Migliaia 13 3 2 6" xfId="3737" xr:uid="{00000000-0005-0000-0000-000065070000}"/>
    <cellStyle name="Migliaia 13 3 3" xfId="1616" xr:uid="{00000000-0005-0000-0000-000066070000}"/>
    <cellStyle name="Migliaia 13 3 3 2" xfId="3738" xr:uid="{00000000-0005-0000-0000-000067070000}"/>
    <cellStyle name="Migliaia 13 3 3 3" xfId="3739" xr:uid="{00000000-0005-0000-0000-000068070000}"/>
    <cellStyle name="Migliaia 13 3 3 4" xfId="3740" xr:uid="{00000000-0005-0000-0000-000069070000}"/>
    <cellStyle name="Migliaia 13 3 3 5" xfId="3741" xr:uid="{00000000-0005-0000-0000-00006A070000}"/>
    <cellStyle name="Migliaia 13 3 4" xfId="2127" xr:uid="{00000000-0005-0000-0000-00006B070000}"/>
    <cellStyle name="Migliaia 13 3 5" xfId="3742" xr:uid="{00000000-0005-0000-0000-00006C070000}"/>
    <cellStyle name="Migliaia 13 3 6" xfId="3743" xr:uid="{00000000-0005-0000-0000-00006D070000}"/>
    <cellStyle name="Migliaia 13 3 7" xfId="3744" xr:uid="{00000000-0005-0000-0000-00006E070000}"/>
    <cellStyle name="Migliaia 13 3 8" xfId="3745" xr:uid="{00000000-0005-0000-0000-00006F070000}"/>
    <cellStyle name="Migliaia 13 4" xfId="401" xr:uid="{00000000-0005-0000-0000-000070070000}"/>
    <cellStyle name="Migliaia 13 4 2" xfId="1618" xr:uid="{00000000-0005-0000-0000-000071070000}"/>
    <cellStyle name="Migliaia 13 4 2 2" xfId="3746" xr:uid="{00000000-0005-0000-0000-000072070000}"/>
    <cellStyle name="Migliaia 13 4 3" xfId="3747" xr:uid="{00000000-0005-0000-0000-000073070000}"/>
    <cellStyle name="Migliaia 13 4 4" xfId="3748" xr:uid="{00000000-0005-0000-0000-000074070000}"/>
    <cellStyle name="Migliaia 13 4 5" xfId="3749" xr:uid="{00000000-0005-0000-0000-000075070000}"/>
    <cellStyle name="Migliaia 13 4 6" xfId="3750" xr:uid="{00000000-0005-0000-0000-000076070000}"/>
    <cellStyle name="Migliaia 13 4 7" xfId="3751" xr:uid="{00000000-0005-0000-0000-000077070000}"/>
    <cellStyle name="Migliaia 13 5" xfId="402" xr:uid="{00000000-0005-0000-0000-000078070000}"/>
    <cellStyle name="Migliaia 13 5 2" xfId="1619" xr:uid="{00000000-0005-0000-0000-000079070000}"/>
    <cellStyle name="Migliaia 13 5 3" xfId="3752" xr:uid="{00000000-0005-0000-0000-00007A070000}"/>
    <cellStyle name="Migliaia 13 5 4" xfId="3753" xr:uid="{00000000-0005-0000-0000-00007B070000}"/>
    <cellStyle name="Migliaia 13 5 5" xfId="3754" xr:uid="{00000000-0005-0000-0000-00007C070000}"/>
    <cellStyle name="Migliaia 13 5 6" xfId="3755" xr:uid="{00000000-0005-0000-0000-00007D070000}"/>
    <cellStyle name="Migliaia 13 6" xfId="1614" xr:uid="{00000000-0005-0000-0000-00007E070000}"/>
    <cellStyle name="Migliaia 13 7" xfId="2125" xr:uid="{00000000-0005-0000-0000-00007F070000}"/>
    <cellStyle name="Migliaia 13 8" xfId="3756" xr:uid="{00000000-0005-0000-0000-000080070000}"/>
    <cellStyle name="Migliaia 13 9" xfId="3757" xr:uid="{00000000-0005-0000-0000-000081070000}"/>
    <cellStyle name="Migliaia 14" xfId="403" xr:uid="{00000000-0005-0000-0000-000082070000}"/>
    <cellStyle name="Migliaia 14 10" xfId="3758" xr:uid="{00000000-0005-0000-0000-000083070000}"/>
    <cellStyle name="Migliaia 14 11" xfId="3759" xr:uid="{00000000-0005-0000-0000-000084070000}"/>
    <cellStyle name="Migliaia 14 2" xfId="404" xr:uid="{00000000-0005-0000-0000-000085070000}"/>
    <cellStyle name="Migliaia 14 2 2" xfId="1621" xr:uid="{00000000-0005-0000-0000-000086070000}"/>
    <cellStyle name="Migliaia 14 2 3" xfId="2129" xr:uid="{00000000-0005-0000-0000-000087070000}"/>
    <cellStyle name="Migliaia 14 2 4" xfId="3760" xr:uid="{00000000-0005-0000-0000-000088070000}"/>
    <cellStyle name="Migliaia 14 2 5" xfId="3761" xr:uid="{00000000-0005-0000-0000-000089070000}"/>
    <cellStyle name="Migliaia 14 2 6" xfId="3762" xr:uid="{00000000-0005-0000-0000-00008A070000}"/>
    <cellStyle name="Migliaia 14 3" xfId="405" xr:uid="{00000000-0005-0000-0000-00008B070000}"/>
    <cellStyle name="Migliaia 14 3 2" xfId="406" xr:uid="{00000000-0005-0000-0000-00008C070000}"/>
    <cellStyle name="Migliaia 14 3 2 2" xfId="1623" xr:uid="{00000000-0005-0000-0000-00008D070000}"/>
    <cellStyle name="Migliaia 14 3 2 3" xfId="3763" xr:uid="{00000000-0005-0000-0000-00008E070000}"/>
    <cellStyle name="Migliaia 14 3 2 4" xfId="3764" xr:uid="{00000000-0005-0000-0000-00008F070000}"/>
    <cellStyle name="Migliaia 14 3 2 5" xfId="3765" xr:uid="{00000000-0005-0000-0000-000090070000}"/>
    <cellStyle name="Migliaia 14 3 2 6" xfId="3766" xr:uid="{00000000-0005-0000-0000-000091070000}"/>
    <cellStyle name="Migliaia 14 3 3" xfId="1622" xr:uid="{00000000-0005-0000-0000-000092070000}"/>
    <cellStyle name="Migliaia 14 3 3 2" xfId="3767" xr:uid="{00000000-0005-0000-0000-000093070000}"/>
    <cellStyle name="Migliaia 14 3 3 3" xfId="3768" xr:uid="{00000000-0005-0000-0000-000094070000}"/>
    <cellStyle name="Migliaia 14 3 3 4" xfId="3769" xr:uid="{00000000-0005-0000-0000-000095070000}"/>
    <cellStyle name="Migliaia 14 3 3 5" xfId="3770" xr:uid="{00000000-0005-0000-0000-000096070000}"/>
    <cellStyle name="Migliaia 14 3 4" xfId="2130" xr:uid="{00000000-0005-0000-0000-000097070000}"/>
    <cellStyle name="Migliaia 14 3 5" xfId="3771" xr:uid="{00000000-0005-0000-0000-000098070000}"/>
    <cellStyle name="Migliaia 14 3 6" xfId="3772" xr:uid="{00000000-0005-0000-0000-000099070000}"/>
    <cellStyle name="Migliaia 14 3 7" xfId="3773" xr:uid="{00000000-0005-0000-0000-00009A070000}"/>
    <cellStyle name="Migliaia 14 3 8" xfId="3774" xr:uid="{00000000-0005-0000-0000-00009B070000}"/>
    <cellStyle name="Migliaia 14 4" xfId="407" xr:uid="{00000000-0005-0000-0000-00009C070000}"/>
    <cellStyle name="Migliaia 14 4 2" xfId="1624" xr:uid="{00000000-0005-0000-0000-00009D070000}"/>
    <cellStyle name="Migliaia 14 4 2 2" xfId="3775" xr:uid="{00000000-0005-0000-0000-00009E070000}"/>
    <cellStyle name="Migliaia 14 4 3" xfId="3776" xr:uid="{00000000-0005-0000-0000-00009F070000}"/>
    <cellStyle name="Migliaia 14 4 4" xfId="3777" xr:uid="{00000000-0005-0000-0000-0000A0070000}"/>
    <cellStyle name="Migliaia 14 4 5" xfId="3778" xr:uid="{00000000-0005-0000-0000-0000A1070000}"/>
    <cellStyle name="Migliaia 14 4 6" xfId="3779" xr:uid="{00000000-0005-0000-0000-0000A2070000}"/>
    <cellStyle name="Migliaia 14 4 7" xfId="3780" xr:uid="{00000000-0005-0000-0000-0000A3070000}"/>
    <cellStyle name="Migliaia 14 5" xfId="408" xr:uid="{00000000-0005-0000-0000-0000A4070000}"/>
    <cellStyle name="Migliaia 14 5 2" xfId="1625" xr:uid="{00000000-0005-0000-0000-0000A5070000}"/>
    <cellStyle name="Migliaia 14 5 3" xfId="3781" xr:uid="{00000000-0005-0000-0000-0000A6070000}"/>
    <cellStyle name="Migliaia 14 5 4" xfId="3782" xr:uid="{00000000-0005-0000-0000-0000A7070000}"/>
    <cellStyle name="Migliaia 14 5 5" xfId="3783" xr:uid="{00000000-0005-0000-0000-0000A8070000}"/>
    <cellStyle name="Migliaia 14 5 6" xfId="3784" xr:uid="{00000000-0005-0000-0000-0000A9070000}"/>
    <cellStyle name="Migliaia 14 6" xfId="1620" xr:uid="{00000000-0005-0000-0000-0000AA070000}"/>
    <cellStyle name="Migliaia 14 7" xfId="2128" xr:uid="{00000000-0005-0000-0000-0000AB070000}"/>
    <cellStyle name="Migliaia 14 8" xfId="3785" xr:uid="{00000000-0005-0000-0000-0000AC070000}"/>
    <cellStyle name="Migliaia 14 9" xfId="3786" xr:uid="{00000000-0005-0000-0000-0000AD070000}"/>
    <cellStyle name="Migliaia 15" xfId="409" xr:uid="{00000000-0005-0000-0000-0000AE070000}"/>
    <cellStyle name="Migliaia 15 10" xfId="3787" xr:uid="{00000000-0005-0000-0000-0000AF070000}"/>
    <cellStyle name="Migliaia 15 11" xfId="3788" xr:uid="{00000000-0005-0000-0000-0000B0070000}"/>
    <cellStyle name="Migliaia 15 2" xfId="410" xr:uid="{00000000-0005-0000-0000-0000B1070000}"/>
    <cellStyle name="Migliaia 15 2 2" xfId="1627" xr:uid="{00000000-0005-0000-0000-0000B2070000}"/>
    <cellStyle name="Migliaia 15 2 3" xfId="2132" xr:uid="{00000000-0005-0000-0000-0000B3070000}"/>
    <cellStyle name="Migliaia 15 2 4" xfId="3789" xr:uid="{00000000-0005-0000-0000-0000B4070000}"/>
    <cellStyle name="Migliaia 15 2 5" xfId="3790" xr:uid="{00000000-0005-0000-0000-0000B5070000}"/>
    <cellStyle name="Migliaia 15 2 6" xfId="3791" xr:uid="{00000000-0005-0000-0000-0000B6070000}"/>
    <cellStyle name="Migliaia 15 3" xfId="411" xr:uid="{00000000-0005-0000-0000-0000B7070000}"/>
    <cellStyle name="Migliaia 15 3 2" xfId="412" xr:uid="{00000000-0005-0000-0000-0000B8070000}"/>
    <cellStyle name="Migliaia 15 3 2 2" xfId="1629" xr:uid="{00000000-0005-0000-0000-0000B9070000}"/>
    <cellStyle name="Migliaia 15 3 2 3" xfId="3792" xr:uid="{00000000-0005-0000-0000-0000BA070000}"/>
    <cellStyle name="Migliaia 15 3 2 4" xfId="3793" xr:uid="{00000000-0005-0000-0000-0000BB070000}"/>
    <cellStyle name="Migliaia 15 3 2 5" xfId="3794" xr:uid="{00000000-0005-0000-0000-0000BC070000}"/>
    <cellStyle name="Migliaia 15 3 2 6" xfId="3795" xr:uid="{00000000-0005-0000-0000-0000BD070000}"/>
    <cellStyle name="Migliaia 15 3 3" xfId="1628" xr:uid="{00000000-0005-0000-0000-0000BE070000}"/>
    <cellStyle name="Migliaia 15 3 3 2" xfId="3796" xr:uid="{00000000-0005-0000-0000-0000BF070000}"/>
    <cellStyle name="Migliaia 15 3 3 3" xfId="3797" xr:uid="{00000000-0005-0000-0000-0000C0070000}"/>
    <cellStyle name="Migliaia 15 3 3 4" xfId="3798" xr:uid="{00000000-0005-0000-0000-0000C1070000}"/>
    <cellStyle name="Migliaia 15 3 3 5" xfId="3799" xr:uid="{00000000-0005-0000-0000-0000C2070000}"/>
    <cellStyle name="Migliaia 15 3 4" xfId="2133" xr:uid="{00000000-0005-0000-0000-0000C3070000}"/>
    <cellStyle name="Migliaia 15 3 5" xfId="3800" xr:uid="{00000000-0005-0000-0000-0000C4070000}"/>
    <cellStyle name="Migliaia 15 3 6" xfId="3801" xr:uid="{00000000-0005-0000-0000-0000C5070000}"/>
    <cellStyle name="Migliaia 15 3 7" xfId="3802" xr:uid="{00000000-0005-0000-0000-0000C6070000}"/>
    <cellStyle name="Migliaia 15 3 8" xfId="3803" xr:uid="{00000000-0005-0000-0000-0000C7070000}"/>
    <cellStyle name="Migliaia 15 4" xfId="413" xr:uid="{00000000-0005-0000-0000-0000C8070000}"/>
    <cellStyle name="Migliaia 15 4 2" xfId="1630" xr:uid="{00000000-0005-0000-0000-0000C9070000}"/>
    <cellStyle name="Migliaia 15 4 2 2" xfId="3804" xr:uid="{00000000-0005-0000-0000-0000CA070000}"/>
    <cellStyle name="Migliaia 15 4 3" xfId="3805" xr:uid="{00000000-0005-0000-0000-0000CB070000}"/>
    <cellStyle name="Migliaia 15 4 4" xfId="3806" xr:uid="{00000000-0005-0000-0000-0000CC070000}"/>
    <cellStyle name="Migliaia 15 4 5" xfId="3807" xr:uid="{00000000-0005-0000-0000-0000CD070000}"/>
    <cellStyle name="Migliaia 15 4 6" xfId="3808" xr:uid="{00000000-0005-0000-0000-0000CE070000}"/>
    <cellStyle name="Migliaia 15 4 7" xfId="3809" xr:uid="{00000000-0005-0000-0000-0000CF070000}"/>
    <cellStyle name="Migliaia 15 5" xfId="414" xr:uid="{00000000-0005-0000-0000-0000D0070000}"/>
    <cellStyle name="Migliaia 15 5 2" xfId="1631" xr:uid="{00000000-0005-0000-0000-0000D1070000}"/>
    <cellStyle name="Migliaia 15 5 3" xfId="3810" xr:uid="{00000000-0005-0000-0000-0000D2070000}"/>
    <cellStyle name="Migliaia 15 5 4" xfId="3811" xr:uid="{00000000-0005-0000-0000-0000D3070000}"/>
    <cellStyle name="Migliaia 15 5 5" xfId="3812" xr:uid="{00000000-0005-0000-0000-0000D4070000}"/>
    <cellStyle name="Migliaia 15 5 6" xfId="3813" xr:uid="{00000000-0005-0000-0000-0000D5070000}"/>
    <cellStyle name="Migliaia 15 6" xfId="1626" xr:uid="{00000000-0005-0000-0000-0000D6070000}"/>
    <cellStyle name="Migliaia 15 7" xfId="2131" xr:uid="{00000000-0005-0000-0000-0000D7070000}"/>
    <cellStyle name="Migliaia 15 8" xfId="3814" xr:uid="{00000000-0005-0000-0000-0000D8070000}"/>
    <cellStyle name="Migliaia 15 9" xfId="3815" xr:uid="{00000000-0005-0000-0000-0000D9070000}"/>
    <cellStyle name="Migliaia 16" xfId="415" xr:uid="{00000000-0005-0000-0000-0000DA070000}"/>
    <cellStyle name="Migliaia 16 10" xfId="3816" xr:uid="{00000000-0005-0000-0000-0000DB070000}"/>
    <cellStyle name="Migliaia 16 11" xfId="3817" xr:uid="{00000000-0005-0000-0000-0000DC070000}"/>
    <cellStyle name="Migliaia 16 2" xfId="416" xr:uid="{00000000-0005-0000-0000-0000DD070000}"/>
    <cellStyle name="Migliaia 16 2 2" xfId="1633" xr:uid="{00000000-0005-0000-0000-0000DE070000}"/>
    <cellStyle name="Migliaia 16 2 3" xfId="2135" xr:uid="{00000000-0005-0000-0000-0000DF070000}"/>
    <cellStyle name="Migliaia 16 2 4" xfId="3818" xr:uid="{00000000-0005-0000-0000-0000E0070000}"/>
    <cellStyle name="Migliaia 16 2 5" xfId="3819" xr:uid="{00000000-0005-0000-0000-0000E1070000}"/>
    <cellStyle name="Migliaia 16 2 6" xfId="3820" xr:uid="{00000000-0005-0000-0000-0000E2070000}"/>
    <cellStyle name="Migliaia 16 3" xfId="417" xr:uid="{00000000-0005-0000-0000-0000E3070000}"/>
    <cellStyle name="Migliaia 16 3 2" xfId="418" xr:uid="{00000000-0005-0000-0000-0000E4070000}"/>
    <cellStyle name="Migliaia 16 3 2 2" xfId="1635" xr:uid="{00000000-0005-0000-0000-0000E5070000}"/>
    <cellStyle name="Migliaia 16 3 2 3" xfId="3821" xr:uid="{00000000-0005-0000-0000-0000E6070000}"/>
    <cellStyle name="Migliaia 16 3 2 4" xfId="3822" xr:uid="{00000000-0005-0000-0000-0000E7070000}"/>
    <cellStyle name="Migliaia 16 3 2 5" xfId="3823" xr:uid="{00000000-0005-0000-0000-0000E8070000}"/>
    <cellStyle name="Migliaia 16 3 2 6" xfId="3824" xr:uid="{00000000-0005-0000-0000-0000E9070000}"/>
    <cellStyle name="Migliaia 16 3 3" xfId="1634" xr:uid="{00000000-0005-0000-0000-0000EA070000}"/>
    <cellStyle name="Migliaia 16 3 3 2" xfId="3825" xr:uid="{00000000-0005-0000-0000-0000EB070000}"/>
    <cellStyle name="Migliaia 16 3 3 3" xfId="3826" xr:uid="{00000000-0005-0000-0000-0000EC070000}"/>
    <cellStyle name="Migliaia 16 3 3 4" xfId="3827" xr:uid="{00000000-0005-0000-0000-0000ED070000}"/>
    <cellStyle name="Migliaia 16 3 3 5" xfId="3828" xr:uid="{00000000-0005-0000-0000-0000EE070000}"/>
    <cellStyle name="Migliaia 16 3 4" xfId="2136" xr:uid="{00000000-0005-0000-0000-0000EF070000}"/>
    <cellStyle name="Migliaia 16 3 5" xfId="3829" xr:uid="{00000000-0005-0000-0000-0000F0070000}"/>
    <cellStyle name="Migliaia 16 3 6" xfId="3830" xr:uid="{00000000-0005-0000-0000-0000F1070000}"/>
    <cellStyle name="Migliaia 16 3 7" xfId="3831" xr:uid="{00000000-0005-0000-0000-0000F2070000}"/>
    <cellStyle name="Migliaia 16 3 8" xfId="3832" xr:uid="{00000000-0005-0000-0000-0000F3070000}"/>
    <cellStyle name="Migliaia 16 4" xfId="419" xr:uid="{00000000-0005-0000-0000-0000F4070000}"/>
    <cellStyle name="Migliaia 16 4 2" xfId="1636" xr:uid="{00000000-0005-0000-0000-0000F5070000}"/>
    <cellStyle name="Migliaia 16 4 2 2" xfId="3833" xr:uid="{00000000-0005-0000-0000-0000F6070000}"/>
    <cellStyle name="Migliaia 16 4 3" xfId="3834" xr:uid="{00000000-0005-0000-0000-0000F7070000}"/>
    <cellStyle name="Migliaia 16 4 4" xfId="3835" xr:uid="{00000000-0005-0000-0000-0000F8070000}"/>
    <cellStyle name="Migliaia 16 4 5" xfId="3836" xr:uid="{00000000-0005-0000-0000-0000F9070000}"/>
    <cellStyle name="Migliaia 16 4 6" xfId="3837" xr:uid="{00000000-0005-0000-0000-0000FA070000}"/>
    <cellStyle name="Migliaia 16 4 7" xfId="3838" xr:uid="{00000000-0005-0000-0000-0000FB070000}"/>
    <cellStyle name="Migliaia 16 5" xfId="420" xr:uid="{00000000-0005-0000-0000-0000FC070000}"/>
    <cellStyle name="Migliaia 16 5 2" xfId="1637" xr:uid="{00000000-0005-0000-0000-0000FD070000}"/>
    <cellStyle name="Migliaia 16 5 3" xfId="3839" xr:uid="{00000000-0005-0000-0000-0000FE070000}"/>
    <cellStyle name="Migliaia 16 5 4" xfId="3840" xr:uid="{00000000-0005-0000-0000-0000FF070000}"/>
    <cellStyle name="Migliaia 16 5 5" xfId="3841" xr:uid="{00000000-0005-0000-0000-000000080000}"/>
    <cellStyle name="Migliaia 16 5 6" xfId="3842" xr:uid="{00000000-0005-0000-0000-000001080000}"/>
    <cellStyle name="Migliaia 16 6" xfId="1632" xr:uid="{00000000-0005-0000-0000-000002080000}"/>
    <cellStyle name="Migliaia 16 7" xfId="2134" xr:uid="{00000000-0005-0000-0000-000003080000}"/>
    <cellStyle name="Migliaia 16 8" xfId="3843" xr:uid="{00000000-0005-0000-0000-000004080000}"/>
    <cellStyle name="Migliaia 16 9" xfId="3844" xr:uid="{00000000-0005-0000-0000-000005080000}"/>
    <cellStyle name="Migliaia 17" xfId="421" xr:uid="{00000000-0005-0000-0000-000006080000}"/>
    <cellStyle name="Migliaia 17 10" xfId="3845" xr:uid="{00000000-0005-0000-0000-000007080000}"/>
    <cellStyle name="Migliaia 17 11" xfId="3846" xr:uid="{00000000-0005-0000-0000-000008080000}"/>
    <cellStyle name="Migliaia 17 2" xfId="422" xr:uid="{00000000-0005-0000-0000-000009080000}"/>
    <cellStyle name="Migliaia 17 2 2" xfId="1639" xr:uid="{00000000-0005-0000-0000-00000A080000}"/>
    <cellStyle name="Migliaia 17 2 3" xfId="2138" xr:uid="{00000000-0005-0000-0000-00000B080000}"/>
    <cellStyle name="Migliaia 17 2 4" xfId="3847" xr:uid="{00000000-0005-0000-0000-00000C080000}"/>
    <cellStyle name="Migliaia 17 2 5" xfId="3848" xr:uid="{00000000-0005-0000-0000-00000D080000}"/>
    <cellStyle name="Migliaia 17 2 6" xfId="3849" xr:uid="{00000000-0005-0000-0000-00000E080000}"/>
    <cellStyle name="Migliaia 17 3" xfId="423" xr:uid="{00000000-0005-0000-0000-00000F080000}"/>
    <cellStyle name="Migliaia 17 3 2" xfId="424" xr:uid="{00000000-0005-0000-0000-000010080000}"/>
    <cellStyle name="Migliaia 17 3 2 2" xfId="1641" xr:uid="{00000000-0005-0000-0000-000011080000}"/>
    <cellStyle name="Migliaia 17 3 2 3" xfId="3850" xr:uid="{00000000-0005-0000-0000-000012080000}"/>
    <cellStyle name="Migliaia 17 3 2 4" xfId="3851" xr:uid="{00000000-0005-0000-0000-000013080000}"/>
    <cellStyle name="Migliaia 17 3 2 5" xfId="3852" xr:uid="{00000000-0005-0000-0000-000014080000}"/>
    <cellStyle name="Migliaia 17 3 2 6" xfId="3853" xr:uid="{00000000-0005-0000-0000-000015080000}"/>
    <cellStyle name="Migliaia 17 3 3" xfId="1640" xr:uid="{00000000-0005-0000-0000-000016080000}"/>
    <cellStyle name="Migliaia 17 3 3 2" xfId="3854" xr:uid="{00000000-0005-0000-0000-000017080000}"/>
    <cellStyle name="Migliaia 17 3 3 3" xfId="3855" xr:uid="{00000000-0005-0000-0000-000018080000}"/>
    <cellStyle name="Migliaia 17 3 3 4" xfId="3856" xr:uid="{00000000-0005-0000-0000-000019080000}"/>
    <cellStyle name="Migliaia 17 3 3 5" xfId="3857" xr:uid="{00000000-0005-0000-0000-00001A080000}"/>
    <cellStyle name="Migliaia 17 3 4" xfId="2139" xr:uid="{00000000-0005-0000-0000-00001B080000}"/>
    <cellStyle name="Migliaia 17 3 5" xfId="3858" xr:uid="{00000000-0005-0000-0000-00001C080000}"/>
    <cellStyle name="Migliaia 17 3 6" xfId="3859" xr:uid="{00000000-0005-0000-0000-00001D080000}"/>
    <cellStyle name="Migliaia 17 3 7" xfId="3860" xr:uid="{00000000-0005-0000-0000-00001E080000}"/>
    <cellStyle name="Migliaia 17 3 8" xfId="3861" xr:uid="{00000000-0005-0000-0000-00001F080000}"/>
    <cellStyle name="Migliaia 17 4" xfId="425" xr:uid="{00000000-0005-0000-0000-000020080000}"/>
    <cellStyle name="Migliaia 17 4 2" xfId="1642" xr:uid="{00000000-0005-0000-0000-000021080000}"/>
    <cellStyle name="Migliaia 17 4 2 2" xfId="3862" xr:uid="{00000000-0005-0000-0000-000022080000}"/>
    <cellStyle name="Migliaia 17 4 3" xfId="3863" xr:uid="{00000000-0005-0000-0000-000023080000}"/>
    <cellStyle name="Migliaia 17 4 4" xfId="3864" xr:uid="{00000000-0005-0000-0000-000024080000}"/>
    <cellStyle name="Migliaia 17 4 5" xfId="3865" xr:uid="{00000000-0005-0000-0000-000025080000}"/>
    <cellStyle name="Migliaia 17 4 6" xfId="3866" xr:uid="{00000000-0005-0000-0000-000026080000}"/>
    <cellStyle name="Migliaia 17 4 7" xfId="3867" xr:uid="{00000000-0005-0000-0000-000027080000}"/>
    <cellStyle name="Migliaia 17 5" xfId="426" xr:uid="{00000000-0005-0000-0000-000028080000}"/>
    <cellStyle name="Migliaia 17 5 2" xfId="1643" xr:uid="{00000000-0005-0000-0000-000029080000}"/>
    <cellStyle name="Migliaia 17 5 3" xfId="3868" xr:uid="{00000000-0005-0000-0000-00002A080000}"/>
    <cellStyle name="Migliaia 17 5 4" xfId="3869" xr:uid="{00000000-0005-0000-0000-00002B080000}"/>
    <cellStyle name="Migliaia 17 5 5" xfId="3870" xr:uid="{00000000-0005-0000-0000-00002C080000}"/>
    <cellStyle name="Migliaia 17 5 6" xfId="3871" xr:uid="{00000000-0005-0000-0000-00002D080000}"/>
    <cellStyle name="Migliaia 17 6" xfId="1638" xr:uid="{00000000-0005-0000-0000-00002E080000}"/>
    <cellStyle name="Migliaia 17 7" xfId="2137" xr:uid="{00000000-0005-0000-0000-00002F080000}"/>
    <cellStyle name="Migliaia 17 8" xfId="3872" xr:uid="{00000000-0005-0000-0000-000030080000}"/>
    <cellStyle name="Migliaia 17 9" xfId="3873" xr:uid="{00000000-0005-0000-0000-000031080000}"/>
    <cellStyle name="Migliaia 18" xfId="427" xr:uid="{00000000-0005-0000-0000-000032080000}"/>
    <cellStyle name="Migliaia 18 10" xfId="3874" xr:uid="{00000000-0005-0000-0000-000033080000}"/>
    <cellStyle name="Migliaia 18 11" xfId="3875" xr:uid="{00000000-0005-0000-0000-000034080000}"/>
    <cellStyle name="Migliaia 18 2" xfId="428" xr:uid="{00000000-0005-0000-0000-000035080000}"/>
    <cellStyle name="Migliaia 18 2 2" xfId="1645" xr:uid="{00000000-0005-0000-0000-000036080000}"/>
    <cellStyle name="Migliaia 18 2 3" xfId="2141" xr:uid="{00000000-0005-0000-0000-000037080000}"/>
    <cellStyle name="Migliaia 18 2 4" xfId="3876" xr:uid="{00000000-0005-0000-0000-000038080000}"/>
    <cellStyle name="Migliaia 18 2 5" xfId="3877" xr:uid="{00000000-0005-0000-0000-000039080000}"/>
    <cellStyle name="Migliaia 18 2 6" xfId="3878" xr:uid="{00000000-0005-0000-0000-00003A080000}"/>
    <cellStyle name="Migliaia 18 3" xfId="429" xr:uid="{00000000-0005-0000-0000-00003B080000}"/>
    <cellStyle name="Migliaia 18 3 2" xfId="430" xr:uid="{00000000-0005-0000-0000-00003C080000}"/>
    <cellStyle name="Migliaia 18 3 2 2" xfId="1647" xr:uid="{00000000-0005-0000-0000-00003D080000}"/>
    <cellStyle name="Migliaia 18 3 2 3" xfId="3879" xr:uid="{00000000-0005-0000-0000-00003E080000}"/>
    <cellStyle name="Migliaia 18 3 2 4" xfId="3880" xr:uid="{00000000-0005-0000-0000-00003F080000}"/>
    <cellStyle name="Migliaia 18 3 2 5" xfId="3881" xr:uid="{00000000-0005-0000-0000-000040080000}"/>
    <cellStyle name="Migliaia 18 3 2 6" xfId="3882" xr:uid="{00000000-0005-0000-0000-000041080000}"/>
    <cellStyle name="Migliaia 18 3 3" xfId="1646" xr:uid="{00000000-0005-0000-0000-000042080000}"/>
    <cellStyle name="Migliaia 18 3 3 2" xfId="3883" xr:uid="{00000000-0005-0000-0000-000043080000}"/>
    <cellStyle name="Migliaia 18 3 3 3" xfId="3884" xr:uid="{00000000-0005-0000-0000-000044080000}"/>
    <cellStyle name="Migliaia 18 3 3 4" xfId="3885" xr:uid="{00000000-0005-0000-0000-000045080000}"/>
    <cellStyle name="Migliaia 18 3 3 5" xfId="3886" xr:uid="{00000000-0005-0000-0000-000046080000}"/>
    <cellStyle name="Migliaia 18 3 4" xfId="2142" xr:uid="{00000000-0005-0000-0000-000047080000}"/>
    <cellStyle name="Migliaia 18 3 5" xfId="3887" xr:uid="{00000000-0005-0000-0000-000048080000}"/>
    <cellStyle name="Migliaia 18 3 6" xfId="3888" xr:uid="{00000000-0005-0000-0000-000049080000}"/>
    <cellStyle name="Migliaia 18 3 7" xfId="3889" xr:uid="{00000000-0005-0000-0000-00004A080000}"/>
    <cellStyle name="Migliaia 18 3 8" xfId="3890" xr:uid="{00000000-0005-0000-0000-00004B080000}"/>
    <cellStyle name="Migliaia 18 4" xfId="431" xr:uid="{00000000-0005-0000-0000-00004C080000}"/>
    <cellStyle name="Migliaia 18 4 2" xfId="1648" xr:uid="{00000000-0005-0000-0000-00004D080000}"/>
    <cellStyle name="Migliaia 18 4 2 2" xfId="3891" xr:uid="{00000000-0005-0000-0000-00004E080000}"/>
    <cellStyle name="Migliaia 18 4 3" xfId="3892" xr:uid="{00000000-0005-0000-0000-00004F080000}"/>
    <cellStyle name="Migliaia 18 4 4" xfId="3893" xr:uid="{00000000-0005-0000-0000-000050080000}"/>
    <cellStyle name="Migliaia 18 4 5" xfId="3894" xr:uid="{00000000-0005-0000-0000-000051080000}"/>
    <cellStyle name="Migliaia 18 4 6" xfId="3895" xr:uid="{00000000-0005-0000-0000-000052080000}"/>
    <cellStyle name="Migliaia 18 4 7" xfId="3896" xr:uid="{00000000-0005-0000-0000-000053080000}"/>
    <cellStyle name="Migliaia 18 5" xfId="432" xr:uid="{00000000-0005-0000-0000-000054080000}"/>
    <cellStyle name="Migliaia 18 5 2" xfId="1649" xr:uid="{00000000-0005-0000-0000-000055080000}"/>
    <cellStyle name="Migliaia 18 5 3" xfId="3897" xr:uid="{00000000-0005-0000-0000-000056080000}"/>
    <cellStyle name="Migliaia 18 5 4" xfId="3898" xr:uid="{00000000-0005-0000-0000-000057080000}"/>
    <cellStyle name="Migliaia 18 5 5" xfId="3899" xr:uid="{00000000-0005-0000-0000-000058080000}"/>
    <cellStyle name="Migliaia 18 5 6" xfId="3900" xr:uid="{00000000-0005-0000-0000-000059080000}"/>
    <cellStyle name="Migliaia 18 6" xfId="1644" xr:uid="{00000000-0005-0000-0000-00005A080000}"/>
    <cellStyle name="Migliaia 18 7" xfId="2140" xr:uid="{00000000-0005-0000-0000-00005B080000}"/>
    <cellStyle name="Migliaia 18 8" xfId="3901" xr:uid="{00000000-0005-0000-0000-00005C080000}"/>
    <cellStyle name="Migliaia 18 9" xfId="3902" xr:uid="{00000000-0005-0000-0000-00005D080000}"/>
    <cellStyle name="Migliaia 19" xfId="433" xr:uid="{00000000-0005-0000-0000-00005E080000}"/>
    <cellStyle name="Migliaia 19 10" xfId="3903" xr:uid="{00000000-0005-0000-0000-00005F080000}"/>
    <cellStyle name="Migliaia 19 11" xfId="3904" xr:uid="{00000000-0005-0000-0000-000060080000}"/>
    <cellStyle name="Migliaia 19 2" xfId="434" xr:uid="{00000000-0005-0000-0000-000061080000}"/>
    <cellStyle name="Migliaia 19 2 2" xfId="1651" xr:uid="{00000000-0005-0000-0000-000062080000}"/>
    <cellStyle name="Migliaia 19 2 3" xfId="2144" xr:uid="{00000000-0005-0000-0000-000063080000}"/>
    <cellStyle name="Migliaia 19 2 4" xfId="3905" xr:uid="{00000000-0005-0000-0000-000064080000}"/>
    <cellStyle name="Migliaia 19 2 5" xfId="3906" xr:uid="{00000000-0005-0000-0000-000065080000}"/>
    <cellStyle name="Migliaia 19 2 6" xfId="3907" xr:uid="{00000000-0005-0000-0000-000066080000}"/>
    <cellStyle name="Migliaia 19 3" xfId="435" xr:uid="{00000000-0005-0000-0000-000067080000}"/>
    <cellStyle name="Migliaia 19 3 2" xfId="436" xr:uid="{00000000-0005-0000-0000-000068080000}"/>
    <cellStyle name="Migliaia 19 3 2 2" xfId="1653" xr:uid="{00000000-0005-0000-0000-000069080000}"/>
    <cellStyle name="Migliaia 19 3 2 3" xfId="3908" xr:uid="{00000000-0005-0000-0000-00006A080000}"/>
    <cellStyle name="Migliaia 19 3 2 4" xfId="3909" xr:uid="{00000000-0005-0000-0000-00006B080000}"/>
    <cellStyle name="Migliaia 19 3 2 5" xfId="3910" xr:uid="{00000000-0005-0000-0000-00006C080000}"/>
    <cellStyle name="Migliaia 19 3 2 6" xfId="3911" xr:uid="{00000000-0005-0000-0000-00006D080000}"/>
    <cellStyle name="Migliaia 19 3 3" xfId="1652" xr:uid="{00000000-0005-0000-0000-00006E080000}"/>
    <cellStyle name="Migliaia 19 3 3 2" xfId="3912" xr:uid="{00000000-0005-0000-0000-00006F080000}"/>
    <cellStyle name="Migliaia 19 3 3 3" xfId="3913" xr:uid="{00000000-0005-0000-0000-000070080000}"/>
    <cellStyle name="Migliaia 19 3 3 4" xfId="3914" xr:uid="{00000000-0005-0000-0000-000071080000}"/>
    <cellStyle name="Migliaia 19 3 3 5" xfId="3915" xr:uid="{00000000-0005-0000-0000-000072080000}"/>
    <cellStyle name="Migliaia 19 3 4" xfId="2145" xr:uid="{00000000-0005-0000-0000-000073080000}"/>
    <cellStyle name="Migliaia 19 3 5" xfId="3916" xr:uid="{00000000-0005-0000-0000-000074080000}"/>
    <cellStyle name="Migliaia 19 3 6" xfId="3917" xr:uid="{00000000-0005-0000-0000-000075080000}"/>
    <cellStyle name="Migliaia 19 3 7" xfId="3918" xr:uid="{00000000-0005-0000-0000-000076080000}"/>
    <cellStyle name="Migliaia 19 3 8" xfId="3919" xr:uid="{00000000-0005-0000-0000-000077080000}"/>
    <cellStyle name="Migliaia 19 4" xfId="437" xr:uid="{00000000-0005-0000-0000-000078080000}"/>
    <cellStyle name="Migliaia 19 4 2" xfId="1654" xr:uid="{00000000-0005-0000-0000-000079080000}"/>
    <cellStyle name="Migliaia 19 4 2 2" xfId="3920" xr:uid="{00000000-0005-0000-0000-00007A080000}"/>
    <cellStyle name="Migliaia 19 4 3" xfId="3921" xr:uid="{00000000-0005-0000-0000-00007B080000}"/>
    <cellStyle name="Migliaia 19 4 4" xfId="3922" xr:uid="{00000000-0005-0000-0000-00007C080000}"/>
    <cellStyle name="Migliaia 19 4 5" xfId="3923" xr:uid="{00000000-0005-0000-0000-00007D080000}"/>
    <cellStyle name="Migliaia 19 4 6" xfId="3924" xr:uid="{00000000-0005-0000-0000-00007E080000}"/>
    <cellStyle name="Migliaia 19 4 7" xfId="3925" xr:uid="{00000000-0005-0000-0000-00007F080000}"/>
    <cellStyle name="Migliaia 19 5" xfId="438" xr:uid="{00000000-0005-0000-0000-000080080000}"/>
    <cellStyle name="Migliaia 19 5 2" xfId="1655" xr:uid="{00000000-0005-0000-0000-000081080000}"/>
    <cellStyle name="Migliaia 19 5 3" xfId="3926" xr:uid="{00000000-0005-0000-0000-000082080000}"/>
    <cellStyle name="Migliaia 19 5 4" xfId="3927" xr:uid="{00000000-0005-0000-0000-000083080000}"/>
    <cellStyle name="Migliaia 19 5 5" xfId="3928" xr:uid="{00000000-0005-0000-0000-000084080000}"/>
    <cellStyle name="Migliaia 19 5 6" xfId="3929" xr:uid="{00000000-0005-0000-0000-000085080000}"/>
    <cellStyle name="Migliaia 19 6" xfId="1650" xr:uid="{00000000-0005-0000-0000-000086080000}"/>
    <cellStyle name="Migliaia 19 7" xfId="2143" xr:uid="{00000000-0005-0000-0000-000087080000}"/>
    <cellStyle name="Migliaia 19 8" xfId="3930" xr:uid="{00000000-0005-0000-0000-000088080000}"/>
    <cellStyle name="Migliaia 19 9" xfId="3931" xr:uid="{00000000-0005-0000-0000-000089080000}"/>
    <cellStyle name="Migliaia 2" xfId="439" xr:uid="{00000000-0005-0000-0000-00008A080000}"/>
    <cellStyle name="Migliaia 2 10" xfId="3932" xr:uid="{00000000-0005-0000-0000-00008B080000}"/>
    <cellStyle name="Migliaia 2 11" xfId="3933" xr:uid="{00000000-0005-0000-0000-00008C080000}"/>
    <cellStyle name="Migliaia 2 2" xfId="440" xr:uid="{00000000-0005-0000-0000-00008D080000}"/>
    <cellStyle name="Migliaia 2 2 2" xfId="1657" xr:uid="{00000000-0005-0000-0000-00008E080000}"/>
    <cellStyle name="Migliaia 2 2 2 2" xfId="3934" xr:uid="{00000000-0005-0000-0000-00008F080000}"/>
    <cellStyle name="Migliaia 2 2 3" xfId="2147" xr:uid="{00000000-0005-0000-0000-000090080000}"/>
    <cellStyle name="Migliaia 2 2 4" xfId="3935" xr:uid="{00000000-0005-0000-0000-000091080000}"/>
    <cellStyle name="Migliaia 2 2 5" xfId="3936" xr:uid="{00000000-0005-0000-0000-000092080000}"/>
    <cellStyle name="Migliaia 2 2 6" xfId="3937" xr:uid="{00000000-0005-0000-0000-000093080000}"/>
    <cellStyle name="Migliaia 2 3" xfId="441" xr:uid="{00000000-0005-0000-0000-000094080000}"/>
    <cellStyle name="Migliaia 2 3 2" xfId="1658" xr:uid="{00000000-0005-0000-0000-000095080000}"/>
    <cellStyle name="Migliaia 2 3 2 2" xfId="3938" xr:uid="{00000000-0005-0000-0000-000096080000}"/>
    <cellStyle name="Migliaia 2 3 3" xfId="2148" xr:uid="{00000000-0005-0000-0000-000097080000}"/>
    <cellStyle name="Migliaia 2 3 4" xfId="3939" xr:uid="{00000000-0005-0000-0000-000098080000}"/>
    <cellStyle name="Migliaia 2 3 5" xfId="3940" xr:uid="{00000000-0005-0000-0000-000099080000}"/>
    <cellStyle name="Migliaia 2 3 6" xfId="3941" xr:uid="{00000000-0005-0000-0000-00009A080000}"/>
    <cellStyle name="Migliaia 2 4" xfId="442" xr:uid="{00000000-0005-0000-0000-00009B080000}"/>
    <cellStyle name="Migliaia 2 4 2" xfId="443" xr:uid="{00000000-0005-0000-0000-00009C080000}"/>
    <cellStyle name="Migliaia 2 4 2 2" xfId="1660" xr:uid="{00000000-0005-0000-0000-00009D080000}"/>
    <cellStyle name="Migliaia 2 4 2 3" xfId="3942" xr:uid="{00000000-0005-0000-0000-00009E080000}"/>
    <cellStyle name="Migliaia 2 4 2 4" xfId="3943" xr:uid="{00000000-0005-0000-0000-00009F080000}"/>
    <cellStyle name="Migliaia 2 4 2 5" xfId="3944" xr:uid="{00000000-0005-0000-0000-0000A0080000}"/>
    <cellStyle name="Migliaia 2 4 2 6" xfId="3945" xr:uid="{00000000-0005-0000-0000-0000A1080000}"/>
    <cellStyle name="Migliaia 2 4 3" xfId="1659" xr:uid="{00000000-0005-0000-0000-0000A2080000}"/>
    <cellStyle name="Migliaia 2 4 3 2" xfId="3946" xr:uid="{00000000-0005-0000-0000-0000A3080000}"/>
    <cellStyle name="Migliaia 2 4 3 3" xfId="3947" xr:uid="{00000000-0005-0000-0000-0000A4080000}"/>
    <cellStyle name="Migliaia 2 4 3 4" xfId="3948" xr:uid="{00000000-0005-0000-0000-0000A5080000}"/>
    <cellStyle name="Migliaia 2 4 3 5" xfId="3949" xr:uid="{00000000-0005-0000-0000-0000A6080000}"/>
    <cellStyle name="Migliaia 2 4 4" xfId="2149" xr:uid="{00000000-0005-0000-0000-0000A7080000}"/>
    <cellStyle name="Migliaia 2 4 5" xfId="3950" xr:uid="{00000000-0005-0000-0000-0000A8080000}"/>
    <cellStyle name="Migliaia 2 4 6" xfId="3951" xr:uid="{00000000-0005-0000-0000-0000A9080000}"/>
    <cellStyle name="Migliaia 2 4 7" xfId="3952" xr:uid="{00000000-0005-0000-0000-0000AA080000}"/>
    <cellStyle name="Migliaia 2 4 8" xfId="3953" xr:uid="{00000000-0005-0000-0000-0000AB080000}"/>
    <cellStyle name="Migliaia 2 5" xfId="444" xr:uid="{00000000-0005-0000-0000-0000AC080000}"/>
    <cellStyle name="Migliaia 2 5 2" xfId="1661" xr:uid="{00000000-0005-0000-0000-0000AD080000}"/>
    <cellStyle name="Migliaia 2 5 2 2" xfId="3954" xr:uid="{00000000-0005-0000-0000-0000AE080000}"/>
    <cellStyle name="Migliaia 2 5 3" xfId="3955" xr:uid="{00000000-0005-0000-0000-0000AF080000}"/>
    <cellStyle name="Migliaia 2 5 4" xfId="3956" xr:uid="{00000000-0005-0000-0000-0000B0080000}"/>
    <cellStyle name="Migliaia 2 5 5" xfId="3957" xr:uid="{00000000-0005-0000-0000-0000B1080000}"/>
    <cellStyle name="Migliaia 2 5 6" xfId="3958" xr:uid="{00000000-0005-0000-0000-0000B2080000}"/>
    <cellStyle name="Migliaia 2 5 7" xfId="3959" xr:uid="{00000000-0005-0000-0000-0000B3080000}"/>
    <cellStyle name="Migliaia 2 6" xfId="445" xr:uid="{00000000-0005-0000-0000-0000B4080000}"/>
    <cellStyle name="Migliaia 2 6 2" xfId="1662" xr:uid="{00000000-0005-0000-0000-0000B5080000}"/>
    <cellStyle name="Migliaia 2 6 3" xfId="3960" xr:uid="{00000000-0005-0000-0000-0000B6080000}"/>
    <cellStyle name="Migliaia 2 6 4" xfId="3961" xr:uid="{00000000-0005-0000-0000-0000B7080000}"/>
    <cellStyle name="Migliaia 2 6 5" xfId="3962" xr:uid="{00000000-0005-0000-0000-0000B8080000}"/>
    <cellStyle name="Migliaia 2 6 6" xfId="3963" xr:uid="{00000000-0005-0000-0000-0000B9080000}"/>
    <cellStyle name="Migliaia 2 7" xfId="1656" xr:uid="{00000000-0005-0000-0000-0000BA080000}"/>
    <cellStyle name="Migliaia 2 8" xfId="2146" xr:uid="{00000000-0005-0000-0000-0000BB080000}"/>
    <cellStyle name="Migliaia 2 9" xfId="3964" xr:uid="{00000000-0005-0000-0000-0000BC080000}"/>
    <cellStyle name="Migliaia 2_Domestico_reg&amp;naz" xfId="446" xr:uid="{00000000-0005-0000-0000-0000BD080000}"/>
    <cellStyle name="Migliaia 20" xfId="447" xr:uid="{00000000-0005-0000-0000-0000BE080000}"/>
    <cellStyle name="Migliaia 20 10" xfId="3965" xr:uid="{00000000-0005-0000-0000-0000BF080000}"/>
    <cellStyle name="Migliaia 20 11" xfId="3966" xr:uid="{00000000-0005-0000-0000-0000C0080000}"/>
    <cellStyle name="Migliaia 20 2" xfId="448" xr:uid="{00000000-0005-0000-0000-0000C1080000}"/>
    <cellStyle name="Migliaia 20 2 2" xfId="1664" xr:uid="{00000000-0005-0000-0000-0000C2080000}"/>
    <cellStyle name="Migliaia 20 2 3" xfId="2151" xr:uid="{00000000-0005-0000-0000-0000C3080000}"/>
    <cellStyle name="Migliaia 20 2 4" xfId="3967" xr:uid="{00000000-0005-0000-0000-0000C4080000}"/>
    <cellStyle name="Migliaia 20 2 5" xfId="3968" xr:uid="{00000000-0005-0000-0000-0000C5080000}"/>
    <cellStyle name="Migliaia 20 2 6" xfId="3969" xr:uid="{00000000-0005-0000-0000-0000C6080000}"/>
    <cellStyle name="Migliaia 20 3" xfId="449" xr:uid="{00000000-0005-0000-0000-0000C7080000}"/>
    <cellStyle name="Migliaia 20 3 2" xfId="450" xr:uid="{00000000-0005-0000-0000-0000C8080000}"/>
    <cellStyle name="Migliaia 20 3 2 2" xfId="1666" xr:uid="{00000000-0005-0000-0000-0000C9080000}"/>
    <cellStyle name="Migliaia 20 3 2 3" xfId="3970" xr:uid="{00000000-0005-0000-0000-0000CA080000}"/>
    <cellStyle name="Migliaia 20 3 2 4" xfId="3971" xr:uid="{00000000-0005-0000-0000-0000CB080000}"/>
    <cellStyle name="Migliaia 20 3 2 5" xfId="3972" xr:uid="{00000000-0005-0000-0000-0000CC080000}"/>
    <cellStyle name="Migliaia 20 3 2 6" xfId="3973" xr:uid="{00000000-0005-0000-0000-0000CD080000}"/>
    <cellStyle name="Migliaia 20 3 3" xfId="1665" xr:uid="{00000000-0005-0000-0000-0000CE080000}"/>
    <cellStyle name="Migliaia 20 3 3 2" xfId="3974" xr:uid="{00000000-0005-0000-0000-0000CF080000}"/>
    <cellStyle name="Migliaia 20 3 3 3" xfId="3975" xr:uid="{00000000-0005-0000-0000-0000D0080000}"/>
    <cellStyle name="Migliaia 20 3 3 4" xfId="3976" xr:uid="{00000000-0005-0000-0000-0000D1080000}"/>
    <cellStyle name="Migliaia 20 3 3 5" xfId="3977" xr:uid="{00000000-0005-0000-0000-0000D2080000}"/>
    <cellStyle name="Migliaia 20 3 4" xfId="2152" xr:uid="{00000000-0005-0000-0000-0000D3080000}"/>
    <cellStyle name="Migliaia 20 3 5" xfId="3978" xr:uid="{00000000-0005-0000-0000-0000D4080000}"/>
    <cellStyle name="Migliaia 20 3 6" xfId="3979" xr:uid="{00000000-0005-0000-0000-0000D5080000}"/>
    <cellStyle name="Migliaia 20 3 7" xfId="3980" xr:uid="{00000000-0005-0000-0000-0000D6080000}"/>
    <cellStyle name="Migliaia 20 3 8" xfId="3981" xr:uid="{00000000-0005-0000-0000-0000D7080000}"/>
    <cellStyle name="Migliaia 20 4" xfId="451" xr:uid="{00000000-0005-0000-0000-0000D8080000}"/>
    <cellStyle name="Migliaia 20 4 2" xfId="1667" xr:uid="{00000000-0005-0000-0000-0000D9080000}"/>
    <cellStyle name="Migliaia 20 4 2 2" xfId="3982" xr:uid="{00000000-0005-0000-0000-0000DA080000}"/>
    <cellStyle name="Migliaia 20 4 3" xfId="3983" xr:uid="{00000000-0005-0000-0000-0000DB080000}"/>
    <cellStyle name="Migliaia 20 4 4" xfId="3984" xr:uid="{00000000-0005-0000-0000-0000DC080000}"/>
    <cellStyle name="Migliaia 20 4 5" xfId="3985" xr:uid="{00000000-0005-0000-0000-0000DD080000}"/>
    <cellStyle name="Migliaia 20 4 6" xfId="3986" xr:uid="{00000000-0005-0000-0000-0000DE080000}"/>
    <cellStyle name="Migliaia 20 4 7" xfId="3987" xr:uid="{00000000-0005-0000-0000-0000DF080000}"/>
    <cellStyle name="Migliaia 20 5" xfId="452" xr:uid="{00000000-0005-0000-0000-0000E0080000}"/>
    <cellStyle name="Migliaia 20 5 2" xfId="1668" xr:uid="{00000000-0005-0000-0000-0000E1080000}"/>
    <cellStyle name="Migliaia 20 5 3" xfId="3988" xr:uid="{00000000-0005-0000-0000-0000E2080000}"/>
    <cellStyle name="Migliaia 20 5 4" xfId="3989" xr:uid="{00000000-0005-0000-0000-0000E3080000}"/>
    <cellStyle name="Migliaia 20 5 5" xfId="3990" xr:uid="{00000000-0005-0000-0000-0000E4080000}"/>
    <cellStyle name="Migliaia 20 5 6" xfId="3991" xr:uid="{00000000-0005-0000-0000-0000E5080000}"/>
    <cellStyle name="Migliaia 20 6" xfId="1663" xr:uid="{00000000-0005-0000-0000-0000E6080000}"/>
    <cellStyle name="Migliaia 20 7" xfId="2150" xr:uid="{00000000-0005-0000-0000-0000E7080000}"/>
    <cellStyle name="Migliaia 20 8" xfId="3992" xr:uid="{00000000-0005-0000-0000-0000E8080000}"/>
    <cellStyle name="Migliaia 20 9" xfId="3993" xr:uid="{00000000-0005-0000-0000-0000E9080000}"/>
    <cellStyle name="Migliaia 21" xfId="453" xr:uid="{00000000-0005-0000-0000-0000EA080000}"/>
    <cellStyle name="Migliaia 21 10" xfId="3994" xr:uid="{00000000-0005-0000-0000-0000EB080000}"/>
    <cellStyle name="Migliaia 21 11" xfId="3995" xr:uid="{00000000-0005-0000-0000-0000EC080000}"/>
    <cellStyle name="Migliaia 21 2" xfId="454" xr:uid="{00000000-0005-0000-0000-0000ED080000}"/>
    <cellStyle name="Migliaia 21 2 2" xfId="1670" xr:uid="{00000000-0005-0000-0000-0000EE080000}"/>
    <cellStyle name="Migliaia 21 2 3" xfId="2154" xr:uid="{00000000-0005-0000-0000-0000EF080000}"/>
    <cellStyle name="Migliaia 21 2 4" xfId="3996" xr:uid="{00000000-0005-0000-0000-0000F0080000}"/>
    <cellStyle name="Migliaia 21 2 5" xfId="3997" xr:uid="{00000000-0005-0000-0000-0000F1080000}"/>
    <cellStyle name="Migliaia 21 2 6" xfId="3998" xr:uid="{00000000-0005-0000-0000-0000F2080000}"/>
    <cellStyle name="Migliaia 21 3" xfId="455" xr:uid="{00000000-0005-0000-0000-0000F3080000}"/>
    <cellStyle name="Migliaia 21 3 2" xfId="456" xr:uid="{00000000-0005-0000-0000-0000F4080000}"/>
    <cellStyle name="Migliaia 21 3 2 2" xfId="1672" xr:uid="{00000000-0005-0000-0000-0000F5080000}"/>
    <cellStyle name="Migliaia 21 3 2 3" xfId="3999" xr:uid="{00000000-0005-0000-0000-0000F6080000}"/>
    <cellStyle name="Migliaia 21 3 2 4" xfId="4000" xr:uid="{00000000-0005-0000-0000-0000F7080000}"/>
    <cellStyle name="Migliaia 21 3 2 5" xfId="4001" xr:uid="{00000000-0005-0000-0000-0000F8080000}"/>
    <cellStyle name="Migliaia 21 3 2 6" xfId="4002" xr:uid="{00000000-0005-0000-0000-0000F9080000}"/>
    <cellStyle name="Migliaia 21 3 3" xfId="1671" xr:uid="{00000000-0005-0000-0000-0000FA080000}"/>
    <cellStyle name="Migliaia 21 3 3 2" xfId="4003" xr:uid="{00000000-0005-0000-0000-0000FB080000}"/>
    <cellStyle name="Migliaia 21 3 3 3" xfId="4004" xr:uid="{00000000-0005-0000-0000-0000FC080000}"/>
    <cellStyle name="Migliaia 21 3 3 4" xfId="4005" xr:uid="{00000000-0005-0000-0000-0000FD080000}"/>
    <cellStyle name="Migliaia 21 3 3 5" xfId="4006" xr:uid="{00000000-0005-0000-0000-0000FE080000}"/>
    <cellStyle name="Migliaia 21 3 4" xfId="2155" xr:uid="{00000000-0005-0000-0000-0000FF080000}"/>
    <cellStyle name="Migliaia 21 3 5" xfId="4007" xr:uid="{00000000-0005-0000-0000-000000090000}"/>
    <cellStyle name="Migliaia 21 3 6" xfId="4008" xr:uid="{00000000-0005-0000-0000-000001090000}"/>
    <cellStyle name="Migliaia 21 3 7" xfId="4009" xr:uid="{00000000-0005-0000-0000-000002090000}"/>
    <cellStyle name="Migliaia 21 3 8" xfId="4010" xr:uid="{00000000-0005-0000-0000-000003090000}"/>
    <cellStyle name="Migliaia 21 4" xfId="457" xr:uid="{00000000-0005-0000-0000-000004090000}"/>
    <cellStyle name="Migliaia 21 4 2" xfId="1673" xr:uid="{00000000-0005-0000-0000-000005090000}"/>
    <cellStyle name="Migliaia 21 4 2 2" xfId="4011" xr:uid="{00000000-0005-0000-0000-000006090000}"/>
    <cellStyle name="Migliaia 21 4 3" xfId="4012" xr:uid="{00000000-0005-0000-0000-000007090000}"/>
    <cellStyle name="Migliaia 21 4 4" xfId="4013" xr:uid="{00000000-0005-0000-0000-000008090000}"/>
    <cellStyle name="Migliaia 21 4 5" xfId="4014" xr:uid="{00000000-0005-0000-0000-000009090000}"/>
    <cellStyle name="Migliaia 21 4 6" xfId="4015" xr:uid="{00000000-0005-0000-0000-00000A090000}"/>
    <cellStyle name="Migliaia 21 4 7" xfId="4016" xr:uid="{00000000-0005-0000-0000-00000B090000}"/>
    <cellStyle name="Migliaia 21 5" xfId="458" xr:uid="{00000000-0005-0000-0000-00000C090000}"/>
    <cellStyle name="Migliaia 21 5 2" xfId="1674" xr:uid="{00000000-0005-0000-0000-00000D090000}"/>
    <cellStyle name="Migliaia 21 5 3" xfId="4017" xr:uid="{00000000-0005-0000-0000-00000E090000}"/>
    <cellStyle name="Migliaia 21 5 4" xfId="4018" xr:uid="{00000000-0005-0000-0000-00000F090000}"/>
    <cellStyle name="Migliaia 21 5 5" xfId="4019" xr:uid="{00000000-0005-0000-0000-000010090000}"/>
    <cellStyle name="Migliaia 21 5 6" xfId="4020" xr:uid="{00000000-0005-0000-0000-000011090000}"/>
    <cellStyle name="Migliaia 21 6" xfId="1669" xr:uid="{00000000-0005-0000-0000-000012090000}"/>
    <cellStyle name="Migliaia 21 7" xfId="2153" xr:uid="{00000000-0005-0000-0000-000013090000}"/>
    <cellStyle name="Migliaia 21 8" xfId="4021" xr:uid="{00000000-0005-0000-0000-000014090000}"/>
    <cellStyle name="Migliaia 21 9" xfId="4022" xr:uid="{00000000-0005-0000-0000-000015090000}"/>
    <cellStyle name="Migliaia 22" xfId="459" xr:uid="{00000000-0005-0000-0000-000016090000}"/>
    <cellStyle name="Migliaia 22 10" xfId="4023" xr:uid="{00000000-0005-0000-0000-000017090000}"/>
    <cellStyle name="Migliaia 22 11" xfId="4024" xr:uid="{00000000-0005-0000-0000-000018090000}"/>
    <cellStyle name="Migliaia 22 2" xfId="460" xr:uid="{00000000-0005-0000-0000-000019090000}"/>
    <cellStyle name="Migliaia 22 2 2" xfId="1676" xr:uid="{00000000-0005-0000-0000-00001A090000}"/>
    <cellStyle name="Migliaia 22 2 3" xfId="2157" xr:uid="{00000000-0005-0000-0000-00001B090000}"/>
    <cellStyle name="Migliaia 22 2 4" xfId="4025" xr:uid="{00000000-0005-0000-0000-00001C090000}"/>
    <cellStyle name="Migliaia 22 2 5" xfId="4026" xr:uid="{00000000-0005-0000-0000-00001D090000}"/>
    <cellStyle name="Migliaia 22 2 6" xfId="4027" xr:uid="{00000000-0005-0000-0000-00001E090000}"/>
    <cellStyle name="Migliaia 22 3" xfId="461" xr:uid="{00000000-0005-0000-0000-00001F090000}"/>
    <cellStyle name="Migliaia 22 3 2" xfId="462" xr:uid="{00000000-0005-0000-0000-000020090000}"/>
    <cellStyle name="Migliaia 22 3 2 2" xfId="1678" xr:uid="{00000000-0005-0000-0000-000021090000}"/>
    <cellStyle name="Migliaia 22 3 2 3" xfId="4028" xr:uid="{00000000-0005-0000-0000-000022090000}"/>
    <cellStyle name="Migliaia 22 3 2 4" xfId="4029" xr:uid="{00000000-0005-0000-0000-000023090000}"/>
    <cellStyle name="Migliaia 22 3 2 5" xfId="4030" xr:uid="{00000000-0005-0000-0000-000024090000}"/>
    <cellStyle name="Migliaia 22 3 2 6" xfId="4031" xr:uid="{00000000-0005-0000-0000-000025090000}"/>
    <cellStyle name="Migliaia 22 3 3" xfId="1677" xr:uid="{00000000-0005-0000-0000-000026090000}"/>
    <cellStyle name="Migliaia 22 3 3 2" xfId="4032" xr:uid="{00000000-0005-0000-0000-000027090000}"/>
    <cellStyle name="Migliaia 22 3 3 3" xfId="4033" xr:uid="{00000000-0005-0000-0000-000028090000}"/>
    <cellStyle name="Migliaia 22 3 3 4" xfId="4034" xr:uid="{00000000-0005-0000-0000-000029090000}"/>
    <cellStyle name="Migliaia 22 3 3 5" xfId="4035" xr:uid="{00000000-0005-0000-0000-00002A090000}"/>
    <cellStyle name="Migliaia 22 3 4" xfId="2158" xr:uid="{00000000-0005-0000-0000-00002B090000}"/>
    <cellStyle name="Migliaia 22 3 5" xfId="4036" xr:uid="{00000000-0005-0000-0000-00002C090000}"/>
    <cellStyle name="Migliaia 22 3 6" xfId="4037" xr:uid="{00000000-0005-0000-0000-00002D090000}"/>
    <cellStyle name="Migliaia 22 3 7" xfId="4038" xr:uid="{00000000-0005-0000-0000-00002E090000}"/>
    <cellStyle name="Migliaia 22 3 8" xfId="4039" xr:uid="{00000000-0005-0000-0000-00002F090000}"/>
    <cellStyle name="Migliaia 22 4" xfId="463" xr:uid="{00000000-0005-0000-0000-000030090000}"/>
    <cellStyle name="Migliaia 22 4 2" xfId="1679" xr:uid="{00000000-0005-0000-0000-000031090000}"/>
    <cellStyle name="Migliaia 22 4 2 2" xfId="4040" xr:uid="{00000000-0005-0000-0000-000032090000}"/>
    <cellStyle name="Migliaia 22 4 3" xfId="4041" xr:uid="{00000000-0005-0000-0000-000033090000}"/>
    <cellStyle name="Migliaia 22 4 4" xfId="4042" xr:uid="{00000000-0005-0000-0000-000034090000}"/>
    <cellStyle name="Migliaia 22 4 5" xfId="4043" xr:uid="{00000000-0005-0000-0000-000035090000}"/>
    <cellStyle name="Migliaia 22 4 6" xfId="4044" xr:uid="{00000000-0005-0000-0000-000036090000}"/>
    <cellStyle name="Migliaia 22 4 7" xfId="4045" xr:uid="{00000000-0005-0000-0000-000037090000}"/>
    <cellStyle name="Migliaia 22 5" xfId="464" xr:uid="{00000000-0005-0000-0000-000038090000}"/>
    <cellStyle name="Migliaia 22 5 2" xfId="1680" xr:uid="{00000000-0005-0000-0000-000039090000}"/>
    <cellStyle name="Migliaia 22 5 3" xfId="4046" xr:uid="{00000000-0005-0000-0000-00003A090000}"/>
    <cellStyle name="Migliaia 22 5 4" xfId="4047" xr:uid="{00000000-0005-0000-0000-00003B090000}"/>
    <cellStyle name="Migliaia 22 5 5" xfId="4048" xr:uid="{00000000-0005-0000-0000-00003C090000}"/>
    <cellStyle name="Migliaia 22 5 6" xfId="4049" xr:uid="{00000000-0005-0000-0000-00003D090000}"/>
    <cellStyle name="Migliaia 22 6" xfId="1675" xr:uid="{00000000-0005-0000-0000-00003E090000}"/>
    <cellStyle name="Migliaia 22 7" xfId="2156" xr:uid="{00000000-0005-0000-0000-00003F090000}"/>
    <cellStyle name="Migliaia 22 8" xfId="4050" xr:uid="{00000000-0005-0000-0000-000040090000}"/>
    <cellStyle name="Migliaia 22 9" xfId="4051" xr:uid="{00000000-0005-0000-0000-000041090000}"/>
    <cellStyle name="Migliaia 23" xfId="465" xr:uid="{00000000-0005-0000-0000-000042090000}"/>
    <cellStyle name="Migliaia 23 10" xfId="4052" xr:uid="{00000000-0005-0000-0000-000043090000}"/>
    <cellStyle name="Migliaia 23 11" xfId="4053" xr:uid="{00000000-0005-0000-0000-000044090000}"/>
    <cellStyle name="Migliaia 23 2" xfId="466" xr:uid="{00000000-0005-0000-0000-000045090000}"/>
    <cellStyle name="Migliaia 23 2 2" xfId="1682" xr:uid="{00000000-0005-0000-0000-000046090000}"/>
    <cellStyle name="Migliaia 23 2 3" xfId="2160" xr:uid="{00000000-0005-0000-0000-000047090000}"/>
    <cellStyle name="Migliaia 23 2 4" xfId="4054" xr:uid="{00000000-0005-0000-0000-000048090000}"/>
    <cellStyle name="Migliaia 23 2 5" xfId="4055" xr:uid="{00000000-0005-0000-0000-000049090000}"/>
    <cellStyle name="Migliaia 23 2 6" xfId="4056" xr:uid="{00000000-0005-0000-0000-00004A090000}"/>
    <cellStyle name="Migliaia 23 3" xfId="467" xr:uid="{00000000-0005-0000-0000-00004B090000}"/>
    <cellStyle name="Migliaia 23 3 2" xfId="468" xr:uid="{00000000-0005-0000-0000-00004C090000}"/>
    <cellStyle name="Migliaia 23 3 2 2" xfId="1684" xr:uid="{00000000-0005-0000-0000-00004D090000}"/>
    <cellStyle name="Migliaia 23 3 2 3" xfId="4057" xr:uid="{00000000-0005-0000-0000-00004E090000}"/>
    <cellStyle name="Migliaia 23 3 2 4" xfId="4058" xr:uid="{00000000-0005-0000-0000-00004F090000}"/>
    <cellStyle name="Migliaia 23 3 2 5" xfId="4059" xr:uid="{00000000-0005-0000-0000-000050090000}"/>
    <cellStyle name="Migliaia 23 3 2 6" xfId="4060" xr:uid="{00000000-0005-0000-0000-000051090000}"/>
    <cellStyle name="Migliaia 23 3 3" xfId="1683" xr:uid="{00000000-0005-0000-0000-000052090000}"/>
    <cellStyle name="Migliaia 23 3 3 2" xfId="4061" xr:uid="{00000000-0005-0000-0000-000053090000}"/>
    <cellStyle name="Migliaia 23 3 3 3" xfId="4062" xr:uid="{00000000-0005-0000-0000-000054090000}"/>
    <cellStyle name="Migliaia 23 3 3 4" xfId="4063" xr:uid="{00000000-0005-0000-0000-000055090000}"/>
    <cellStyle name="Migliaia 23 3 3 5" xfId="4064" xr:uid="{00000000-0005-0000-0000-000056090000}"/>
    <cellStyle name="Migliaia 23 3 4" xfId="2161" xr:uid="{00000000-0005-0000-0000-000057090000}"/>
    <cellStyle name="Migliaia 23 3 5" xfId="4065" xr:uid="{00000000-0005-0000-0000-000058090000}"/>
    <cellStyle name="Migliaia 23 3 6" xfId="4066" xr:uid="{00000000-0005-0000-0000-000059090000}"/>
    <cellStyle name="Migliaia 23 3 7" xfId="4067" xr:uid="{00000000-0005-0000-0000-00005A090000}"/>
    <cellStyle name="Migliaia 23 3 8" xfId="4068" xr:uid="{00000000-0005-0000-0000-00005B090000}"/>
    <cellStyle name="Migliaia 23 4" xfId="469" xr:uid="{00000000-0005-0000-0000-00005C090000}"/>
    <cellStyle name="Migliaia 23 4 2" xfId="1685" xr:uid="{00000000-0005-0000-0000-00005D090000}"/>
    <cellStyle name="Migliaia 23 4 2 2" xfId="4069" xr:uid="{00000000-0005-0000-0000-00005E090000}"/>
    <cellStyle name="Migliaia 23 4 3" xfId="4070" xr:uid="{00000000-0005-0000-0000-00005F090000}"/>
    <cellStyle name="Migliaia 23 4 4" xfId="4071" xr:uid="{00000000-0005-0000-0000-000060090000}"/>
    <cellStyle name="Migliaia 23 4 5" xfId="4072" xr:uid="{00000000-0005-0000-0000-000061090000}"/>
    <cellStyle name="Migliaia 23 4 6" xfId="4073" xr:uid="{00000000-0005-0000-0000-000062090000}"/>
    <cellStyle name="Migliaia 23 4 7" xfId="4074" xr:uid="{00000000-0005-0000-0000-000063090000}"/>
    <cellStyle name="Migliaia 23 5" xfId="470" xr:uid="{00000000-0005-0000-0000-000064090000}"/>
    <cellStyle name="Migliaia 23 5 2" xfId="1686" xr:uid="{00000000-0005-0000-0000-000065090000}"/>
    <cellStyle name="Migliaia 23 5 3" xfId="4075" xr:uid="{00000000-0005-0000-0000-000066090000}"/>
    <cellStyle name="Migliaia 23 5 4" xfId="4076" xr:uid="{00000000-0005-0000-0000-000067090000}"/>
    <cellStyle name="Migliaia 23 5 5" xfId="4077" xr:uid="{00000000-0005-0000-0000-000068090000}"/>
    <cellStyle name="Migliaia 23 5 6" xfId="4078" xr:uid="{00000000-0005-0000-0000-000069090000}"/>
    <cellStyle name="Migliaia 23 6" xfId="1681" xr:uid="{00000000-0005-0000-0000-00006A090000}"/>
    <cellStyle name="Migliaia 23 7" xfId="2159" xr:uid="{00000000-0005-0000-0000-00006B090000}"/>
    <cellStyle name="Migliaia 23 8" xfId="4079" xr:uid="{00000000-0005-0000-0000-00006C090000}"/>
    <cellStyle name="Migliaia 23 9" xfId="4080" xr:uid="{00000000-0005-0000-0000-00006D090000}"/>
    <cellStyle name="Migliaia 24" xfId="471" xr:uid="{00000000-0005-0000-0000-00006E090000}"/>
    <cellStyle name="Migliaia 24 10" xfId="4081" xr:uid="{00000000-0005-0000-0000-00006F090000}"/>
    <cellStyle name="Migliaia 24 11" xfId="4082" xr:uid="{00000000-0005-0000-0000-000070090000}"/>
    <cellStyle name="Migliaia 24 2" xfId="472" xr:uid="{00000000-0005-0000-0000-000071090000}"/>
    <cellStyle name="Migliaia 24 2 2" xfId="1688" xr:uid="{00000000-0005-0000-0000-000072090000}"/>
    <cellStyle name="Migliaia 24 2 3" xfId="2163" xr:uid="{00000000-0005-0000-0000-000073090000}"/>
    <cellStyle name="Migliaia 24 2 4" xfId="4083" xr:uid="{00000000-0005-0000-0000-000074090000}"/>
    <cellStyle name="Migliaia 24 2 5" xfId="4084" xr:uid="{00000000-0005-0000-0000-000075090000}"/>
    <cellStyle name="Migliaia 24 2 6" xfId="4085" xr:uid="{00000000-0005-0000-0000-000076090000}"/>
    <cellStyle name="Migliaia 24 3" xfId="473" xr:uid="{00000000-0005-0000-0000-000077090000}"/>
    <cellStyle name="Migliaia 24 3 2" xfId="474" xr:uid="{00000000-0005-0000-0000-000078090000}"/>
    <cellStyle name="Migliaia 24 3 2 2" xfId="1690" xr:uid="{00000000-0005-0000-0000-000079090000}"/>
    <cellStyle name="Migliaia 24 3 2 3" xfId="4086" xr:uid="{00000000-0005-0000-0000-00007A090000}"/>
    <cellStyle name="Migliaia 24 3 2 4" xfId="4087" xr:uid="{00000000-0005-0000-0000-00007B090000}"/>
    <cellStyle name="Migliaia 24 3 2 5" xfId="4088" xr:uid="{00000000-0005-0000-0000-00007C090000}"/>
    <cellStyle name="Migliaia 24 3 2 6" xfId="4089" xr:uid="{00000000-0005-0000-0000-00007D090000}"/>
    <cellStyle name="Migliaia 24 3 3" xfId="1689" xr:uid="{00000000-0005-0000-0000-00007E090000}"/>
    <cellStyle name="Migliaia 24 3 3 2" xfId="4090" xr:uid="{00000000-0005-0000-0000-00007F090000}"/>
    <cellStyle name="Migliaia 24 3 3 3" xfId="4091" xr:uid="{00000000-0005-0000-0000-000080090000}"/>
    <cellStyle name="Migliaia 24 3 3 4" xfId="4092" xr:uid="{00000000-0005-0000-0000-000081090000}"/>
    <cellStyle name="Migliaia 24 3 3 5" xfId="4093" xr:uid="{00000000-0005-0000-0000-000082090000}"/>
    <cellStyle name="Migliaia 24 3 4" xfId="2164" xr:uid="{00000000-0005-0000-0000-000083090000}"/>
    <cellStyle name="Migliaia 24 3 5" xfId="4094" xr:uid="{00000000-0005-0000-0000-000084090000}"/>
    <cellStyle name="Migliaia 24 3 6" xfId="4095" xr:uid="{00000000-0005-0000-0000-000085090000}"/>
    <cellStyle name="Migliaia 24 3 7" xfId="4096" xr:uid="{00000000-0005-0000-0000-000086090000}"/>
    <cellStyle name="Migliaia 24 3 8" xfId="4097" xr:uid="{00000000-0005-0000-0000-000087090000}"/>
    <cellStyle name="Migliaia 24 4" xfId="475" xr:uid="{00000000-0005-0000-0000-000088090000}"/>
    <cellStyle name="Migliaia 24 4 2" xfId="1691" xr:uid="{00000000-0005-0000-0000-000089090000}"/>
    <cellStyle name="Migliaia 24 4 2 2" xfId="4098" xr:uid="{00000000-0005-0000-0000-00008A090000}"/>
    <cellStyle name="Migliaia 24 4 3" xfId="4099" xr:uid="{00000000-0005-0000-0000-00008B090000}"/>
    <cellStyle name="Migliaia 24 4 4" xfId="4100" xr:uid="{00000000-0005-0000-0000-00008C090000}"/>
    <cellStyle name="Migliaia 24 4 5" xfId="4101" xr:uid="{00000000-0005-0000-0000-00008D090000}"/>
    <cellStyle name="Migliaia 24 4 6" xfId="4102" xr:uid="{00000000-0005-0000-0000-00008E090000}"/>
    <cellStyle name="Migliaia 24 4 7" xfId="4103" xr:uid="{00000000-0005-0000-0000-00008F090000}"/>
    <cellStyle name="Migliaia 24 5" xfId="476" xr:uid="{00000000-0005-0000-0000-000090090000}"/>
    <cellStyle name="Migliaia 24 5 2" xfId="1692" xr:uid="{00000000-0005-0000-0000-000091090000}"/>
    <cellStyle name="Migliaia 24 5 3" xfId="4104" xr:uid="{00000000-0005-0000-0000-000092090000}"/>
    <cellStyle name="Migliaia 24 5 4" xfId="4105" xr:uid="{00000000-0005-0000-0000-000093090000}"/>
    <cellStyle name="Migliaia 24 5 5" xfId="4106" xr:uid="{00000000-0005-0000-0000-000094090000}"/>
    <cellStyle name="Migliaia 24 5 6" xfId="4107" xr:uid="{00000000-0005-0000-0000-000095090000}"/>
    <cellStyle name="Migliaia 24 6" xfId="1687" xr:uid="{00000000-0005-0000-0000-000096090000}"/>
    <cellStyle name="Migliaia 24 7" xfId="2162" xr:uid="{00000000-0005-0000-0000-000097090000}"/>
    <cellStyle name="Migliaia 24 8" xfId="4108" xr:uid="{00000000-0005-0000-0000-000098090000}"/>
    <cellStyle name="Migliaia 24 9" xfId="4109" xr:uid="{00000000-0005-0000-0000-000099090000}"/>
    <cellStyle name="Migliaia 25" xfId="477" xr:uid="{00000000-0005-0000-0000-00009A090000}"/>
    <cellStyle name="Migliaia 25 10" xfId="4110" xr:uid="{00000000-0005-0000-0000-00009B090000}"/>
    <cellStyle name="Migliaia 25 11" xfId="4111" xr:uid="{00000000-0005-0000-0000-00009C090000}"/>
    <cellStyle name="Migliaia 25 2" xfId="478" xr:uid="{00000000-0005-0000-0000-00009D090000}"/>
    <cellStyle name="Migliaia 25 2 2" xfId="1694" xr:uid="{00000000-0005-0000-0000-00009E090000}"/>
    <cellStyle name="Migliaia 25 2 3" xfId="2166" xr:uid="{00000000-0005-0000-0000-00009F090000}"/>
    <cellStyle name="Migliaia 25 2 4" xfId="4112" xr:uid="{00000000-0005-0000-0000-0000A0090000}"/>
    <cellStyle name="Migliaia 25 2 5" xfId="4113" xr:uid="{00000000-0005-0000-0000-0000A1090000}"/>
    <cellStyle name="Migliaia 25 2 6" xfId="4114" xr:uid="{00000000-0005-0000-0000-0000A2090000}"/>
    <cellStyle name="Migliaia 25 3" xfId="479" xr:uid="{00000000-0005-0000-0000-0000A3090000}"/>
    <cellStyle name="Migliaia 25 3 2" xfId="480" xr:uid="{00000000-0005-0000-0000-0000A4090000}"/>
    <cellStyle name="Migliaia 25 3 2 2" xfId="1696" xr:uid="{00000000-0005-0000-0000-0000A5090000}"/>
    <cellStyle name="Migliaia 25 3 2 3" xfId="4115" xr:uid="{00000000-0005-0000-0000-0000A6090000}"/>
    <cellStyle name="Migliaia 25 3 2 4" xfId="4116" xr:uid="{00000000-0005-0000-0000-0000A7090000}"/>
    <cellStyle name="Migliaia 25 3 2 5" xfId="4117" xr:uid="{00000000-0005-0000-0000-0000A8090000}"/>
    <cellStyle name="Migliaia 25 3 2 6" xfId="4118" xr:uid="{00000000-0005-0000-0000-0000A9090000}"/>
    <cellStyle name="Migliaia 25 3 3" xfId="1695" xr:uid="{00000000-0005-0000-0000-0000AA090000}"/>
    <cellStyle name="Migliaia 25 3 3 2" xfId="4119" xr:uid="{00000000-0005-0000-0000-0000AB090000}"/>
    <cellStyle name="Migliaia 25 3 3 3" xfId="4120" xr:uid="{00000000-0005-0000-0000-0000AC090000}"/>
    <cellStyle name="Migliaia 25 3 3 4" xfId="4121" xr:uid="{00000000-0005-0000-0000-0000AD090000}"/>
    <cellStyle name="Migliaia 25 3 3 5" xfId="4122" xr:uid="{00000000-0005-0000-0000-0000AE090000}"/>
    <cellStyle name="Migliaia 25 3 4" xfId="2167" xr:uid="{00000000-0005-0000-0000-0000AF090000}"/>
    <cellStyle name="Migliaia 25 3 5" xfId="4123" xr:uid="{00000000-0005-0000-0000-0000B0090000}"/>
    <cellStyle name="Migliaia 25 3 6" xfId="4124" xr:uid="{00000000-0005-0000-0000-0000B1090000}"/>
    <cellStyle name="Migliaia 25 3 7" xfId="4125" xr:uid="{00000000-0005-0000-0000-0000B2090000}"/>
    <cellStyle name="Migliaia 25 3 8" xfId="4126" xr:uid="{00000000-0005-0000-0000-0000B3090000}"/>
    <cellStyle name="Migliaia 25 4" xfId="481" xr:uid="{00000000-0005-0000-0000-0000B4090000}"/>
    <cellStyle name="Migliaia 25 4 2" xfId="1697" xr:uid="{00000000-0005-0000-0000-0000B5090000}"/>
    <cellStyle name="Migliaia 25 4 2 2" xfId="4127" xr:uid="{00000000-0005-0000-0000-0000B6090000}"/>
    <cellStyle name="Migliaia 25 4 3" xfId="4128" xr:uid="{00000000-0005-0000-0000-0000B7090000}"/>
    <cellStyle name="Migliaia 25 4 4" xfId="4129" xr:uid="{00000000-0005-0000-0000-0000B8090000}"/>
    <cellStyle name="Migliaia 25 4 5" xfId="4130" xr:uid="{00000000-0005-0000-0000-0000B9090000}"/>
    <cellStyle name="Migliaia 25 4 6" xfId="4131" xr:uid="{00000000-0005-0000-0000-0000BA090000}"/>
    <cellStyle name="Migliaia 25 4 7" xfId="4132" xr:uid="{00000000-0005-0000-0000-0000BB090000}"/>
    <cellStyle name="Migliaia 25 5" xfId="482" xr:uid="{00000000-0005-0000-0000-0000BC090000}"/>
    <cellStyle name="Migliaia 25 5 2" xfId="1698" xr:uid="{00000000-0005-0000-0000-0000BD090000}"/>
    <cellStyle name="Migliaia 25 5 3" xfId="4133" xr:uid="{00000000-0005-0000-0000-0000BE090000}"/>
    <cellStyle name="Migliaia 25 5 4" xfId="4134" xr:uid="{00000000-0005-0000-0000-0000BF090000}"/>
    <cellStyle name="Migliaia 25 5 5" xfId="4135" xr:uid="{00000000-0005-0000-0000-0000C0090000}"/>
    <cellStyle name="Migliaia 25 5 6" xfId="4136" xr:uid="{00000000-0005-0000-0000-0000C1090000}"/>
    <cellStyle name="Migliaia 25 6" xfId="1693" xr:uid="{00000000-0005-0000-0000-0000C2090000}"/>
    <cellStyle name="Migliaia 25 7" xfId="2165" xr:uid="{00000000-0005-0000-0000-0000C3090000}"/>
    <cellStyle name="Migliaia 25 8" xfId="4137" xr:uid="{00000000-0005-0000-0000-0000C4090000}"/>
    <cellStyle name="Migliaia 25 9" xfId="4138" xr:uid="{00000000-0005-0000-0000-0000C5090000}"/>
    <cellStyle name="Migliaia 26" xfId="483" xr:uid="{00000000-0005-0000-0000-0000C6090000}"/>
    <cellStyle name="Migliaia 26 10" xfId="4139" xr:uid="{00000000-0005-0000-0000-0000C7090000}"/>
    <cellStyle name="Migliaia 26 11" xfId="4140" xr:uid="{00000000-0005-0000-0000-0000C8090000}"/>
    <cellStyle name="Migliaia 26 2" xfId="484" xr:uid="{00000000-0005-0000-0000-0000C9090000}"/>
    <cellStyle name="Migliaia 26 2 2" xfId="1700" xr:uid="{00000000-0005-0000-0000-0000CA090000}"/>
    <cellStyle name="Migliaia 26 2 3" xfId="2169" xr:uid="{00000000-0005-0000-0000-0000CB090000}"/>
    <cellStyle name="Migliaia 26 2 4" xfId="4141" xr:uid="{00000000-0005-0000-0000-0000CC090000}"/>
    <cellStyle name="Migliaia 26 2 5" xfId="4142" xr:uid="{00000000-0005-0000-0000-0000CD090000}"/>
    <cellStyle name="Migliaia 26 2 6" xfId="4143" xr:uid="{00000000-0005-0000-0000-0000CE090000}"/>
    <cellStyle name="Migliaia 26 3" xfId="485" xr:uid="{00000000-0005-0000-0000-0000CF090000}"/>
    <cellStyle name="Migliaia 26 3 2" xfId="486" xr:uid="{00000000-0005-0000-0000-0000D0090000}"/>
    <cellStyle name="Migliaia 26 3 2 2" xfId="1702" xr:uid="{00000000-0005-0000-0000-0000D1090000}"/>
    <cellStyle name="Migliaia 26 3 2 3" xfId="4144" xr:uid="{00000000-0005-0000-0000-0000D2090000}"/>
    <cellStyle name="Migliaia 26 3 2 4" xfId="4145" xr:uid="{00000000-0005-0000-0000-0000D3090000}"/>
    <cellStyle name="Migliaia 26 3 2 5" xfId="4146" xr:uid="{00000000-0005-0000-0000-0000D4090000}"/>
    <cellStyle name="Migliaia 26 3 2 6" xfId="4147" xr:uid="{00000000-0005-0000-0000-0000D5090000}"/>
    <cellStyle name="Migliaia 26 3 3" xfId="1701" xr:uid="{00000000-0005-0000-0000-0000D6090000}"/>
    <cellStyle name="Migliaia 26 3 3 2" xfId="4148" xr:uid="{00000000-0005-0000-0000-0000D7090000}"/>
    <cellStyle name="Migliaia 26 3 3 3" xfId="4149" xr:uid="{00000000-0005-0000-0000-0000D8090000}"/>
    <cellStyle name="Migliaia 26 3 3 4" xfId="4150" xr:uid="{00000000-0005-0000-0000-0000D9090000}"/>
    <cellStyle name="Migliaia 26 3 3 5" xfId="4151" xr:uid="{00000000-0005-0000-0000-0000DA090000}"/>
    <cellStyle name="Migliaia 26 3 4" xfId="2170" xr:uid="{00000000-0005-0000-0000-0000DB090000}"/>
    <cellStyle name="Migliaia 26 3 5" xfId="4152" xr:uid="{00000000-0005-0000-0000-0000DC090000}"/>
    <cellStyle name="Migliaia 26 3 6" xfId="4153" xr:uid="{00000000-0005-0000-0000-0000DD090000}"/>
    <cellStyle name="Migliaia 26 3 7" xfId="4154" xr:uid="{00000000-0005-0000-0000-0000DE090000}"/>
    <cellStyle name="Migliaia 26 3 8" xfId="4155" xr:uid="{00000000-0005-0000-0000-0000DF090000}"/>
    <cellStyle name="Migliaia 26 4" xfId="487" xr:uid="{00000000-0005-0000-0000-0000E0090000}"/>
    <cellStyle name="Migliaia 26 4 2" xfId="1703" xr:uid="{00000000-0005-0000-0000-0000E1090000}"/>
    <cellStyle name="Migliaia 26 4 2 2" xfId="4156" xr:uid="{00000000-0005-0000-0000-0000E2090000}"/>
    <cellStyle name="Migliaia 26 4 3" xfId="4157" xr:uid="{00000000-0005-0000-0000-0000E3090000}"/>
    <cellStyle name="Migliaia 26 4 4" xfId="4158" xr:uid="{00000000-0005-0000-0000-0000E4090000}"/>
    <cellStyle name="Migliaia 26 4 5" xfId="4159" xr:uid="{00000000-0005-0000-0000-0000E5090000}"/>
    <cellStyle name="Migliaia 26 4 6" xfId="4160" xr:uid="{00000000-0005-0000-0000-0000E6090000}"/>
    <cellStyle name="Migliaia 26 4 7" xfId="4161" xr:uid="{00000000-0005-0000-0000-0000E7090000}"/>
    <cellStyle name="Migliaia 26 5" xfId="488" xr:uid="{00000000-0005-0000-0000-0000E8090000}"/>
    <cellStyle name="Migliaia 26 5 2" xfId="1704" xr:uid="{00000000-0005-0000-0000-0000E9090000}"/>
    <cellStyle name="Migliaia 26 5 3" xfId="4162" xr:uid="{00000000-0005-0000-0000-0000EA090000}"/>
    <cellStyle name="Migliaia 26 5 4" xfId="4163" xr:uid="{00000000-0005-0000-0000-0000EB090000}"/>
    <cellStyle name="Migliaia 26 5 5" xfId="4164" xr:uid="{00000000-0005-0000-0000-0000EC090000}"/>
    <cellStyle name="Migliaia 26 5 6" xfId="4165" xr:uid="{00000000-0005-0000-0000-0000ED090000}"/>
    <cellStyle name="Migliaia 26 6" xfId="1699" xr:uid="{00000000-0005-0000-0000-0000EE090000}"/>
    <cellStyle name="Migliaia 26 7" xfId="2168" xr:uid="{00000000-0005-0000-0000-0000EF090000}"/>
    <cellStyle name="Migliaia 26 8" xfId="4166" xr:uid="{00000000-0005-0000-0000-0000F0090000}"/>
    <cellStyle name="Migliaia 26 9" xfId="4167" xr:uid="{00000000-0005-0000-0000-0000F1090000}"/>
    <cellStyle name="Migliaia 27" xfId="489" xr:uid="{00000000-0005-0000-0000-0000F2090000}"/>
    <cellStyle name="Migliaia 27 10" xfId="4168" xr:uid="{00000000-0005-0000-0000-0000F3090000}"/>
    <cellStyle name="Migliaia 27 11" xfId="4169" xr:uid="{00000000-0005-0000-0000-0000F4090000}"/>
    <cellStyle name="Migliaia 27 2" xfId="490" xr:uid="{00000000-0005-0000-0000-0000F5090000}"/>
    <cellStyle name="Migliaia 27 2 2" xfId="1706" xr:uid="{00000000-0005-0000-0000-0000F6090000}"/>
    <cellStyle name="Migliaia 27 2 3" xfId="2172" xr:uid="{00000000-0005-0000-0000-0000F7090000}"/>
    <cellStyle name="Migliaia 27 2 4" xfId="4170" xr:uid="{00000000-0005-0000-0000-0000F8090000}"/>
    <cellStyle name="Migliaia 27 2 5" xfId="4171" xr:uid="{00000000-0005-0000-0000-0000F9090000}"/>
    <cellStyle name="Migliaia 27 2 6" xfId="4172" xr:uid="{00000000-0005-0000-0000-0000FA090000}"/>
    <cellStyle name="Migliaia 27 3" xfId="491" xr:uid="{00000000-0005-0000-0000-0000FB090000}"/>
    <cellStyle name="Migliaia 27 3 2" xfId="492" xr:uid="{00000000-0005-0000-0000-0000FC090000}"/>
    <cellStyle name="Migliaia 27 3 2 2" xfId="1708" xr:uid="{00000000-0005-0000-0000-0000FD090000}"/>
    <cellStyle name="Migliaia 27 3 2 3" xfId="4173" xr:uid="{00000000-0005-0000-0000-0000FE090000}"/>
    <cellStyle name="Migliaia 27 3 2 4" xfId="4174" xr:uid="{00000000-0005-0000-0000-0000FF090000}"/>
    <cellStyle name="Migliaia 27 3 2 5" xfId="4175" xr:uid="{00000000-0005-0000-0000-0000000A0000}"/>
    <cellStyle name="Migliaia 27 3 2 6" xfId="4176" xr:uid="{00000000-0005-0000-0000-0000010A0000}"/>
    <cellStyle name="Migliaia 27 3 3" xfId="1707" xr:uid="{00000000-0005-0000-0000-0000020A0000}"/>
    <cellStyle name="Migliaia 27 3 3 2" xfId="4177" xr:uid="{00000000-0005-0000-0000-0000030A0000}"/>
    <cellStyle name="Migliaia 27 3 3 3" xfId="4178" xr:uid="{00000000-0005-0000-0000-0000040A0000}"/>
    <cellStyle name="Migliaia 27 3 3 4" xfId="4179" xr:uid="{00000000-0005-0000-0000-0000050A0000}"/>
    <cellStyle name="Migliaia 27 3 3 5" xfId="4180" xr:uid="{00000000-0005-0000-0000-0000060A0000}"/>
    <cellStyle name="Migliaia 27 3 4" xfId="2173" xr:uid="{00000000-0005-0000-0000-0000070A0000}"/>
    <cellStyle name="Migliaia 27 3 5" xfId="4181" xr:uid="{00000000-0005-0000-0000-0000080A0000}"/>
    <cellStyle name="Migliaia 27 3 6" xfId="4182" xr:uid="{00000000-0005-0000-0000-0000090A0000}"/>
    <cellStyle name="Migliaia 27 3 7" xfId="4183" xr:uid="{00000000-0005-0000-0000-00000A0A0000}"/>
    <cellStyle name="Migliaia 27 3 8" xfId="4184" xr:uid="{00000000-0005-0000-0000-00000B0A0000}"/>
    <cellStyle name="Migliaia 27 4" xfId="493" xr:uid="{00000000-0005-0000-0000-00000C0A0000}"/>
    <cellStyle name="Migliaia 27 4 2" xfId="1709" xr:uid="{00000000-0005-0000-0000-00000D0A0000}"/>
    <cellStyle name="Migliaia 27 4 2 2" xfId="4185" xr:uid="{00000000-0005-0000-0000-00000E0A0000}"/>
    <cellStyle name="Migliaia 27 4 3" xfId="4186" xr:uid="{00000000-0005-0000-0000-00000F0A0000}"/>
    <cellStyle name="Migliaia 27 4 4" xfId="4187" xr:uid="{00000000-0005-0000-0000-0000100A0000}"/>
    <cellStyle name="Migliaia 27 4 5" xfId="4188" xr:uid="{00000000-0005-0000-0000-0000110A0000}"/>
    <cellStyle name="Migliaia 27 4 6" xfId="4189" xr:uid="{00000000-0005-0000-0000-0000120A0000}"/>
    <cellStyle name="Migliaia 27 4 7" xfId="4190" xr:uid="{00000000-0005-0000-0000-0000130A0000}"/>
    <cellStyle name="Migliaia 27 5" xfId="494" xr:uid="{00000000-0005-0000-0000-0000140A0000}"/>
    <cellStyle name="Migliaia 27 5 2" xfId="1710" xr:uid="{00000000-0005-0000-0000-0000150A0000}"/>
    <cellStyle name="Migliaia 27 5 3" xfId="4191" xr:uid="{00000000-0005-0000-0000-0000160A0000}"/>
    <cellStyle name="Migliaia 27 5 4" xfId="4192" xr:uid="{00000000-0005-0000-0000-0000170A0000}"/>
    <cellStyle name="Migliaia 27 5 5" xfId="4193" xr:uid="{00000000-0005-0000-0000-0000180A0000}"/>
    <cellStyle name="Migliaia 27 5 6" xfId="4194" xr:uid="{00000000-0005-0000-0000-0000190A0000}"/>
    <cellStyle name="Migliaia 27 6" xfId="1705" xr:uid="{00000000-0005-0000-0000-00001A0A0000}"/>
    <cellStyle name="Migliaia 27 7" xfId="2171" xr:uid="{00000000-0005-0000-0000-00001B0A0000}"/>
    <cellStyle name="Migliaia 27 8" xfId="4195" xr:uid="{00000000-0005-0000-0000-00001C0A0000}"/>
    <cellStyle name="Migliaia 27 9" xfId="4196" xr:uid="{00000000-0005-0000-0000-00001D0A0000}"/>
    <cellStyle name="Migliaia 28" xfId="495" xr:uid="{00000000-0005-0000-0000-00001E0A0000}"/>
    <cellStyle name="Migliaia 28 10" xfId="4197" xr:uid="{00000000-0005-0000-0000-00001F0A0000}"/>
    <cellStyle name="Migliaia 28 11" xfId="4198" xr:uid="{00000000-0005-0000-0000-0000200A0000}"/>
    <cellStyle name="Migliaia 28 2" xfId="496" xr:uid="{00000000-0005-0000-0000-0000210A0000}"/>
    <cellStyle name="Migliaia 28 2 2" xfId="1712" xr:uid="{00000000-0005-0000-0000-0000220A0000}"/>
    <cellStyle name="Migliaia 28 2 3" xfId="2175" xr:uid="{00000000-0005-0000-0000-0000230A0000}"/>
    <cellStyle name="Migliaia 28 2 4" xfId="4199" xr:uid="{00000000-0005-0000-0000-0000240A0000}"/>
    <cellStyle name="Migliaia 28 2 5" xfId="4200" xr:uid="{00000000-0005-0000-0000-0000250A0000}"/>
    <cellStyle name="Migliaia 28 2 6" xfId="4201" xr:uid="{00000000-0005-0000-0000-0000260A0000}"/>
    <cellStyle name="Migliaia 28 3" xfId="497" xr:uid="{00000000-0005-0000-0000-0000270A0000}"/>
    <cellStyle name="Migliaia 28 3 2" xfId="498" xr:uid="{00000000-0005-0000-0000-0000280A0000}"/>
    <cellStyle name="Migliaia 28 3 2 2" xfId="1714" xr:uid="{00000000-0005-0000-0000-0000290A0000}"/>
    <cellStyle name="Migliaia 28 3 2 3" xfId="4202" xr:uid="{00000000-0005-0000-0000-00002A0A0000}"/>
    <cellStyle name="Migliaia 28 3 2 4" xfId="4203" xr:uid="{00000000-0005-0000-0000-00002B0A0000}"/>
    <cellStyle name="Migliaia 28 3 2 5" xfId="4204" xr:uid="{00000000-0005-0000-0000-00002C0A0000}"/>
    <cellStyle name="Migliaia 28 3 2 6" xfId="4205" xr:uid="{00000000-0005-0000-0000-00002D0A0000}"/>
    <cellStyle name="Migliaia 28 3 3" xfId="1713" xr:uid="{00000000-0005-0000-0000-00002E0A0000}"/>
    <cellStyle name="Migliaia 28 3 3 2" xfId="4206" xr:uid="{00000000-0005-0000-0000-00002F0A0000}"/>
    <cellStyle name="Migliaia 28 3 3 3" xfId="4207" xr:uid="{00000000-0005-0000-0000-0000300A0000}"/>
    <cellStyle name="Migliaia 28 3 3 4" xfId="4208" xr:uid="{00000000-0005-0000-0000-0000310A0000}"/>
    <cellStyle name="Migliaia 28 3 3 5" xfId="4209" xr:uid="{00000000-0005-0000-0000-0000320A0000}"/>
    <cellStyle name="Migliaia 28 3 4" xfId="2176" xr:uid="{00000000-0005-0000-0000-0000330A0000}"/>
    <cellStyle name="Migliaia 28 3 5" xfId="4210" xr:uid="{00000000-0005-0000-0000-0000340A0000}"/>
    <cellStyle name="Migliaia 28 3 6" xfId="4211" xr:uid="{00000000-0005-0000-0000-0000350A0000}"/>
    <cellStyle name="Migliaia 28 3 7" xfId="4212" xr:uid="{00000000-0005-0000-0000-0000360A0000}"/>
    <cellStyle name="Migliaia 28 3 8" xfId="4213" xr:uid="{00000000-0005-0000-0000-0000370A0000}"/>
    <cellStyle name="Migliaia 28 4" xfId="499" xr:uid="{00000000-0005-0000-0000-0000380A0000}"/>
    <cellStyle name="Migliaia 28 4 2" xfId="1715" xr:uid="{00000000-0005-0000-0000-0000390A0000}"/>
    <cellStyle name="Migliaia 28 4 2 2" xfId="4214" xr:uid="{00000000-0005-0000-0000-00003A0A0000}"/>
    <cellStyle name="Migliaia 28 4 3" xfId="4215" xr:uid="{00000000-0005-0000-0000-00003B0A0000}"/>
    <cellStyle name="Migliaia 28 4 4" xfId="4216" xr:uid="{00000000-0005-0000-0000-00003C0A0000}"/>
    <cellStyle name="Migliaia 28 4 5" xfId="4217" xr:uid="{00000000-0005-0000-0000-00003D0A0000}"/>
    <cellStyle name="Migliaia 28 4 6" xfId="4218" xr:uid="{00000000-0005-0000-0000-00003E0A0000}"/>
    <cellStyle name="Migliaia 28 4 7" xfId="4219" xr:uid="{00000000-0005-0000-0000-00003F0A0000}"/>
    <cellStyle name="Migliaia 28 5" xfId="500" xr:uid="{00000000-0005-0000-0000-0000400A0000}"/>
    <cellStyle name="Migliaia 28 5 2" xfId="1716" xr:uid="{00000000-0005-0000-0000-0000410A0000}"/>
    <cellStyle name="Migliaia 28 5 3" xfId="4220" xr:uid="{00000000-0005-0000-0000-0000420A0000}"/>
    <cellStyle name="Migliaia 28 5 4" xfId="4221" xr:uid="{00000000-0005-0000-0000-0000430A0000}"/>
    <cellStyle name="Migliaia 28 5 5" xfId="4222" xr:uid="{00000000-0005-0000-0000-0000440A0000}"/>
    <cellStyle name="Migliaia 28 5 6" xfId="4223" xr:uid="{00000000-0005-0000-0000-0000450A0000}"/>
    <cellStyle name="Migliaia 28 6" xfId="1711" xr:uid="{00000000-0005-0000-0000-0000460A0000}"/>
    <cellStyle name="Migliaia 28 7" xfId="2174" xr:uid="{00000000-0005-0000-0000-0000470A0000}"/>
    <cellStyle name="Migliaia 28 8" xfId="4224" xr:uid="{00000000-0005-0000-0000-0000480A0000}"/>
    <cellStyle name="Migliaia 28 9" xfId="4225" xr:uid="{00000000-0005-0000-0000-0000490A0000}"/>
    <cellStyle name="Migliaia 29" xfId="501" xr:uid="{00000000-0005-0000-0000-00004A0A0000}"/>
    <cellStyle name="Migliaia 29 10" xfId="4226" xr:uid="{00000000-0005-0000-0000-00004B0A0000}"/>
    <cellStyle name="Migliaia 29 11" xfId="4227" xr:uid="{00000000-0005-0000-0000-00004C0A0000}"/>
    <cellStyle name="Migliaia 29 2" xfId="502" xr:uid="{00000000-0005-0000-0000-00004D0A0000}"/>
    <cellStyle name="Migliaia 29 2 2" xfId="1718" xr:uid="{00000000-0005-0000-0000-00004E0A0000}"/>
    <cellStyle name="Migliaia 29 2 3" xfId="2178" xr:uid="{00000000-0005-0000-0000-00004F0A0000}"/>
    <cellStyle name="Migliaia 29 2 4" xfId="4228" xr:uid="{00000000-0005-0000-0000-0000500A0000}"/>
    <cellStyle name="Migliaia 29 2 5" xfId="4229" xr:uid="{00000000-0005-0000-0000-0000510A0000}"/>
    <cellStyle name="Migliaia 29 2 6" xfId="4230" xr:uid="{00000000-0005-0000-0000-0000520A0000}"/>
    <cellStyle name="Migliaia 29 3" xfId="503" xr:uid="{00000000-0005-0000-0000-0000530A0000}"/>
    <cellStyle name="Migliaia 29 3 2" xfId="504" xr:uid="{00000000-0005-0000-0000-0000540A0000}"/>
    <cellStyle name="Migliaia 29 3 2 2" xfId="1720" xr:uid="{00000000-0005-0000-0000-0000550A0000}"/>
    <cellStyle name="Migliaia 29 3 2 3" xfId="4231" xr:uid="{00000000-0005-0000-0000-0000560A0000}"/>
    <cellStyle name="Migliaia 29 3 2 4" xfId="4232" xr:uid="{00000000-0005-0000-0000-0000570A0000}"/>
    <cellStyle name="Migliaia 29 3 2 5" xfId="4233" xr:uid="{00000000-0005-0000-0000-0000580A0000}"/>
    <cellStyle name="Migliaia 29 3 2 6" xfId="4234" xr:uid="{00000000-0005-0000-0000-0000590A0000}"/>
    <cellStyle name="Migliaia 29 3 3" xfId="1719" xr:uid="{00000000-0005-0000-0000-00005A0A0000}"/>
    <cellStyle name="Migliaia 29 3 3 2" xfId="4235" xr:uid="{00000000-0005-0000-0000-00005B0A0000}"/>
    <cellStyle name="Migliaia 29 3 3 3" xfId="4236" xr:uid="{00000000-0005-0000-0000-00005C0A0000}"/>
    <cellStyle name="Migliaia 29 3 3 4" xfId="4237" xr:uid="{00000000-0005-0000-0000-00005D0A0000}"/>
    <cellStyle name="Migliaia 29 3 3 5" xfId="4238" xr:uid="{00000000-0005-0000-0000-00005E0A0000}"/>
    <cellStyle name="Migliaia 29 3 4" xfId="2179" xr:uid="{00000000-0005-0000-0000-00005F0A0000}"/>
    <cellStyle name="Migliaia 29 3 5" xfId="4239" xr:uid="{00000000-0005-0000-0000-0000600A0000}"/>
    <cellStyle name="Migliaia 29 3 6" xfId="4240" xr:uid="{00000000-0005-0000-0000-0000610A0000}"/>
    <cellStyle name="Migliaia 29 3 7" xfId="4241" xr:uid="{00000000-0005-0000-0000-0000620A0000}"/>
    <cellStyle name="Migliaia 29 3 8" xfId="4242" xr:uid="{00000000-0005-0000-0000-0000630A0000}"/>
    <cellStyle name="Migliaia 29 4" xfId="505" xr:uid="{00000000-0005-0000-0000-0000640A0000}"/>
    <cellStyle name="Migliaia 29 4 2" xfId="1721" xr:uid="{00000000-0005-0000-0000-0000650A0000}"/>
    <cellStyle name="Migliaia 29 4 2 2" xfId="4243" xr:uid="{00000000-0005-0000-0000-0000660A0000}"/>
    <cellStyle name="Migliaia 29 4 3" xfId="4244" xr:uid="{00000000-0005-0000-0000-0000670A0000}"/>
    <cellStyle name="Migliaia 29 4 4" xfId="4245" xr:uid="{00000000-0005-0000-0000-0000680A0000}"/>
    <cellStyle name="Migliaia 29 4 5" xfId="4246" xr:uid="{00000000-0005-0000-0000-0000690A0000}"/>
    <cellStyle name="Migliaia 29 4 6" xfId="4247" xr:uid="{00000000-0005-0000-0000-00006A0A0000}"/>
    <cellStyle name="Migliaia 29 4 7" xfId="4248" xr:uid="{00000000-0005-0000-0000-00006B0A0000}"/>
    <cellStyle name="Migliaia 29 5" xfId="506" xr:uid="{00000000-0005-0000-0000-00006C0A0000}"/>
    <cellStyle name="Migliaia 29 5 2" xfId="1722" xr:uid="{00000000-0005-0000-0000-00006D0A0000}"/>
    <cellStyle name="Migliaia 29 5 3" xfId="4249" xr:uid="{00000000-0005-0000-0000-00006E0A0000}"/>
    <cellStyle name="Migliaia 29 5 4" xfId="4250" xr:uid="{00000000-0005-0000-0000-00006F0A0000}"/>
    <cellStyle name="Migliaia 29 5 5" xfId="4251" xr:uid="{00000000-0005-0000-0000-0000700A0000}"/>
    <cellStyle name="Migliaia 29 5 6" xfId="4252" xr:uid="{00000000-0005-0000-0000-0000710A0000}"/>
    <cellStyle name="Migliaia 29 6" xfId="1717" xr:uid="{00000000-0005-0000-0000-0000720A0000}"/>
    <cellStyle name="Migliaia 29 7" xfId="2177" xr:uid="{00000000-0005-0000-0000-0000730A0000}"/>
    <cellStyle name="Migliaia 29 8" xfId="4253" xr:uid="{00000000-0005-0000-0000-0000740A0000}"/>
    <cellStyle name="Migliaia 29 9" xfId="4254" xr:uid="{00000000-0005-0000-0000-0000750A0000}"/>
    <cellStyle name="Migliaia 3" xfId="507" xr:uid="{00000000-0005-0000-0000-0000760A0000}"/>
    <cellStyle name="Migliaia 3 10" xfId="4255" xr:uid="{00000000-0005-0000-0000-0000770A0000}"/>
    <cellStyle name="Migliaia 3 11" xfId="4256" xr:uid="{00000000-0005-0000-0000-0000780A0000}"/>
    <cellStyle name="Migliaia 3 2" xfId="508" xr:uid="{00000000-0005-0000-0000-0000790A0000}"/>
    <cellStyle name="Migliaia 3 2 2" xfId="1724" xr:uid="{00000000-0005-0000-0000-00007A0A0000}"/>
    <cellStyle name="Migliaia 3 2 3" xfId="2181" xr:uid="{00000000-0005-0000-0000-00007B0A0000}"/>
    <cellStyle name="Migliaia 3 2 4" xfId="4257" xr:uid="{00000000-0005-0000-0000-00007C0A0000}"/>
    <cellStyle name="Migliaia 3 2 5" xfId="4258" xr:uid="{00000000-0005-0000-0000-00007D0A0000}"/>
    <cellStyle name="Migliaia 3 2 6" xfId="4259" xr:uid="{00000000-0005-0000-0000-00007E0A0000}"/>
    <cellStyle name="Migliaia 3 3" xfId="509" xr:uid="{00000000-0005-0000-0000-00007F0A0000}"/>
    <cellStyle name="Migliaia 3 3 2" xfId="510" xr:uid="{00000000-0005-0000-0000-0000800A0000}"/>
    <cellStyle name="Migliaia 3 3 2 2" xfId="1726" xr:uid="{00000000-0005-0000-0000-0000810A0000}"/>
    <cellStyle name="Migliaia 3 3 2 3" xfId="4260" xr:uid="{00000000-0005-0000-0000-0000820A0000}"/>
    <cellStyle name="Migliaia 3 3 2 4" xfId="4261" xr:uid="{00000000-0005-0000-0000-0000830A0000}"/>
    <cellStyle name="Migliaia 3 3 2 5" xfId="4262" xr:uid="{00000000-0005-0000-0000-0000840A0000}"/>
    <cellStyle name="Migliaia 3 3 2 6" xfId="4263" xr:uid="{00000000-0005-0000-0000-0000850A0000}"/>
    <cellStyle name="Migliaia 3 3 3" xfId="1725" xr:uid="{00000000-0005-0000-0000-0000860A0000}"/>
    <cellStyle name="Migliaia 3 3 3 2" xfId="4264" xr:uid="{00000000-0005-0000-0000-0000870A0000}"/>
    <cellStyle name="Migliaia 3 3 3 3" xfId="4265" xr:uid="{00000000-0005-0000-0000-0000880A0000}"/>
    <cellStyle name="Migliaia 3 3 3 4" xfId="4266" xr:uid="{00000000-0005-0000-0000-0000890A0000}"/>
    <cellStyle name="Migliaia 3 3 3 5" xfId="4267" xr:uid="{00000000-0005-0000-0000-00008A0A0000}"/>
    <cellStyle name="Migliaia 3 3 4" xfId="2182" xr:uid="{00000000-0005-0000-0000-00008B0A0000}"/>
    <cellStyle name="Migliaia 3 3 5" xfId="4268" xr:uid="{00000000-0005-0000-0000-00008C0A0000}"/>
    <cellStyle name="Migliaia 3 3 6" xfId="4269" xr:uid="{00000000-0005-0000-0000-00008D0A0000}"/>
    <cellStyle name="Migliaia 3 3 7" xfId="4270" xr:uid="{00000000-0005-0000-0000-00008E0A0000}"/>
    <cellStyle name="Migliaia 3 3 8" xfId="4271" xr:uid="{00000000-0005-0000-0000-00008F0A0000}"/>
    <cellStyle name="Migliaia 3 4" xfId="511" xr:uid="{00000000-0005-0000-0000-0000900A0000}"/>
    <cellStyle name="Migliaia 3 4 2" xfId="1727" xr:uid="{00000000-0005-0000-0000-0000910A0000}"/>
    <cellStyle name="Migliaia 3 4 2 2" xfId="4272" xr:uid="{00000000-0005-0000-0000-0000920A0000}"/>
    <cellStyle name="Migliaia 3 4 3" xfId="4273" xr:uid="{00000000-0005-0000-0000-0000930A0000}"/>
    <cellStyle name="Migliaia 3 4 4" xfId="4274" xr:uid="{00000000-0005-0000-0000-0000940A0000}"/>
    <cellStyle name="Migliaia 3 4 5" xfId="4275" xr:uid="{00000000-0005-0000-0000-0000950A0000}"/>
    <cellStyle name="Migliaia 3 4 6" xfId="4276" xr:uid="{00000000-0005-0000-0000-0000960A0000}"/>
    <cellStyle name="Migliaia 3 4 7" xfId="4277" xr:uid="{00000000-0005-0000-0000-0000970A0000}"/>
    <cellStyle name="Migliaia 3 5" xfId="512" xr:uid="{00000000-0005-0000-0000-0000980A0000}"/>
    <cellStyle name="Migliaia 3 5 2" xfId="1728" xr:uid="{00000000-0005-0000-0000-0000990A0000}"/>
    <cellStyle name="Migliaia 3 5 3" xfId="4278" xr:uid="{00000000-0005-0000-0000-00009A0A0000}"/>
    <cellStyle name="Migliaia 3 5 4" xfId="4279" xr:uid="{00000000-0005-0000-0000-00009B0A0000}"/>
    <cellStyle name="Migliaia 3 5 5" xfId="4280" xr:uid="{00000000-0005-0000-0000-00009C0A0000}"/>
    <cellStyle name="Migliaia 3 5 6" xfId="4281" xr:uid="{00000000-0005-0000-0000-00009D0A0000}"/>
    <cellStyle name="Migliaia 3 6" xfId="1723" xr:uid="{00000000-0005-0000-0000-00009E0A0000}"/>
    <cellStyle name="Migliaia 3 7" xfId="2180" xr:uid="{00000000-0005-0000-0000-00009F0A0000}"/>
    <cellStyle name="Migliaia 3 8" xfId="4282" xr:uid="{00000000-0005-0000-0000-0000A00A0000}"/>
    <cellStyle name="Migliaia 3 9" xfId="4283" xr:uid="{00000000-0005-0000-0000-0000A10A0000}"/>
    <cellStyle name="Migliaia 30" xfId="513" xr:uid="{00000000-0005-0000-0000-0000A20A0000}"/>
    <cellStyle name="Migliaia 30 10" xfId="4284" xr:uid="{00000000-0005-0000-0000-0000A30A0000}"/>
    <cellStyle name="Migliaia 30 11" xfId="4285" xr:uid="{00000000-0005-0000-0000-0000A40A0000}"/>
    <cellStyle name="Migliaia 30 2" xfId="514" xr:uid="{00000000-0005-0000-0000-0000A50A0000}"/>
    <cellStyle name="Migliaia 30 2 2" xfId="1730" xr:uid="{00000000-0005-0000-0000-0000A60A0000}"/>
    <cellStyle name="Migliaia 30 2 3" xfId="2184" xr:uid="{00000000-0005-0000-0000-0000A70A0000}"/>
    <cellStyle name="Migliaia 30 2 4" xfId="4286" xr:uid="{00000000-0005-0000-0000-0000A80A0000}"/>
    <cellStyle name="Migliaia 30 2 5" xfId="4287" xr:uid="{00000000-0005-0000-0000-0000A90A0000}"/>
    <cellStyle name="Migliaia 30 2 6" xfId="4288" xr:uid="{00000000-0005-0000-0000-0000AA0A0000}"/>
    <cellStyle name="Migliaia 30 3" xfId="515" xr:uid="{00000000-0005-0000-0000-0000AB0A0000}"/>
    <cellStyle name="Migliaia 30 3 2" xfId="516" xr:uid="{00000000-0005-0000-0000-0000AC0A0000}"/>
    <cellStyle name="Migliaia 30 3 2 2" xfId="1732" xr:uid="{00000000-0005-0000-0000-0000AD0A0000}"/>
    <cellStyle name="Migliaia 30 3 2 3" xfId="4289" xr:uid="{00000000-0005-0000-0000-0000AE0A0000}"/>
    <cellStyle name="Migliaia 30 3 2 4" xfId="4290" xr:uid="{00000000-0005-0000-0000-0000AF0A0000}"/>
    <cellStyle name="Migliaia 30 3 2 5" xfId="4291" xr:uid="{00000000-0005-0000-0000-0000B00A0000}"/>
    <cellStyle name="Migliaia 30 3 2 6" xfId="4292" xr:uid="{00000000-0005-0000-0000-0000B10A0000}"/>
    <cellStyle name="Migliaia 30 3 3" xfId="1731" xr:uid="{00000000-0005-0000-0000-0000B20A0000}"/>
    <cellStyle name="Migliaia 30 3 3 2" xfId="4293" xr:uid="{00000000-0005-0000-0000-0000B30A0000}"/>
    <cellStyle name="Migliaia 30 3 3 3" xfId="4294" xr:uid="{00000000-0005-0000-0000-0000B40A0000}"/>
    <cellStyle name="Migliaia 30 3 3 4" xfId="4295" xr:uid="{00000000-0005-0000-0000-0000B50A0000}"/>
    <cellStyle name="Migliaia 30 3 3 5" xfId="4296" xr:uid="{00000000-0005-0000-0000-0000B60A0000}"/>
    <cellStyle name="Migliaia 30 3 4" xfId="2185" xr:uid="{00000000-0005-0000-0000-0000B70A0000}"/>
    <cellStyle name="Migliaia 30 3 5" xfId="4297" xr:uid="{00000000-0005-0000-0000-0000B80A0000}"/>
    <cellStyle name="Migliaia 30 3 6" xfId="4298" xr:uid="{00000000-0005-0000-0000-0000B90A0000}"/>
    <cellStyle name="Migliaia 30 3 7" xfId="4299" xr:uid="{00000000-0005-0000-0000-0000BA0A0000}"/>
    <cellStyle name="Migliaia 30 3 8" xfId="4300" xr:uid="{00000000-0005-0000-0000-0000BB0A0000}"/>
    <cellStyle name="Migliaia 30 4" xfId="517" xr:uid="{00000000-0005-0000-0000-0000BC0A0000}"/>
    <cellStyle name="Migliaia 30 4 2" xfId="1733" xr:uid="{00000000-0005-0000-0000-0000BD0A0000}"/>
    <cellStyle name="Migliaia 30 4 2 2" xfId="4301" xr:uid="{00000000-0005-0000-0000-0000BE0A0000}"/>
    <cellStyle name="Migliaia 30 4 3" xfId="4302" xr:uid="{00000000-0005-0000-0000-0000BF0A0000}"/>
    <cellStyle name="Migliaia 30 4 4" xfId="4303" xr:uid="{00000000-0005-0000-0000-0000C00A0000}"/>
    <cellStyle name="Migliaia 30 4 5" xfId="4304" xr:uid="{00000000-0005-0000-0000-0000C10A0000}"/>
    <cellStyle name="Migliaia 30 4 6" xfId="4305" xr:uid="{00000000-0005-0000-0000-0000C20A0000}"/>
    <cellStyle name="Migliaia 30 4 7" xfId="4306" xr:uid="{00000000-0005-0000-0000-0000C30A0000}"/>
    <cellStyle name="Migliaia 30 5" xfId="518" xr:uid="{00000000-0005-0000-0000-0000C40A0000}"/>
    <cellStyle name="Migliaia 30 5 2" xfId="1734" xr:uid="{00000000-0005-0000-0000-0000C50A0000}"/>
    <cellStyle name="Migliaia 30 5 3" xfId="4307" xr:uid="{00000000-0005-0000-0000-0000C60A0000}"/>
    <cellStyle name="Migliaia 30 5 4" xfId="4308" xr:uid="{00000000-0005-0000-0000-0000C70A0000}"/>
    <cellStyle name="Migliaia 30 5 5" xfId="4309" xr:uid="{00000000-0005-0000-0000-0000C80A0000}"/>
    <cellStyle name="Migliaia 30 5 6" xfId="4310" xr:uid="{00000000-0005-0000-0000-0000C90A0000}"/>
    <cellStyle name="Migliaia 30 6" xfId="1729" xr:uid="{00000000-0005-0000-0000-0000CA0A0000}"/>
    <cellStyle name="Migliaia 30 7" xfId="2183" xr:uid="{00000000-0005-0000-0000-0000CB0A0000}"/>
    <cellStyle name="Migliaia 30 8" xfId="4311" xr:uid="{00000000-0005-0000-0000-0000CC0A0000}"/>
    <cellStyle name="Migliaia 30 9" xfId="4312" xr:uid="{00000000-0005-0000-0000-0000CD0A0000}"/>
    <cellStyle name="Migliaia 31" xfId="519" xr:uid="{00000000-0005-0000-0000-0000CE0A0000}"/>
    <cellStyle name="Migliaia 31 10" xfId="4313" xr:uid="{00000000-0005-0000-0000-0000CF0A0000}"/>
    <cellStyle name="Migliaia 31 11" xfId="4314" xr:uid="{00000000-0005-0000-0000-0000D00A0000}"/>
    <cellStyle name="Migliaia 31 2" xfId="520" xr:uid="{00000000-0005-0000-0000-0000D10A0000}"/>
    <cellStyle name="Migliaia 31 2 2" xfId="1736" xr:uid="{00000000-0005-0000-0000-0000D20A0000}"/>
    <cellStyle name="Migliaia 31 2 3" xfId="2187" xr:uid="{00000000-0005-0000-0000-0000D30A0000}"/>
    <cellStyle name="Migliaia 31 2 4" xfId="4315" xr:uid="{00000000-0005-0000-0000-0000D40A0000}"/>
    <cellStyle name="Migliaia 31 2 5" xfId="4316" xr:uid="{00000000-0005-0000-0000-0000D50A0000}"/>
    <cellStyle name="Migliaia 31 2 6" xfId="4317" xr:uid="{00000000-0005-0000-0000-0000D60A0000}"/>
    <cellStyle name="Migliaia 31 3" xfId="521" xr:uid="{00000000-0005-0000-0000-0000D70A0000}"/>
    <cellStyle name="Migliaia 31 3 2" xfId="522" xr:uid="{00000000-0005-0000-0000-0000D80A0000}"/>
    <cellStyle name="Migliaia 31 3 2 2" xfId="1738" xr:uid="{00000000-0005-0000-0000-0000D90A0000}"/>
    <cellStyle name="Migliaia 31 3 2 3" xfId="4318" xr:uid="{00000000-0005-0000-0000-0000DA0A0000}"/>
    <cellStyle name="Migliaia 31 3 2 4" xfId="4319" xr:uid="{00000000-0005-0000-0000-0000DB0A0000}"/>
    <cellStyle name="Migliaia 31 3 2 5" xfId="4320" xr:uid="{00000000-0005-0000-0000-0000DC0A0000}"/>
    <cellStyle name="Migliaia 31 3 2 6" xfId="4321" xr:uid="{00000000-0005-0000-0000-0000DD0A0000}"/>
    <cellStyle name="Migliaia 31 3 3" xfId="1737" xr:uid="{00000000-0005-0000-0000-0000DE0A0000}"/>
    <cellStyle name="Migliaia 31 3 3 2" xfId="4322" xr:uid="{00000000-0005-0000-0000-0000DF0A0000}"/>
    <cellStyle name="Migliaia 31 3 3 3" xfId="4323" xr:uid="{00000000-0005-0000-0000-0000E00A0000}"/>
    <cellStyle name="Migliaia 31 3 3 4" xfId="4324" xr:uid="{00000000-0005-0000-0000-0000E10A0000}"/>
    <cellStyle name="Migliaia 31 3 3 5" xfId="4325" xr:uid="{00000000-0005-0000-0000-0000E20A0000}"/>
    <cellStyle name="Migliaia 31 3 4" xfId="2188" xr:uid="{00000000-0005-0000-0000-0000E30A0000}"/>
    <cellStyle name="Migliaia 31 3 5" xfId="4326" xr:uid="{00000000-0005-0000-0000-0000E40A0000}"/>
    <cellStyle name="Migliaia 31 3 6" xfId="4327" xr:uid="{00000000-0005-0000-0000-0000E50A0000}"/>
    <cellStyle name="Migliaia 31 3 7" xfId="4328" xr:uid="{00000000-0005-0000-0000-0000E60A0000}"/>
    <cellStyle name="Migliaia 31 3 8" xfId="4329" xr:uid="{00000000-0005-0000-0000-0000E70A0000}"/>
    <cellStyle name="Migliaia 31 4" xfId="523" xr:uid="{00000000-0005-0000-0000-0000E80A0000}"/>
    <cellStyle name="Migliaia 31 4 2" xfId="1739" xr:uid="{00000000-0005-0000-0000-0000E90A0000}"/>
    <cellStyle name="Migliaia 31 4 2 2" xfId="4330" xr:uid="{00000000-0005-0000-0000-0000EA0A0000}"/>
    <cellStyle name="Migliaia 31 4 3" xfId="4331" xr:uid="{00000000-0005-0000-0000-0000EB0A0000}"/>
    <cellStyle name="Migliaia 31 4 4" xfId="4332" xr:uid="{00000000-0005-0000-0000-0000EC0A0000}"/>
    <cellStyle name="Migliaia 31 4 5" xfId="4333" xr:uid="{00000000-0005-0000-0000-0000ED0A0000}"/>
    <cellStyle name="Migliaia 31 4 6" xfId="4334" xr:uid="{00000000-0005-0000-0000-0000EE0A0000}"/>
    <cellStyle name="Migliaia 31 4 7" xfId="4335" xr:uid="{00000000-0005-0000-0000-0000EF0A0000}"/>
    <cellStyle name="Migliaia 31 5" xfId="524" xr:uid="{00000000-0005-0000-0000-0000F00A0000}"/>
    <cellStyle name="Migliaia 31 5 2" xfId="1740" xr:uid="{00000000-0005-0000-0000-0000F10A0000}"/>
    <cellStyle name="Migliaia 31 5 3" xfId="4336" xr:uid="{00000000-0005-0000-0000-0000F20A0000}"/>
    <cellStyle name="Migliaia 31 5 4" xfId="4337" xr:uid="{00000000-0005-0000-0000-0000F30A0000}"/>
    <cellStyle name="Migliaia 31 5 5" xfId="4338" xr:uid="{00000000-0005-0000-0000-0000F40A0000}"/>
    <cellStyle name="Migliaia 31 5 6" xfId="4339" xr:uid="{00000000-0005-0000-0000-0000F50A0000}"/>
    <cellStyle name="Migliaia 31 6" xfId="1735" xr:uid="{00000000-0005-0000-0000-0000F60A0000}"/>
    <cellStyle name="Migliaia 31 7" xfId="2186" xr:uid="{00000000-0005-0000-0000-0000F70A0000}"/>
    <cellStyle name="Migliaia 31 8" xfId="4340" xr:uid="{00000000-0005-0000-0000-0000F80A0000}"/>
    <cellStyle name="Migliaia 31 9" xfId="4341" xr:uid="{00000000-0005-0000-0000-0000F90A0000}"/>
    <cellStyle name="Migliaia 32" xfId="525" xr:uid="{00000000-0005-0000-0000-0000FA0A0000}"/>
    <cellStyle name="Migliaia 32 10" xfId="4342" xr:uid="{00000000-0005-0000-0000-0000FB0A0000}"/>
    <cellStyle name="Migliaia 32 11" xfId="4343" xr:uid="{00000000-0005-0000-0000-0000FC0A0000}"/>
    <cellStyle name="Migliaia 32 2" xfId="526" xr:uid="{00000000-0005-0000-0000-0000FD0A0000}"/>
    <cellStyle name="Migliaia 32 2 2" xfId="1742" xr:uid="{00000000-0005-0000-0000-0000FE0A0000}"/>
    <cellStyle name="Migliaia 32 2 3" xfId="2190" xr:uid="{00000000-0005-0000-0000-0000FF0A0000}"/>
    <cellStyle name="Migliaia 32 2 4" xfId="4344" xr:uid="{00000000-0005-0000-0000-0000000B0000}"/>
    <cellStyle name="Migliaia 32 2 5" xfId="4345" xr:uid="{00000000-0005-0000-0000-0000010B0000}"/>
    <cellStyle name="Migliaia 32 2 6" xfId="4346" xr:uid="{00000000-0005-0000-0000-0000020B0000}"/>
    <cellStyle name="Migliaia 32 3" xfId="527" xr:uid="{00000000-0005-0000-0000-0000030B0000}"/>
    <cellStyle name="Migliaia 32 3 2" xfId="528" xr:uid="{00000000-0005-0000-0000-0000040B0000}"/>
    <cellStyle name="Migliaia 32 3 2 2" xfId="1744" xr:uid="{00000000-0005-0000-0000-0000050B0000}"/>
    <cellStyle name="Migliaia 32 3 2 3" xfId="4347" xr:uid="{00000000-0005-0000-0000-0000060B0000}"/>
    <cellStyle name="Migliaia 32 3 2 4" xfId="4348" xr:uid="{00000000-0005-0000-0000-0000070B0000}"/>
    <cellStyle name="Migliaia 32 3 2 5" xfId="4349" xr:uid="{00000000-0005-0000-0000-0000080B0000}"/>
    <cellStyle name="Migliaia 32 3 2 6" xfId="4350" xr:uid="{00000000-0005-0000-0000-0000090B0000}"/>
    <cellStyle name="Migliaia 32 3 3" xfId="1743" xr:uid="{00000000-0005-0000-0000-00000A0B0000}"/>
    <cellStyle name="Migliaia 32 3 3 2" xfId="4351" xr:uid="{00000000-0005-0000-0000-00000B0B0000}"/>
    <cellStyle name="Migliaia 32 3 3 3" xfId="4352" xr:uid="{00000000-0005-0000-0000-00000C0B0000}"/>
    <cellStyle name="Migliaia 32 3 3 4" xfId="4353" xr:uid="{00000000-0005-0000-0000-00000D0B0000}"/>
    <cellStyle name="Migliaia 32 3 3 5" xfId="4354" xr:uid="{00000000-0005-0000-0000-00000E0B0000}"/>
    <cellStyle name="Migliaia 32 3 4" xfId="2191" xr:uid="{00000000-0005-0000-0000-00000F0B0000}"/>
    <cellStyle name="Migliaia 32 3 5" xfId="4355" xr:uid="{00000000-0005-0000-0000-0000100B0000}"/>
    <cellStyle name="Migliaia 32 3 6" xfId="4356" xr:uid="{00000000-0005-0000-0000-0000110B0000}"/>
    <cellStyle name="Migliaia 32 3 7" xfId="4357" xr:uid="{00000000-0005-0000-0000-0000120B0000}"/>
    <cellStyle name="Migliaia 32 3 8" xfId="4358" xr:uid="{00000000-0005-0000-0000-0000130B0000}"/>
    <cellStyle name="Migliaia 32 4" xfId="529" xr:uid="{00000000-0005-0000-0000-0000140B0000}"/>
    <cellStyle name="Migliaia 32 4 2" xfId="1745" xr:uid="{00000000-0005-0000-0000-0000150B0000}"/>
    <cellStyle name="Migliaia 32 4 2 2" xfId="4359" xr:uid="{00000000-0005-0000-0000-0000160B0000}"/>
    <cellStyle name="Migliaia 32 4 3" xfId="4360" xr:uid="{00000000-0005-0000-0000-0000170B0000}"/>
    <cellStyle name="Migliaia 32 4 4" xfId="4361" xr:uid="{00000000-0005-0000-0000-0000180B0000}"/>
    <cellStyle name="Migliaia 32 4 5" xfId="4362" xr:uid="{00000000-0005-0000-0000-0000190B0000}"/>
    <cellStyle name="Migliaia 32 4 6" xfId="4363" xr:uid="{00000000-0005-0000-0000-00001A0B0000}"/>
    <cellStyle name="Migliaia 32 4 7" xfId="4364" xr:uid="{00000000-0005-0000-0000-00001B0B0000}"/>
    <cellStyle name="Migliaia 32 5" xfId="530" xr:uid="{00000000-0005-0000-0000-00001C0B0000}"/>
    <cellStyle name="Migliaia 32 5 2" xfId="1746" xr:uid="{00000000-0005-0000-0000-00001D0B0000}"/>
    <cellStyle name="Migliaia 32 5 3" xfId="4365" xr:uid="{00000000-0005-0000-0000-00001E0B0000}"/>
    <cellStyle name="Migliaia 32 5 4" xfId="4366" xr:uid="{00000000-0005-0000-0000-00001F0B0000}"/>
    <cellStyle name="Migliaia 32 5 5" xfId="4367" xr:uid="{00000000-0005-0000-0000-0000200B0000}"/>
    <cellStyle name="Migliaia 32 5 6" xfId="4368" xr:uid="{00000000-0005-0000-0000-0000210B0000}"/>
    <cellStyle name="Migliaia 32 6" xfId="1741" xr:uid="{00000000-0005-0000-0000-0000220B0000}"/>
    <cellStyle name="Migliaia 32 7" xfId="2189" xr:uid="{00000000-0005-0000-0000-0000230B0000}"/>
    <cellStyle name="Migliaia 32 8" xfId="4369" xr:uid="{00000000-0005-0000-0000-0000240B0000}"/>
    <cellStyle name="Migliaia 32 9" xfId="4370" xr:uid="{00000000-0005-0000-0000-0000250B0000}"/>
    <cellStyle name="Migliaia 33" xfId="531" xr:uid="{00000000-0005-0000-0000-0000260B0000}"/>
    <cellStyle name="Migliaia 33 10" xfId="4371" xr:uid="{00000000-0005-0000-0000-0000270B0000}"/>
    <cellStyle name="Migliaia 33 11" xfId="4372" xr:uid="{00000000-0005-0000-0000-0000280B0000}"/>
    <cellStyle name="Migliaia 33 2" xfId="532" xr:uid="{00000000-0005-0000-0000-0000290B0000}"/>
    <cellStyle name="Migliaia 33 2 2" xfId="1748" xr:uid="{00000000-0005-0000-0000-00002A0B0000}"/>
    <cellStyle name="Migliaia 33 2 3" xfId="2193" xr:uid="{00000000-0005-0000-0000-00002B0B0000}"/>
    <cellStyle name="Migliaia 33 2 4" xfId="4373" xr:uid="{00000000-0005-0000-0000-00002C0B0000}"/>
    <cellStyle name="Migliaia 33 2 5" xfId="4374" xr:uid="{00000000-0005-0000-0000-00002D0B0000}"/>
    <cellStyle name="Migliaia 33 2 6" xfId="4375" xr:uid="{00000000-0005-0000-0000-00002E0B0000}"/>
    <cellStyle name="Migliaia 33 3" xfId="533" xr:uid="{00000000-0005-0000-0000-00002F0B0000}"/>
    <cellStyle name="Migliaia 33 3 2" xfId="534" xr:uid="{00000000-0005-0000-0000-0000300B0000}"/>
    <cellStyle name="Migliaia 33 3 2 2" xfId="1750" xr:uid="{00000000-0005-0000-0000-0000310B0000}"/>
    <cellStyle name="Migliaia 33 3 2 3" xfId="4376" xr:uid="{00000000-0005-0000-0000-0000320B0000}"/>
    <cellStyle name="Migliaia 33 3 2 4" xfId="4377" xr:uid="{00000000-0005-0000-0000-0000330B0000}"/>
    <cellStyle name="Migliaia 33 3 2 5" xfId="4378" xr:uid="{00000000-0005-0000-0000-0000340B0000}"/>
    <cellStyle name="Migliaia 33 3 2 6" xfId="4379" xr:uid="{00000000-0005-0000-0000-0000350B0000}"/>
    <cellStyle name="Migliaia 33 3 3" xfId="1749" xr:uid="{00000000-0005-0000-0000-0000360B0000}"/>
    <cellStyle name="Migliaia 33 3 3 2" xfId="4380" xr:uid="{00000000-0005-0000-0000-0000370B0000}"/>
    <cellStyle name="Migliaia 33 3 3 3" xfId="4381" xr:uid="{00000000-0005-0000-0000-0000380B0000}"/>
    <cellStyle name="Migliaia 33 3 3 4" xfId="4382" xr:uid="{00000000-0005-0000-0000-0000390B0000}"/>
    <cellStyle name="Migliaia 33 3 3 5" xfId="4383" xr:uid="{00000000-0005-0000-0000-00003A0B0000}"/>
    <cellStyle name="Migliaia 33 3 4" xfId="2194" xr:uid="{00000000-0005-0000-0000-00003B0B0000}"/>
    <cellStyle name="Migliaia 33 3 5" xfId="4384" xr:uid="{00000000-0005-0000-0000-00003C0B0000}"/>
    <cellStyle name="Migliaia 33 3 6" xfId="4385" xr:uid="{00000000-0005-0000-0000-00003D0B0000}"/>
    <cellStyle name="Migliaia 33 3 7" xfId="4386" xr:uid="{00000000-0005-0000-0000-00003E0B0000}"/>
    <cellStyle name="Migliaia 33 3 8" xfId="4387" xr:uid="{00000000-0005-0000-0000-00003F0B0000}"/>
    <cellStyle name="Migliaia 33 4" xfId="535" xr:uid="{00000000-0005-0000-0000-0000400B0000}"/>
    <cellStyle name="Migliaia 33 4 2" xfId="1751" xr:uid="{00000000-0005-0000-0000-0000410B0000}"/>
    <cellStyle name="Migliaia 33 4 2 2" xfId="4388" xr:uid="{00000000-0005-0000-0000-0000420B0000}"/>
    <cellStyle name="Migliaia 33 4 3" xfId="4389" xr:uid="{00000000-0005-0000-0000-0000430B0000}"/>
    <cellStyle name="Migliaia 33 4 4" xfId="4390" xr:uid="{00000000-0005-0000-0000-0000440B0000}"/>
    <cellStyle name="Migliaia 33 4 5" xfId="4391" xr:uid="{00000000-0005-0000-0000-0000450B0000}"/>
    <cellStyle name="Migliaia 33 4 6" xfId="4392" xr:uid="{00000000-0005-0000-0000-0000460B0000}"/>
    <cellStyle name="Migliaia 33 4 7" xfId="4393" xr:uid="{00000000-0005-0000-0000-0000470B0000}"/>
    <cellStyle name="Migliaia 33 5" xfId="536" xr:uid="{00000000-0005-0000-0000-0000480B0000}"/>
    <cellStyle name="Migliaia 33 5 2" xfId="1752" xr:uid="{00000000-0005-0000-0000-0000490B0000}"/>
    <cellStyle name="Migliaia 33 5 3" xfId="4394" xr:uid="{00000000-0005-0000-0000-00004A0B0000}"/>
    <cellStyle name="Migliaia 33 5 4" xfId="4395" xr:uid="{00000000-0005-0000-0000-00004B0B0000}"/>
    <cellStyle name="Migliaia 33 5 5" xfId="4396" xr:uid="{00000000-0005-0000-0000-00004C0B0000}"/>
    <cellStyle name="Migliaia 33 5 6" xfId="4397" xr:uid="{00000000-0005-0000-0000-00004D0B0000}"/>
    <cellStyle name="Migliaia 33 6" xfId="1747" xr:uid="{00000000-0005-0000-0000-00004E0B0000}"/>
    <cellStyle name="Migliaia 33 7" xfId="2192" xr:uid="{00000000-0005-0000-0000-00004F0B0000}"/>
    <cellStyle name="Migliaia 33 8" xfId="4398" xr:uid="{00000000-0005-0000-0000-0000500B0000}"/>
    <cellStyle name="Migliaia 33 9" xfId="4399" xr:uid="{00000000-0005-0000-0000-0000510B0000}"/>
    <cellStyle name="Migliaia 34" xfId="537" xr:uid="{00000000-0005-0000-0000-0000520B0000}"/>
    <cellStyle name="Migliaia 34 10" xfId="4400" xr:uid="{00000000-0005-0000-0000-0000530B0000}"/>
    <cellStyle name="Migliaia 34 11" xfId="4401" xr:uid="{00000000-0005-0000-0000-0000540B0000}"/>
    <cellStyle name="Migliaia 34 2" xfId="538" xr:uid="{00000000-0005-0000-0000-0000550B0000}"/>
    <cellStyle name="Migliaia 34 2 2" xfId="1754" xr:uid="{00000000-0005-0000-0000-0000560B0000}"/>
    <cellStyle name="Migliaia 34 2 3" xfId="2196" xr:uid="{00000000-0005-0000-0000-0000570B0000}"/>
    <cellStyle name="Migliaia 34 2 4" xfId="4402" xr:uid="{00000000-0005-0000-0000-0000580B0000}"/>
    <cellStyle name="Migliaia 34 2 5" xfId="4403" xr:uid="{00000000-0005-0000-0000-0000590B0000}"/>
    <cellStyle name="Migliaia 34 2 6" xfId="4404" xr:uid="{00000000-0005-0000-0000-00005A0B0000}"/>
    <cellStyle name="Migliaia 34 3" xfId="539" xr:uid="{00000000-0005-0000-0000-00005B0B0000}"/>
    <cellStyle name="Migliaia 34 3 2" xfId="540" xr:uid="{00000000-0005-0000-0000-00005C0B0000}"/>
    <cellStyle name="Migliaia 34 3 2 2" xfId="1756" xr:uid="{00000000-0005-0000-0000-00005D0B0000}"/>
    <cellStyle name="Migliaia 34 3 2 3" xfId="4405" xr:uid="{00000000-0005-0000-0000-00005E0B0000}"/>
    <cellStyle name="Migliaia 34 3 2 4" xfId="4406" xr:uid="{00000000-0005-0000-0000-00005F0B0000}"/>
    <cellStyle name="Migliaia 34 3 2 5" xfId="4407" xr:uid="{00000000-0005-0000-0000-0000600B0000}"/>
    <cellStyle name="Migliaia 34 3 2 6" xfId="4408" xr:uid="{00000000-0005-0000-0000-0000610B0000}"/>
    <cellStyle name="Migliaia 34 3 3" xfId="1755" xr:uid="{00000000-0005-0000-0000-0000620B0000}"/>
    <cellStyle name="Migliaia 34 3 3 2" xfId="4409" xr:uid="{00000000-0005-0000-0000-0000630B0000}"/>
    <cellStyle name="Migliaia 34 3 3 3" xfId="4410" xr:uid="{00000000-0005-0000-0000-0000640B0000}"/>
    <cellStyle name="Migliaia 34 3 3 4" xfId="4411" xr:uid="{00000000-0005-0000-0000-0000650B0000}"/>
    <cellStyle name="Migliaia 34 3 3 5" xfId="4412" xr:uid="{00000000-0005-0000-0000-0000660B0000}"/>
    <cellStyle name="Migliaia 34 3 4" xfId="2197" xr:uid="{00000000-0005-0000-0000-0000670B0000}"/>
    <cellStyle name="Migliaia 34 3 5" xfId="4413" xr:uid="{00000000-0005-0000-0000-0000680B0000}"/>
    <cellStyle name="Migliaia 34 3 6" xfId="4414" xr:uid="{00000000-0005-0000-0000-0000690B0000}"/>
    <cellStyle name="Migliaia 34 3 7" xfId="4415" xr:uid="{00000000-0005-0000-0000-00006A0B0000}"/>
    <cellStyle name="Migliaia 34 3 8" xfId="4416" xr:uid="{00000000-0005-0000-0000-00006B0B0000}"/>
    <cellStyle name="Migliaia 34 4" xfId="541" xr:uid="{00000000-0005-0000-0000-00006C0B0000}"/>
    <cellStyle name="Migliaia 34 4 2" xfId="1757" xr:uid="{00000000-0005-0000-0000-00006D0B0000}"/>
    <cellStyle name="Migliaia 34 4 2 2" xfId="4417" xr:uid="{00000000-0005-0000-0000-00006E0B0000}"/>
    <cellStyle name="Migliaia 34 4 3" xfId="4418" xr:uid="{00000000-0005-0000-0000-00006F0B0000}"/>
    <cellStyle name="Migliaia 34 4 4" xfId="4419" xr:uid="{00000000-0005-0000-0000-0000700B0000}"/>
    <cellStyle name="Migliaia 34 4 5" xfId="4420" xr:uid="{00000000-0005-0000-0000-0000710B0000}"/>
    <cellStyle name="Migliaia 34 4 6" xfId="4421" xr:uid="{00000000-0005-0000-0000-0000720B0000}"/>
    <cellStyle name="Migliaia 34 4 7" xfId="4422" xr:uid="{00000000-0005-0000-0000-0000730B0000}"/>
    <cellStyle name="Migliaia 34 5" xfId="542" xr:uid="{00000000-0005-0000-0000-0000740B0000}"/>
    <cellStyle name="Migliaia 34 5 2" xfId="1758" xr:uid="{00000000-0005-0000-0000-0000750B0000}"/>
    <cellStyle name="Migliaia 34 5 3" xfId="4423" xr:uid="{00000000-0005-0000-0000-0000760B0000}"/>
    <cellStyle name="Migliaia 34 5 4" xfId="4424" xr:uid="{00000000-0005-0000-0000-0000770B0000}"/>
    <cellStyle name="Migliaia 34 5 5" xfId="4425" xr:uid="{00000000-0005-0000-0000-0000780B0000}"/>
    <cellStyle name="Migliaia 34 5 6" xfId="4426" xr:uid="{00000000-0005-0000-0000-0000790B0000}"/>
    <cellStyle name="Migliaia 34 6" xfId="1753" xr:uid="{00000000-0005-0000-0000-00007A0B0000}"/>
    <cellStyle name="Migliaia 34 7" xfId="2195" xr:uid="{00000000-0005-0000-0000-00007B0B0000}"/>
    <cellStyle name="Migliaia 34 8" xfId="4427" xr:uid="{00000000-0005-0000-0000-00007C0B0000}"/>
    <cellStyle name="Migliaia 34 9" xfId="4428" xr:uid="{00000000-0005-0000-0000-00007D0B0000}"/>
    <cellStyle name="Migliaia 35" xfId="543" xr:uid="{00000000-0005-0000-0000-00007E0B0000}"/>
    <cellStyle name="Migliaia 35 10" xfId="4429" xr:uid="{00000000-0005-0000-0000-00007F0B0000}"/>
    <cellStyle name="Migliaia 35 11" xfId="4430" xr:uid="{00000000-0005-0000-0000-0000800B0000}"/>
    <cellStyle name="Migliaia 35 2" xfId="544" xr:uid="{00000000-0005-0000-0000-0000810B0000}"/>
    <cellStyle name="Migliaia 35 2 2" xfId="1760" xr:uid="{00000000-0005-0000-0000-0000820B0000}"/>
    <cellStyle name="Migliaia 35 2 3" xfId="2199" xr:uid="{00000000-0005-0000-0000-0000830B0000}"/>
    <cellStyle name="Migliaia 35 2 4" xfId="4431" xr:uid="{00000000-0005-0000-0000-0000840B0000}"/>
    <cellStyle name="Migliaia 35 2 5" xfId="4432" xr:uid="{00000000-0005-0000-0000-0000850B0000}"/>
    <cellStyle name="Migliaia 35 2 6" xfId="4433" xr:uid="{00000000-0005-0000-0000-0000860B0000}"/>
    <cellStyle name="Migliaia 35 3" xfId="545" xr:uid="{00000000-0005-0000-0000-0000870B0000}"/>
    <cellStyle name="Migliaia 35 3 2" xfId="546" xr:uid="{00000000-0005-0000-0000-0000880B0000}"/>
    <cellStyle name="Migliaia 35 3 2 2" xfId="1762" xr:uid="{00000000-0005-0000-0000-0000890B0000}"/>
    <cellStyle name="Migliaia 35 3 2 3" xfId="4434" xr:uid="{00000000-0005-0000-0000-00008A0B0000}"/>
    <cellStyle name="Migliaia 35 3 2 4" xfId="4435" xr:uid="{00000000-0005-0000-0000-00008B0B0000}"/>
    <cellStyle name="Migliaia 35 3 2 5" xfId="4436" xr:uid="{00000000-0005-0000-0000-00008C0B0000}"/>
    <cellStyle name="Migliaia 35 3 2 6" xfId="4437" xr:uid="{00000000-0005-0000-0000-00008D0B0000}"/>
    <cellStyle name="Migliaia 35 3 3" xfId="1761" xr:uid="{00000000-0005-0000-0000-00008E0B0000}"/>
    <cellStyle name="Migliaia 35 3 3 2" xfId="4438" xr:uid="{00000000-0005-0000-0000-00008F0B0000}"/>
    <cellStyle name="Migliaia 35 3 3 3" xfId="4439" xr:uid="{00000000-0005-0000-0000-0000900B0000}"/>
    <cellStyle name="Migliaia 35 3 3 4" xfId="4440" xr:uid="{00000000-0005-0000-0000-0000910B0000}"/>
    <cellStyle name="Migliaia 35 3 3 5" xfId="4441" xr:uid="{00000000-0005-0000-0000-0000920B0000}"/>
    <cellStyle name="Migliaia 35 3 4" xfId="2200" xr:uid="{00000000-0005-0000-0000-0000930B0000}"/>
    <cellStyle name="Migliaia 35 3 5" xfId="4442" xr:uid="{00000000-0005-0000-0000-0000940B0000}"/>
    <cellStyle name="Migliaia 35 3 6" xfId="4443" xr:uid="{00000000-0005-0000-0000-0000950B0000}"/>
    <cellStyle name="Migliaia 35 3 7" xfId="4444" xr:uid="{00000000-0005-0000-0000-0000960B0000}"/>
    <cellStyle name="Migliaia 35 3 8" xfId="4445" xr:uid="{00000000-0005-0000-0000-0000970B0000}"/>
    <cellStyle name="Migliaia 35 4" xfId="547" xr:uid="{00000000-0005-0000-0000-0000980B0000}"/>
    <cellStyle name="Migliaia 35 4 2" xfId="1763" xr:uid="{00000000-0005-0000-0000-0000990B0000}"/>
    <cellStyle name="Migliaia 35 4 2 2" xfId="4446" xr:uid="{00000000-0005-0000-0000-00009A0B0000}"/>
    <cellStyle name="Migliaia 35 4 3" xfId="4447" xr:uid="{00000000-0005-0000-0000-00009B0B0000}"/>
    <cellStyle name="Migliaia 35 4 4" xfId="4448" xr:uid="{00000000-0005-0000-0000-00009C0B0000}"/>
    <cellStyle name="Migliaia 35 4 5" xfId="4449" xr:uid="{00000000-0005-0000-0000-00009D0B0000}"/>
    <cellStyle name="Migliaia 35 4 6" xfId="4450" xr:uid="{00000000-0005-0000-0000-00009E0B0000}"/>
    <cellStyle name="Migliaia 35 4 7" xfId="4451" xr:uid="{00000000-0005-0000-0000-00009F0B0000}"/>
    <cellStyle name="Migliaia 35 5" xfId="548" xr:uid="{00000000-0005-0000-0000-0000A00B0000}"/>
    <cellStyle name="Migliaia 35 5 2" xfId="1764" xr:uid="{00000000-0005-0000-0000-0000A10B0000}"/>
    <cellStyle name="Migliaia 35 5 3" xfId="4452" xr:uid="{00000000-0005-0000-0000-0000A20B0000}"/>
    <cellStyle name="Migliaia 35 5 4" xfId="4453" xr:uid="{00000000-0005-0000-0000-0000A30B0000}"/>
    <cellStyle name="Migliaia 35 5 5" xfId="4454" xr:uid="{00000000-0005-0000-0000-0000A40B0000}"/>
    <cellStyle name="Migliaia 35 5 6" xfId="4455" xr:uid="{00000000-0005-0000-0000-0000A50B0000}"/>
    <cellStyle name="Migliaia 35 6" xfId="1759" xr:uid="{00000000-0005-0000-0000-0000A60B0000}"/>
    <cellStyle name="Migliaia 35 7" xfId="2198" xr:uid="{00000000-0005-0000-0000-0000A70B0000}"/>
    <cellStyle name="Migliaia 35 8" xfId="4456" xr:uid="{00000000-0005-0000-0000-0000A80B0000}"/>
    <cellStyle name="Migliaia 35 9" xfId="4457" xr:uid="{00000000-0005-0000-0000-0000A90B0000}"/>
    <cellStyle name="Migliaia 36" xfId="549" xr:uid="{00000000-0005-0000-0000-0000AA0B0000}"/>
    <cellStyle name="Migliaia 36 10" xfId="4458" xr:uid="{00000000-0005-0000-0000-0000AB0B0000}"/>
    <cellStyle name="Migliaia 36 11" xfId="4459" xr:uid="{00000000-0005-0000-0000-0000AC0B0000}"/>
    <cellStyle name="Migliaia 36 2" xfId="550" xr:uid="{00000000-0005-0000-0000-0000AD0B0000}"/>
    <cellStyle name="Migliaia 36 2 2" xfId="1766" xr:uid="{00000000-0005-0000-0000-0000AE0B0000}"/>
    <cellStyle name="Migliaia 36 2 3" xfId="2202" xr:uid="{00000000-0005-0000-0000-0000AF0B0000}"/>
    <cellStyle name="Migliaia 36 2 4" xfId="4460" xr:uid="{00000000-0005-0000-0000-0000B00B0000}"/>
    <cellStyle name="Migliaia 36 2 5" xfId="4461" xr:uid="{00000000-0005-0000-0000-0000B10B0000}"/>
    <cellStyle name="Migliaia 36 2 6" xfId="4462" xr:uid="{00000000-0005-0000-0000-0000B20B0000}"/>
    <cellStyle name="Migliaia 36 3" xfId="551" xr:uid="{00000000-0005-0000-0000-0000B30B0000}"/>
    <cellStyle name="Migliaia 36 3 2" xfId="552" xr:uid="{00000000-0005-0000-0000-0000B40B0000}"/>
    <cellStyle name="Migliaia 36 3 2 2" xfId="1768" xr:uid="{00000000-0005-0000-0000-0000B50B0000}"/>
    <cellStyle name="Migliaia 36 3 2 3" xfId="4463" xr:uid="{00000000-0005-0000-0000-0000B60B0000}"/>
    <cellStyle name="Migliaia 36 3 2 4" xfId="4464" xr:uid="{00000000-0005-0000-0000-0000B70B0000}"/>
    <cellStyle name="Migliaia 36 3 2 5" xfId="4465" xr:uid="{00000000-0005-0000-0000-0000B80B0000}"/>
    <cellStyle name="Migliaia 36 3 2 6" xfId="4466" xr:uid="{00000000-0005-0000-0000-0000B90B0000}"/>
    <cellStyle name="Migliaia 36 3 3" xfId="1767" xr:uid="{00000000-0005-0000-0000-0000BA0B0000}"/>
    <cellStyle name="Migliaia 36 3 3 2" xfId="4467" xr:uid="{00000000-0005-0000-0000-0000BB0B0000}"/>
    <cellStyle name="Migliaia 36 3 3 3" xfId="4468" xr:uid="{00000000-0005-0000-0000-0000BC0B0000}"/>
    <cellStyle name="Migliaia 36 3 3 4" xfId="4469" xr:uid="{00000000-0005-0000-0000-0000BD0B0000}"/>
    <cellStyle name="Migliaia 36 3 3 5" xfId="4470" xr:uid="{00000000-0005-0000-0000-0000BE0B0000}"/>
    <cellStyle name="Migliaia 36 3 4" xfId="2203" xr:uid="{00000000-0005-0000-0000-0000BF0B0000}"/>
    <cellStyle name="Migliaia 36 3 5" xfId="4471" xr:uid="{00000000-0005-0000-0000-0000C00B0000}"/>
    <cellStyle name="Migliaia 36 3 6" xfId="4472" xr:uid="{00000000-0005-0000-0000-0000C10B0000}"/>
    <cellStyle name="Migliaia 36 3 7" xfId="4473" xr:uid="{00000000-0005-0000-0000-0000C20B0000}"/>
    <cellStyle name="Migliaia 36 3 8" xfId="4474" xr:uid="{00000000-0005-0000-0000-0000C30B0000}"/>
    <cellStyle name="Migliaia 36 4" xfId="553" xr:uid="{00000000-0005-0000-0000-0000C40B0000}"/>
    <cellStyle name="Migliaia 36 4 2" xfId="1769" xr:uid="{00000000-0005-0000-0000-0000C50B0000}"/>
    <cellStyle name="Migliaia 36 4 2 2" xfId="4475" xr:uid="{00000000-0005-0000-0000-0000C60B0000}"/>
    <cellStyle name="Migliaia 36 4 3" xfId="4476" xr:uid="{00000000-0005-0000-0000-0000C70B0000}"/>
    <cellStyle name="Migliaia 36 4 4" xfId="4477" xr:uid="{00000000-0005-0000-0000-0000C80B0000}"/>
    <cellStyle name="Migliaia 36 4 5" xfId="4478" xr:uid="{00000000-0005-0000-0000-0000C90B0000}"/>
    <cellStyle name="Migliaia 36 4 6" xfId="4479" xr:uid="{00000000-0005-0000-0000-0000CA0B0000}"/>
    <cellStyle name="Migliaia 36 4 7" xfId="4480" xr:uid="{00000000-0005-0000-0000-0000CB0B0000}"/>
    <cellStyle name="Migliaia 36 5" xfId="554" xr:uid="{00000000-0005-0000-0000-0000CC0B0000}"/>
    <cellStyle name="Migliaia 36 5 2" xfId="1770" xr:uid="{00000000-0005-0000-0000-0000CD0B0000}"/>
    <cellStyle name="Migliaia 36 5 3" xfId="4481" xr:uid="{00000000-0005-0000-0000-0000CE0B0000}"/>
    <cellStyle name="Migliaia 36 5 4" xfId="4482" xr:uid="{00000000-0005-0000-0000-0000CF0B0000}"/>
    <cellStyle name="Migliaia 36 5 5" xfId="4483" xr:uid="{00000000-0005-0000-0000-0000D00B0000}"/>
    <cellStyle name="Migliaia 36 5 6" xfId="4484" xr:uid="{00000000-0005-0000-0000-0000D10B0000}"/>
    <cellStyle name="Migliaia 36 6" xfId="1765" xr:uid="{00000000-0005-0000-0000-0000D20B0000}"/>
    <cellStyle name="Migliaia 36 7" xfId="2201" xr:uid="{00000000-0005-0000-0000-0000D30B0000}"/>
    <cellStyle name="Migliaia 36 8" xfId="4485" xr:uid="{00000000-0005-0000-0000-0000D40B0000}"/>
    <cellStyle name="Migliaia 36 9" xfId="4486" xr:uid="{00000000-0005-0000-0000-0000D50B0000}"/>
    <cellStyle name="Migliaia 37" xfId="555" xr:uid="{00000000-0005-0000-0000-0000D60B0000}"/>
    <cellStyle name="Migliaia 37 10" xfId="4487" xr:uid="{00000000-0005-0000-0000-0000D70B0000}"/>
    <cellStyle name="Migliaia 37 11" xfId="4488" xr:uid="{00000000-0005-0000-0000-0000D80B0000}"/>
    <cellStyle name="Migliaia 37 2" xfId="556" xr:uid="{00000000-0005-0000-0000-0000D90B0000}"/>
    <cellStyle name="Migliaia 37 2 2" xfId="1772" xr:uid="{00000000-0005-0000-0000-0000DA0B0000}"/>
    <cellStyle name="Migliaia 37 2 3" xfId="2205" xr:uid="{00000000-0005-0000-0000-0000DB0B0000}"/>
    <cellStyle name="Migliaia 37 2 4" xfId="4489" xr:uid="{00000000-0005-0000-0000-0000DC0B0000}"/>
    <cellStyle name="Migliaia 37 2 5" xfId="4490" xr:uid="{00000000-0005-0000-0000-0000DD0B0000}"/>
    <cellStyle name="Migliaia 37 2 6" xfId="4491" xr:uid="{00000000-0005-0000-0000-0000DE0B0000}"/>
    <cellStyle name="Migliaia 37 3" xfId="557" xr:uid="{00000000-0005-0000-0000-0000DF0B0000}"/>
    <cellStyle name="Migliaia 37 3 2" xfId="558" xr:uid="{00000000-0005-0000-0000-0000E00B0000}"/>
    <cellStyle name="Migliaia 37 3 2 2" xfId="1774" xr:uid="{00000000-0005-0000-0000-0000E10B0000}"/>
    <cellStyle name="Migliaia 37 3 2 3" xfId="4492" xr:uid="{00000000-0005-0000-0000-0000E20B0000}"/>
    <cellStyle name="Migliaia 37 3 2 4" xfId="4493" xr:uid="{00000000-0005-0000-0000-0000E30B0000}"/>
    <cellStyle name="Migliaia 37 3 2 5" xfId="4494" xr:uid="{00000000-0005-0000-0000-0000E40B0000}"/>
    <cellStyle name="Migliaia 37 3 2 6" xfId="4495" xr:uid="{00000000-0005-0000-0000-0000E50B0000}"/>
    <cellStyle name="Migliaia 37 3 3" xfId="1773" xr:uid="{00000000-0005-0000-0000-0000E60B0000}"/>
    <cellStyle name="Migliaia 37 3 3 2" xfId="4496" xr:uid="{00000000-0005-0000-0000-0000E70B0000}"/>
    <cellStyle name="Migliaia 37 3 3 3" xfId="4497" xr:uid="{00000000-0005-0000-0000-0000E80B0000}"/>
    <cellStyle name="Migliaia 37 3 3 4" xfId="4498" xr:uid="{00000000-0005-0000-0000-0000E90B0000}"/>
    <cellStyle name="Migliaia 37 3 3 5" xfId="4499" xr:uid="{00000000-0005-0000-0000-0000EA0B0000}"/>
    <cellStyle name="Migliaia 37 3 4" xfId="2206" xr:uid="{00000000-0005-0000-0000-0000EB0B0000}"/>
    <cellStyle name="Migliaia 37 3 5" xfId="4500" xr:uid="{00000000-0005-0000-0000-0000EC0B0000}"/>
    <cellStyle name="Migliaia 37 3 6" xfId="4501" xr:uid="{00000000-0005-0000-0000-0000ED0B0000}"/>
    <cellStyle name="Migliaia 37 3 7" xfId="4502" xr:uid="{00000000-0005-0000-0000-0000EE0B0000}"/>
    <cellStyle name="Migliaia 37 3 8" xfId="4503" xr:uid="{00000000-0005-0000-0000-0000EF0B0000}"/>
    <cellStyle name="Migliaia 37 4" xfId="559" xr:uid="{00000000-0005-0000-0000-0000F00B0000}"/>
    <cellStyle name="Migliaia 37 4 2" xfId="1775" xr:uid="{00000000-0005-0000-0000-0000F10B0000}"/>
    <cellStyle name="Migliaia 37 4 2 2" xfId="4504" xr:uid="{00000000-0005-0000-0000-0000F20B0000}"/>
    <cellStyle name="Migliaia 37 4 3" xfId="4505" xr:uid="{00000000-0005-0000-0000-0000F30B0000}"/>
    <cellStyle name="Migliaia 37 4 4" xfId="4506" xr:uid="{00000000-0005-0000-0000-0000F40B0000}"/>
    <cellStyle name="Migliaia 37 4 5" xfId="4507" xr:uid="{00000000-0005-0000-0000-0000F50B0000}"/>
    <cellStyle name="Migliaia 37 4 6" xfId="4508" xr:uid="{00000000-0005-0000-0000-0000F60B0000}"/>
    <cellStyle name="Migliaia 37 4 7" xfId="4509" xr:uid="{00000000-0005-0000-0000-0000F70B0000}"/>
    <cellStyle name="Migliaia 37 5" xfId="560" xr:uid="{00000000-0005-0000-0000-0000F80B0000}"/>
    <cellStyle name="Migliaia 37 5 2" xfId="1776" xr:uid="{00000000-0005-0000-0000-0000F90B0000}"/>
    <cellStyle name="Migliaia 37 5 3" xfId="4510" xr:uid="{00000000-0005-0000-0000-0000FA0B0000}"/>
    <cellStyle name="Migliaia 37 5 4" xfId="4511" xr:uid="{00000000-0005-0000-0000-0000FB0B0000}"/>
    <cellStyle name="Migliaia 37 5 5" xfId="4512" xr:uid="{00000000-0005-0000-0000-0000FC0B0000}"/>
    <cellStyle name="Migliaia 37 5 6" xfId="4513" xr:uid="{00000000-0005-0000-0000-0000FD0B0000}"/>
    <cellStyle name="Migliaia 37 6" xfId="1771" xr:uid="{00000000-0005-0000-0000-0000FE0B0000}"/>
    <cellStyle name="Migliaia 37 7" xfId="2204" xr:uid="{00000000-0005-0000-0000-0000FF0B0000}"/>
    <cellStyle name="Migliaia 37 8" xfId="4514" xr:uid="{00000000-0005-0000-0000-0000000C0000}"/>
    <cellStyle name="Migliaia 37 9" xfId="4515" xr:uid="{00000000-0005-0000-0000-0000010C0000}"/>
    <cellStyle name="Migliaia 38" xfId="561" xr:uid="{00000000-0005-0000-0000-0000020C0000}"/>
    <cellStyle name="Migliaia 38 10" xfId="4516" xr:uid="{00000000-0005-0000-0000-0000030C0000}"/>
    <cellStyle name="Migliaia 38 11" xfId="4517" xr:uid="{00000000-0005-0000-0000-0000040C0000}"/>
    <cellStyle name="Migliaia 38 2" xfId="562" xr:uid="{00000000-0005-0000-0000-0000050C0000}"/>
    <cellStyle name="Migliaia 38 2 2" xfId="1778" xr:uid="{00000000-0005-0000-0000-0000060C0000}"/>
    <cellStyle name="Migliaia 38 2 3" xfId="2208" xr:uid="{00000000-0005-0000-0000-0000070C0000}"/>
    <cellStyle name="Migliaia 38 2 4" xfId="4518" xr:uid="{00000000-0005-0000-0000-0000080C0000}"/>
    <cellStyle name="Migliaia 38 2 5" xfId="4519" xr:uid="{00000000-0005-0000-0000-0000090C0000}"/>
    <cellStyle name="Migliaia 38 2 6" xfId="4520" xr:uid="{00000000-0005-0000-0000-00000A0C0000}"/>
    <cellStyle name="Migliaia 38 3" xfId="563" xr:uid="{00000000-0005-0000-0000-00000B0C0000}"/>
    <cellStyle name="Migliaia 38 3 2" xfId="564" xr:uid="{00000000-0005-0000-0000-00000C0C0000}"/>
    <cellStyle name="Migliaia 38 3 2 2" xfId="1780" xr:uid="{00000000-0005-0000-0000-00000D0C0000}"/>
    <cellStyle name="Migliaia 38 3 2 3" xfId="4521" xr:uid="{00000000-0005-0000-0000-00000E0C0000}"/>
    <cellStyle name="Migliaia 38 3 2 4" xfId="4522" xr:uid="{00000000-0005-0000-0000-00000F0C0000}"/>
    <cellStyle name="Migliaia 38 3 2 5" xfId="4523" xr:uid="{00000000-0005-0000-0000-0000100C0000}"/>
    <cellStyle name="Migliaia 38 3 2 6" xfId="4524" xr:uid="{00000000-0005-0000-0000-0000110C0000}"/>
    <cellStyle name="Migliaia 38 3 3" xfId="1779" xr:uid="{00000000-0005-0000-0000-0000120C0000}"/>
    <cellStyle name="Migliaia 38 3 3 2" xfId="4525" xr:uid="{00000000-0005-0000-0000-0000130C0000}"/>
    <cellStyle name="Migliaia 38 3 3 3" xfId="4526" xr:uid="{00000000-0005-0000-0000-0000140C0000}"/>
    <cellStyle name="Migliaia 38 3 3 4" xfId="4527" xr:uid="{00000000-0005-0000-0000-0000150C0000}"/>
    <cellStyle name="Migliaia 38 3 3 5" xfId="4528" xr:uid="{00000000-0005-0000-0000-0000160C0000}"/>
    <cellStyle name="Migliaia 38 3 4" xfId="2209" xr:uid="{00000000-0005-0000-0000-0000170C0000}"/>
    <cellStyle name="Migliaia 38 3 5" xfId="4529" xr:uid="{00000000-0005-0000-0000-0000180C0000}"/>
    <cellStyle name="Migliaia 38 3 6" xfId="4530" xr:uid="{00000000-0005-0000-0000-0000190C0000}"/>
    <cellStyle name="Migliaia 38 3 7" xfId="4531" xr:uid="{00000000-0005-0000-0000-00001A0C0000}"/>
    <cellStyle name="Migliaia 38 3 8" xfId="4532" xr:uid="{00000000-0005-0000-0000-00001B0C0000}"/>
    <cellStyle name="Migliaia 38 4" xfId="565" xr:uid="{00000000-0005-0000-0000-00001C0C0000}"/>
    <cellStyle name="Migliaia 38 4 2" xfId="1781" xr:uid="{00000000-0005-0000-0000-00001D0C0000}"/>
    <cellStyle name="Migliaia 38 4 2 2" xfId="4533" xr:uid="{00000000-0005-0000-0000-00001E0C0000}"/>
    <cellStyle name="Migliaia 38 4 3" xfId="4534" xr:uid="{00000000-0005-0000-0000-00001F0C0000}"/>
    <cellStyle name="Migliaia 38 4 4" xfId="4535" xr:uid="{00000000-0005-0000-0000-0000200C0000}"/>
    <cellStyle name="Migliaia 38 4 5" xfId="4536" xr:uid="{00000000-0005-0000-0000-0000210C0000}"/>
    <cellStyle name="Migliaia 38 4 6" xfId="4537" xr:uid="{00000000-0005-0000-0000-0000220C0000}"/>
    <cellStyle name="Migliaia 38 4 7" xfId="4538" xr:uid="{00000000-0005-0000-0000-0000230C0000}"/>
    <cellStyle name="Migliaia 38 5" xfId="566" xr:uid="{00000000-0005-0000-0000-0000240C0000}"/>
    <cellStyle name="Migliaia 38 5 2" xfId="1782" xr:uid="{00000000-0005-0000-0000-0000250C0000}"/>
    <cellStyle name="Migliaia 38 5 3" xfId="4539" xr:uid="{00000000-0005-0000-0000-0000260C0000}"/>
    <cellStyle name="Migliaia 38 5 4" xfId="4540" xr:uid="{00000000-0005-0000-0000-0000270C0000}"/>
    <cellStyle name="Migliaia 38 5 5" xfId="4541" xr:uid="{00000000-0005-0000-0000-0000280C0000}"/>
    <cellStyle name="Migliaia 38 5 6" xfId="4542" xr:uid="{00000000-0005-0000-0000-0000290C0000}"/>
    <cellStyle name="Migliaia 38 6" xfId="1777" xr:uid="{00000000-0005-0000-0000-00002A0C0000}"/>
    <cellStyle name="Migliaia 38 7" xfId="2207" xr:uid="{00000000-0005-0000-0000-00002B0C0000}"/>
    <cellStyle name="Migliaia 38 8" xfId="4543" xr:uid="{00000000-0005-0000-0000-00002C0C0000}"/>
    <cellStyle name="Migliaia 38 9" xfId="4544" xr:uid="{00000000-0005-0000-0000-00002D0C0000}"/>
    <cellStyle name="Migliaia 39" xfId="567" xr:uid="{00000000-0005-0000-0000-00002E0C0000}"/>
    <cellStyle name="Migliaia 39 10" xfId="4545" xr:uid="{00000000-0005-0000-0000-00002F0C0000}"/>
    <cellStyle name="Migliaia 39 11" xfId="4546" xr:uid="{00000000-0005-0000-0000-0000300C0000}"/>
    <cellStyle name="Migliaia 39 2" xfId="568" xr:uid="{00000000-0005-0000-0000-0000310C0000}"/>
    <cellStyle name="Migliaia 39 2 2" xfId="1784" xr:uid="{00000000-0005-0000-0000-0000320C0000}"/>
    <cellStyle name="Migliaia 39 2 3" xfId="2211" xr:uid="{00000000-0005-0000-0000-0000330C0000}"/>
    <cellStyle name="Migliaia 39 2 4" xfId="4547" xr:uid="{00000000-0005-0000-0000-0000340C0000}"/>
    <cellStyle name="Migliaia 39 2 5" xfId="4548" xr:uid="{00000000-0005-0000-0000-0000350C0000}"/>
    <cellStyle name="Migliaia 39 2 6" xfId="4549" xr:uid="{00000000-0005-0000-0000-0000360C0000}"/>
    <cellStyle name="Migliaia 39 3" xfId="569" xr:uid="{00000000-0005-0000-0000-0000370C0000}"/>
    <cellStyle name="Migliaia 39 3 2" xfId="570" xr:uid="{00000000-0005-0000-0000-0000380C0000}"/>
    <cellStyle name="Migliaia 39 3 2 2" xfId="1786" xr:uid="{00000000-0005-0000-0000-0000390C0000}"/>
    <cellStyle name="Migliaia 39 3 2 3" xfId="4550" xr:uid="{00000000-0005-0000-0000-00003A0C0000}"/>
    <cellStyle name="Migliaia 39 3 2 4" xfId="4551" xr:uid="{00000000-0005-0000-0000-00003B0C0000}"/>
    <cellStyle name="Migliaia 39 3 2 5" xfId="4552" xr:uid="{00000000-0005-0000-0000-00003C0C0000}"/>
    <cellStyle name="Migliaia 39 3 2 6" xfId="4553" xr:uid="{00000000-0005-0000-0000-00003D0C0000}"/>
    <cellStyle name="Migliaia 39 3 3" xfId="1785" xr:uid="{00000000-0005-0000-0000-00003E0C0000}"/>
    <cellStyle name="Migliaia 39 3 3 2" xfId="4554" xr:uid="{00000000-0005-0000-0000-00003F0C0000}"/>
    <cellStyle name="Migliaia 39 3 3 3" xfId="4555" xr:uid="{00000000-0005-0000-0000-0000400C0000}"/>
    <cellStyle name="Migliaia 39 3 3 4" xfId="4556" xr:uid="{00000000-0005-0000-0000-0000410C0000}"/>
    <cellStyle name="Migliaia 39 3 3 5" xfId="4557" xr:uid="{00000000-0005-0000-0000-0000420C0000}"/>
    <cellStyle name="Migliaia 39 3 4" xfId="2212" xr:uid="{00000000-0005-0000-0000-0000430C0000}"/>
    <cellStyle name="Migliaia 39 3 5" xfId="4558" xr:uid="{00000000-0005-0000-0000-0000440C0000}"/>
    <cellStyle name="Migliaia 39 3 6" xfId="4559" xr:uid="{00000000-0005-0000-0000-0000450C0000}"/>
    <cellStyle name="Migliaia 39 3 7" xfId="4560" xr:uid="{00000000-0005-0000-0000-0000460C0000}"/>
    <cellStyle name="Migliaia 39 3 8" xfId="4561" xr:uid="{00000000-0005-0000-0000-0000470C0000}"/>
    <cellStyle name="Migliaia 39 4" xfId="571" xr:uid="{00000000-0005-0000-0000-0000480C0000}"/>
    <cellStyle name="Migliaia 39 4 2" xfId="1787" xr:uid="{00000000-0005-0000-0000-0000490C0000}"/>
    <cellStyle name="Migliaia 39 4 2 2" xfId="4562" xr:uid="{00000000-0005-0000-0000-00004A0C0000}"/>
    <cellStyle name="Migliaia 39 4 3" xfId="4563" xr:uid="{00000000-0005-0000-0000-00004B0C0000}"/>
    <cellStyle name="Migliaia 39 4 4" xfId="4564" xr:uid="{00000000-0005-0000-0000-00004C0C0000}"/>
    <cellStyle name="Migliaia 39 4 5" xfId="4565" xr:uid="{00000000-0005-0000-0000-00004D0C0000}"/>
    <cellStyle name="Migliaia 39 4 6" xfId="4566" xr:uid="{00000000-0005-0000-0000-00004E0C0000}"/>
    <cellStyle name="Migliaia 39 4 7" xfId="4567" xr:uid="{00000000-0005-0000-0000-00004F0C0000}"/>
    <cellStyle name="Migliaia 39 5" xfId="572" xr:uid="{00000000-0005-0000-0000-0000500C0000}"/>
    <cellStyle name="Migliaia 39 5 2" xfId="1788" xr:uid="{00000000-0005-0000-0000-0000510C0000}"/>
    <cellStyle name="Migliaia 39 5 3" xfId="4568" xr:uid="{00000000-0005-0000-0000-0000520C0000}"/>
    <cellStyle name="Migliaia 39 5 4" xfId="4569" xr:uid="{00000000-0005-0000-0000-0000530C0000}"/>
    <cellStyle name="Migliaia 39 5 5" xfId="4570" xr:uid="{00000000-0005-0000-0000-0000540C0000}"/>
    <cellStyle name="Migliaia 39 5 6" xfId="4571" xr:uid="{00000000-0005-0000-0000-0000550C0000}"/>
    <cellStyle name="Migliaia 39 6" xfId="1783" xr:uid="{00000000-0005-0000-0000-0000560C0000}"/>
    <cellStyle name="Migliaia 39 7" xfId="2210" xr:uid="{00000000-0005-0000-0000-0000570C0000}"/>
    <cellStyle name="Migliaia 39 8" xfId="4572" xr:uid="{00000000-0005-0000-0000-0000580C0000}"/>
    <cellStyle name="Migliaia 39 9" xfId="4573" xr:uid="{00000000-0005-0000-0000-0000590C0000}"/>
    <cellStyle name="Migliaia 4" xfId="573" xr:uid="{00000000-0005-0000-0000-00005A0C0000}"/>
    <cellStyle name="Migliaia 4 10" xfId="4574" xr:uid="{00000000-0005-0000-0000-00005B0C0000}"/>
    <cellStyle name="Migliaia 4 11" xfId="4575" xr:uid="{00000000-0005-0000-0000-00005C0C0000}"/>
    <cellStyle name="Migliaia 4 2" xfId="574" xr:uid="{00000000-0005-0000-0000-00005D0C0000}"/>
    <cellStyle name="Migliaia 4 2 2" xfId="1790" xr:uid="{00000000-0005-0000-0000-00005E0C0000}"/>
    <cellStyle name="Migliaia 4 2 3" xfId="2214" xr:uid="{00000000-0005-0000-0000-00005F0C0000}"/>
    <cellStyle name="Migliaia 4 2 4" xfId="4576" xr:uid="{00000000-0005-0000-0000-0000600C0000}"/>
    <cellStyle name="Migliaia 4 2 5" xfId="4577" xr:uid="{00000000-0005-0000-0000-0000610C0000}"/>
    <cellStyle name="Migliaia 4 2 6" xfId="4578" xr:uid="{00000000-0005-0000-0000-0000620C0000}"/>
    <cellStyle name="Migliaia 4 3" xfId="575" xr:uid="{00000000-0005-0000-0000-0000630C0000}"/>
    <cellStyle name="Migliaia 4 3 2" xfId="576" xr:uid="{00000000-0005-0000-0000-0000640C0000}"/>
    <cellStyle name="Migliaia 4 3 2 2" xfId="1792" xr:uid="{00000000-0005-0000-0000-0000650C0000}"/>
    <cellStyle name="Migliaia 4 3 2 3" xfId="4579" xr:uid="{00000000-0005-0000-0000-0000660C0000}"/>
    <cellStyle name="Migliaia 4 3 2 4" xfId="4580" xr:uid="{00000000-0005-0000-0000-0000670C0000}"/>
    <cellStyle name="Migliaia 4 3 2 5" xfId="4581" xr:uid="{00000000-0005-0000-0000-0000680C0000}"/>
    <cellStyle name="Migliaia 4 3 2 6" xfId="4582" xr:uid="{00000000-0005-0000-0000-0000690C0000}"/>
    <cellStyle name="Migliaia 4 3 3" xfId="1791" xr:uid="{00000000-0005-0000-0000-00006A0C0000}"/>
    <cellStyle name="Migliaia 4 3 3 2" xfId="4583" xr:uid="{00000000-0005-0000-0000-00006B0C0000}"/>
    <cellStyle name="Migliaia 4 3 3 3" xfId="4584" xr:uid="{00000000-0005-0000-0000-00006C0C0000}"/>
    <cellStyle name="Migliaia 4 3 3 4" xfId="4585" xr:uid="{00000000-0005-0000-0000-00006D0C0000}"/>
    <cellStyle name="Migliaia 4 3 3 5" xfId="4586" xr:uid="{00000000-0005-0000-0000-00006E0C0000}"/>
    <cellStyle name="Migliaia 4 3 4" xfId="2215" xr:uid="{00000000-0005-0000-0000-00006F0C0000}"/>
    <cellStyle name="Migliaia 4 3 5" xfId="4587" xr:uid="{00000000-0005-0000-0000-0000700C0000}"/>
    <cellStyle name="Migliaia 4 3 6" xfId="4588" xr:uid="{00000000-0005-0000-0000-0000710C0000}"/>
    <cellStyle name="Migliaia 4 3 7" xfId="4589" xr:uid="{00000000-0005-0000-0000-0000720C0000}"/>
    <cellStyle name="Migliaia 4 3 8" xfId="4590" xr:uid="{00000000-0005-0000-0000-0000730C0000}"/>
    <cellStyle name="Migliaia 4 4" xfId="577" xr:uid="{00000000-0005-0000-0000-0000740C0000}"/>
    <cellStyle name="Migliaia 4 4 2" xfId="1793" xr:uid="{00000000-0005-0000-0000-0000750C0000}"/>
    <cellStyle name="Migliaia 4 4 2 2" xfId="4591" xr:uid="{00000000-0005-0000-0000-0000760C0000}"/>
    <cellStyle name="Migliaia 4 4 3" xfId="4592" xr:uid="{00000000-0005-0000-0000-0000770C0000}"/>
    <cellStyle name="Migliaia 4 4 4" xfId="4593" xr:uid="{00000000-0005-0000-0000-0000780C0000}"/>
    <cellStyle name="Migliaia 4 4 5" xfId="4594" xr:uid="{00000000-0005-0000-0000-0000790C0000}"/>
    <cellStyle name="Migliaia 4 4 6" xfId="4595" xr:uid="{00000000-0005-0000-0000-00007A0C0000}"/>
    <cellStyle name="Migliaia 4 4 7" xfId="4596" xr:uid="{00000000-0005-0000-0000-00007B0C0000}"/>
    <cellStyle name="Migliaia 4 5" xfId="578" xr:uid="{00000000-0005-0000-0000-00007C0C0000}"/>
    <cellStyle name="Migliaia 4 5 2" xfId="1794" xr:uid="{00000000-0005-0000-0000-00007D0C0000}"/>
    <cellStyle name="Migliaia 4 5 3" xfId="4597" xr:uid="{00000000-0005-0000-0000-00007E0C0000}"/>
    <cellStyle name="Migliaia 4 5 4" xfId="4598" xr:uid="{00000000-0005-0000-0000-00007F0C0000}"/>
    <cellStyle name="Migliaia 4 5 5" xfId="4599" xr:uid="{00000000-0005-0000-0000-0000800C0000}"/>
    <cellStyle name="Migliaia 4 5 6" xfId="4600" xr:uid="{00000000-0005-0000-0000-0000810C0000}"/>
    <cellStyle name="Migliaia 4 6" xfId="1789" xr:uid="{00000000-0005-0000-0000-0000820C0000}"/>
    <cellStyle name="Migliaia 4 7" xfId="2213" xr:uid="{00000000-0005-0000-0000-0000830C0000}"/>
    <cellStyle name="Migliaia 4 8" xfId="4601" xr:uid="{00000000-0005-0000-0000-0000840C0000}"/>
    <cellStyle name="Migliaia 4 9" xfId="4602" xr:uid="{00000000-0005-0000-0000-0000850C0000}"/>
    <cellStyle name="Migliaia 40" xfId="579" xr:uid="{00000000-0005-0000-0000-0000860C0000}"/>
    <cellStyle name="Migliaia 40 10" xfId="4603" xr:uid="{00000000-0005-0000-0000-0000870C0000}"/>
    <cellStyle name="Migliaia 40 11" xfId="4604" xr:uid="{00000000-0005-0000-0000-0000880C0000}"/>
    <cellStyle name="Migliaia 40 2" xfId="580" xr:uid="{00000000-0005-0000-0000-0000890C0000}"/>
    <cellStyle name="Migliaia 40 2 2" xfId="1796" xr:uid="{00000000-0005-0000-0000-00008A0C0000}"/>
    <cellStyle name="Migliaia 40 2 3" xfId="2217" xr:uid="{00000000-0005-0000-0000-00008B0C0000}"/>
    <cellStyle name="Migliaia 40 2 4" xfId="4605" xr:uid="{00000000-0005-0000-0000-00008C0C0000}"/>
    <cellStyle name="Migliaia 40 2 5" xfId="4606" xr:uid="{00000000-0005-0000-0000-00008D0C0000}"/>
    <cellStyle name="Migliaia 40 2 6" xfId="4607" xr:uid="{00000000-0005-0000-0000-00008E0C0000}"/>
    <cellStyle name="Migliaia 40 3" xfId="581" xr:uid="{00000000-0005-0000-0000-00008F0C0000}"/>
    <cellStyle name="Migliaia 40 3 2" xfId="582" xr:uid="{00000000-0005-0000-0000-0000900C0000}"/>
    <cellStyle name="Migliaia 40 3 2 2" xfId="1798" xr:uid="{00000000-0005-0000-0000-0000910C0000}"/>
    <cellStyle name="Migliaia 40 3 2 3" xfId="4608" xr:uid="{00000000-0005-0000-0000-0000920C0000}"/>
    <cellStyle name="Migliaia 40 3 2 4" xfId="4609" xr:uid="{00000000-0005-0000-0000-0000930C0000}"/>
    <cellStyle name="Migliaia 40 3 2 5" xfId="4610" xr:uid="{00000000-0005-0000-0000-0000940C0000}"/>
    <cellStyle name="Migliaia 40 3 2 6" xfId="4611" xr:uid="{00000000-0005-0000-0000-0000950C0000}"/>
    <cellStyle name="Migliaia 40 3 3" xfId="1797" xr:uid="{00000000-0005-0000-0000-0000960C0000}"/>
    <cellStyle name="Migliaia 40 3 3 2" xfId="4612" xr:uid="{00000000-0005-0000-0000-0000970C0000}"/>
    <cellStyle name="Migliaia 40 3 3 3" xfId="4613" xr:uid="{00000000-0005-0000-0000-0000980C0000}"/>
    <cellStyle name="Migliaia 40 3 3 4" xfId="4614" xr:uid="{00000000-0005-0000-0000-0000990C0000}"/>
    <cellStyle name="Migliaia 40 3 3 5" xfId="4615" xr:uid="{00000000-0005-0000-0000-00009A0C0000}"/>
    <cellStyle name="Migliaia 40 3 4" xfId="2218" xr:uid="{00000000-0005-0000-0000-00009B0C0000}"/>
    <cellStyle name="Migliaia 40 3 5" xfId="4616" xr:uid="{00000000-0005-0000-0000-00009C0C0000}"/>
    <cellStyle name="Migliaia 40 3 6" xfId="4617" xr:uid="{00000000-0005-0000-0000-00009D0C0000}"/>
    <cellStyle name="Migliaia 40 3 7" xfId="4618" xr:uid="{00000000-0005-0000-0000-00009E0C0000}"/>
    <cellStyle name="Migliaia 40 3 8" xfId="4619" xr:uid="{00000000-0005-0000-0000-00009F0C0000}"/>
    <cellStyle name="Migliaia 40 4" xfId="583" xr:uid="{00000000-0005-0000-0000-0000A00C0000}"/>
    <cellStyle name="Migliaia 40 4 2" xfId="1799" xr:uid="{00000000-0005-0000-0000-0000A10C0000}"/>
    <cellStyle name="Migliaia 40 4 2 2" xfId="4620" xr:uid="{00000000-0005-0000-0000-0000A20C0000}"/>
    <cellStyle name="Migliaia 40 4 3" xfId="4621" xr:uid="{00000000-0005-0000-0000-0000A30C0000}"/>
    <cellStyle name="Migliaia 40 4 4" xfId="4622" xr:uid="{00000000-0005-0000-0000-0000A40C0000}"/>
    <cellStyle name="Migliaia 40 4 5" xfId="4623" xr:uid="{00000000-0005-0000-0000-0000A50C0000}"/>
    <cellStyle name="Migliaia 40 4 6" xfId="4624" xr:uid="{00000000-0005-0000-0000-0000A60C0000}"/>
    <cellStyle name="Migliaia 40 4 7" xfId="4625" xr:uid="{00000000-0005-0000-0000-0000A70C0000}"/>
    <cellStyle name="Migliaia 40 5" xfId="584" xr:uid="{00000000-0005-0000-0000-0000A80C0000}"/>
    <cellStyle name="Migliaia 40 5 2" xfId="1800" xr:uid="{00000000-0005-0000-0000-0000A90C0000}"/>
    <cellStyle name="Migliaia 40 5 3" xfId="4626" xr:uid="{00000000-0005-0000-0000-0000AA0C0000}"/>
    <cellStyle name="Migliaia 40 5 4" xfId="4627" xr:uid="{00000000-0005-0000-0000-0000AB0C0000}"/>
    <cellStyle name="Migliaia 40 5 5" xfId="4628" xr:uid="{00000000-0005-0000-0000-0000AC0C0000}"/>
    <cellStyle name="Migliaia 40 5 6" xfId="4629" xr:uid="{00000000-0005-0000-0000-0000AD0C0000}"/>
    <cellStyle name="Migliaia 40 6" xfId="1795" xr:uid="{00000000-0005-0000-0000-0000AE0C0000}"/>
    <cellStyle name="Migliaia 40 7" xfId="2216" xr:uid="{00000000-0005-0000-0000-0000AF0C0000}"/>
    <cellStyle name="Migliaia 40 8" xfId="4630" xr:uid="{00000000-0005-0000-0000-0000B00C0000}"/>
    <cellStyle name="Migliaia 40 9" xfId="4631" xr:uid="{00000000-0005-0000-0000-0000B10C0000}"/>
    <cellStyle name="Migliaia 41" xfId="585" xr:uid="{00000000-0005-0000-0000-0000B20C0000}"/>
    <cellStyle name="Migliaia 41 10" xfId="4632" xr:uid="{00000000-0005-0000-0000-0000B30C0000}"/>
    <cellStyle name="Migliaia 41 11" xfId="4633" xr:uid="{00000000-0005-0000-0000-0000B40C0000}"/>
    <cellStyle name="Migliaia 41 2" xfId="586" xr:uid="{00000000-0005-0000-0000-0000B50C0000}"/>
    <cellStyle name="Migliaia 41 2 2" xfId="1802" xr:uid="{00000000-0005-0000-0000-0000B60C0000}"/>
    <cellStyle name="Migliaia 41 2 3" xfId="2220" xr:uid="{00000000-0005-0000-0000-0000B70C0000}"/>
    <cellStyle name="Migliaia 41 2 4" xfId="4634" xr:uid="{00000000-0005-0000-0000-0000B80C0000}"/>
    <cellStyle name="Migliaia 41 2 5" xfId="4635" xr:uid="{00000000-0005-0000-0000-0000B90C0000}"/>
    <cellStyle name="Migliaia 41 2 6" xfId="4636" xr:uid="{00000000-0005-0000-0000-0000BA0C0000}"/>
    <cellStyle name="Migliaia 41 3" xfId="587" xr:uid="{00000000-0005-0000-0000-0000BB0C0000}"/>
    <cellStyle name="Migliaia 41 3 2" xfId="588" xr:uid="{00000000-0005-0000-0000-0000BC0C0000}"/>
    <cellStyle name="Migliaia 41 3 2 2" xfId="1804" xr:uid="{00000000-0005-0000-0000-0000BD0C0000}"/>
    <cellStyle name="Migliaia 41 3 2 3" xfId="4637" xr:uid="{00000000-0005-0000-0000-0000BE0C0000}"/>
    <cellStyle name="Migliaia 41 3 2 4" xfId="4638" xr:uid="{00000000-0005-0000-0000-0000BF0C0000}"/>
    <cellStyle name="Migliaia 41 3 2 5" xfId="4639" xr:uid="{00000000-0005-0000-0000-0000C00C0000}"/>
    <cellStyle name="Migliaia 41 3 2 6" xfId="4640" xr:uid="{00000000-0005-0000-0000-0000C10C0000}"/>
    <cellStyle name="Migliaia 41 3 3" xfId="1803" xr:uid="{00000000-0005-0000-0000-0000C20C0000}"/>
    <cellStyle name="Migliaia 41 3 3 2" xfId="4641" xr:uid="{00000000-0005-0000-0000-0000C30C0000}"/>
    <cellStyle name="Migliaia 41 3 3 3" xfId="4642" xr:uid="{00000000-0005-0000-0000-0000C40C0000}"/>
    <cellStyle name="Migliaia 41 3 3 4" xfId="4643" xr:uid="{00000000-0005-0000-0000-0000C50C0000}"/>
    <cellStyle name="Migliaia 41 3 3 5" xfId="4644" xr:uid="{00000000-0005-0000-0000-0000C60C0000}"/>
    <cellStyle name="Migliaia 41 3 4" xfId="2221" xr:uid="{00000000-0005-0000-0000-0000C70C0000}"/>
    <cellStyle name="Migliaia 41 3 5" xfId="4645" xr:uid="{00000000-0005-0000-0000-0000C80C0000}"/>
    <cellStyle name="Migliaia 41 3 6" xfId="4646" xr:uid="{00000000-0005-0000-0000-0000C90C0000}"/>
    <cellStyle name="Migliaia 41 3 7" xfId="4647" xr:uid="{00000000-0005-0000-0000-0000CA0C0000}"/>
    <cellStyle name="Migliaia 41 3 8" xfId="4648" xr:uid="{00000000-0005-0000-0000-0000CB0C0000}"/>
    <cellStyle name="Migliaia 41 4" xfId="589" xr:uid="{00000000-0005-0000-0000-0000CC0C0000}"/>
    <cellStyle name="Migliaia 41 4 2" xfId="1805" xr:uid="{00000000-0005-0000-0000-0000CD0C0000}"/>
    <cellStyle name="Migliaia 41 4 2 2" xfId="4649" xr:uid="{00000000-0005-0000-0000-0000CE0C0000}"/>
    <cellStyle name="Migliaia 41 4 3" xfId="4650" xr:uid="{00000000-0005-0000-0000-0000CF0C0000}"/>
    <cellStyle name="Migliaia 41 4 4" xfId="4651" xr:uid="{00000000-0005-0000-0000-0000D00C0000}"/>
    <cellStyle name="Migliaia 41 4 5" xfId="4652" xr:uid="{00000000-0005-0000-0000-0000D10C0000}"/>
    <cellStyle name="Migliaia 41 4 6" xfId="4653" xr:uid="{00000000-0005-0000-0000-0000D20C0000}"/>
    <cellStyle name="Migliaia 41 4 7" xfId="4654" xr:uid="{00000000-0005-0000-0000-0000D30C0000}"/>
    <cellStyle name="Migliaia 41 5" xfId="590" xr:uid="{00000000-0005-0000-0000-0000D40C0000}"/>
    <cellStyle name="Migliaia 41 5 2" xfId="1806" xr:uid="{00000000-0005-0000-0000-0000D50C0000}"/>
    <cellStyle name="Migliaia 41 5 3" xfId="4655" xr:uid="{00000000-0005-0000-0000-0000D60C0000}"/>
    <cellStyle name="Migliaia 41 5 4" xfId="4656" xr:uid="{00000000-0005-0000-0000-0000D70C0000}"/>
    <cellStyle name="Migliaia 41 5 5" xfId="4657" xr:uid="{00000000-0005-0000-0000-0000D80C0000}"/>
    <cellStyle name="Migliaia 41 5 6" xfId="4658" xr:uid="{00000000-0005-0000-0000-0000D90C0000}"/>
    <cellStyle name="Migliaia 41 6" xfId="1801" xr:uid="{00000000-0005-0000-0000-0000DA0C0000}"/>
    <cellStyle name="Migliaia 41 7" xfId="2219" xr:uid="{00000000-0005-0000-0000-0000DB0C0000}"/>
    <cellStyle name="Migliaia 41 8" xfId="4659" xr:uid="{00000000-0005-0000-0000-0000DC0C0000}"/>
    <cellStyle name="Migliaia 41 9" xfId="4660" xr:uid="{00000000-0005-0000-0000-0000DD0C0000}"/>
    <cellStyle name="Migliaia 42" xfId="591" xr:uid="{00000000-0005-0000-0000-0000DE0C0000}"/>
    <cellStyle name="Migliaia 42 10" xfId="4661" xr:uid="{00000000-0005-0000-0000-0000DF0C0000}"/>
    <cellStyle name="Migliaia 42 11" xfId="4662" xr:uid="{00000000-0005-0000-0000-0000E00C0000}"/>
    <cellStyle name="Migliaia 42 2" xfId="592" xr:uid="{00000000-0005-0000-0000-0000E10C0000}"/>
    <cellStyle name="Migliaia 42 2 2" xfId="1808" xr:uid="{00000000-0005-0000-0000-0000E20C0000}"/>
    <cellStyle name="Migliaia 42 2 3" xfId="2223" xr:uid="{00000000-0005-0000-0000-0000E30C0000}"/>
    <cellStyle name="Migliaia 42 2 4" xfId="4663" xr:uid="{00000000-0005-0000-0000-0000E40C0000}"/>
    <cellStyle name="Migliaia 42 2 5" xfId="4664" xr:uid="{00000000-0005-0000-0000-0000E50C0000}"/>
    <cellStyle name="Migliaia 42 2 6" xfId="4665" xr:uid="{00000000-0005-0000-0000-0000E60C0000}"/>
    <cellStyle name="Migliaia 42 3" xfId="593" xr:uid="{00000000-0005-0000-0000-0000E70C0000}"/>
    <cellStyle name="Migliaia 42 3 2" xfId="594" xr:uid="{00000000-0005-0000-0000-0000E80C0000}"/>
    <cellStyle name="Migliaia 42 3 2 2" xfId="1810" xr:uid="{00000000-0005-0000-0000-0000E90C0000}"/>
    <cellStyle name="Migliaia 42 3 2 3" xfId="4666" xr:uid="{00000000-0005-0000-0000-0000EA0C0000}"/>
    <cellStyle name="Migliaia 42 3 2 4" xfId="4667" xr:uid="{00000000-0005-0000-0000-0000EB0C0000}"/>
    <cellStyle name="Migliaia 42 3 2 5" xfId="4668" xr:uid="{00000000-0005-0000-0000-0000EC0C0000}"/>
    <cellStyle name="Migliaia 42 3 2 6" xfId="4669" xr:uid="{00000000-0005-0000-0000-0000ED0C0000}"/>
    <cellStyle name="Migliaia 42 3 3" xfId="1809" xr:uid="{00000000-0005-0000-0000-0000EE0C0000}"/>
    <cellStyle name="Migliaia 42 3 3 2" xfId="4670" xr:uid="{00000000-0005-0000-0000-0000EF0C0000}"/>
    <cellStyle name="Migliaia 42 3 3 3" xfId="4671" xr:uid="{00000000-0005-0000-0000-0000F00C0000}"/>
    <cellStyle name="Migliaia 42 3 3 4" xfId="4672" xr:uid="{00000000-0005-0000-0000-0000F10C0000}"/>
    <cellStyle name="Migliaia 42 3 3 5" xfId="4673" xr:uid="{00000000-0005-0000-0000-0000F20C0000}"/>
    <cellStyle name="Migliaia 42 3 4" xfId="2224" xr:uid="{00000000-0005-0000-0000-0000F30C0000}"/>
    <cellStyle name="Migliaia 42 3 5" xfId="4674" xr:uid="{00000000-0005-0000-0000-0000F40C0000}"/>
    <cellStyle name="Migliaia 42 3 6" xfId="4675" xr:uid="{00000000-0005-0000-0000-0000F50C0000}"/>
    <cellStyle name="Migliaia 42 3 7" xfId="4676" xr:uid="{00000000-0005-0000-0000-0000F60C0000}"/>
    <cellStyle name="Migliaia 42 3 8" xfId="4677" xr:uid="{00000000-0005-0000-0000-0000F70C0000}"/>
    <cellStyle name="Migliaia 42 4" xfId="595" xr:uid="{00000000-0005-0000-0000-0000F80C0000}"/>
    <cellStyle name="Migliaia 42 4 2" xfId="1811" xr:uid="{00000000-0005-0000-0000-0000F90C0000}"/>
    <cellStyle name="Migliaia 42 4 2 2" xfId="4678" xr:uid="{00000000-0005-0000-0000-0000FA0C0000}"/>
    <cellStyle name="Migliaia 42 4 3" xfId="4679" xr:uid="{00000000-0005-0000-0000-0000FB0C0000}"/>
    <cellStyle name="Migliaia 42 4 4" xfId="4680" xr:uid="{00000000-0005-0000-0000-0000FC0C0000}"/>
    <cellStyle name="Migliaia 42 4 5" xfId="4681" xr:uid="{00000000-0005-0000-0000-0000FD0C0000}"/>
    <cellStyle name="Migliaia 42 4 6" xfId="4682" xr:uid="{00000000-0005-0000-0000-0000FE0C0000}"/>
    <cellStyle name="Migliaia 42 4 7" xfId="4683" xr:uid="{00000000-0005-0000-0000-0000FF0C0000}"/>
    <cellStyle name="Migliaia 42 5" xfId="596" xr:uid="{00000000-0005-0000-0000-0000000D0000}"/>
    <cellStyle name="Migliaia 42 5 2" xfId="1812" xr:uid="{00000000-0005-0000-0000-0000010D0000}"/>
    <cellStyle name="Migliaia 42 5 3" xfId="4684" xr:uid="{00000000-0005-0000-0000-0000020D0000}"/>
    <cellStyle name="Migliaia 42 5 4" xfId="4685" xr:uid="{00000000-0005-0000-0000-0000030D0000}"/>
    <cellStyle name="Migliaia 42 5 5" xfId="4686" xr:uid="{00000000-0005-0000-0000-0000040D0000}"/>
    <cellStyle name="Migliaia 42 5 6" xfId="4687" xr:uid="{00000000-0005-0000-0000-0000050D0000}"/>
    <cellStyle name="Migliaia 42 6" xfId="1807" xr:uid="{00000000-0005-0000-0000-0000060D0000}"/>
    <cellStyle name="Migliaia 42 7" xfId="2222" xr:uid="{00000000-0005-0000-0000-0000070D0000}"/>
    <cellStyle name="Migliaia 42 8" xfId="4688" xr:uid="{00000000-0005-0000-0000-0000080D0000}"/>
    <cellStyle name="Migliaia 42 9" xfId="4689" xr:uid="{00000000-0005-0000-0000-0000090D0000}"/>
    <cellStyle name="Migliaia 43" xfId="597" xr:uid="{00000000-0005-0000-0000-00000A0D0000}"/>
    <cellStyle name="Migliaia 43 10" xfId="4690" xr:uid="{00000000-0005-0000-0000-00000B0D0000}"/>
    <cellStyle name="Migliaia 43 11" xfId="4691" xr:uid="{00000000-0005-0000-0000-00000C0D0000}"/>
    <cellStyle name="Migliaia 43 2" xfId="598" xr:uid="{00000000-0005-0000-0000-00000D0D0000}"/>
    <cellStyle name="Migliaia 43 2 2" xfId="1814" xr:uid="{00000000-0005-0000-0000-00000E0D0000}"/>
    <cellStyle name="Migliaia 43 2 3" xfId="2226" xr:uid="{00000000-0005-0000-0000-00000F0D0000}"/>
    <cellStyle name="Migliaia 43 2 4" xfId="4692" xr:uid="{00000000-0005-0000-0000-0000100D0000}"/>
    <cellStyle name="Migliaia 43 2 5" xfId="4693" xr:uid="{00000000-0005-0000-0000-0000110D0000}"/>
    <cellStyle name="Migliaia 43 2 6" xfId="4694" xr:uid="{00000000-0005-0000-0000-0000120D0000}"/>
    <cellStyle name="Migliaia 43 3" xfId="599" xr:uid="{00000000-0005-0000-0000-0000130D0000}"/>
    <cellStyle name="Migliaia 43 3 2" xfId="600" xr:uid="{00000000-0005-0000-0000-0000140D0000}"/>
    <cellStyle name="Migliaia 43 3 2 2" xfId="1816" xr:uid="{00000000-0005-0000-0000-0000150D0000}"/>
    <cellStyle name="Migliaia 43 3 2 3" xfId="4695" xr:uid="{00000000-0005-0000-0000-0000160D0000}"/>
    <cellStyle name="Migliaia 43 3 2 4" xfId="4696" xr:uid="{00000000-0005-0000-0000-0000170D0000}"/>
    <cellStyle name="Migliaia 43 3 2 5" xfId="4697" xr:uid="{00000000-0005-0000-0000-0000180D0000}"/>
    <cellStyle name="Migliaia 43 3 2 6" xfId="4698" xr:uid="{00000000-0005-0000-0000-0000190D0000}"/>
    <cellStyle name="Migliaia 43 3 3" xfId="1815" xr:uid="{00000000-0005-0000-0000-00001A0D0000}"/>
    <cellStyle name="Migliaia 43 3 3 2" xfId="4699" xr:uid="{00000000-0005-0000-0000-00001B0D0000}"/>
    <cellStyle name="Migliaia 43 3 3 3" xfId="4700" xr:uid="{00000000-0005-0000-0000-00001C0D0000}"/>
    <cellStyle name="Migliaia 43 3 3 4" xfId="4701" xr:uid="{00000000-0005-0000-0000-00001D0D0000}"/>
    <cellStyle name="Migliaia 43 3 3 5" xfId="4702" xr:uid="{00000000-0005-0000-0000-00001E0D0000}"/>
    <cellStyle name="Migliaia 43 3 4" xfId="2227" xr:uid="{00000000-0005-0000-0000-00001F0D0000}"/>
    <cellStyle name="Migliaia 43 3 5" xfId="4703" xr:uid="{00000000-0005-0000-0000-0000200D0000}"/>
    <cellStyle name="Migliaia 43 3 6" xfId="4704" xr:uid="{00000000-0005-0000-0000-0000210D0000}"/>
    <cellStyle name="Migliaia 43 3 7" xfId="4705" xr:uid="{00000000-0005-0000-0000-0000220D0000}"/>
    <cellStyle name="Migliaia 43 3 8" xfId="4706" xr:uid="{00000000-0005-0000-0000-0000230D0000}"/>
    <cellStyle name="Migliaia 43 4" xfId="601" xr:uid="{00000000-0005-0000-0000-0000240D0000}"/>
    <cellStyle name="Migliaia 43 4 2" xfId="1817" xr:uid="{00000000-0005-0000-0000-0000250D0000}"/>
    <cellStyle name="Migliaia 43 4 2 2" xfId="4707" xr:uid="{00000000-0005-0000-0000-0000260D0000}"/>
    <cellStyle name="Migliaia 43 4 3" xfId="4708" xr:uid="{00000000-0005-0000-0000-0000270D0000}"/>
    <cellStyle name="Migliaia 43 4 4" xfId="4709" xr:uid="{00000000-0005-0000-0000-0000280D0000}"/>
    <cellStyle name="Migliaia 43 4 5" xfId="4710" xr:uid="{00000000-0005-0000-0000-0000290D0000}"/>
    <cellStyle name="Migliaia 43 4 6" xfId="4711" xr:uid="{00000000-0005-0000-0000-00002A0D0000}"/>
    <cellStyle name="Migliaia 43 4 7" xfId="4712" xr:uid="{00000000-0005-0000-0000-00002B0D0000}"/>
    <cellStyle name="Migliaia 43 5" xfId="602" xr:uid="{00000000-0005-0000-0000-00002C0D0000}"/>
    <cellStyle name="Migliaia 43 5 2" xfId="1818" xr:uid="{00000000-0005-0000-0000-00002D0D0000}"/>
    <cellStyle name="Migliaia 43 5 3" xfId="4713" xr:uid="{00000000-0005-0000-0000-00002E0D0000}"/>
    <cellStyle name="Migliaia 43 5 4" xfId="4714" xr:uid="{00000000-0005-0000-0000-00002F0D0000}"/>
    <cellStyle name="Migliaia 43 5 5" xfId="4715" xr:uid="{00000000-0005-0000-0000-0000300D0000}"/>
    <cellStyle name="Migliaia 43 5 6" xfId="4716" xr:uid="{00000000-0005-0000-0000-0000310D0000}"/>
    <cellStyle name="Migliaia 43 6" xfId="1813" xr:uid="{00000000-0005-0000-0000-0000320D0000}"/>
    <cellStyle name="Migliaia 43 7" xfId="2225" xr:uid="{00000000-0005-0000-0000-0000330D0000}"/>
    <cellStyle name="Migliaia 43 8" xfId="4717" xr:uid="{00000000-0005-0000-0000-0000340D0000}"/>
    <cellStyle name="Migliaia 43 9" xfId="4718" xr:uid="{00000000-0005-0000-0000-0000350D0000}"/>
    <cellStyle name="Migliaia 44" xfId="603" xr:uid="{00000000-0005-0000-0000-0000360D0000}"/>
    <cellStyle name="Migliaia 44 10" xfId="4719" xr:uid="{00000000-0005-0000-0000-0000370D0000}"/>
    <cellStyle name="Migliaia 44 11" xfId="4720" xr:uid="{00000000-0005-0000-0000-0000380D0000}"/>
    <cellStyle name="Migliaia 44 2" xfId="604" xr:uid="{00000000-0005-0000-0000-0000390D0000}"/>
    <cellStyle name="Migliaia 44 2 2" xfId="1820" xr:uid="{00000000-0005-0000-0000-00003A0D0000}"/>
    <cellStyle name="Migliaia 44 2 3" xfId="2229" xr:uid="{00000000-0005-0000-0000-00003B0D0000}"/>
    <cellStyle name="Migliaia 44 2 4" xfId="4721" xr:uid="{00000000-0005-0000-0000-00003C0D0000}"/>
    <cellStyle name="Migliaia 44 2 5" xfId="4722" xr:uid="{00000000-0005-0000-0000-00003D0D0000}"/>
    <cellStyle name="Migliaia 44 2 6" xfId="4723" xr:uid="{00000000-0005-0000-0000-00003E0D0000}"/>
    <cellStyle name="Migliaia 44 3" xfId="605" xr:uid="{00000000-0005-0000-0000-00003F0D0000}"/>
    <cellStyle name="Migliaia 44 3 2" xfId="606" xr:uid="{00000000-0005-0000-0000-0000400D0000}"/>
    <cellStyle name="Migliaia 44 3 2 2" xfId="1822" xr:uid="{00000000-0005-0000-0000-0000410D0000}"/>
    <cellStyle name="Migliaia 44 3 2 3" xfId="4724" xr:uid="{00000000-0005-0000-0000-0000420D0000}"/>
    <cellStyle name="Migliaia 44 3 2 4" xfId="4725" xr:uid="{00000000-0005-0000-0000-0000430D0000}"/>
    <cellStyle name="Migliaia 44 3 2 5" xfId="4726" xr:uid="{00000000-0005-0000-0000-0000440D0000}"/>
    <cellStyle name="Migliaia 44 3 2 6" xfId="4727" xr:uid="{00000000-0005-0000-0000-0000450D0000}"/>
    <cellStyle name="Migliaia 44 3 3" xfId="1821" xr:uid="{00000000-0005-0000-0000-0000460D0000}"/>
    <cellStyle name="Migliaia 44 3 3 2" xfId="4728" xr:uid="{00000000-0005-0000-0000-0000470D0000}"/>
    <cellStyle name="Migliaia 44 3 3 3" xfId="4729" xr:uid="{00000000-0005-0000-0000-0000480D0000}"/>
    <cellStyle name="Migliaia 44 3 3 4" xfId="4730" xr:uid="{00000000-0005-0000-0000-0000490D0000}"/>
    <cellStyle name="Migliaia 44 3 3 5" xfId="4731" xr:uid="{00000000-0005-0000-0000-00004A0D0000}"/>
    <cellStyle name="Migliaia 44 3 4" xfId="2230" xr:uid="{00000000-0005-0000-0000-00004B0D0000}"/>
    <cellStyle name="Migliaia 44 3 5" xfId="4732" xr:uid="{00000000-0005-0000-0000-00004C0D0000}"/>
    <cellStyle name="Migliaia 44 3 6" xfId="4733" xr:uid="{00000000-0005-0000-0000-00004D0D0000}"/>
    <cellStyle name="Migliaia 44 3 7" xfId="4734" xr:uid="{00000000-0005-0000-0000-00004E0D0000}"/>
    <cellStyle name="Migliaia 44 3 8" xfId="4735" xr:uid="{00000000-0005-0000-0000-00004F0D0000}"/>
    <cellStyle name="Migliaia 44 4" xfId="607" xr:uid="{00000000-0005-0000-0000-0000500D0000}"/>
    <cellStyle name="Migliaia 44 4 2" xfId="1823" xr:uid="{00000000-0005-0000-0000-0000510D0000}"/>
    <cellStyle name="Migliaia 44 4 2 2" xfId="4736" xr:uid="{00000000-0005-0000-0000-0000520D0000}"/>
    <cellStyle name="Migliaia 44 4 3" xfId="4737" xr:uid="{00000000-0005-0000-0000-0000530D0000}"/>
    <cellStyle name="Migliaia 44 4 4" xfId="4738" xr:uid="{00000000-0005-0000-0000-0000540D0000}"/>
    <cellStyle name="Migliaia 44 4 5" xfId="4739" xr:uid="{00000000-0005-0000-0000-0000550D0000}"/>
    <cellStyle name="Migliaia 44 4 6" xfId="4740" xr:uid="{00000000-0005-0000-0000-0000560D0000}"/>
    <cellStyle name="Migliaia 44 4 7" xfId="4741" xr:uid="{00000000-0005-0000-0000-0000570D0000}"/>
    <cellStyle name="Migliaia 44 5" xfId="608" xr:uid="{00000000-0005-0000-0000-0000580D0000}"/>
    <cellStyle name="Migliaia 44 5 2" xfId="1824" xr:uid="{00000000-0005-0000-0000-0000590D0000}"/>
    <cellStyle name="Migliaia 44 5 3" xfId="4742" xr:uid="{00000000-0005-0000-0000-00005A0D0000}"/>
    <cellStyle name="Migliaia 44 5 4" xfId="4743" xr:uid="{00000000-0005-0000-0000-00005B0D0000}"/>
    <cellStyle name="Migliaia 44 5 5" xfId="4744" xr:uid="{00000000-0005-0000-0000-00005C0D0000}"/>
    <cellStyle name="Migliaia 44 5 6" xfId="4745" xr:uid="{00000000-0005-0000-0000-00005D0D0000}"/>
    <cellStyle name="Migliaia 44 6" xfId="1819" xr:uid="{00000000-0005-0000-0000-00005E0D0000}"/>
    <cellStyle name="Migliaia 44 7" xfId="2228" xr:uid="{00000000-0005-0000-0000-00005F0D0000}"/>
    <cellStyle name="Migliaia 44 8" xfId="4746" xr:uid="{00000000-0005-0000-0000-0000600D0000}"/>
    <cellStyle name="Migliaia 44 9" xfId="4747" xr:uid="{00000000-0005-0000-0000-0000610D0000}"/>
    <cellStyle name="Migliaia 45" xfId="609" xr:uid="{00000000-0005-0000-0000-0000620D0000}"/>
    <cellStyle name="Migliaia 45 10" xfId="4748" xr:uid="{00000000-0005-0000-0000-0000630D0000}"/>
    <cellStyle name="Migliaia 45 11" xfId="4749" xr:uid="{00000000-0005-0000-0000-0000640D0000}"/>
    <cellStyle name="Migliaia 45 2" xfId="610" xr:uid="{00000000-0005-0000-0000-0000650D0000}"/>
    <cellStyle name="Migliaia 45 2 2" xfId="1826" xr:uid="{00000000-0005-0000-0000-0000660D0000}"/>
    <cellStyle name="Migliaia 45 2 3" xfId="2232" xr:uid="{00000000-0005-0000-0000-0000670D0000}"/>
    <cellStyle name="Migliaia 45 2 4" xfId="4750" xr:uid="{00000000-0005-0000-0000-0000680D0000}"/>
    <cellStyle name="Migliaia 45 2 5" xfId="4751" xr:uid="{00000000-0005-0000-0000-0000690D0000}"/>
    <cellStyle name="Migliaia 45 2 6" xfId="4752" xr:uid="{00000000-0005-0000-0000-00006A0D0000}"/>
    <cellStyle name="Migliaia 45 3" xfId="611" xr:uid="{00000000-0005-0000-0000-00006B0D0000}"/>
    <cellStyle name="Migliaia 45 3 2" xfId="612" xr:uid="{00000000-0005-0000-0000-00006C0D0000}"/>
    <cellStyle name="Migliaia 45 3 2 2" xfId="1828" xr:uid="{00000000-0005-0000-0000-00006D0D0000}"/>
    <cellStyle name="Migliaia 45 3 2 3" xfId="4753" xr:uid="{00000000-0005-0000-0000-00006E0D0000}"/>
    <cellStyle name="Migliaia 45 3 2 4" xfId="4754" xr:uid="{00000000-0005-0000-0000-00006F0D0000}"/>
    <cellStyle name="Migliaia 45 3 2 5" xfId="4755" xr:uid="{00000000-0005-0000-0000-0000700D0000}"/>
    <cellStyle name="Migliaia 45 3 2 6" xfId="4756" xr:uid="{00000000-0005-0000-0000-0000710D0000}"/>
    <cellStyle name="Migliaia 45 3 3" xfId="1827" xr:uid="{00000000-0005-0000-0000-0000720D0000}"/>
    <cellStyle name="Migliaia 45 3 3 2" xfId="4757" xr:uid="{00000000-0005-0000-0000-0000730D0000}"/>
    <cellStyle name="Migliaia 45 3 3 3" xfId="4758" xr:uid="{00000000-0005-0000-0000-0000740D0000}"/>
    <cellStyle name="Migliaia 45 3 3 4" xfId="4759" xr:uid="{00000000-0005-0000-0000-0000750D0000}"/>
    <cellStyle name="Migliaia 45 3 3 5" xfId="4760" xr:uid="{00000000-0005-0000-0000-0000760D0000}"/>
    <cellStyle name="Migliaia 45 3 4" xfId="2233" xr:uid="{00000000-0005-0000-0000-0000770D0000}"/>
    <cellStyle name="Migliaia 45 3 5" xfId="4761" xr:uid="{00000000-0005-0000-0000-0000780D0000}"/>
    <cellStyle name="Migliaia 45 3 6" xfId="4762" xr:uid="{00000000-0005-0000-0000-0000790D0000}"/>
    <cellStyle name="Migliaia 45 3 7" xfId="4763" xr:uid="{00000000-0005-0000-0000-00007A0D0000}"/>
    <cellStyle name="Migliaia 45 3 8" xfId="4764" xr:uid="{00000000-0005-0000-0000-00007B0D0000}"/>
    <cellStyle name="Migliaia 45 4" xfId="613" xr:uid="{00000000-0005-0000-0000-00007C0D0000}"/>
    <cellStyle name="Migliaia 45 4 2" xfId="1829" xr:uid="{00000000-0005-0000-0000-00007D0D0000}"/>
    <cellStyle name="Migliaia 45 4 2 2" xfId="4765" xr:uid="{00000000-0005-0000-0000-00007E0D0000}"/>
    <cellStyle name="Migliaia 45 4 3" xfId="4766" xr:uid="{00000000-0005-0000-0000-00007F0D0000}"/>
    <cellStyle name="Migliaia 45 4 4" xfId="4767" xr:uid="{00000000-0005-0000-0000-0000800D0000}"/>
    <cellStyle name="Migliaia 45 4 5" xfId="4768" xr:uid="{00000000-0005-0000-0000-0000810D0000}"/>
    <cellStyle name="Migliaia 45 4 6" xfId="4769" xr:uid="{00000000-0005-0000-0000-0000820D0000}"/>
    <cellStyle name="Migliaia 45 4 7" xfId="4770" xr:uid="{00000000-0005-0000-0000-0000830D0000}"/>
    <cellStyle name="Migliaia 45 5" xfId="614" xr:uid="{00000000-0005-0000-0000-0000840D0000}"/>
    <cellStyle name="Migliaia 45 5 2" xfId="1830" xr:uid="{00000000-0005-0000-0000-0000850D0000}"/>
    <cellStyle name="Migliaia 45 5 3" xfId="4771" xr:uid="{00000000-0005-0000-0000-0000860D0000}"/>
    <cellStyle name="Migliaia 45 5 4" xfId="4772" xr:uid="{00000000-0005-0000-0000-0000870D0000}"/>
    <cellStyle name="Migliaia 45 5 5" xfId="4773" xr:uid="{00000000-0005-0000-0000-0000880D0000}"/>
    <cellStyle name="Migliaia 45 5 6" xfId="4774" xr:uid="{00000000-0005-0000-0000-0000890D0000}"/>
    <cellStyle name="Migliaia 45 6" xfId="1825" xr:uid="{00000000-0005-0000-0000-00008A0D0000}"/>
    <cellStyle name="Migliaia 45 7" xfId="2231" xr:uid="{00000000-0005-0000-0000-00008B0D0000}"/>
    <cellStyle name="Migliaia 45 8" xfId="4775" xr:uid="{00000000-0005-0000-0000-00008C0D0000}"/>
    <cellStyle name="Migliaia 45 9" xfId="4776" xr:uid="{00000000-0005-0000-0000-00008D0D0000}"/>
    <cellStyle name="Migliaia 46" xfId="615" xr:uid="{00000000-0005-0000-0000-00008E0D0000}"/>
    <cellStyle name="Migliaia 46 10" xfId="4777" xr:uid="{00000000-0005-0000-0000-00008F0D0000}"/>
    <cellStyle name="Migliaia 46 11" xfId="4778" xr:uid="{00000000-0005-0000-0000-0000900D0000}"/>
    <cellStyle name="Migliaia 46 2" xfId="616" xr:uid="{00000000-0005-0000-0000-0000910D0000}"/>
    <cellStyle name="Migliaia 46 2 2" xfId="1832" xr:uid="{00000000-0005-0000-0000-0000920D0000}"/>
    <cellStyle name="Migliaia 46 2 3" xfId="2235" xr:uid="{00000000-0005-0000-0000-0000930D0000}"/>
    <cellStyle name="Migliaia 46 2 4" xfId="4779" xr:uid="{00000000-0005-0000-0000-0000940D0000}"/>
    <cellStyle name="Migliaia 46 2 5" xfId="4780" xr:uid="{00000000-0005-0000-0000-0000950D0000}"/>
    <cellStyle name="Migliaia 46 2 6" xfId="4781" xr:uid="{00000000-0005-0000-0000-0000960D0000}"/>
    <cellStyle name="Migliaia 46 3" xfId="617" xr:uid="{00000000-0005-0000-0000-0000970D0000}"/>
    <cellStyle name="Migliaia 46 3 2" xfId="618" xr:uid="{00000000-0005-0000-0000-0000980D0000}"/>
    <cellStyle name="Migliaia 46 3 2 2" xfId="1834" xr:uid="{00000000-0005-0000-0000-0000990D0000}"/>
    <cellStyle name="Migliaia 46 3 2 3" xfId="4782" xr:uid="{00000000-0005-0000-0000-00009A0D0000}"/>
    <cellStyle name="Migliaia 46 3 2 4" xfId="4783" xr:uid="{00000000-0005-0000-0000-00009B0D0000}"/>
    <cellStyle name="Migliaia 46 3 2 5" xfId="4784" xr:uid="{00000000-0005-0000-0000-00009C0D0000}"/>
    <cellStyle name="Migliaia 46 3 2 6" xfId="4785" xr:uid="{00000000-0005-0000-0000-00009D0D0000}"/>
    <cellStyle name="Migliaia 46 3 3" xfId="1833" xr:uid="{00000000-0005-0000-0000-00009E0D0000}"/>
    <cellStyle name="Migliaia 46 3 3 2" xfId="4786" xr:uid="{00000000-0005-0000-0000-00009F0D0000}"/>
    <cellStyle name="Migliaia 46 3 3 3" xfId="4787" xr:uid="{00000000-0005-0000-0000-0000A00D0000}"/>
    <cellStyle name="Migliaia 46 3 3 4" xfId="4788" xr:uid="{00000000-0005-0000-0000-0000A10D0000}"/>
    <cellStyle name="Migliaia 46 3 3 5" xfId="4789" xr:uid="{00000000-0005-0000-0000-0000A20D0000}"/>
    <cellStyle name="Migliaia 46 3 4" xfId="2236" xr:uid="{00000000-0005-0000-0000-0000A30D0000}"/>
    <cellStyle name="Migliaia 46 3 5" xfId="4790" xr:uid="{00000000-0005-0000-0000-0000A40D0000}"/>
    <cellStyle name="Migliaia 46 3 6" xfId="4791" xr:uid="{00000000-0005-0000-0000-0000A50D0000}"/>
    <cellStyle name="Migliaia 46 3 7" xfId="4792" xr:uid="{00000000-0005-0000-0000-0000A60D0000}"/>
    <cellStyle name="Migliaia 46 3 8" xfId="4793" xr:uid="{00000000-0005-0000-0000-0000A70D0000}"/>
    <cellStyle name="Migliaia 46 4" xfId="619" xr:uid="{00000000-0005-0000-0000-0000A80D0000}"/>
    <cellStyle name="Migliaia 46 4 2" xfId="1835" xr:uid="{00000000-0005-0000-0000-0000A90D0000}"/>
    <cellStyle name="Migliaia 46 4 2 2" xfId="4794" xr:uid="{00000000-0005-0000-0000-0000AA0D0000}"/>
    <cellStyle name="Migliaia 46 4 3" xfId="4795" xr:uid="{00000000-0005-0000-0000-0000AB0D0000}"/>
    <cellStyle name="Migliaia 46 4 4" xfId="4796" xr:uid="{00000000-0005-0000-0000-0000AC0D0000}"/>
    <cellStyle name="Migliaia 46 4 5" xfId="4797" xr:uid="{00000000-0005-0000-0000-0000AD0D0000}"/>
    <cellStyle name="Migliaia 46 4 6" xfId="4798" xr:uid="{00000000-0005-0000-0000-0000AE0D0000}"/>
    <cellStyle name="Migliaia 46 4 7" xfId="4799" xr:uid="{00000000-0005-0000-0000-0000AF0D0000}"/>
    <cellStyle name="Migliaia 46 5" xfId="620" xr:uid="{00000000-0005-0000-0000-0000B00D0000}"/>
    <cellStyle name="Migliaia 46 5 2" xfId="1836" xr:uid="{00000000-0005-0000-0000-0000B10D0000}"/>
    <cellStyle name="Migliaia 46 5 3" xfId="4800" xr:uid="{00000000-0005-0000-0000-0000B20D0000}"/>
    <cellStyle name="Migliaia 46 5 4" xfId="4801" xr:uid="{00000000-0005-0000-0000-0000B30D0000}"/>
    <cellStyle name="Migliaia 46 5 5" xfId="4802" xr:uid="{00000000-0005-0000-0000-0000B40D0000}"/>
    <cellStyle name="Migliaia 46 5 6" xfId="4803" xr:uid="{00000000-0005-0000-0000-0000B50D0000}"/>
    <cellStyle name="Migliaia 46 6" xfId="1831" xr:uid="{00000000-0005-0000-0000-0000B60D0000}"/>
    <cellStyle name="Migliaia 46 7" xfId="2234" xr:uid="{00000000-0005-0000-0000-0000B70D0000}"/>
    <cellStyle name="Migliaia 46 8" xfId="4804" xr:uid="{00000000-0005-0000-0000-0000B80D0000}"/>
    <cellStyle name="Migliaia 46 9" xfId="4805" xr:uid="{00000000-0005-0000-0000-0000B90D0000}"/>
    <cellStyle name="Migliaia 47" xfId="621" xr:uid="{00000000-0005-0000-0000-0000BA0D0000}"/>
    <cellStyle name="Migliaia 47 10" xfId="4806" xr:uid="{00000000-0005-0000-0000-0000BB0D0000}"/>
    <cellStyle name="Migliaia 47 11" xfId="4807" xr:uid="{00000000-0005-0000-0000-0000BC0D0000}"/>
    <cellStyle name="Migliaia 47 2" xfId="622" xr:uid="{00000000-0005-0000-0000-0000BD0D0000}"/>
    <cellStyle name="Migliaia 47 2 2" xfId="1838" xr:uid="{00000000-0005-0000-0000-0000BE0D0000}"/>
    <cellStyle name="Migliaia 47 2 3" xfId="2238" xr:uid="{00000000-0005-0000-0000-0000BF0D0000}"/>
    <cellStyle name="Migliaia 47 2 4" xfId="4808" xr:uid="{00000000-0005-0000-0000-0000C00D0000}"/>
    <cellStyle name="Migliaia 47 2 5" xfId="4809" xr:uid="{00000000-0005-0000-0000-0000C10D0000}"/>
    <cellStyle name="Migliaia 47 2 6" xfId="4810" xr:uid="{00000000-0005-0000-0000-0000C20D0000}"/>
    <cellStyle name="Migliaia 47 3" xfId="623" xr:uid="{00000000-0005-0000-0000-0000C30D0000}"/>
    <cellStyle name="Migliaia 47 3 2" xfId="624" xr:uid="{00000000-0005-0000-0000-0000C40D0000}"/>
    <cellStyle name="Migliaia 47 3 2 2" xfId="1840" xr:uid="{00000000-0005-0000-0000-0000C50D0000}"/>
    <cellStyle name="Migliaia 47 3 2 3" xfId="4811" xr:uid="{00000000-0005-0000-0000-0000C60D0000}"/>
    <cellStyle name="Migliaia 47 3 2 4" xfId="4812" xr:uid="{00000000-0005-0000-0000-0000C70D0000}"/>
    <cellStyle name="Migliaia 47 3 2 5" xfId="4813" xr:uid="{00000000-0005-0000-0000-0000C80D0000}"/>
    <cellStyle name="Migliaia 47 3 2 6" xfId="4814" xr:uid="{00000000-0005-0000-0000-0000C90D0000}"/>
    <cellStyle name="Migliaia 47 3 3" xfId="1839" xr:uid="{00000000-0005-0000-0000-0000CA0D0000}"/>
    <cellStyle name="Migliaia 47 3 3 2" xfId="4815" xr:uid="{00000000-0005-0000-0000-0000CB0D0000}"/>
    <cellStyle name="Migliaia 47 3 3 3" xfId="4816" xr:uid="{00000000-0005-0000-0000-0000CC0D0000}"/>
    <cellStyle name="Migliaia 47 3 3 4" xfId="4817" xr:uid="{00000000-0005-0000-0000-0000CD0D0000}"/>
    <cellStyle name="Migliaia 47 3 3 5" xfId="4818" xr:uid="{00000000-0005-0000-0000-0000CE0D0000}"/>
    <cellStyle name="Migliaia 47 3 4" xfId="2239" xr:uid="{00000000-0005-0000-0000-0000CF0D0000}"/>
    <cellStyle name="Migliaia 47 3 5" xfId="4819" xr:uid="{00000000-0005-0000-0000-0000D00D0000}"/>
    <cellStyle name="Migliaia 47 3 6" xfId="4820" xr:uid="{00000000-0005-0000-0000-0000D10D0000}"/>
    <cellStyle name="Migliaia 47 3 7" xfId="4821" xr:uid="{00000000-0005-0000-0000-0000D20D0000}"/>
    <cellStyle name="Migliaia 47 3 8" xfId="4822" xr:uid="{00000000-0005-0000-0000-0000D30D0000}"/>
    <cellStyle name="Migliaia 47 4" xfId="625" xr:uid="{00000000-0005-0000-0000-0000D40D0000}"/>
    <cellStyle name="Migliaia 47 4 2" xfId="1841" xr:uid="{00000000-0005-0000-0000-0000D50D0000}"/>
    <cellStyle name="Migliaia 47 4 2 2" xfId="4823" xr:uid="{00000000-0005-0000-0000-0000D60D0000}"/>
    <cellStyle name="Migliaia 47 4 3" xfId="4824" xr:uid="{00000000-0005-0000-0000-0000D70D0000}"/>
    <cellStyle name="Migliaia 47 4 4" xfId="4825" xr:uid="{00000000-0005-0000-0000-0000D80D0000}"/>
    <cellStyle name="Migliaia 47 4 5" xfId="4826" xr:uid="{00000000-0005-0000-0000-0000D90D0000}"/>
    <cellStyle name="Migliaia 47 4 6" xfId="4827" xr:uid="{00000000-0005-0000-0000-0000DA0D0000}"/>
    <cellStyle name="Migliaia 47 4 7" xfId="4828" xr:uid="{00000000-0005-0000-0000-0000DB0D0000}"/>
    <cellStyle name="Migliaia 47 5" xfId="626" xr:uid="{00000000-0005-0000-0000-0000DC0D0000}"/>
    <cellStyle name="Migliaia 47 5 2" xfId="1842" xr:uid="{00000000-0005-0000-0000-0000DD0D0000}"/>
    <cellStyle name="Migliaia 47 5 3" xfId="4829" xr:uid="{00000000-0005-0000-0000-0000DE0D0000}"/>
    <cellStyle name="Migliaia 47 5 4" xfId="4830" xr:uid="{00000000-0005-0000-0000-0000DF0D0000}"/>
    <cellStyle name="Migliaia 47 5 5" xfId="4831" xr:uid="{00000000-0005-0000-0000-0000E00D0000}"/>
    <cellStyle name="Migliaia 47 5 6" xfId="4832" xr:uid="{00000000-0005-0000-0000-0000E10D0000}"/>
    <cellStyle name="Migliaia 47 6" xfId="1837" xr:uid="{00000000-0005-0000-0000-0000E20D0000}"/>
    <cellStyle name="Migliaia 47 7" xfId="2237" xr:uid="{00000000-0005-0000-0000-0000E30D0000}"/>
    <cellStyle name="Migliaia 47 8" xfId="4833" xr:uid="{00000000-0005-0000-0000-0000E40D0000}"/>
    <cellStyle name="Migliaia 47 9" xfId="4834" xr:uid="{00000000-0005-0000-0000-0000E50D0000}"/>
    <cellStyle name="Migliaia 48" xfId="627" xr:uid="{00000000-0005-0000-0000-0000E60D0000}"/>
    <cellStyle name="Migliaia 48 10" xfId="4835" xr:uid="{00000000-0005-0000-0000-0000E70D0000}"/>
    <cellStyle name="Migliaia 48 11" xfId="4836" xr:uid="{00000000-0005-0000-0000-0000E80D0000}"/>
    <cellStyle name="Migliaia 48 2" xfId="628" xr:uid="{00000000-0005-0000-0000-0000E90D0000}"/>
    <cellStyle name="Migliaia 48 2 2" xfId="1844" xr:uid="{00000000-0005-0000-0000-0000EA0D0000}"/>
    <cellStyle name="Migliaia 48 2 3" xfId="2241" xr:uid="{00000000-0005-0000-0000-0000EB0D0000}"/>
    <cellStyle name="Migliaia 48 2 4" xfId="4837" xr:uid="{00000000-0005-0000-0000-0000EC0D0000}"/>
    <cellStyle name="Migliaia 48 2 5" xfId="4838" xr:uid="{00000000-0005-0000-0000-0000ED0D0000}"/>
    <cellStyle name="Migliaia 48 2 6" xfId="4839" xr:uid="{00000000-0005-0000-0000-0000EE0D0000}"/>
    <cellStyle name="Migliaia 48 3" xfId="629" xr:uid="{00000000-0005-0000-0000-0000EF0D0000}"/>
    <cellStyle name="Migliaia 48 3 2" xfId="630" xr:uid="{00000000-0005-0000-0000-0000F00D0000}"/>
    <cellStyle name="Migliaia 48 3 2 2" xfId="1846" xr:uid="{00000000-0005-0000-0000-0000F10D0000}"/>
    <cellStyle name="Migliaia 48 3 2 3" xfId="4840" xr:uid="{00000000-0005-0000-0000-0000F20D0000}"/>
    <cellStyle name="Migliaia 48 3 2 4" xfId="4841" xr:uid="{00000000-0005-0000-0000-0000F30D0000}"/>
    <cellStyle name="Migliaia 48 3 2 5" xfId="4842" xr:uid="{00000000-0005-0000-0000-0000F40D0000}"/>
    <cellStyle name="Migliaia 48 3 2 6" xfId="4843" xr:uid="{00000000-0005-0000-0000-0000F50D0000}"/>
    <cellStyle name="Migliaia 48 3 3" xfId="1845" xr:uid="{00000000-0005-0000-0000-0000F60D0000}"/>
    <cellStyle name="Migliaia 48 3 3 2" xfId="4844" xr:uid="{00000000-0005-0000-0000-0000F70D0000}"/>
    <cellStyle name="Migliaia 48 3 3 3" xfId="4845" xr:uid="{00000000-0005-0000-0000-0000F80D0000}"/>
    <cellStyle name="Migliaia 48 3 3 4" xfId="4846" xr:uid="{00000000-0005-0000-0000-0000F90D0000}"/>
    <cellStyle name="Migliaia 48 3 3 5" xfId="4847" xr:uid="{00000000-0005-0000-0000-0000FA0D0000}"/>
    <cellStyle name="Migliaia 48 3 4" xfId="2242" xr:uid="{00000000-0005-0000-0000-0000FB0D0000}"/>
    <cellStyle name="Migliaia 48 3 5" xfId="4848" xr:uid="{00000000-0005-0000-0000-0000FC0D0000}"/>
    <cellStyle name="Migliaia 48 3 6" xfId="4849" xr:uid="{00000000-0005-0000-0000-0000FD0D0000}"/>
    <cellStyle name="Migliaia 48 3 7" xfId="4850" xr:uid="{00000000-0005-0000-0000-0000FE0D0000}"/>
    <cellStyle name="Migliaia 48 3 8" xfId="4851" xr:uid="{00000000-0005-0000-0000-0000FF0D0000}"/>
    <cellStyle name="Migliaia 48 4" xfId="631" xr:uid="{00000000-0005-0000-0000-0000000E0000}"/>
    <cellStyle name="Migliaia 48 4 2" xfId="1847" xr:uid="{00000000-0005-0000-0000-0000010E0000}"/>
    <cellStyle name="Migliaia 48 4 2 2" xfId="4852" xr:uid="{00000000-0005-0000-0000-0000020E0000}"/>
    <cellStyle name="Migliaia 48 4 3" xfId="4853" xr:uid="{00000000-0005-0000-0000-0000030E0000}"/>
    <cellStyle name="Migliaia 48 4 4" xfId="4854" xr:uid="{00000000-0005-0000-0000-0000040E0000}"/>
    <cellStyle name="Migliaia 48 4 5" xfId="4855" xr:uid="{00000000-0005-0000-0000-0000050E0000}"/>
    <cellStyle name="Migliaia 48 4 6" xfId="4856" xr:uid="{00000000-0005-0000-0000-0000060E0000}"/>
    <cellStyle name="Migliaia 48 4 7" xfId="4857" xr:uid="{00000000-0005-0000-0000-0000070E0000}"/>
    <cellStyle name="Migliaia 48 5" xfId="632" xr:uid="{00000000-0005-0000-0000-0000080E0000}"/>
    <cellStyle name="Migliaia 48 5 2" xfId="1848" xr:uid="{00000000-0005-0000-0000-0000090E0000}"/>
    <cellStyle name="Migliaia 48 5 3" xfId="4858" xr:uid="{00000000-0005-0000-0000-00000A0E0000}"/>
    <cellStyle name="Migliaia 48 5 4" xfId="4859" xr:uid="{00000000-0005-0000-0000-00000B0E0000}"/>
    <cellStyle name="Migliaia 48 5 5" xfId="4860" xr:uid="{00000000-0005-0000-0000-00000C0E0000}"/>
    <cellStyle name="Migliaia 48 5 6" xfId="4861" xr:uid="{00000000-0005-0000-0000-00000D0E0000}"/>
    <cellStyle name="Migliaia 48 6" xfId="1843" xr:uid="{00000000-0005-0000-0000-00000E0E0000}"/>
    <cellStyle name="Migliaia 48 7" xfId="2240" xr:uid="{00000000-0005-0000-0000-00000F0E0000}"/>
    <cellStyle name="Migliaia 48 8" xfId="4862" xr:uid="{00000000-0005-0000-0000-0000100E0000}"/>
    <cellStyle name="Migliaia 48 9" xfId="4863" xr:uid="{00000000-0005-0000-0000-0000110E0000}"/>
    <cellStyle name="Migliaia 49" xfId="633" xr:uid="{00000000-0005-0000-0000-0000120E0000}"/>
    <cellStyle name="Migliaia 49 10" xfId="4864" xr:uid="{00000000-0005-0000-0000-0000130E0000}"/>
    <cellStyle name="Migliaia 49 11" xfId="4865" xr:uid="{00000000-0005-0000-0000-0000140E0000}"/>
    <cellStyle name="Migliaia 49 2" xfId="634" xr:uid="{00000000-0005-0000-0000-0000150E0000}"/>
    <cellStyle name="Migliaia 49 2 2" xfId="1850" xr:uid="{00000000-0005-0000-0000-0000160E0000}"/>
    <cellStyle name="Migliaia 49 2 3" xfId="2244" xr:uid="{00000000-0005-0000-0000-0000170E0000}"/>
    <cellStyle name="Migliaia 49 2 4" xfId="4866" xr:uid="{00000000-0005-0000-0000-0000180E0000}"/>
    <cellStyle name="Migliaia 49 2 5" xfId="4867" xr:uid="{00000000-0005-0000-0000-0000190E0000}"/>
    <cellStyle name="Migliaia 49 2 6" xfId="4868" xr:uid="{00000000-0005-0000-0000-00001A0E0000}"/>
    <cellStyle name="Migliaia 49 3" xfId="635" xr:uid="{00000000-0005-0000-0000-00001B0E0000}"/>
    <cellStyle name="Migliaia 49 3 2" xfId="636" xr:uid="{00000000-0005-0000-0000-00001C0E0000}"/>
    <cellStyle name="Migliaia 49 3 2 2" xfId="1852" xr:uid="{00000000-0005-0000-0000-00001D0E0000}"/>
    <cellStyle name="Migliaia 49 3 2 3" xfId="4869" xr:uid="{00000000-0005-0000-0000-00001E0E0000}"/>
    <cellStyle name="Migliaia 49 3 2 4" xfId="4870" xr:uid="{00000000-0005-0000-0000-00001F0E0000}"/>
    <cellStyle name="Migliaia 49 3 2 5" xfId="4871" xr:uid="{00000000-0005-0000-0000-0000200E0000}"/>
    <cellStyle name="Migliaia 49 3 2 6" xfId="4872" xr:uid="{00000000-0005-0000-0000-0000210E0000}"/>
    <cellStyle name="Migliaia 49 3 3" xfId="1851" xr:uid="{00000000-0005-0000-0000-0000220E0000}"/>
    <cellStyle name="Migliaia 49 3 3 2" xfId="4873" xr:uid="{00000000-0005-0000-0000-0000230E0000}"/>
    <cellStyle name="Migliaia 49 3 3 3" xfId="4874" xr:uid="{00000000-0005-0000-0000-0000240E0000}"/>
    <cellStyle name="Migliaia 49 3 3 4" xfId="4875" xr:uid="{00000000-0005-0000-0000-0000250E0000}"/>
    <cellStyle name="Migliaia 49 3 3 5" xfId="4876" xr:uid="{00000000-0005-0000-0000-0000260E0000}"/>
    <cellStyle name="Migliaia 49 3 4" xfId="2245" xr:uid="{00000000-0005-0000-0000-0000270E0000}"/>
    <cellStyle name="Migliaia 49 3 5" xfId="4877" xr:uid="{00000000-0005-0000-0000-0000280E0000}"/>
    <cellStyle name="Migliaia 49 3 6" xfId="4878" xr:uid="{00000000-0005-0000-0000-0000290E0000}"/>
    <cellStyle name="Migliaia 49 3 7" xfId="4879" xr:uid="{00000000-0005-0000-0000-00002A0E0000}"/>
    <cellStyle name="Migliaia 49 3 8" xfId="4880" xr:uid="{00000000-0005-0000-0000-00002B0E0000}"/>
    <cellStyle name="Migliaia 49 4" xfId="637" xr:uid="{00000000-0005-0000-0000-00002C0E0000}"/>
    <cellStyle name="Migliaia 49 4 2" xfId="1853" xr:uid="{00000000-0005-0000-0000-00002D0E0000}"/>
    <cellStyle name="Migliaia 49 4 2 2" xfId="4881" xr:uid="{00000000-0005-0000-0000-00002E0E0000}"/>
    <cellStyle name="Migliaia 49 4 3" xfId="4882" xr:uid="{00000000-0005-0000-0000-00002F0E0000}"/>
    <cellStyle name="Migliaia 49 4 4" xfId="4883" xr:uid="{00000000-0005-0000-0000-0000300E0000}"/>
    <cellStyle name="Migliaia 49 4 5" xfId="4884" xr:uid="{00000000-0005-0000-0000-0000310E0000}"/>
    <cellStyle name="Migliaia 49 4 6" xfId="4885" xr:uid="{00000000-0005-0000-0000-0000320E0000}"/>
    <cellStyle name="Migliaia 49 4 7" xfId="4886" xr:uid="{00000000-0005-0000-0000-0000330E0000}"/>
    <cellStyle name="Migliaia 49 5" xfId="638" xr:uid="{00000000-0005-0000-0000-0000340E0000}"/>
    <cellStyle name="Migliaia 49 5 2" xfId="1854" xr:uid="{00000000-0005-0000-0000-0000350E0000}"/>
    <cellStyle name="Migliaia 49 5 3" xfId="4887" xr:uid="{00000000-0005-0000-0000-0000360E0000}"/>
    <cellStyle name="Migliaia 49 5 4" xfId="4888" xr:uid="{00000000-0005-0000-0000-0000370E0000}"/>
    <cellStyle name="Migliaia 49 5 5" xfId="4889" xr:uid="{00000000-0005-0000-0000-0000380E0000}"/>
    <cellStyle name="Migliaia 49 5 6" xfId="4890" xr:uid="{00000000-0005-0000-0000-0000390E0000}"/>
    <cellStyle name="Migliaia 49 6" xfId="1849" xr:uid="{00000000-0005-0000-0000-00003A0E0000}"/>
    <cellStyle name="Migliaia 49 7" xfId="2243" xr:uid="{00000000-0005-0000-0000-00003B0E0000}"/>
    <cellStyle name="Migliaia 49 8" xfId="4891" xr:uid="{00000000-0005-0000-0000-00003C0E0000}"/>
    <cellStyle name="Migliaia 49 9" xfId="4892" xr:uid="{00000000-0005-0000-0000-00003D0E0000}"/>
    <cellStyle name="Migliaia 5" xfId="639" xr:uid="{00000000-0005-0000-0000-00003E0E0000}"/>
    <cellStyle name="Migliaia 5 10" xfId="4893" xr:uid="{00000000-0005-0000-0000-00003F0E0000}"/>
    <cellStyle name="Migliaia 5 11" xfId="4894" xr:uid="{00000000-0005-0000-0000-0000400E0000}"/>
    <cellStyle name="Migliaia 5 2" xfId="640" xr:uid="{00000000-0005-0000-0000-0000410E0000}"/>
    <cellStyle name="Migliaia 5 2 2" xfId="1856" xr:uid="{00000000-0005-0000-0000-0000420E0000}"/>
    <cellStyle name="Migliaia 5 2 3" xfId="2247" xr:uid="{00000000-0005-0000-0000-0000430E0000}"/>
    <cellStyle name="Migliaia 5 2 4" xfId="4895" xr:uid="{00000000-0005-0000-0000-0000440E0000}"/>
    <cellStyle name="Migliaia 5 2 5" xfId="4896" xr:uid="{00000000-0005-0000-0000-0000450E0000}"/>
    <cellStyle name="Migliaia 5 2 6" xfId="4897" xr:uid="{00000000-0005-0000-0000-0000460E0000}"/>
    <cellStyle name="Migliaia 5 3" xfId="641" xr:uid="{00000000-0005-0000-0000-0000470E0000}"/>
    <cellStyle name="Migliaia 5 3 2" xfId="642" xr:uid="{00000000-0005-0000-0000-0000480E0000}"/>
    <cellStyle name="Migliaia 5 3 2 2" xfId="1858" xr:uid="{00000000-0005-0000-0000-0000490E0000}"/>
    <cellStyle name="Migliaia 5 3 2 3" xfId="4898" xr:uid="{00000000-0005-0000-0000-00004A0E0000}"/>
    <cellStyle name="Migliaia 5 3 2 4" xfId="4899" xr:uid="{00000000-0005-0000-0000-00004B0E0000}"/>
    <cellStyle name="Migliaia 5 3 2 5" xfId="4900" xr:uid="{00000000-0005-0000-0000-00004C0E0000}"/>
    <cellStyle name="Migliaia 5 3 2 6" xfId="4901" xr:uid="{00000000-0005-0000-0000-00004D0E0000}"/>
    <cellStyle name="Migliaia 5 3 3" xfId="1857" xr:uid="{00000000-0005-0000-0000-00004E0E0000}"/>
    <cellStyle name="Migliaia 5 3 3 2" xfId="4902" xr:uid="{00000000-0005-0000-0000-00004F0E0000}"/>
    <cellStyle name="Migliaia 5 3 3 3" xfId="4903" xr:uid="{00000000-0005-0000-0000-0000500E0000}"/>
    <cellStyle name="Migliaia 5 3 3 4" xfId="4904" xr:uid="{00000000-0005-0000-0000-0000510E0000}"/>
    <cellStyle name="Migliaia 5 3 3 5" xfId="4905" xr:uid="{00000000-0005-0000-0000-0000520E0000}"/>
    <cellStyle name="Migliaia 5 3 4" xfId="2248" xr:uid="{00000000-0005-0000-0000-0000530E0000}"/>
    <cellStyle name="Migliaia 5 3 5" xfId="4906" xr:uid="{00000000-0005-0000-0000-0000540E0000}"/>
    <cellStyle name="Migliaia 5 3 6" xfId="4907" xr:uid="{00000000-0005-0000-0000-0000550E0000}"/>
    <cellStyle name="Migliaia 5 3 7" xfId="4908" xr:uid="{00000000-0005-0000-0000-0000560E0000}"/>
    <cellStyle name="Migliaia 5 3 8" xfId="4909" xr:uid="{00000000-0005-0000-0000-0000570E0000}"/>
    <cellStyle name="Migliaia 5 4" xfId="643" xr:uid="{00000000-0005-0000-0000-0000580E0000}"/>
    <cellStyle name="Migliaia 5 4 2" xfId="1859" xr:uid="{00000000-0005-0000-0000-0000590E0000}"/>
    <cellStyle name="Migliaia 5 4 2 2" xfId="4910" xr:uid="{00000000-0005-0000-0000-00005A0E0000}"/>
    <cellStyle name="Migliaia 5 4 3" xfId="4911" xr:uid="{00000000-0005-0000-0000-00005B0E0000}"/>
    <cellStyle name="Migliaia 5 4 4" xfId="4912" xr:uid="{00000000-0005-0000-0000-00005C0E0000}"/>
    <cellStyle name="Migliaia 5 4 5" xfId="4913" xr:uid="{00000000-0005-0000-0000-00005D0E0000}"/>
    <cellStyle name="Migliaia 5 4 6" xfId="4914" xr:uid="{00000000-0005-0000-0000-00005E0E0000}"/>
    <cellStyle name="Migliaia 5 4 7" xfId="4915" xr:uid="{00000000-0005-0000-0000-00005F0E0000}"/>
    <cellStyle name="Migliaia 5 5" xfId="644" xr:uid="{00000000-0005-0000-0000-0000600E0000}"/>
    <cellStyle name="Migliaia 5 5 2" xfId="1860" xr:uid="{00000000-0005-0000-0000-0000610E0000}"/>
    <cellStyle name="Migliaia 5 5 3" xfId="4916" xr:uid="{00000000-0005-0000-0000-0000620E0000}"/>
    <cellStyle name="Migliaia 5 5 4" xfId="4917" xr:uid="{00000000-0005-0000-0000-0000630E0000}"/>
    <cellStyle name="Migliaia 5 5 5" xfId="4918" xr:uid="{00000000-0005-0000-0000-0000640E0000}"/>
    <cellStyle name="Migliaia 5 5 6" xfId="4919" xr:uid="{00000000-0005-0000-0000-0000650E0000}"/>
    <cellStyle name="Migliaia 5 6" xfId="1855" xr:uid="{00000000-0005-0000-0000-0000660E0000}"/>
    <cellStyle name="Migliaia 5 7" xfId="2246" xr:uid="{00000000-0005-0000-0000-0000670E0000}"/>
    <cellStyle name="Migliaia 5 8" xfId="4920" xr:uid="{00000000-0005-0000-0000-0000680E0000}"/>
    <cellStyle name="Migliaia 5 9" xfId="4921" xr:uid="{00000000-0005-0000-0000-0000690E0000}"/>
    <cellStyle name="Migliaia 50" xfId="645" xr:uid="{00000000-0005-0000-0000-00006A0E0000}"/>
    <cellStyle name="Migliaia 50 10" xfId="4922" xr:uid="{00000000-0005-0000-0000-00006B0E0000}"/>
    <cellStyle name="Migliaia 50 11" xfId="4923" xr:uid="{00000000-0005-0000-0000-00006C0E0000}"/>
    <cellStyle name="Migliaia 50 2" xfId="646" xr:uid="{00000000-0005-0000-0000-00006D0E0000}"/>
    <cellStyle name="Migliaia 50 2 2" xfId="1862" xr:uid="{00000000-0005-0000-0000-00006E0E0000}"/>
    <cellStyle name="Migliaia 50 2 3" xfId="2250" xr:uid="{00000000-0005-0000-0000-00006F0E0000}"/>
    <cellStyle name="Migliaia 50 2 4" xfId="4924" xr:uid="{00000000-0005-0000-0000-0000700E0000}"/>
    <cellStyle name="Migliaia 50 2 5" xfId="4925" xr:uid="{00000000-0005-0000-0000-0000710E0000}"/>
    <cellStyle name="Migliaia 50 2 6" xfId="4926" xr:uid="{00000000-0005-0000-0000-0000720E0000}"/>
    <cellStyle name="Migliaia 50 3" xfId="647" xr:uid="{00000000-0005-0000-0000-0000730E0000}"/>
    <cellStyle name="Migliaia 50 3 2" xfId="648" xr:uid="{00000000-0005-0000-0000-0000740E0000}"/>
    <cellStyle name="Migliaia 50 3 2 2" xfId="1864" xr:uid="{00000000-0005-0000-0000-0000750E0000}"/>
    <cellStyle name="Migliaia 50 3 2 3" xfId="4927" xr:uid="{00000000-0005-0000-0000-0000760E0000}"/>
    <cellStyle name="Migliaia 50 3 2 4" xfId="4928" xr:uid="{00000000-0005-0000-0000-0000770E0000}"/>
    <cellStyle name="Migliaia 50 3 2 5" xfId="4929" xr:uid="{00000000-0005-0000-0000-0000780E0000}"/>
    <cellStyle name="Migliaia 50 3 2 6" xfId="4930" xr:uid="{00000000-0005-0000-0000-0000790E0000}"/>
    <cellStyle name="Migliaia 50 3 3" xfId="1863" xr:uid="{00000000-0005-0000-0000-00007A0E0000}"/>
    <cellStyle name="Migliaia 50 3 3 2" xfId="4931" xr:uid="{00000000-0005-0000-0000-00007B0E0000}"/>
    <cellStyle name="Migliaia 50 3 3 3" xfId="4932" xr:uid="{00000000-0005-0000-0000-00007C0E0000}"/>
    <cellStyle name="Migliaia 50 3 3 4" xfId="4933" xr:uid="{00000000-0005-0000-0000-00007D0E0000}"/>
    <cellStyle name="Migliaia 50 3 3 5" xfId="4934" xr:uid="{00000000-0005-0000-0000-00007E0E0000}"/>
    <cellStyle name="Migliaia 50 3 4" xfId="2251" xr:uid="{00000000-0005-0000-0000-00007F0E0000}"/>
    <cellStyle name="Migliaia 50 3 5" xfId="4935" xr:uid="{00000000-0005-0000-0000-0000800E0000}"/>
    <cellStyle name="Migliaia 50 3 6" xfId="4936" xr:uid="{00000000-0005-0000-0000-0000810E0000}"/>
    <cellStyle name="Migliaia 50 3 7" xfId="4937" xr:uid="{00000000-0005-0000-0000-0000820E0000}"/>
    <cellStyle name="Migliaia 50 3 8" xfId="4938" xr:uid="{00000000-0005-0000-0000-0000830E0000}"/>
    <cellStyle name="Migliaia 50 4" xfId="649" xr:uid="{00000000-0005-0000-0000-0000840E0000}"/>
    <cellStyle name="Migliaia 50 4 2" xfId="1865" xr:uid="{00000000-0005-0000-0000-0000850E0000}"/>
    <cellStyle name="Migliaia 50 4 2 2" xfId="4939" xr:uid="{00000000-0005-0000-0000-0000860E0000}"/>
    <cellStyle name="Migliaia 50 4 3" xfId="4940" xr:uid="{00000000-0005-0000-0000-0000870E0000}"/>
    <cellStyle name="Migliaia 50 4 4" xfId="4941" xr:uid="{00000000-0005-0000-0000-0000880E0000}"/>
    <cellStyle name="Migliaia 50 4 5" xfId="4942" xr:uid="{00000000-0005-0000-0000-0000890E0000}"/>
    <cellStyle name="Migliaia 50 4 6" xfId="4943" xr:uid="{00000000-0005-0000-0000-00008A0E0000}"/>
    <cellStyle name="Migliaia 50 4 7" xfId="4944" xr:uid="{00000000-0005-0000-0000-00008B0E0000}"/>
    <cellStyle name="Migliaia 50 5" xfId="650" xr:uid="{00000000-0005-0000-0000-00008C0E0000}"/>
    <cellStyle name="Migliaia 50 5 2" xfId="1866" xr:uid="{00000000-0005-0000-0000-00008D0E0000}"/>
    <cellStyle name="Migliaia 50 5 3" xfId="4945" xr:uid="{00000000-0005-0000-0000-00008E0E0000}"/>
    <cellStyle name="Migliaia 50 5 4" xfId="4946" xr:uid="{00000000-0005-0000-0000-00008F0E0000}"/>
    <cellStyle name="Migliaia 50 5 5" xfId="4947" xr:uid="{00000000-0005-0000-0000-0000900E0000}"/>
    <cellStyle name="Migliaia 50 5 6" xfId="4948" xr:uid="{00000000-0005-0000-0000-0000910E0000}"/>
    <cellStyle name="Migliaia 50 6" xfId="1861" xr:uid="{00000000-0005-0000-0000-0000920E0000}"/>
    <cellStyle name="Migliaia 50 7" xfId="2249" xr:uid="{00000000-0005-0000-0000-0000930E0000}"/>
    <cellStyle name="Migliaia 50 8" xfId="4949" xr:uid="{00000000-0005-0000-0000-0000940E0000}"/>
    <cellStyle name="Migliaia 50 9" xfId="4950" xr:uid="{00000000-0005-0000-0000-0000950E0000}"/>
    <cellStyle name="Migliaia 51" xfId="651" xr:uid="{00000000-0005-0000-0000-0000960E0000}"/>
    <cellStyle name="Migliaia 51 10" xfId="4951" xr:uid="{00000000-0005-0000-0000-0000970E0000}"/>
    <cellStyle name="Migliaia 51 11" xfId="4952" xr:uid="{00000000-0005-0000-0000-0000980E0000}"/>
    <cellStyle name="Migliaia 51 2" xfId="652" xr:uid="{00000000-0005-0000-0000-0000990E0000}"/>
    <cellStyle name="Migliaia 51 2 2" xfId="1868" xr:uid="{00000000-0005-0000-0000-00009A0E0000}"/>
    <cellStyle name="Migliaia 51 2 3" xfId="2253" xr:uid="{00000000-0005-0000-0000-00009B0E0000}"/>
    <cellStyle name="Migliaia 51 2 4" xfId="4953" xr:uid="{00000000-0005-0000-0000-00009C0E0000}"/>
    <cellStyle name="Migliaia 51 2 5" xfId="4954" xr:uid="{00000000-0005-0000-0000-00009D0E0000}"/>
    <cellStyle name="Migliaia 51 2 6" xfId="4955" xr:uid="{00000000-0005-0000-0000-00009E0E0000}"/>
    <cellStyle name="Migliaia 51 3" xfId="653" xr:uid="{00000000-0005-0000-0000-00009F0E0000}"/>
    <cellStyle name="Migliaia 51 3 2" xfId="654" xr:uid="{00000000-0005-0000-0000-0000A00E0000}"/>
    <cellStyle name="Migliaia 51 3 2 2" xfId="1870" xr:uid="{00000000-0005-0000-0000-0000A10E0000}"/>
    <cellStyle name="Migliaia 51 3 2 3" xfId="4956" xr:uid="{00000000-0005-0000-0000-0000A20E0000}"/>
    <cellStyle name="Migliaia 51 3 2 4" xfId="4957" xr:uid="{00000000-0005-0000-0000-0000A30E0000}"/>
    <cellStyle name="Migliaia 51 3 2 5" xfId="4958" xr:uid="{00000000-0005-0000-0000-0000A40E0000}"/>
    <cellStyle name="Migliaia 51 3 2 6" xfId="4959" xr:uid="{00000000-0005-0000-0000-0000A50E0000}"/>
    <cellStyle name="Migliaia 51 3 3" xfId="1869" xr:uid="{00000000-0005-0000-0000-0000A60E0000}"/>
    <cellStyle name="Migliaia 51 3 3 2" xfId="4960" xr:uid="{00000000-0005-0000-0000-0000A70E0000}"/>
    <cellStyle name="Migliaia 51 3 3 3" xfId="4961" xr:uid="{00000000-0005-0000-0000-0000A80E0000}"/>
    <cellStyle name="Migliaia 51 3 3 4" xfId="4962" xr:uid="{00000000-0005-0000-0000-0000A90E0000}"/>
    <cellStyle name="Migliaia 51 3 3 5" xfId="4963" xr:uid="{00000000-0005-0000-0000-0000AA0E0000}"/>
    <cellStyle name="Migliaia 51 3 4" xfId="2254" xr:uid="{00000000-0005-0000-0000-0000AB0E0000}"/>
    <cellStyle name="Migliaia 51 3 5" xfId="4964" xr:uid="{00000000-0005-0000-0000-0000AC0E0000}"/>
    <cellStyle name="Migliaia 51 3 6" xfId="4965" xr:uid="{00000000-0005-0000-0000-0000AD0E0000}"/>
    <cellStyle name="Migliaia 51 3 7" xfId="4966" xr:uid="{00000000-0005-0000-0000-0000AE0E0000}"/>
    <cellStyle name="Migliaia 51 3 8" xfId="4967" xr:uid="{00000000-0005-0000-0000-0000AF0E0000}"/>
    <cellStyle name="Migliaia 51 4" xfId="655" xr:uid="{00000000-0005-0000-0000-0000B00E0000}"/>
    <cellStyle name="Migliaia 51 4 2" xfId="1871" xr:uid="{00000000-0005-0000-0000-0000B10E0000}"/>
    <cellStyle name="Migliaia 51 4 2 2" xfId="4968" xr:uid="{00000000-0005-0000-0000-0000B20E0000}"/>
    <cellStyle name="Migliaia 51 4 3" xfId="4969" xr:uid="{00000000-0005-0000-0000-0000B30E0000}"/>
    <cellStyle name="Migliaia 51 4 4" xfId="4970" xr:uid="{00000000-0005-0000-0000-0000B40E0000}"/>
    <cellStyle name="Migliaia 51 4 5" xfId="4971" xr:uid="{00000000-0005-0000-0000-0000B50E0000}"/>
    <cellStyle name="Migliaia 51 4 6" xfId="4972" xr:uid="{00000000-0005-0000-0000-0000B60E0000}"/>
    <cellStyle name="Migliaia 51 4 7" xfId="4973" xr:uid="{00000000-0005-0000-0000-0000B70E0000}"/>
    <cellStyle name="Migliaia 51 5" xfId="656" xr:uid="{00000000-0005-0000-0000-0000B80E0000}"/>
    <cellStyle name="Migliaia 51 5 2" xfId="1872" xr:uid="{00000000-0005-0000-0000-0000B90E0000}"/>
    <cellStyle name="Migliaia 51 5 3" xfId="4974" xr:uid="{00000000-0005-0000-0000-0000BA0E0000}"/>
    <cellStyle name="Migliaia 51 5 4" xfId="4975" xr:uid="{00000000-0005-0000-0000-0000BB0E0000}"/>
    <cellStyle name="Migliaia 51 5 5" xfId="4976" xr:uid="{00000000-0005-0000-0000-0000BC0E0000}"/>
    <cellStyle name="Migliaia 51 5 6" xfId="4977" xr:uid="{00000000-0005-0000-0000-0000BD0E0000}"/>
    <cellStyle name="Migliaia 51 6" xfId="1867" xr:uid="{00000000-0005-0000-0000-0000BE0E0000}"/>
    <cellStyle name="Migliaia 51 7" xfId="2252" xr:uid="{00000000-0005-0000-0000-0000BF0E0000}"/>
    <cellStyle name="Migliaia 51 8" xfId="4978" xr:uid="{00000000-0005-0000-0000-0000C00E0000}"/>
    <cellStyle name="Migliaia 51 9" xfId="4979" xr:uid="{00000000-0005-0000-0000-0000C10E0000}"/>
    <cellStyle name="Migliaia 52" xfId="657" xr:uid="{00000000-0005-0000-0000-0000C20E0000}"/>
    <cellStyle name="Migliaia 52 10" xfId="4980" xr:uid="{00000000-0005-0000-0000-0000C30E0000}"/>
    <cellStyle name="Migliaia 52 11" xfId="4981" xr:uid="{00000000-0005-0000-0000-0000C40E0000}"/>
    <cellStyle name="Migliaia 52 2" xfId="658" xr:uid="{00000000-0005-0000-0000-0000C50E0000}"/>
    <cellStyle name="Migliaia 52 2 2" xfId="1874" xr:uid="{00000000-0005-0000-0000-0000C60E0000}"/>
    <cellStyle name="Migliaia 52 2 3" xfId="2256" xr:uid="{00000000-0005-0000-0000-0000C70E0000}"/>
    <cellStyle name="Migliaia 52 2 4" xfId="4982" xr:uid="{00000000-0005-0000-0000-0000C80E0000}"/>
    <cellStyle name="Migliaia 52 2 5" xfId="4983" xr:uid="{00000000-0005-0000-0000-0000C90E0000}"/>
    <cellStyle name="Migliaia 52 2 6" xfId="4984" xr:uid="{00000000-0005-0000-0000-0000CA0E0000}"/>
    <cellStyle name="Migliaia 52 3" xfId="659" xr:uid="{00000000-0005-0000-0000-0000CB0E0000}"/>
    <cellStyle name="Migliaia 52 3 2" xfId="660" xr:uid="{00000000-0005-0000-0000-0000CC0E0000}"/>
    <cellStyle name="Migliaia 52 3 2 2" xfId="1876" xr:uid="{00000000-0005-0000-0000-0000CD0E0000}"/>
    <cellStyle name="Migliaia 52 3 2 3" xfId="4985" xr:uid="{00000000-0005-0000-0000-0000CE0E0000}"/>
    <cellStyle name="Migliaia 52 3 2 4" xfId="4986" xr:uid="{00000000-0005-0000-0000-0000CF0E0000}"/>
    <cellStyle name="Migliaia 52 3 2 5" xfId="4987" xr:uid="{00000000-0005-0000-0000-0000D00E0000}"/>
    <cellStyle name="Migliaia 52 3 2 6" xfId="4988" xr:uid="{00000000-0005-0000-0000-0000D10E0000}"/>
    <cellStyle name="Migliaia 52 3 3" xfId="1875" xr:uid="{00000000-0005-0000-0000-0000D20E0000}"/>
    <cellStyle name="Migliaia 52 3 3 2" xfId="4989" xr:uid="{00000000-0005-0000-0000-0000D30E0000}"/>
    <cellStyle name="Migliaia 52 3 3 3" xfId="4990" xr:uid="{00000000-0005-0000-0000-0000D40E0000}"/>
    <cellStyle name="Migliaia 52 3 3 4" xfId="4991" xr:uid="{00000000-0005-0000-0000-0000D50E0000}"/>
    <cellStyle name="Migliaia 52 3 3 5" xfId="4992" xr:uid="{00000000-0005-0000-0000-0000D60E0000}"/>
    <cellStyle name="Migliaia 52 3 4" xfId="2257" xr:uid="{00000000-0005-0000-0000-0000D70E0000}"/>
    <cellStyle name="Migliaia 52 3 5" xfId="4993" xr:uid="{00000000-0005-0000-0000-0000D80E0000}"/>
    <cellStyle name="Migliaia 52 3 6" xfId="4994" xr:uid="{00000000-0005-0000-0000-0000D90E0000}"/>
    <cellStyle name="Migliaia 52 3 7" xfId="4995" xr:uid="{00000000-0005-0000-0000-0000DA0E0000}"/>
    <cellStyle name="Migliaia 52 3 8" xfId="4996" xr:uid="{00000000-0005-0000-0000-0000DB0E0000}"/>
    <cellStyle name="Migliaia 52 4" xfId="661" xr:uid="{00000000-0005-0000-0000-0000DC0E0000}"/>
    <cellStyle name="Migliaia 52 4 2" xfId="1877" xr:uid="{00000000-0005-0000-0000-0000DD0E0000}"/>
    <cellStyle name="Migliaia 52 4 2 2" xfId="4997" xr:uid="{00000000-0005-0000-0000-0000DE0E0000}"/>
    <cellStyle name="Migliaia 52 4 3" xfId="4998" xr:uid="{00000000-0005-0000-0000-0000DF0E0000}"/>
    <cellStyle name="Migliaia 52 4 4" xfId="4999" xr:uid="{00000000-0005-0000-0000-0000E00E0000}"/>
    <cellStyle name="Migliaia 52 4 5" xfId="5000" xr:uid="{00000000-0005-0000-0000-0000E10E0000}"/>
    <cellStyle name="Migliaia 52 4 6" xfId="5001" xr:uid="{00000000-0005-0000-0000-0000E20E0000}"/>
    <cellStyle name="Migliaia 52 4 7" xfId="5002" xr:uid="{00000000-0005-0000-0000-0000E30E0000}"/>
    <cellStyle name="Migliaia 52 5" xfId="662" xr:uid="{00000000-0005-0000-0000-0000E40E0000}"/>
    <cellStyle name="Migliaia 52 5 2" xfId="1878" xr:uid="{00000000-0005-0000-0000-0000E50E0000}"/>
    <cellStyle name="Migliaia 52 5 3" xfId="5003" xr:uid="{00000000-0005-0000-0000-0000E60E0000}"/>
    <cellStyle name="Migliaia 52 5 4" xfId="5004" xr:uid="{00000000-0005-0000-0000-0000E70E0000}"/>
    <cellStyle name="Migliaia 52 5 5" xfId="5005" xr:uid="{00000000-0005-0000-0000-0000E80E0000}"/>
    <cellStyle name="Migliaia 52 5 6" xfId="5006" xr:uid="{00000000-0005-0000-0000-0000E90E0000}"/>
    <cellStyle name="Migliaia 52 6" xfId="1873" xr:uid="{00000000-0005-0000-0000-0000EA0E0000}"/>
    <cellStyle name="Migliaia 52 7" xfId="2255" xr:uid="{00000000-0005-0000-0000-0000EB0E0000}"/>
    <cellStyle name="Migliaia 52 8" xfId="5007" xr:uid="{00000000-0005-0000-0000-0000EC0E0000}"/>
    <cellStyle name="Migliaia 52 9" xfId="5008" xr:uid="{00000000-0005-0000-0000-0000ED0E0000}"/>
    <cellStyle name="Migliaia 53" xfId="663" xr:uid="{00000000-0005-0000-0000-0000EE0E0000}"/>
    <cellStyle name="Migliaia 53 10" xfId="5009" xr:uid="{00000000-0005-0000-0000-0000EF0E0000}"/>
    <cellStyle name="Migliaia 53 11" xfId="5010" xr:uid="{00000000-0005-0000-0000-0000F00E0000}"/>
    <cellStyle name="Migliaia 53 2" xfId="664" xr:uid="{00000000-0005-0000-0000-0000F10E0000}"/>
    <cellStyle name="Migliaia 53 2 2" xfId="1880" xr:uid="{00000000-0005-0000-0000-0000F20E0000}"/>
    <cellStyle name="Migliaia 53 2 3" xfId="2259" xr:uid="{00000000-0005-0000-0000-0000F30E0000}"/>
    <cellStyle name="Migliaia 53 2 4" xfId="5011" xr:uid="{00000000-0005-0000-0000-0000F40E0000}"/>
    <cellStyle name="Migliaia 53 2 5" xfId="5012" xr:uid="{00000000-0005-0000-0000-0000F50E0000}"/>
    <cellStyle name="Migliaia 53 2 6" xfId="5013" xr:uid="{00000000-0005-0000-0000-0000F60E0000}"/>
    <cellStyle name="Migliaia 53 3" xfId="665" xr:uid="{00000000-0005-0000-0000-0000F70E0000}"/>
    <cellStyle name="Migliaia 53 3 2" xfId="666" xr:uid="{00000000-0005-0000-0000-0000F80E0000}"/>
    <cellStyle name="Migliaia 53 3 2 2" xfId="1882" xr:uid="{00000000-0005-0000-0000-0000F90E0000}"/>
    <cellStyle name="Migliaia 53 3 2 3" xfId="5014" xr:uid="{00000000-0005-0000-0000-0000FA0E0000}"/>
    <cellStyle name="Migliaia 53 3 2 4" xfId="5015" xr:uid="{00000000-0005-0000-0000-0000FB0E0000}"/>
    <cellStyle name="Migliaia 53 3 2 5" xfId="5016" xr:uid="{00000000-0005-0000-0000-0000FC0E0000}"/>
    <cellStyle name="Migliaia 53 3 2 6" xfId="5017" xr:uid="{00000000-0005-0000-0000-0000FD0E0000}"/>
    <cellStyle name="Migliaia 53 3 3" xfId="1881" xr:uid="{00000000-0005-0000-0000-0000FE0E0000}"/>
    <cellStyle name="Migliaia 53 3 3 2" xfId="5018" xr:uid="{00000000-0005-0000-0000-0000FF0E0000}"/>
    <cellStyle name="Migliaia 53 3 3 3" xfId="5019" xr:uid="{00000000-0005-0000-0000-0000000F0000}"/>
    <cellStyle name="Migliaia 53 3 3 4" xfId="5020" xr:uid="{00000000-0005-0000-0000-0000010F0000}"/>
    <cellStyle name="Migliaia 53 3 3 5" xfId="5021" xr:uid="{00000000-0005-0000-0000-0000020F0000}"/>
    <cellStyle name="Migliaia 53 3 4" xfId="2260" xr:uid="{00000000-0005-0000-0000-0000030F0000}"/>
    <cellStyle name="Migliaia 53 3 5" xfId="5022" xr:uid="{00000000-0005-0000-0000-0000040F0000}"/>
    <cellStyle name="Migliaia 53 3 6" xfId="5023" xr:uid="{00000000-0005-0000-0000-0000050F0000}"/>
    <cellStyle name="Migliaia 53 3 7" xfId="5024" xr:uid="{00000000-0005-0000-0000-0000060F0000}"/>
    <cellStyle name="Migliaia 53 3 8" xfId="5025" xr:uid="{00000000-0005-0000-0000-0000070F0000}"/>
    <cellStyle name="Migliaia 53 4" xfId="667" xr:uid="{00000000-0005-0000-0000-0000080F0000}"/>
    <cellStyle name="Migliaia 53 4 2" xfId="1883" xr:uid="{00000000-0005-0000-0000-0000090F0000}"/>
    <cellStyle name="Migliaia 53 4 2 2" xfId="5026" xr:uid="{00000000-0005-0000-0000-00000A0F0000}"/>
    <cellStyle name="Migliaia 53 4 3" xfId="5027" xr:uid="{00000000-0005-0000-0000-00000B0F0000}"/>
    <cellStyle name="Migliaia 53 4 4" xfId="5028" xr:uid="{00000000-0005-0000-0000-00000C0F0000}"/>
    <cellStyle name="Migliaia 53 4 5" xfId="5029" xr:uid="{00000000-0005-0000-0000-00000D0F0000}"/>
    <cellStyle name="Migliaia 53 4 6" xfId="5030" xr:uid="{00000000-0005-0000-0000-00000E0F0000}"/>
    <cellStyle name="Migliaia 53 4 7" xfId="5031" xr:uid="{00000000-0005-0000-0000-00000F0F0000}"/>
    <cellStyle name="Migliaia 53 5" xfId="668" xr:uid="{00000000-0005-0000-0000-0000100F0000}"/>
    <cellStyle name="Migliaia 53 5 2" xfId="1884" xr:uid="{00000000-0005-0000-0000-0000110F0000}"/>
    <cellStyle name="Migliaia 53 5 3" xfId="5032" xr:uid="{00000000-0005-0000-0000-0000120F0000}"/>
    <cellStyle name="Migliaia 53 5 4" xfId="5033" xr:uid="{00000000-0005-0000-0000-0000130F0000}"/>
    <cellStyle name="Migliaia 53 5 5" xfId="5034" xr:uid="{00000000-0005-0000-0000-0000140F0000}"/>
    <cellStyle name="Migliaia 53 5 6" xfId="5035" xr:uid="{00000000-0005-0000-0000-0000150F0000}"/>
    <cellStyle name="Migliaia 53 6" xfId="1879" xr:uid="{00000000-0005-0000-0000-0000160F0000}"/>
    <cellStyle name="Migliaia 53 7" xfId="2258" xr:uid="{00000000-0005-0000-0000-0000170F0000}"/>
    <cellStyle name="Migliaia 53 8" xfId="5036" xr:uid="{00000000-0005-0000-0000-0000180F0000}"/>
    <cellStyle name="Migliaia 53 9" xfId="5037" xr:uid="{00000000-0005-0000-0000-0000190F0000}"/>
    <cellStyle name="Migliaia 54" xfId="669" xr:uid="{00000000-0005-0000-0000-00001A0F0000}"/>
    <cellStyle name="Migliaia 54 10" xfId="5038" xr:uid="{00000000-0005-0000-0000-00001B0F0000}"/>
    <cellStyle name="Migliaia 54 11" xfId="5039" xr:uid="{00000000-0005-0000-0000-00001C0F0000}"/>
    <cellStyle name="Migliaia 54 2" xfId="670" xr:uid="{00000000-0005-0000-0000-00001D0F0000}"/>
    <cellStyle name="Migliaia 54 2 2" xfId="1886" xr:uid="{00000000-0005-0000-0000-00001E0F0000}"/>
    <cellStyle name="Migliaia 54 2 3" xfId="2262" xr:uid="{00000000-0005-0000-0000-00001F0F0000}"/>
    <cellStyle name="Migliaia 54 2 4" xfId="5040" xr:uid="{00000000-0005-0000-0000-0000200F0000}"/>
    <cellStyle name="Migliaia 54 2 5" xfId="5041" xr:uid="{00000000-0005-0000-0000-0000210F0000}"/>
    <cellStyle name="Migliaia 54 2 6" xfId="5042" xr:uid="{00000000-0005-0000-0000-0000220F0000}"/>
    <cellStyle name="Migliaia 54 3" xfId="671" xr:uid="{00000000-0005-0000-0000-0000230F0000}"/>
    <cellStyle name="Migliaia 54 3 2" xfId="672" xr:uid="{00000000-0005-0000-0000-0000240F0000}"/>
    <cellStyle name="Migliaia 54 3 2 2" xfId="1888" xr:uid="{00000000-0005-0000-0000-0000250F0000}"/>
    <cellStyle name="Migliaia 54 3 2 3" xfId="5043" xr:uid="{00000000-0005-0000-0000-0000260F0000}"/>
    <cellStyle name="Migliaia 54 3 2 4" xfId="5044" xr:uid="{00000000-0005-0000-0000-0000270F0000}"/>
    <cellStyle name="Migliaia 54 3 2 5" xfId="5045" xr:uid="{00000000-0005-0000-0000-0000280F0000}"/>
    <cellStyle name="Migliaia 54 3 2 6" xfId="5046" xr:uid="{00000000-0005-0000-0000-0000290F0000}"/>
    <cellStyle name="Migliaia 54 3 3" xfId="1887" xr:uid="{00000000-0005-0000-0000-00002A0F0000}"/>
    <cellStyle name="Migliaia 54 3 3 2" xfId="5047" xr:uid="{00000000-0005-0000-0000-00002B0F0000}"/>
    <cellStyle name="Migliaia 54 3 3 3" xfId="5048" xr:uid="{00000000-0005-0000-0000-00002C0F0000}"/>
    <cellStyle name="Migliaia 54 3 3 4" xfId="5049" xr:uid="{00000000-0005-0000-0000-00002D0F0000}"/>
    <cellStyle name="Migliaia 54 3 3 5" xfId="5050" xr:uid="{00000000-0005-0000-0000-00002E0F0000}"/>
    <cellStyle name="Migliaia 54 3 4" xfId="2263" xr:uid="{00000000-0005-0000-0000-00002F0F0000}"/>
    <cellStyle name="Migliaia 54 3 5" xfId="5051" xr:uid="{00000000-0005-0000-0000-0000300F0000}"/>
    <cellStyle name="Migliaia 54 3 6" xfId="5052" xr:uid="{00000000-0005-0000-0000-0000310F0000}"/>
    <cellStyle name="Migliaia 54 3 7" xfId="5053" xr:uid="{00000000-0005-0000-0000-0000320F0000}"/>
    <cellStyle name="Migliaia 54 3 8" xfId="5054" xr:uid="{00000000-0005-0000-0000-0000330F0000}"/>
    <cellStyle name="Migliaia 54 4" xfId="673" xr:uid="{00000000-0005-0000-0000-0000340F0000}"/>
    <cellStyle name="Migliaia 54 4 2" xfId="1889" xr:uid="{00000000-0005-0000-0000-0000350F0000}"/>
    <cellStyle name="Migliaia 54 4 2 2" xfId="5055" xr:uid="{00000000-0005-0000-0000-0000360F0000}"/>
    <cellStyle name="Migliaia 54 4 3" xfId="5056" xr:uid="{00000000-0005-0000-0000-0000370F0000}"/>
    <cellStyle name="Migliaia 54 4 4" xfId="5057" xr:uid="{00000000-0005-0000-0000-0000380F0000}"/>
    <cellStyle name="Migliaia 54 4 5" xfId="5058" xr:uid="{00000000-0005-0000-0000-0000390F0000}"/>
    <cellStyle name="Migliaia 54 4 6" xfId="5059" xr:uid="{00000000-0005-0000-0000-00003A0F0000}"/>
    <cellStyle name="Migliaia 54 4 7" xfId="5060" xr:uid="{00000000-0005-0000-0000-00003B0F0000}"/>
    <cellStyle name="Migliaia 54 5" xfId="674" xr:uid="{00000000-0005-0000-0000-00003C0F0000}"/>
    <cellStyle name="Migliaia 54 5 2" xfId="1890" xr:uid="{00000000-0005-0000-0000-00003D0F0000}"/>
    <cellStyle name="Migliaia 54 5 3" xfId="5061" xr:uid="{00000000-0005-0000-0000-00003E0F0000}"/>
    <cellStyle name="Migliaia 54 5 4" xfId="5062" xr:uid="{00000000-0005-0000-0000-00003F0F0000}"/>
    <cellStyle name="Migliaia 54 5 5" xfId="5063" xr:uid="{00000000-0005-0000-0000-0000400F0000}"/>
    <cellStyle name="Migliaia 54 5 6" xfId="5064" xr:uid="{00000000-0005-0000-0000-0000410F0000}"/>
    <cellStyle name="Migliaia 54 6" xfId="1885" xr:uid="{00000000-0005-0000-0000-0000420F0000}"/>
    <cellStyle name="Migliaia 54 7" xfId="2261" xr:uid="{00000000-0005-0000-0000-0000430F0000}"/>
    <cellStyle name="Migliaia 54 8" xfId="5065" xr:uid="{00000000-0005-0000-0000-0000440F0000}"/>
    <cellStyle name="Migliaia 54 9" xfId="5066" xr:uid="{00000000-0005-0000-0000-0000450F0000}"/>
    <cellStyle name="Migliaia 55" xfId="675" xr:uid="{00000000-0005-0000-0000-0000460F0000}"/>
    <cellStyle name="Migliaia 55 10" xfId="5067" xr:uid="{00000000-0005-0000-0000-0000470F0000}"/>
    <cellStyle name="Migliaia 55 11" xfId="5068" xr:uid="{00000000-0005-0000-0000-0000480F0000}"/>
    <cellStyle name="Migliaia 55 2" xfId="676" xr:uid="{00000000-0005-0000-0000-0000490F0000}"/>
    <cellStyle name="Migliaia 55 2 2" xfId="1892" xr:uid="{00000000-0005-0000-0000-00004A0F0000}"/>
    <cellStyle name="Migliaia 55 2 3" xfId="2265" xr:uid="{00000000-0005-0000-0000-00004B0F0000}"/>
    <cellStyle name="Migliaia 55 2 4" xfId="5069" xr:uid="{00000000-0005-0000-0000-00004C0F0000}"/>
    <cellStyle name="Migliaia 55 2 5" xfId="5070" xr:uid="{00000000-0005-0000-0000-00004D0F0000}"/>
    <cellStyle name="Migliaia 55 2 6" xfId="5071" xr:uid="{00000000-0005-0000-0000-00004E0F0000}"/>
    <cellStyle name="Migliaia 55 3" xfId="677" xr:uid="{00000000-0005-0000-0000-00004F0F0000}"/>
    <cellStyle name="Migliaia 55 3 2" xfId="678" xr:uid="{00000000-0005-0000-0000-0000500F0000}"/>
    <cellStyle name="Migliaia 55 3 2 2" xfId="1894" xr:uid="{00000000-0005-0000-0000-0000510F0000}"/>
    <cellStyle name="Migliaia 55 3 2 3" xfId="5072" xr:uid="{00000000-0005-0000-0000-0000520F0000}"/>
    <cellStyle name="Migliaia 55 3 2 4" xfId="5073" xr:uid="{00000000-0005-0000-0000-0000530F0000}"/>
    <cellStyle name="Migliaia 55 3 2 5" xfId="5074" xr:uid="{00000000-0005-0000-0000-0000540F0000}"/>
    <cellStyle name="Migliaia 55 3 2 6" xfId="5075" xr:uid="{00000000-0005-0000-0000-0000550F0000}"/>
    <cellStyle name="Migliaia 55 3 3" xfId="1893" xr:uid="{00000000-0005-0000-0000-0000560F0000}"/>
    <cellStyle name="Migliaia 55 3 3 2" xfId="5076" xr:uid="{00000000-0005-0000-0000-0000570F0000}"/>
    <cellStyle name="Migliaia 55 3 3 3" xfId="5077" xr:uid="{00000000-0005-0000-0000-0000580F0000}"/>
    <cellStyle name="Migliaia 55 3 3 4" xfId="5078" xr:uid="{00000000-0005-0000-0000-0000590F0000}"/>
    <cellStyle name="Migliaia 55 3 3 5" xfId="5079" xr:uid="{00000000-0005-0000-0000-00005A0F0000}"/>
    <cellStyle name="Migliaia 55 3 4" xfId="2266" xr:uid="{00000000-0005-0000-0000-00005B0F0000}"/>
    <cellStyle name="Migliaia 55 3 5" xfId="5080" xr:uid="{00000000-0005-0000-0000-00005C0F0000}"/>
    <cellStyle name="Migliaia 55 3 6" xfId="5081" xr:uid="{00000000-0005-0000-0000-00005D0F0000}"/>
    <cellStyle name="Migliaia 55 3 7" xfId="5082" xr:uid="{00000000-0005-0000-0000-00005E0F0000}"/>
    <cellStyle name="Migliaia 55 3 8" xfId="5083" xr:uid="{00000000-0005-0000-0000-00005F0F0000}"/>
    <cellStyle name="Migliaia 55 4" xfId="679" xr:uid="{00000000-0005-0000-0000-0000600F0000}"/>
    <cellStyle name="Migliaia 55 4 2" xfId="1895" xr:uid="{00000000-0005-0000-0000-0000610F0000}"/>
    <cellStyle name="Migliaia 55 4 2 2" xfId="5084" xr:uid="{00000000-0005-0000-0000-0000620F0000}"/>
    <cellStyle name="Migliaia 55 4 3" xfId="5085" xr:uid="{00000000-0005-0000-0000-0000630F0000}"/>
    <cellStyle name="Migliaia 55 4 4" xfId="5086" xr:uid="{00000000-0005-0000-0000-0000640F0000}"/>
    <cellStyle name="Migliaia 55 4 5" xfId="5087" xr:uid="{00000000-0005-0000-0000-0000650F0000}"/>
    <cellStyle name="Migliaia 55 4 6" xfId="5088" xr:uid="{00000000-0005-0000-0000-0000660F0000}"/>
    <cellStyle name="Migliaia 55 4 7" xfId="5089" xr:uid="{00000000-0005-0000-0000-0000670F0000}"/>
    <cellStyle name="Migliaia 55 5" xfId="680" xr:uid="{00000000-0005-0000-0000-0000680F0000}"/>
    <cellStyle name="Migliaia 55 5 2" xfId="1896" xr:uid="{00000000-0005-0000-0000-0000690F0000}"/>
    <cellStyle name="Migliaia 55 5 3" xfId="5090" xr:uid="{00000000-0005-0000-0000-00006A0F0000}"/>
    <cellStyle name="Migliaia 55 5 4" xfId="5091" xr:uid="{00000000-0005-0000-0000-00006B0F0000}"/>
    <cellStyle name="Migliaia 55 5 5" xfId="5092" xr:uid="{00000000-0005-0000-0000-00006C0F0000}"/>
    <cellStyle name="Migliaia 55 5 6" xfId="5093" xr:uid="{00000000-0005-0000-0000-00006D0F0000}"/>
    <cellStyle name="Migliaia 55 6" xfId="1891" xr:uid="{00000000-0005-0000-0000-00006E0F0000}"/>
    <cellStyle name="Migliaia 55 7" xfId="2264" xr:uid="{00000000-0005-0000-0000-00006F0F0000}"/>
    <cellStyle name="Migliaia 55 8" xfId="5094" xr:uid="{00000000-0005-0000-0000-0000700F0000}"/>
    <cellStyle name="Migliaia 55 9" xfId="5095" xr:uid="{00000000-0005-0000-0000-0000710F0000}"/>
    <cellStyle name="Migliaia 56" xfId="681" xr:uid="{00000000-0005-0000-0000-0000720F0000}"/>
    <cellStyle name="Migliaia 56 10" xfId="5096" xr:uid="{00000000-0005-0000-0000-0000730F0000}"/>
    <cellStyle name="Migliaia 56 11" xfId="5097" xr:uid="{00000000-0005-0000-0000-0000740F0000}"/>
    <cellStyle name="Migliaia 56 2" xfId="682" xr:uid="{00000000-0005-0000-0000-0000750F0000}"/>
    <cellStyle name="Migliaia 56 2 2" xfId="1898" xr:uid="{00000000-0005-0000-0000-0000760F0000}"/>
    <cellStyle name="Migliaia 56 2 3" xfId="2268" xr:uid="{00000000-0005-0000-0000-0000770F0000}"/>
    <cellStyle name="Migliaia 56 2 4" xfId="5098" xr:uid="{00000000-0005-0000-0000-0000780F0000}"/>
    <cellStyle name="Migliaia 56 2 5" xfId="5099" xr:uid="{00000000-0005-0000-0000-0000790F0000}"/>
    <cellStyle name="Migliaia 56 2 6" xfId="5100" xr:uid="{00000000-0005-0000-0000-00007A0F0000}"/>
    <cellStyle name="Migliaia 56 3" xfId="683" xr:uid="{00000000-0005-0000-0000-00007B0F0000}"/>
    <cellStyle name="Migliaia 56 3 2" xfId="684" xr:uid="{00000000-0005-0000-0000-00007C0F0000}"/>
    <cellStyle name="Migliaia 56 3 2 2" xfId="1900" xr:uid="{00000000-0005-0000-0000-00007D0F0000}"/>
    <cellStyle name="Migliaia 56 3 2 3" xfId="5101" xr:uid="{00000000-0005-0000-0000-00007E0F0000}"/>
    <cellStyle name="Migliaia 56 3 2 4" xfId="5102" xr:uid="{00000000-0005-0000-0000-00007F0F0000}"/>
    <cellStyle name="Migliaia 56 3 2 5" xfId="5103" xr:uid="{00000000-0005-0000-0000-0000800F0000}"/>
    <cellStyle name="Migliaia 56 3 2 6" xfId="5104" xr:uid="{00000000-0005-0000-0000-0000810F0000}"/>
    <cellStyle name="Migliaia 56 3 3" xfId="1899" xr:uid="{00000000-0005-0000-0000-0000820F0000}"/>
    <cellStyle name="Migliaia 56 3 3 2" xfId="5105" xr:uid="{00000000-0005-0000-0000-0000830F0000}"/>
    <cellStyle name="Migliaia 56 3 3 3" xfId="5106" xr:uid="{00000000-0005-0000-0000-0000840F0000}"/>
    <cellStyle name="Migliaia 56 3 3 4" xfId="5107" xr:uid="{00000000-0005-0000-0000-0000850F0000}"/>
    <cellStyle name="Migliaia 56 3 3 5" xfId="5108" xr:uid="{00000000-0005-0000-0000-0000860F0000}"/>
    <cellStyle name="Migliaia 56 3 4" xfId="2269" xr:uid="{00000000-0005-0000-0000-0000870F0000}"/>
    <cellStyle name="Migliaia 56 3 5" xfId="5109" xr:uid="{00000000-0005-0000-0000-0000880F0000}"/>
    <cellStyle name="Migliaia 56 3 6" xfId="5110" xr:uid="{00000000-0005-0000-0000-0000890F0000}"/>
    <cellStyle name="Migliaia 56 3 7" xfId="5111" xr:uid="{00000000-0005-0000-0000-00008A0F0000}"/>
    <cellStyle name="Migliaia 56 3 8" xfId="5112" xr:uid="{00000000-0005-0000-0000-00008B0F0000}"/>
    <cellStyle name="Migliaia 56 4" xfId="685" xr:uid="{00000000-0005-0000-0000-00008C0F0000}"/>
    <cellStyle name="Migliaia 56 4 2" xfId="1901" xr:uid="{00000000-0005-0000-0000-00008D0F0000}"/>
    <cellStyle name="Migliaia 56 4 2 2" xfId="5113" xr:uid="{00000000-0005-0000-0000-00008E0F0000}"/>
    <cellStyle name="Migliaia 56 4 3" xfId="5114" xr:uid="{00000000-0005-0000-0000-00008F0F0000}"/>
    <cellStyle name="Migliaia 56 4 4" xfId="5115" xr:uid="{00000000-0005-0000-0000-0000900F0000}"/>
    <cellStyle name="Migliaia 56 4 5" xfId="5116" xr:uid="{00000000-0005-0000-0000-0000910F0000}"/>
    <cellStyle name="Migliaia 56 4 6" xfId="5117" xr:uid="{00000000-0005-0000-0000-0000920F0000}"/>
    <cellStyle name="Migliaia 56 4 7" xfId="5118" xr:uid="{00000000-0005-0000-0000-0000930F0000}"/>
    <cellStyle name="Migliaia 56 5" xfId="686" xr:uid="{00000000-0005-0000-0000-0000940F0000}"/>
    <cellStyle name="Migliaia 56 5 2" xfId="1902" xr:uid="{00000000-0005-0000-0000-0000950F0000}"/>
    <cellStyle name="Migliaia 56 5 3" xfId="5119" xr:uid="{00000000-0005-0000-0000-0000960F0000}"/>
    <cellStyle name="Migliaia 56 5 4" xfId="5120" xr:uid="{00000000-0005-0000-0000-0000970F0000}"/>
    <cellStyle name="Migliaia 56 5 5" xfId="5121" xr:uid="{00000000-0005-0000-0000-0000980F0000}"/>
    <cellStyle name="Migliaia 56 5 6" xfId="5122" xr:uid="{00000000-0005-0000-0000-0000990F0000}"/>
    <cellStyle name="Migliaia 56 6" xfId="1897" xr:uid="{00000000-0005-0000-0000-00009A0F0000}"/>
    <cellStyle name="Migliaia 56 7" xfId="2267" xr:uid="{00000000-0005-0000-0000-00009B0F0000}"/>
    <cellStyle name="Migliaia 56 8" xfId="5123" xr:uid="{00000000-0005-0000-0000-00009C0F0000}"/>
    <cellStyle name="Migliaia 56 9" xfId="5124" xr:uid="{00000000-0005-0000-0000-00009D0F0000}"/>
    <cellStyle name="Migliaia 57" xfId="687" xr:uid="{00000000-0005-0000-0000-00009E0F0000}"/>
    <cellStyle name="Migliaia 57 10" xfId="5125" xr:uid="{00000000-0005-0000-0000-00009F0F0000}"/>
    <cellStyle name="Migliaia 57 11" xfId="5126" xr:uid="{00000000-0005-0000-0000-0000A00F0000}"/>
    <cellStyle name="Migliaia 57 2" xfId="688" xr:uid="{00000000-0005-0000-0000-0000A10F0000}"/>
    <cellStyle name="Migliaia 57 2 2" xfId="1904" xr:uid="{00000000-0005-0000-0000-0000A20F0000}"/>
    <cellStyle name="Migliaia 57 2 3" xfId="2271" xr:uid="{00000000-0005-0000-0000-0000A30F0000}"/>
    <cellStyle name="Migliaia 57 2 4" xfId="5127" xr:uid="{00000000-0005-0000-0000-0000A40F0000}"/>
    <cellStyle name="Migliaia 57 2 5" xfId="5128" xr:uid="{00000000-0005-0000-0000-0000A50F0000}"/>
    <cellStyle name="Migliaia 57 2 6" xfId="5129" xr:uid="{00000000-0005-0000-0000-0000A60F0000}"/>
    <cellStyle name="Migliaia 57 3" xfId="689" xr:uid="{00000000-0005-0000-0000-0000A70F0000}"/>
    <cellStyle name="Migliaia 57 3 2" xfId="690" xr:uid="{00000000-0005-0000-0000-0000A80F0000}"/>
    <cellStyle name="Migliaia 57 3 2 2" xfId="1906" xr:uid="{00000000-0005-0000-0000-0000A90F0000}"/>
    <cellStyle name="Migliaia 57 3 2 3" xfId="5130" xr:uid="{00000000-0005-0000-0000-0000AA0F0000}"/>
    <cellStyle name="Migliaia 57 3 2 4" xfId="5131" xr:uid="{00000000-0005-0000-0000-0000AB0F0000}"/>
    <cellStyle name="Migliaia 57 3 2 5" xfId="5132" xr:uid="{00000000-0005-0000-0000-0000AC0F0000}"/>
    <cellStyle name="Migliaia 57 3 2 6" xfId="5133" xr:uid="{00000000-0005-0000-0000-0000AD0F0000}"/>
    <cellStyle name="Migliaia 57 3 3" xfId="1905" xr:uid="{00000000-0005-0000-0000-0000AE0F0000}"/>
    <cellStyle name="Migliaia 57 3 3 2" xfId="5134" xr:uid="{00000000-0005-0000-0000-0000AF0F0000}"/>
    <cellStyle name="Migliaia 57 3 3 3" xfId="5135" xr:uid="{00000000-0005-0000-0000-0000B00F0000}"/>
    <cellStyle name="Migliaia 57 3 3 4" xfId="5136" xr:uid="{00000000-0005-0000-0000-0000B10F0000}"/>
    <cellStyle name="Migliaia 57 3 3 5" xfId="5137" xr:uid="{00000000-0005-0000-0000-0000B20F0000}"/>
    <cellStyle name="Migliaia 57 3 4" xfId="2272" xr:uid="{00000000-0005-0000-0000-0000B30F0000}"/>
    <cellStyle name="Migliaia 57 3 5" xfId="5138" xr:uid="{00000000-0005-0000-0000-0000B40F0000}"/>
    <cellStyle name="Migliaia 57 3 6" xfId="5139" xr:uid="{00000000-0005-0000-0000-0000B50F0000}"/>
    <cellStyle name="Migliaia 57 3 7" xfId="5140" xr:uid="{00000000-0005-0000-0000-0000B60F0000}"/>
    <cellStyle name="Migliaia 57 3 8" xfId="5141" xr:uid="{00000000-0005-0000-0000-0000B70F0000}"/>
    <cellStyle name="Migliaia 57 4" xfId="691" xr:uid="{00000000-0005-0000-0000-0000B80F0000}"/>
    <cellStyle name="Migliaia 57 4 2" xfId="1907" xr:uid="{00000000-0005-0000-0000-0000B90F0000}"/>
    <cellStyle name="Migliaia 57 4 2 2" xfId="5142" xr:uid="{00000000-0005-0000-0000-0000BA0F0000}"/>
    <cellStyle name="Migliaia 57 4 3" xfId="5143" xr:uid="{00000000-0005-0000-0000-0000BB0F0000}"/>
    <cellStyle name="Migliaia 57 4 4" xfId="5144" xr:uid="{00000000-0005-0000-0000-0000BC0F0000}"/>
    <cellStyle name="Migliaia 57 4 5" xfId="5145" xr:uid="{00000000-0005-0000-0000-0000BD0F0000}"/>
    <cellStyle name="Migliaia 57 4 6" xfId="5146" xr:uid="{00000000-0005-0000-0000-0000BE0F0000}"/>
    <cellStyle name="Migliaia 57 4 7" xfId="5147" xr:uid="{00000000-0005-0000-0000-0000BF0F0000}"/>
    <cellStyle name="Migliaia 57 5" xfId="692" xr:uid="{00000000-0005-0000-0000-0000C00F0000}"/>
    <cellStyle name="Migliaia 57 5 2" xfId="1908" xr:uid="{00000000-0005-0000-0000-0000C10F0000}"/>
    <cellStyle name="Migliaia 57 5 3" xfId="5148" xr:uid="{00000000-0005-0000-0000-0000C20F0000}"/>
    <cellStyle name="Migliaia 57 5 4" xfId="5149" xr:uid="{00000000-0005-0000-0000-0000C30F0000}"/>
    <cellStyle name="Migliaia 57 5 5" xfId="5150" xr:uid="{00000000-0005-0000-0000-0000C40F0000}"/>
    <cellStyle name="Migliaia 57 5 6" xfId="5151" xr:uid="{00000000-0005-0000-0000-0000C50F0000}"/>
    <cellStyle name="Migliaia 57 6" xfId="1903" xr:uid="{00000000-0005-0000-0000-0000C60F0000}"/>
    <cellStyle name="Migliaia 57 7" xfId="2270" xr:uid="{00000000-0005-0000-0000-0000C70F0000}"/>
    <cellStyle name="Migliaia 57 8" xfId="5152" xr:uid="{00000000-0005-0000-0000-0000C80F0000}"/>
    <cellStyle name="Migliaia 57 9" xfId="5153" xr:uid="{00000000-0005-0000-0000-0000C90F0000}"/>
    <cellStyle name="Migliaia 58" xfId="693" xr:uid="{00000000-0005-0000-0000-0000CA0F0000}"/>
    <cellStyle name="Migliaia 58 10" xfId="5154" xr:uid="{00000000-0005-0000-0000-0000CB0F0000}"/>
    <cellStyle name="Migliaia 58 11" xfId="5155" xr:uid="{00000000-0005-0000-0000-0000CC0F0000}"/>
    <cellStyle name="Migliaia 58 2" xfId="694" xr:uid="{00000000-0005-0000-0000-0000CD0F0000}"/>
    <cellStyle name="Migliaia 58 2 2" xfId="1910" xr:uid="{00000000-0005-0000-0000-0000CE0F0000}"/>
    <cellStyle name="Migliaia 58 2 3" xfId="2274" xr:uid="{00000000-0005-0000-0000-0000CF0F0000}"/>
    <cellStyle name="Migliaia 58 2 4" xfId="5156" xr:uid="{00000000-0005-0000-0000-0000D00F0000}"/>
    <cellStyle name="Migliaia 58 2 5" xfId="5157" xr:uid="{00000000-0005-0000-0000-0000D10F0000}"/>
    <cellStyle name="Migliaia 58 2 6" xfId="5158" xr:uid="{00000000-0005-0000-0000-0000D20F0000}"/>
    <cellStyle name="Migliaia 58 3" xfId="695" xr:uid="{00000000-0005-0000-0000-0000D30F0000}"/>
    <cellStyle name="Migliaia 58 3 2" xfId="696" xr:uid="{00000000-0005-0000-0000-0000D40F0000}"/>
    <cellStyle name="Migliaia 58 3 2 2" xfId="1912" xr:uid="{00000000-0005-0000-0000-0000D50F0000}"/>
    <cellStyle name="Migliaia 58 3 2 3" xfId="5159" xr:uid="{00000000-0005-0000-0000-0000D60F0000}"/>
    <cellStyle name="Migliaia 58 3 2 4" xfId="5160" xr:uid="{00000000-0005-0000-0000-0000D70F0000}"/>
    <cellStyle name="Migliaia 58 3 2 5" xfId="5161" xr:uid="{00000000-0005-0000-0000-0000D80F0000}"/>
    <cellStyle name="Migliaia 58 3 2 6" xfId="5162" xr:uid="{00000000-0005-0000-0000-0000D90F0000}"/>
    <cellStyle name="Migliaia 58 3 3" xfId="1911" xr:uid="{00000000-0005-0000-0000-0000DA0F0000}"/>
    <cellStyle name="Migliaia 58 3 3 2" xfId="5163" xr:uid="{00000000-0005-0000-0000-0000DB0F0000}"/>
    <cellStyle name="Migliaia 58 3 3 3" xfId="5164" xr:uid="{00000000-0005-0000-0000-0000DC0F0000}"/>
    <cellStyle name="Migliaia 58 3 3 4" xfId="5165" xr:uid="{00000000-0005-0000-0000-0000DD0F0000}"/>
    <cellStyle name="Migliaia 58 3 3 5" xfId="5166" xr:uid="{00000000-0005-0000-0000-0000DE0F0000}"/>
    <cellStyle name="Migliaia 58 3 4" xfId="2275" xr:uid="{00000000-0005-0000-0000-0000DF0F0000}"/>
    <cellStyle name="Migliaia 58 3 5" xfId="5167" xr:uid="{00000000-0005-0000-0000-0000E00F0000}"/>
    <cellStyle name="Migliaia 58 3 6" xfId="5168" xr:uid="{00000000-0005-0000-0000-0000E10F0000}"/>
    <cellStyle name="Migliaia 58 3 7" xfId="5169" xr:uid="{00000000-0005-0000-0000-0000E20F0000}"/>
    <cellStyle name="Migliaia 58 3 8" xfId="5170" xr:uid="{00000000-0005-0000-0000-0000E30F0000}"/>
    <cellStyle name="Migliaia 58 4" xfId="697" xr:uid="{00000000-0005-0000-0000-0000E40F0000}"/>
    <cellStyle name="Migliaia 58 4 2" xfId="1913" xr:uid="{00000000-0005-0000-0000-0000E50F0000}"/>
    <cellStyle name="Migliaia 58 4 2 2" xfId="5171" xr:uid="{00000000-0005-0000-0000-0000E60F0000}"/>
    <cellStyle name="Migliaia 58 4 3" xfId="5172" xr:uid="{00000000-0005-0000-0000-0000E70F0000}"/>
    <cellStyle name="Migliaia 58 4 4" xfId="5173" xr:uid="{00000000-0005-0000-0000-0000E80F0000}"/>
    <cellStyle name="Migliaia 58 4 5" xfId="5174" xr:uid="{00000000-0005-0000-0000-0000E90F0000}"/>
    <cellStyle name="Migliaia 58 4 6" xfId="5175" xr:uid="{00000000-0005-0000-0000-0000EA0F0000}"/>
    <cellStyle name="Migliaia 58 4 7" xfId="5176" xr:uid="{00000000-0005-0000-0000-0000EB0F0000}"/>
    <cellStyle name="Migliaia 58 5" xfId="698" xr:uid="{00000000-0005-0000-0000-0000EC0F0000}"/>
    <cellStyle name="Migliaia 58 5 2" xfId="1914" xr:uid="{00000000-0005-0000-0000-0000ED0F0000}"/>
    <cellStyle name="Migliaia 58 5 3" xfId="5177" xr:uid="{00000000-0005-0000-0000-0000EE0F0000}"/>
    <cellStyle name="Migliaia 58 5 4" xfId="5178" xr:uid="{00000000-0005-0000-0000-0000EF0F0000}"/>
    <cellStyle name="Migliaia 58 5 5" xfId="5179" xr:uid="{00000000-0005-0000-0000-0000F00F0000}"/>
    <cellStyle name="Migliaia 58 5 6" xfId="5180" xr:uid="{00000000-0005-0000-0000-0000F10F0000}"/>
    <cellStyle name="Migliaia 58 6" xfId="1909" xr:uid="{00000000-0005-0000-0000-0000F20F0000}"/>
    <cellStyle name="Migliaia 58 7" xfId="2273" xr:uid="{00000000-0005-0000-0000-0000F30F0000}"/>
    <cellStyle name="Migliaia 58 8" xfId="5181" xr:uid="{00000000-0005-0000-0000-0000F40F0000}"/>
    <cellStyle name="Migliaia 58 9" xfId="5182" xr:uid="{00000000-0005-0000-0000-0000F50F0000}"/>
    <cellStyle name="Migliaia 59" xfId="699" xr:uid="{00000000-0005-0000-0000-0000F60F0000}"/>
    <cellStyle name="Migliaia 59 10" xfId="5183" xr:uid="{00000000-0005-0000-0000-0000F70F0000}"/>
    <cellStyle name="Migliaia 59 11" xfId="5184" xr:uid="{00000000-0005-0000-0000-0000F80F0000}"/>
    <cellStyle name="Migliaia 59 2" xfId="700" xr:uid="{00000000-0005-0000-0000-0000F90F0000}"/>
    <cellStyle name="Migliaia 59 2 2" xfId="1916" xr:uid="{00000000-0005-0000-0000-0000FA0F0000}"/>
    <cellStyle name="Migliaia 59 2 3" xfId="2277" xr:uid="{00000000-0005-0000-0000-0000FB0F0000}"/>
    <cellStyle name="Migliaia 59 2 4" xfId="5185" xr:uid="{00000000-0005-0000-0000-0000FC0F0000}"/>
    <cellStyle name="Migliaia 59 2 5" xfId="5186" xr:uid="{00000000-0005-0000-0000-0000FD0F0000}"/>
    <cellStyle name="Migliaia 59 2 6" xfId="5187" xr:uid="{00000000-0005-0000-0000-0000FE0F0000}"/>
    <cellStyle name="Migliaia 59 3" xfId="701" xr:uid="{00000000-0005-0000-0000-0000FF0F0000}"/>
    <cellStyle name="Migliaia 59 3 2" xfId="702" xr:uid="{00000000-0005-0000-0000-000000100000}"/>
    <cellStyle name="Migliaia 59 3 2 2" xfId="1918" xr:uid="{00000000-0005-0000-0000-000001100000}"/>
    <cellStyle name="Migliaia 59 3 2 3" xfId="5188" xr:uid="{00000000-0005-0000-0000-000002100000}"/>
    <cellStyle name="Migliaia 59 3 2 4" xfId="5189" xr:uid="{00000000-0005-0000-0000-000003100000}"/>
    <cellStyle name="Migliaia 59 3 2 5" xfId="5190" xr:uid="{00000000-0005-0000-0000-000004100000}"/>
    <cellStyle name="Migliaia 59 3 2 6" xfId="5191" xr:uid="{00000000-0005-0000-0000-000005100000}"/>
    <cellStyle name="Migliaia 59 3 3" xfId="1917" xr:uid="{00000000-0005-0000-0000-000006100000}"/>
    <cellStyle name="Migliaia 59 3 3 2" xfId="5192" xr:uid="{00000000-0005-0000-0000-000007100000}"/>
    <cellStyle name="Migliaia 59 3 3 3" xfId="5193" xr:uid="{00000000-0005-0000-0000-000008100000}"/>
    <cellStyle name="Migliaia 59 3 3 4" xfId="5194" xr:uid="{00000000-0005-0000-0000-000009100000}"/>
    <cellStyle name="Migliaia 59 3 3 5" xfId="5195" xr:uid="{00000000-0005-0000-0000-00000A100000}"/>
    <cellStyle name="Migliaia 59 3 4" xfId="2278" xr:uid="{00000000-0005-0000-0000-00000B100000}"/>
    <cellStyle name="Migliaia 59 3 5" xfId="5196" xr:uid="{00000000-0005-0000-0000-00000C100000}"/>
    <cellStyle name="Migliaia 59 3 6" xfId="5197" xr:uid="{00000000-0005-0000-0000-00000D100000}"/>
    <cellStyle name="Migliaia 59 3 7" xfId="5198" xr:uid="{00000000-0005-0000-0000-00000E100000}"/>
    <cellStyle name="Migliaia 59 3 8" xfId="5199" xr:uid="{00000000-0005-0000-0000-00000F100000}"/>
    <cellStyle name="Migliaia 59 4" xfId="703" xr:uid="{00000000-0005-0000-0000-000010100000}"/>
    <cellStyle name="Migliaia 59 4 2" xfId="1919" xr:uid="{00000000-0005-0000-0000-000011100000}"/>
    <cellStyle name="Migliaia 59 4 2 2" xfId="5200" xr:uid="{00000000-0005-0000-0000-000012100000}"/>
    <cellStyle name="Migliaia 59 4 3" xfId="5201" xr:uid="{00000000-0005-0000-0000-000013100000}"/>
    <cellStyle name="Migliaia 59 4 4" xfId="5202" xr:uid="{00000000-0005-0000-0000-000014100000}"/>
    <cellStyle name="Migliaia 59 4 5" xfId="5203" xr:uid="{00000000-0005-0000-0000-000015100000}"/>
    <cellStyle name="Migliaia 59 4 6" xfId="5204" xr:uid="{00000000-0005-0000-0000-000016100000}"/>
    <cellStyle name="Migliaia 59 4 7" xfId="5205" xr:uid="{00000000-0005-0000-0000-000017100000}"/>
    <cellStyle name="Migliaia 59 5" xfId="704" xr:uid="{00000000-0005-0000-0000-000018100000}"/>
    <cellStyle name="Migliaia 59 5 2" xfId="1920" xr:uid="{00000000-0005-0000-0000-000019100000}"/>
    <cellStyle name="Migliaia 59 5 3" xfId="5206" xr:uid="{00000000-0005-0000-0000-00001A100000}"/>
    <cellStyle name="Migliaia 59 5 4" xfId="5207" xr:uid="{00000000-0005-0000-0000-00001B100000}"/>
    <cellStyle name="Migliaia 59 5 5" xfId="5208" xr:uid="{00000000-0005-0000-0000-00001C100000}"/>
    <cellStyle name="Migliaia 59 5 6" xfId="5209" xr:uid="{00000000-0005-0000-0000-00001D100000}"/>
    <cellStyle name="Migliaia 59 6" xfId="1915" xr:uid="{00000000-0005-0000-0000-00001E100000}"/>
    <cellStyle name="Migliaia 59 7" xfId="2276" xr:uid="{00000000-0005-0000-0000-00001F100000}"/>
    <cellStyle name="Migliaia 59 8" xfId="5210" xr:uid="{00000000-0005-0000-0000-000020100000}"/>
    <cellStyle name="Migliaia 59 9" xfId="5211" xr:uid="{00000000-0005-0000-0000-000021100000}"/>
    <cellStyle name="Migliaia 6" xfId="705" xr:uid="{00000000-0005-0000-0000-000022100000}"/>
    <cellStyle name="Migliaia 6 10" xfId="5212" xr:uid="{00000000-0005-0000-0000-000023100000}"/>
    <cellStyle name="Migliaia 6 11" xfId="5213" xr:uid="{00000000-0005-0000-0000-000024100000}"/>
    <cellStyle name="Migliaia 6 2" xfId="706" xr:uid="{00000000-0005-0000-0000-000025100000}"/>
    <cellStyle name="Migliaia 6 2 2" xfId="1922" xr:uid="{00000000-0005-0000-0000-000026100000}"/>
    <cellStyle name="Migliaia 6 2 3" xfId="2280" xr:uid="{00000000-0005-0000-0000-000027100000}"/>
    <cellStyle name="Migliaia 6 2 4" xfId="5214" xr:uid="{00000000-0005-0000-0000-000028100000}"/>
    <cellStyle name="Migliaia 6 2 5" xfId="5215" xr:uid="{00000000-0005-0000-0000-000029100000}"/>
    <cellStyle name="Migliaia 6 2 6" xfId="5216" xr:uid="{00000000-0005-0000-0000-00002A100000}"/>
    <cellStyle name="Migliaia 6 3" xfId="707" xr:uid="{00000000-0005-0000-0000-00002B100000}"/>
    <cellStyle name="Migliaia 6 3 2" xfId="708" xr:uid="{00000000-0005-0000-0000-00002C100000}"/>
    <cellStyle name="Migliaia 6 3 2 2" xfId="1924" xr:uid="{00000000-0005-0000-0000-00002D100000}"/>
    <cellStyle name="Migliaia 6 3 2 3" xfId="5217" xr:uid="{00000000-0005-0000-0000-00002E100000}"/>
    <cellStyle name="Migliaia 6 3 2 4" xfId="5218" xr:uid="{00000000-0005-0000-0000-00002F100000}"/>
    <cellStyle name="Migliaia 6 3 2 5" xfId="5219" xr:uid="{00000000-0005-0000-0000-000030100000}"/>
    <cellStyle name="Migliaia 6 3 2 6" xfId="5220" xr:uid="{00000000-0005-0000-0000-000031100000}"/>
    <cellStyle name="Migliaia 6 3 3" xfId="1923" xr:uid="{00000000-0005-0000-0000-000032100000}"/>
    <cellStyle name="Migliaia 6 3 3 2" xfId="5221" xr:uid="{00000000-0005-0000-0000-000033100000}"/>
    <cellStyle name="Migliaia 6 3 3 3" xfId="5222" xr:uid="{00000000-0005-0000-0000-000034100000}"/>
    <cellStyle name="Migliaia 6 3 3 4" xfId="5223" xr:uid="{00000000-0005-0000-0000-000035100000}"/>
    <cellStyle name="Migliaia 6 3 3 5" xfId="5224" xr:uid="{00000000-0005-0000-0000-000036100000}"/>
    <cellStyle name="Migliaia 6 3 4" xfId="2281" xr:uid="{00000000-0005-0000-0000-000037100000}"/>
    <cellStyle name="Migliaia 6 3 5" xfId="5225" xr:uid="{00000000-0005-0000-0000-000038100000}"/>
    <cellStyle name="Migliaia 6 3 6" xfId="5226" xr:uid="{00000000-0005-0000-0000-000039100000}"/>
    <cellStyle name="Migliaia 6 3 7" xfId="5227" xr:uid="{00000000-0005-0000-0000-00003A100000}"/>
    <cellStyle name="Migliaia 6 3 8" xfId="5228" xr:uid="{00000000-0005-0000-0000-00003B100000}"/>
    <cellStyle name="Migliaia 6 4" xfId="709" xr:uid="{00000000-0005-0000-0000-00003C100000}"/>
    <cellStyle name="Migliaia 6 4 2" xfId="1925" xr:uid="{00000000-0005-0000-0000-00003D100000}"/>
    <cellStyle name="Migliaia 6 4 2 2" xfId="5229" xr:uid="{00000000-0005-0000-0000-00003E100000}"/>
    <cellStyle name="Migliaia 6 4 3" xfId="5230" xr:uid="{00000000-0005-0000-0000-00003F100000}"/>
    <cellStyle name="Migliaia 6 4 4" xfId="5231" xr:uid="{00000000-0005-0000-0000-000040100000}"/>
    <cellStyle name="Migliaia 6 4 5" xfId="5232" xr:uid="{00000000-0005-0000-0000-000041100000}"/>
    <cellStyle name="Migliaia 6 4 6" xfId="5233" xr:uid="{00000000-0005-0000-0000-000042100000}"/>
    <cellStyle name="Migliaia 6 4 7" xfId="5234" xr:uid="{00000000-0005-0000-0000-000043100000}"/>
    <cellStyle name="Migliaia 6 5" xfId="710" xr:uid="{00000000-0005-0000-0000-000044100000}"/>
    <cellStyle name="Migliaia 6 5 2" xfId="1926" xr:uid="{00000000-0005-0000-0000-000045100000}"/>
    <cellStyle name="Migliaia 6 5 3" xfId="5235" xr:uid="{00000000-0005-0000-0000-000046100000}"/>
    <cellStyle name="Migliaia 6 5 4" xfId="5236" xr:uid="{00000000-0005-0000-0000-000047100000}"/>
    <cellStyle name="Migliaia 6 5 5" xfId="5237" xr:uid="{00000000-0005-0000-0000-000048100000}"/>
    <cellStyle name="Migliaia 6 5 6" xfId="5238" xr:uid="{00000000-0005-0000-0000-000049100000}"/>
    <cellStyle name="Migliaia 6 6" xfId="1921" xr:uid="{00000000-0005-0000-0000-00004A100000}"/>
    <cellStyle name="Migliaia 6 7" xfId="2279" xr:uid="{00000000-0005-0000-0000-00004B100000}"/>
    <cellStyle name="Migliaia 6 8" xfId="5239" xr:uid="{00000000-0005-0000-0000-00004C100000}"/>
    <cellStyle name="Migliaia 6 9" xfId="5240" xr:uid="{00000000-0005-0000-0000-00004D100000}"/>
    <cellStyle name="Migliaia 60" xfId="711" xr:uid="{00000000-0005-0000-0000-00004E100000}"/>
    <cellStyle name="Migliaia 60 10" xfId="5241" xr:uid="{00000000-0005-0000-0000-00004F100000}"/>
    <cellStyle name="Migliaia 60 11" xfId="5242" xr:uid="{00000000-0005-0000-0000-000050100000}"/>
    <cellStyle name="Migliaia 60 2" xfId="712" xr:uid="{00000000-0005-0000-0000-000051100000}"/>
    <cellStyle name="Migliaia 60 2 2" xfId="1928" xr:uid="{00000000-0005-0000-0000-000052100000}"/>
    <cellStyle name="Migliaia 60 2 3" xfId="2283" xr:uid="{00000000-0005-0000-0000-000053100000}"/>
    <cellStyle name="Migliaia 60 2 4" xfId="5243" xr:uid="{00000000-0005-0000-0000-000054100000}"/>
    <cellStyle name="Migliaia 60 2 5" xfId="5244" xr:uid="{00000000-0005-0000-0000-000055100000}"/>
    <cellStyle name="Migliaia 60 2 6" xfId="5245" xr:uid="{00000000-0005-0000-0000-000056100000}"/>
    <cellStyle name="Migliaia 60 3" xfId="713" xr:uid="{00000000-0005-0000-0000-000057100000}"/>
    <cellStyle name="Migliaia 60 3 2" xfId="714" xr:uid="{00000000-0005-0000-0000-000058100000}"/>
    <cellStyle name="Migliaia 60 3 2 2" xfId="1930" xr:uid="{00000000-0005-0000-0000-000059100000}"/>
    <cellStyle name="Migliaia 60 3 2 3" xfId="5246" xr:uid="{00000000-0005-0000-0000-00005A100000}"/>
    <cellStyle name="Migliaia 60 3 2 4" xfId="5247" xr:uid="{00000000-0005-0000-0000-00005B100000}"/>
    <cellStyle name="Migliaia 60 3 2 5" xfId="5248" xr:uid="{00000000-0005-0000-0000-00005C100000}"/>
    <cellStyle name="Migliaia 60 3 2 6" xfId="5249" xr:uid="{00000000-0005-0000-0000-00005D100000}"/>
    <cellStyle name="Migliaia 60 3 3" xfId="1929" xr:uid="{00000000-0005-0000-0000-00005E100000}"/>
    <cellStyle name="Migliaia 60 3 3 2" xfId="5250" xr:uid="{00000000-0005-0000-0000-00005F100000}"/>
    <cellStyle name="Migliaia 60 3 3 3" xfId="5251" xr:uid="{00000000-0005-0000-0000-000060100000}"/>
    <cellStyle name="Migliaia 60 3 3 4" xfId="5252" xr:uid="{00000000-0005-0000-0000-000061100000}"/>
    <cellStyle name="Migliaia 60 3 3 5" xfId="5253" xr:uid="{00000000-0005-0000-0000-000062100000}"/>
    <cellStyle name="Migliaia 60 3 4" xfId="2284" xr:uid="{00000000-0005-0000-0000-000063100000}"/>
    <cellStyle name="Migliaia 60 3 5" xfId="5254" xr:uid="{00000000-0005-0000-0000-000064100000}"/>
    <cellStyle name="Migliaia 60 3 6" xfId="5255" xr:uid="{00000000-0005-0000-0000-000065100000}"/>
    <cellStyle name="Migliaia 60 3 7" xfId="5256" xr:uid="{00000000-0005-0000-0000-000066100000}"/>
    <cellStyle name="Migliaia 60 3 8" xfId="5257" xr:uid="{00000000-0005-0000-0000-000067100000}"/>
    <cellStyle name="Migliaia 60 4" xfId="715" xr:uid="{00000000-0005-0000-0000-000068100000}"/>
    <cellStyle name="Migliaia 60 4 2" xfId="1931" xr:uid="{00000000-0005-0000-0000-000069100000}"/>
    <cellStyle name="Migliaia 60 4 2 2" xfId="5258" xr:uid="{00000000-0005-0000-0000-00006A100000}"/>
    <cellStyle name="Migliaia 60 4 3" xfId="5259" xr:uid="{00000000-0005-0000-0000-00006B100000}"/>
    <cellStyle name="Migliaia 60 4 4" xfId="5260" xr:uid="{00000000-0005-0000-0000-00006C100000}"/>
    <cellStyle name="Migliaia 60 4 5" xfId="5261" xr:uid="{00000000-0005-0000-0000-00006D100000}"/>
    <cellStyle name="Migliaia 60 4 6" xfId="5262" xr:uid="{00000000-0005-0000-0000-00006E100000}"/>
    <cellStyle name="Migliaia 60 4 7" xfId="5263" xr:uid="{00000000-0005-0000-0000-00006F100000}"/>
    <cellStyle name="Migliaia 60 5" xfId="716" xr:uid="{00000000-0005-0000-0000-000070100000}"/>
    <cellStyle name="Migliaia 60 5 2" xfId="1932" xr:uid="{00000000-0005-0000-0000-000071100000}"/>
    <cellStyle name="Migliaia 60 5 3" xfId="5264" xr:uid="{00000000-0005-0000-0000-000072100000}"/>
    <cellStyle name="Migliaia 60 5 4" xfId="5265" xr:uid="{00000000-0005-0000-0000-000073100000}"/>
    <cellStyle name="Migliaia 60 5 5" xfId="5266" xr:uid="{00000000-0005-0000-0000-000074100000}"/>
    <cellStyle name="Migliaia 60 5 6" xfId="5267" xr:uid="{00000000-0005-0000-0000-000075100000}"/>
    <cellStyle name="Migliaia 60 6" xfId="1927" xr:uid="{00000000-0005-0000-0000-000076100000}"/>
    <cellStyle name="Migliaia 60 7" xfId="2282" xr:uid="{00000000-0005-0000-0000-000077100000}"/>
    <cellStyle name="Migliaia 60 8" xfId="5268" xr:uid="{00000000-0005-0000-0000-000078100000}"/>
    <cellStyle name="Migliaia 60 9" xfId="5269" xr:uid="{00000000-0005-0000-0000-000079100000}"/>
    <cellStyle name="Migliaia 61" xfId="717" xr:uid="{00000000-0005-0000-0000-00007A100000}"/>
    <cellStyle name="Migliaia 61 10" xfId="5270" xr:uid="{00000000-0005-0000-0000-00007B100000}"/>
    <cellStyle name="Migliaia 61 11" xfId="5271" xr:uid="{00000000-0005-0000-0000-00007C100000}"/>
    <cellStyle name="Migliaia 61 2" xfId="718" xr:uid="{00000000-0005-0000-0000-00007D100000}"/>
    <cellStyle name="Migliaia 61 2 2" xfId="1934" xr:uid="{00000000-0005-0000-0000-00007E100000}"/>
    <cellStyle name="Migliaia 61 2 3" xfId="2286" xr:uid="{00000000-0005-0000-0000-00007F100000}"/>
    <cellStyle name="Migliaia 61 2 4" xfId="5272" xr:uid="{00000000-0005-0000-0000-000080100000}"/>
    <cellStyle name="Migliaia 61 2 5" xfId="5273" xr:uid="{00000000-0005-0000-0000-000081100000}"/>
    <cellStyle name="Migliaia 61 2 6" xfId="5274" xr:uid="{00000000-0005-0000-0000-000082100000}"/>
    <cellStyle name="Migliaia 61 3" xfId="719" xr:uid="{00000000-0005-0000-0000-000083100000}"/>
    <cellStyle name="Migliaia 61 3 2" xfId="720" xr:uid="{00000000-0005-0000-0000-000084100000}"/>
    <cellStyle name="Migliaia 61 3 2 2" xfId="1936" xr:uid="{00000000-0005-0000-0000-000085100000}"/>
    <cellStyle name="Migliaia 61 3 2 3" xfId="5275" xr:uid="{00000000-0005-0000-0000-000086100000}"/>
    <cellStyle name="Migliaia 61 3 2 4" xfId="5276" xr:uid="{00000000-0005-0000-0000-000087100000}"/>
    <cellStyle name="Migliaia 61 3 2 5" xfId="5277" xr:uid="{00000000-0005-0000-0000-000088100000}"/>
    <cellStyle name="Migliaia 61 3 2 6" xfId="5278" xr:uid="{00000000-0005-0000-0000-000089100000}"/>
    <cellStyle name="Migliaia 61 3 3" xfId="1935" xr:uid="{00000000-0005-0000-0000-00008A100000}"/>
    <cellStyle name="Migliaia 61 3 3 2" xfId="5279" xr:uid="{00000000-0005-0000-0000-00008B100000}"/>
    <cellStyle name="Migliaia 61 3 3 3" xfId="5280" xr:uid="{00000000-0005-0000-0000-00008C100000}"/>
    <cellStyle name="Migliaia 61 3 3 4" xfId="5281" xr:uid="{00000000-0005-0000-0000-00008D100000}"/>
    <cellStyle name="Migliaia 61 3 3 5" xfId="5282" xr:uid="{00000000-0005-0000-0000-00008E100000}"/>
    <cellStyle name="Migliaia 61 3 4" xfId="2287" xr:uid="{00000000-0005-0000-0000-00008F100000}"/>
    <cellStyle name="Migliaia 61 3 5" xfId="5283" xr:uid="{00000000-0005-0000-0000-000090100000}"/>
    <cellStyle name="Migliaia 61 3 6" xfId="5284" xr:uid="{00000000-0005-0000-0000-000091100000}"/>
    <cellStyle name="Migliaia 61 3 7" xfId="5285" xr:uid="{00000000-0005-0000-0000-000092100000}"/>
    <cellStyle name="Migliaia 61 3 8" xfId="5286" xr:uid="{00000000-0005-0000-0000-000093100000}"/>
    <cellStyle name="Migliaia 61 4" xfId="721" xr:uid="{00000000-0005-0000-0000-000094100000}"/>
    <cellStyle name="Migliaia 61 4 2" xfId="1937" xr:uid="{00000000-0005-0000-0000-000095100000}"/>
    <cellStyle name="Migliaia 61 4 2 2" xfId="5287" xr:uid="{00000000-0005-0000-0000-000096100000}"/>
    <cellStyle name="Migliaia 61 4 3" xfId="5288" xr:uid="{00000000-0005-0000-0000-000097100000}"/>
    <cellStyle name="Migliaia 61 4 4" xfId="5289" xr:uid="{00000000-0005-0000-0000-000098100000}"/>
    <cellStyle name="Migliaia 61 4 5" xfId="5290" xr:uid="{00000000-0005-0000-0000-000099100000}"/>
    <cellStyle name="Migliaia 61 4 6" xfId="5291" xr:uid="{00000000-0005-0000-0000-00009A100000}"/>
    <cellStyle name="Migliaia 61 4 7" xfId="5292" xr:uid="{00000000-0005-0000-0000-00009B100000}"/>
    <cellStyle name="Migliaia 61 5" xfId="722" xr:uid="{00000000-0005-0000-0000-00009C100000}"/>
    <cellStyle name="Migliaia 61 5 2" xfId="1938" xr:uid="{00000000-0005-0000-0000-00009D100000}"/>
    <cellStyle name="Migliaia 61 5 3" xfId="5293" xr:uid="{00000000-0005-0000-0000-00009E100000}"/>
    <cellStyle name="Migliaia 61 5 4" xfId="5294" xr:uid="{00000000-0005-0000-0000-00009F100000}"/>
    <cellStyle name="Migliaia 61 5 5" xfId="5295" xr:uid="{00000000-0005-0000-0000-0000A0100000}"/>
    <cellStyle name="Migliaia 61 5 6" xfId="5296" xr:uid="{00000000-0005-0000-0000-0000A1100000}"/>
    <cellStyle name="Migliaia 61 6" xfId="1933" xr:uid="{00000000-0005-0000-0000-0000A2100000}"/>
    <cellStyle name="Migliaia 61 7" xfId="2285" xr:uid="{00000000-0005-0000-0000-0000A3100000}"/>
    <cellStyle name="Migliaia 61 8" xfId="5297" xr:uid="{00000000-0005-0000-0000-0000A4100000}"/>
    <cellStyle name="Migliaia 61 9" xfId="5298" xr:uid="{00000000-0005-0000-0000-0000A5100000}"/>
    <cellStyle name="Migliaia 7" xfId="723" xr:uid="{00000000-0005-0000-0000-0000A6100000}"/>
    <cellStyle name="Migliaia 7 10" xfId="5299" xr:uid="{00000000-0005-0000-0000-0000A7100000}"/>
    <cellStyle name="Migliaia 7 11" xfId="5300" xr:uid="{00000000-0005-0000-0000-0000A8100000}"/>
    <cellStyle name="Migliaia 7 2" xfId="724" xr:uid="{00000000-0005-0000-0000-0000A9100000}"/>
    <cellStyle name="Migliaia 7 2 2" xfId="1940" xr:uid="{00000000-0005-0000-0000-0000AA100000}"/>
    <cellStyle name="Migliaia 7 2 3" xfId="2289" xr:uid="{00000000-0005-0000-0000-0000AB100000}"/>
    <cellStyle name="Migliaia 7 2 4" xfId="5301" xr:uid="{00000000-0005-0000-0000-0000AC100000}"/>
    <cellStyle name="Migliaia 7 2 5" xfId="5302" xr:uid="{00000000-0005-0000-0000-0000AD100000}"/>
    <cellStyle name="Migliaia 7 2 6" xfId="5303" xr:uid="{00000000-0005-0000-0000-0000AE100000}"/>
    <cellStyle name="Migliaia 7 3" xfId="725" xr:uid="{00000000-0005-0000-0000-0000AF100000}"/>
    <cellStyle name="Migliaia 7 3 2" xfId="726" xr:uid="{00000000-0005-0000-0000-0000B0100000}"/>
    <cellStyle name="Migliaia 7 3 2 2" xfId="1942" xr:uid="{00000000-0005-0000-0000-0000B1100000}"/>
    <cellStyle name="Migliaia 7 3 2 3" xfId="5304" xr:uid="{00000000-0005-0000-0000-0000B2100000}"/>
    <cellStyle name="Migliaia 7 3 2 4" xfId="5305" xr:uid="{00000000-0005-0000-0000-0000B3100000}"/>
    <cellStyle name="Migliaia 7 3 2 5" xfId="5306" xr:uid="{00000000-0005-0000-0000-0000B4100000}"/>
    <cellStyle name="Migliaia 7 3 2 6" xfId="5307" xr:uid="{00000000-0005-0000-0000-0000B5100000}"/>
    <cellStyle name="Migliaia 7 3 3" xfId="1941" xr:uid="{00000000-0005-0000-0000-0000B6100000}"/>
    <cellStyle name="Migliaia 7 3 3 2" xfId="5308" xr:uid="{00000000-0005-0000-0000-0000B7100000}"/>
    <cellStyle name="Migliaia 7 3 3 3" xfId="5309" xr:uid="{00000000-0005-0000-0000-0000B8100000}"/>
    <cellStyle name="Migliaia 7 3 3 4" xfId="5310" xr:uid="{00000000-0005-0000-0000-0000B9100000}"/>
    <cellStyle name="Migliaia 7 3 3 5" xfId="5311" xr:uid="{00000000-0005-0000-0000-0000BA100000}"/>
    <cellStyle name="Migliaia 7 3 4" xfId="2290" xr:uid="{00000000-0005-0000-0000-0000BB100000}"/>
    <cellStyle name="Migliaia 7 3 5" xfId="5312" xr:uid="{00000000-0005-0000-0000-0000BC100000}"/>
    <cellStyle name="Migliaia 7 3 6" xfId="5313" xr:uid="{00000000-0005-0000-0000-0000BD100000}"/>
    <cellStyle name="Migliaia 7 3 7" xfId="5314" xr:uid="{00000000-0005-0000-0000-0000BE100000}"/>
    <cellStyle name="Migliaia 7 3 8" xfId="5315" xr:uid="{00000000-0005-0000-0000-0000BF100000}"/>
    <cellStyle name="Migliaia 7 4" xfId="727" xr:uid="{00000000-0005-0000-0000-0000C0100000}"/>
    <cellStyle name="Migliaia 7 4 2" xfId="1943" xr:uid="{00000000-0005-0000-0000-0000C1100000}"/>
    <cellStyle name="Migliaia 7 4 2 2" xfId="5316" xr:uid="{00000000-0005-0000-0000-0000C2100000}"/>
    <cellStyle name="Migliaia 7 4 3" xfId="5317" xr:uid="{00000000-0005-0000-0000-0000C3100000}"/>
    <cellStyle name="Migliaia 7 4 4" xfId="5318" xr:uid="{00000000-0005-0000-0000-0000C4100000}"/>
    <cellStyle name="Migliaia 7 4 5" xfId="5319" xr:uid="{00000000-0005-0000-0000-0000C5100000}"/>
    <cellStyle name="Migliaia 7 4 6" xfId="5320" xr:uid="{00000000-0005-0000-0000-0000C6100000}"/>
    <cellStyle name="Migliaia 7 4 7" xfId="5321" xr:uid="{00000000-0005-0000-0000-0000C7100000}"/>
    <cellStyle name="Migliaia 7 5" xfId="728" xr:uid="{00000000-0005-0000-0000-0000C8100000}"/>
    <cellStyle name="Migliaia 7 5 2" xfId="1944" xr:uid="{00000000-0005-0000-0000-0000C9100000}"/>
    <cellStyle name="Migliaia 7 5 3" xfId="5322" xr:uid="{00000000-0005-0000-0000-0000CA100000}"/>
    <cellStyle name="Migliaia 7 5 4" xfId="5323" xr:uid="{00000000-0005-0000-0000-0000CB100000}"/>
    <cellStyle name="Migliaia 7 5 5" xfId="5324" xr:uid="{00000000-0005-0000-0000-0000CC100000}"/>
    <cellStyle name="Migliaia 7 5 6" xfId="5325" xr:uid="{00000000-0005-0000-0000-0000CD100000}"/>
    <cellStyle name="Migliaia 7 6" xfId="1939" xr:uid="{00000000-0005-0000-0000-0000CE100000}"/>
    <cellStyle name="Migliaia 7 7" xfId="2288" xr:uid="{00000000-0005-0000-0000-0000CF100000}"/>
    <cellStyle name="Migliaia 7 8" xfId="5326" xr:uid="{00000000-0005-0000-0000-0000D0100000}"/>
    <cellStyle name="Migliaia 7 9" xfId="5327" xr:uid="{00000000-0005-0000-0000-0000D1100000}"/>
    <cellStyle name="Migliaia 8" xfId="729" xr:uid="{00000000-0005-0000-0000-0000D2100000}"/>
    <cellStyle name="Migliaia 8 10" xfId="5328" xr:uid="{00000000-0005-0000-0000-0000D3100000}"/>
    <cellStyle name="Migliaia 8 11" xfId="5329" xr:uid="{00000000-0005-0000-0000-0000D4100000}"/>
    <cellStyle name="Migliaia 8 2" xfId="730" xr:uid="{00000000-0005-0000-0000-0000D5100000}"/>
    <cellStyle name="Migliaia 8 2 2" xfId="1946" xr:uid="{00000000-0005-0000-0000-0000D6100000}"/>
    <cellStyle name="Migliaia 8 2 3" xfId="2292" xr:uid="{00000000-0005-0000-0000-0000D7100000}"/>
    <cellStyle name="Migliaia 8 2 4" xfId="5330" xr:uid="{00000000-0005-0000-0000-0000D8100000}"/>
    <cellStyle name="Migliaia 8 2 5" xfId="5331" xr:uid="{00000000-0005-0000-0000-0000D9100000}"/>
    <cellStyle name="Migliaia 8 2 6" xfId="5332" xr:uid="{00000000-0005-0000-0000-0000DA100000}"/>
    <cellStyle name="Migliaia 8 3" xfId="731" xr:uid="{00000000-0005-0000-0000-0000DB100000}"/>
    <cellStyle name="Migliaia 8 3 2" xfId="732" xr:uid="{00000000-0005-0000-0000-0000DC100000}"/>
    <cellStyle name="Migliaia 8 3 2 2" xfId="1948" xr:uid="{00000000-0005-0000-0000-0000DD100000}"/>
    <cellStyle name="Migliaia 8 3 2 3" xfId="5333" xr:uid="{00000000-0005-0000-0000-0000DE100000}"/>
    <cellStyle name="Migliaia 8 3 2 4" xfId="5334" xr:uid="{00000000-0005-0000-0000-0000DF100000}"/>
    <cellStyle name="Migliaia 8 3 2 5" xfId="5335" xr:uid="{00000000-0005-0000-0000-0000E0100000}"/>
    <cellStyle name="Migliaia 8 3 2 6" xfId="5336" xr:uid="{00000000-0005-0000-0000-0000E1100000}"/>
    <cellStyle name="Migliaia 8 3 3" xfId="1947" xr:uid="{00000000-0005-0000-0000-0000E2100000}"/>
    <cellStyle name="Migliaia 8 3 3 2" xfId="5337" xr:uid="{00000000-0005-0000-0000-0000E3100000}"/>
    <cellStyle name="Migliaia 8 3 3 3" xfId="5338" xr:uid="{00000000-0005-0000-0000-0000E4100000}"/>
    <cellStyle name="Migliaia 8 3 3 4" xfId="5339" xr:uid="{00000000-0005-0000-0000-0000E5100000}"/>
    <cellStyle name="Migliaia 8 3 3 5" xfId="5340" xr:uid="{00000000-0005-0000-0000-0000E6100000}"/>
    <cellStyle name="Migliaia 8 3 4" xfId="2293" xr:uid="{00000000-0005-0000-0000-0000E7100000}"/>
    <cellStyle name="Migliaia 8 3 5" xfId="5341" xr:uid="{00000000-0005-0000-0000-0000E8100000}"/>
    <cellStyle name="Migliaia 8 3 6" xfId="5342" xr:uid="{00000000-0005-0000-0000-0000E9100000}"/>
    <cellStyle name="Migliaia 8 3 7" xfId="5343" xr:uid="{00000000-0005-0000-0000-0000EA100000}"/>
    <cellStyle name="Migliaia 8 3 8" xfId="5344" xr:uid="{00000000-0005-0000-0000-0000EB100000}"/>
    <cellStyle name="Migliaia 8 4" xfId="733" xr:uid="{00000000-0005-0000-0000-0000EC100000}"/>
    <cellStyle name="Migliaia 8 4 2" xfId="1949" xr:uid="{00000000-0005-0000-0000-0000ED100000}"/>
    <cellStyle name="Migliaia 8 4 2 2" xfId="5345" xr:uid="{00000000-0005-0000-0000-0000EE100000}"/>
    <cellStyle name="Migliaia 8 4 3" xfId="5346" xr:uid="{00000000-0005-0000-0000-0000EF100000}"/>
    <cellStyle name="Migliaia 8 4 4" xfId="5347" xr:uid="{00000000-0005-0000-0000-0000F0100000}"/>
    <cellStyle name="Migliaia 8 4 5" xfId="5348" xr:uid="{00000000-0005-0000-0000-0000F1100000}"/>
    <cellStyle name="Migliaia 8 4 6" xfId="5349" xr:uid="{00000000-0005-0000-0000-0000F2100000}"/>
    <cellStyle name="Migliaia 8 4 7" xfId="5350" xr:uid="{00000000-0005-0000-0000-0000F3100000}"/>
    <cellStyle name="Migliaia 8 5" xfId="734" xr:uid="{00000000-0005-0000-0000-0000F4100000}"/>
    <cellStyle name="Migliaia 8 5 2" xfId="1950" xr:uid="{00000000-0005-0000-0000-0000F5100000}"/>
    <cellStyle name="Migliaia 8 5 3" xfId="5351" xr:uid="{00000000-0005-0000-0000-0000F6100000}"/>
    <cellStyle name="Migliaia 8 5 4" xfId="5352" xr:uid="{00000000-0005-0000-0000-0000F7100000}"/>
    <cellStyle name="Migliaia 8 5 5" xfId="5353" xr:uid="{00000000-0005-0000-0000-0000F8100000}"/>
    <cellStyle name="Migliaia 8 5 6" xfId="5354" xr:uid="{00000000-0005-0000-0000-0000F9100000}"/>
    <cellStyle name="Migliaia 8 6" xfId="1945" xr:uid="{00000000-0005-0000-0000-0000FA100000}"/>
    <cellStyle name="Migliaia 8 7" xfId="2291" xr:uid="{00000000-0005-0000-0000-0000FB100000}"/>
    <cellStyle name="Migliaia 8 8" xfId="5355" xr:uid="{00000000-0005-0000-0000-0000FC100000}"/>
    <cellStyle name="Migliaia 8 9" xfId="5356" xr:uid="{00000000-0005-0000-0000-0000FD100000}"/>
    <cellStyle name="Migliaia 9" xfId="735" xr:uid="{00000000-0005-0000-0000-0000FE100000}"/>
    <cellStyle name="Migliaia 9 10" xfId="5357" xr:uid="{00000000-0005-0000-0000-0000FF100000}"/>
    <cellStyle name="Migliaia 9 11" xfId="5358" xr:uid="{00000000-0005-0000-0000-000000110000}"/>
    <cellStyle name="Migliaia 9 2" xfId="736" xr:uid="{00000000-0005-0000-0000-000001110000}"/>
    <cellStyle name="Migliaia 9 2 2" xfId="1952" xr:uid="{00000000-0005-0000-0000-000002110000}"/>
    <cellStyle name="Migliaia 9 2 3" xfId="2295" xr:uid="{00000000-0005-0000-0000-000003110000}"/>
    <cellStyle name="Migliaia 9 2 4" xfId="5359" xr:uid="{00000000-0005-0000-0000-000004110000}"/>
    <cellStyle name="Migliaia 9 2 5" xfId="5360" xr:uid="{00000000-0005-0000-0000-000005110000}"/>
    <cellStyle name="Migliaia 9 2 6" xfId="5361" xr:uid="{00000000-0005-0000-0000-000006110000}"/>
    <cellStyle name="Migliaia 9 3" xfId="737" xr:uid="{00000000-0005-0000-0000-000007110000}"/>
    <cellStyle name="Migliaia 9 3 2" xfId="738" xr:uid="{00000000-0005-0000-0000-000008110000}"/>
    <cellStyle name="Migliaia 9 3 2 2" xfId="1954" xr:uid="{00000000-0005-0000-0000-000009110000}"/>
    <cellStyle name="Migliaia 9 3 2 3" xfId="5362" xr:uid="{00000000-0005-0000-0000-00000A110000}"/>
    <cellStyle name="Migliaia 9 3 2 4" xfId="5363" xr:uid="{00000000-0005-0000-0000-00000B110000}"/>
    <cellStyle name="Migliaia 9 3 2 5" xfId="5364" xr:uid="{00000000-0005-0000-0000-00000C110000}"/>
    <cellStyle name="Migliaia 9 3 2 6" xfId="5365" xr:uid="{00000000-0005-0000-0000-00000D110000}"/>
    <cellStyle name="Migliaia 9 3 3" xfId="1953" xr:uid="{00000000-0005-0000-0000-00000E110000}"/>
    <cellStyle name="Migliaia 9 3 3 2" xfId="5366" xr:uid="{00000000-0005-0000-0000-00000F110000}"/>
    <cellStyle name="Migliaia 9 3 3 3" xfId="5367" xr:uid="{00000000-0005-0000-0000-000010110000}"/>
    <cellStyle name="Migliaia 9 3 3 4" xfId="5368" xr:uid="{00000000-0005-0000-0000-000011110000}"/>
    <cellStyle name="Migliaia 9 3 3 5" xfId="5369" xr:uid="{00000000-0005-0000-0000-000012110000}"/>
    <cellStyle name="Migliaia 9 3 4" xfId="2296" xr:uid="{00000000-0005-0000-0000-000013110000}"/>
    <cellStyle name="Migliaia 9 3 5" xfId="5370" xr:uid="{00000000-0005-0000-0000-000014110000}"/>
    <cellStyle name="Migliaia 9 3 6" xfId="5371" xr:uid="{00000000-0005-0000-0000-000015110000}"/>
    <cellStyle name="Migliaia 9 3 7" xfId="5372" xr:uid="{00000000-0005-0000-0000-000016110000}"/>
    <cellStyle name="Migliaia 9 3 8" xfId="5373" xr:uid="{00000000-0005-0000-0000-000017110000}"/>
    <cellStyle name="Migliaia 9 4" xfId="739" xr:uid="{00000000-0005-0000-0000-000018110000}"/>
    <cellStyle name="Migliaia 9 4 2" xfId="1955" xr:uid="{00000000-0005-0000-0000-000019110000}"/>
    <cellStyle name="Migliaia 9 4 2 2" xfId="5374" xr:uid="{00000000-0005-0000-0000-00001A110000}"/>
    <cellStyle name="Migliaia 9 4 3" xfId="5375" xr:uid="{00000000-0005-0000-0000-00001B110000}"/>
    <cellStyle name="Migliaia 9 4 4" xfId="5376" xr:uid="{00000000-0005-0000-0000-00001C110000}"/>
    <cellStyle name="Migliaia 9 4 5" xfId="5377" xr:uid="{00000000-0005-0000-0000-00001D110000}"/>
    <cellStyle name="Migliaia 9 4 6" xfId="5378" xr:uid="{00000000-0005-0000-0000-00001E110000}"/>
    <cellStyle name="Migliaia 9 4 7" xfId="5379" xr:uid="{00000000-0005-0000-0000-00001F110000}"/>
    <cellStyle name="Migliaia 9 5" xfId="740" xr:uid="{00000000-0005-0000-0000-000020110000}"/>
    <cellStyle name="Migliaia 9 5 2" xfId="1956" xr:uid="{00000000-0005-0000-0000-000021110000}"/>
    <cellStyle name="Migliaia 9 5 3" xfId="5380" xr:uid="{00000000-0005-0000-0000-000022110000}"/>
    <cellStyle name="Migliaia 9 5 4" xfId="5381" xr:uid="{00000000-0005-0000-0000-000023110000}"/>
    <cellStyle name="Migliaia 9 5 5" xfId="5382" xr:uid="{00000000-0005-0000-0000-000024110000}"/>
    <cellStyle name="Migliaia 9 5 6" xfId="5383" xr:uid="{00000000-0005-0000-0000-000025110000}"/>
    <cellStyle name="Migliaia 9 6" xfId="1951" xr:uid="{00000000-0005-0000-0000-000026110000}"/>
    <cellStyle name="Migliaia 9 7" xfId="2294" xr:uid="{00000000-0005-0000-0000-000027110000}"/>
    <cellStyle name="Migliaia 9 8" xfId="5384" xr:uid="{00000000-0005-0000-0000-000028110000}"/>
    <cellStyle name="Migliaia 9 9" xfId="5385" xr:uid="{00000000-0005-0000-0000-000029110000}"/>
    <cellStyle name="Neutral" xfId="1965" builtinId="28" customBuiltin="1"/>
    <cellStyle name="Neutral 2" xfId="2588" xr:uid="{00000000-0005-0000-0000-00002B110000}"/>
    <cellStyle name="Neutrale" xfId="741" xr:uid="{00000000-0005-0000-0000-00002C110000}"/>
    <cellStyle name="Normal" xfId="0" builtinId="0"/>
    <cellStyle name="Normal 10" xfId="4" xr:uid="{00000000-0005-0000-0000-00002E110000}"/>
    <cellStyle name="Normal 10 2" xfId="5386" xr:uid="{00000000-0005-0000-0000-00002F110000}"/>
    <cellStyle name="Normal 10 2 2" xfId="5387" xr:uid="{00000000-0005-0000-0000-000030110000}"/>
    <cellStyle name="Normal 10 2 2 2" xfId="5388" xr:uid="{00000000-0005-0000-0000-000031110000}"/>
    <cellStyle name="Normal 10 2 3" xfId="5389" xr:uid="{00000000-0005-0000-0000-000032110000}"/>
    <cellStyle name="Normal 10 2 3 2" xfId="5390" xr:uid="{00000000-0005-0000-0000-000033110000}"/>
    <cellStyle name="Normal 10 2 4" xfId="5391" xr:uid="{00000000-0005-0000-0000-000034110000}"/>
    <cellStyle name="Normal 10 2 5" xfId="5392" xr:uid="{00000000-0005-0000-0000-000035110000}"/>
    <cellStyle name="Normal 10 3" xfId="5393" xr:uid="{00000000-0005-0000-0000-000036110000}"/>
    <cellStyle name="Normal 10 3 2" xfId="5394" xr:uid="{00000000-0005-0000-0000-000037110000}"/>
    <cellStyle name="Normal 10 3 3" xfId="5395" xr:uid="{00000000-0005-0000-0000-000038110000}"/>
    <cellStyle name="Normal 10 4" xfId="5396" xr:uid="{00000000-0005-0000-0000-000039110000}"/>
    <cellStyle name="Normal 10 4 2" xfId="5397" xr:uid="{00000000-0005-0000-0000-00003A110000}"/>
    <cellStyle name="Normal 10 5" xfId="5398" xr:uid="{00000000-0005-0000-0000-00003B110000}"/>
    <cellStyle name="Normal 10 5 2" xfId="5399" xr:uid="{00000000-0005-0000-0000-00003C110000}"/>
    <cellStyle name="Normal 10 6" xfId="5400" xr:uid="{00000000-0005-0000-0000-00003D110000}"/>
    <cellStyle name="Normal 10 7" xfId="5401" xr:uid="{00000000-0005-0000-0000-00003E110000}"/>
    <cellStyle name="Normal 11" xfId="2589" xr:uid="{00000000-0005-0000-0000-00003F110000}"/>
    <cellStyle name="Normal 11 10" xfId="5402" xr:uid="{00000000-0005-0000-0000-000040110000}"/>
    <cellStyle name="Normal 11 2" xfId="5403" xr:uid="{00000000-0005-0000-0000-000041110000}"/>
    <cellStyle name="Normal 11 2 2" xfId="5404" xr:uid="{00000000-0005-0000-0000-000042110000}"/>
    <cellStyle name="Normal 11 2 2 2" xfId="5405" xr:uid="{00000000-0005-0000-0000-000043110000}"/>
    <cellStyle name="Normal 11 2 2 3" xfId="5406" xr:uid="{00000000-0005-0000-0000-000044110000}"/>
    <cellStyle name="Normal 11 2 3" xfId="5407" xr:uid="{00000000-0005-0000-0000-000045110000}"/>
    <cellStyle name="Normal 11 2 3 2" xfId="5408" xr:uid="{00000000-0005-0000-0000-000046110000}"/>
    <cellStyle name="Normal 11 2 4" xfId="5409" xr:uid="{00000000-0005-0000-0000-000047110000}"/>
    <cellStyle name="Normal 11 2 4 2" xfId="5410" xr:uid="{00000000-0005-0000-0000-000048110000}"/>
    <cellStyle name="Normal 11 2 5" xfId="5411" xr:uid="{00000000-0005-0000-0000-000049110000}"/>
    <cellStyle name="Normal 11 2 6" xfId="5412" xr:uid="{00000000-0005-0000-0000-00004A110000}"/>
    <cellStyle name="Normal 11 3" xfId="5413" xr:uid="{00000000-0005-0000-0000-00004B110000}"/>
    <cellStyle name="Normal 11 3 2" xfId="5414" xr:uid="{00000000-0005-0000-0000-00004C110000}"/>
    <cellStyle name="Normal 11 3 2 2" xfId="5415" xr:uid="{00000000-0005-0000-0000-00004D110000}"/>
    <cellStyle name="Normal 11 3 3" xfId="5416" xr:uid="{00000000-0005-0000-0000-00004E110000}"/>
    <cellStyle name="Normal 11 3 3 2" xfId="5417" xr:uid="{00000000-0005-0000-0000-00004F110000}"/>
    <cellStyle name="Normal 11 3 4" xfId="5418" xr:uid="{00000000-0005-0000-0000-000050110000}"/>
    <cellStyle name="Normal 11 3 5" xfId="5419" xr:uid="{00000000-0005-0000-0000-000051110000}"/>
    <cellStyle name="Normal 11 4" xfId="5420" xr:uid="{00000000-0005-0000-0000-000052110000}"/>
    <cellStyle name="Normal 11 4 2" xfId="5421" xr:uid="{00000000-0005-0000-0000-000053110000}"/>
    <cellStyle name="Normal 11 5" xfId="5422" xr:uid="{00000000-0005-0000-0000-000054110000}"/>
    <cellStyle name="Normal 11 5 2" xfId="5423" xr:uid="{00000000-0005-0000-0000-000055110000}"/>
    <cellStyle name="Normal 11 6" xfId="5424" xr:uid="{00000000-0005-0000-0000-000056110000}"/>
    <cellStyle name="Normal 11 6 2" xfId="5425" xr:uid="{00000000-0005-0000-0000-000057110000}"/>
    <cellStyle name="Normal 11 7" xfId="5426" xr:uid="{00000000-0005-0000-0000-000058110000}"/>
    <cellStyle name="Normal 11 8" xfId="5427" xr:uid="{00000000-0005-0000-0000-000059110000}"/>
    <cellStyle name="Normal 11 9" xfId="5428" xr:uid="{00000000-0005-0000-0000-00005A110000}"/>
    <cellStyle name="Normal 12" xfId="2590" xr:uid="{00000000-0005-0000-0000-00005B110000}"/>
    <cellStyle name="Normal 12 2" xfId="5429" xr:uid="{00000000-0005-0000-0000-00005C110000}"/>
    <cellStyle name="Normal 12 2 2" xfId="5430" xr:uid="{00000000-0005-0000-0000-00005D110000}"/>
    <cellStyle name="Normal 12 2 2 2" xfId="5431" xr:uid="{00000000-0005-0000-0000-00005E110000}"/>
    <cellStyle name="Normal 12 2 3" xfId="5432" xr:uid="{00000000-0005-0000-0000-00005F110000}"/>
    <cellStyle name="Normal 12 2 3 2" xfId="5433" xr:uid="{00000000-0005-0000-0000-000060110000}"/>
    <cellStyle name="Normal 12 2 4" xfId="5434" xr:uid="{00000000-0005-0000-0000-000061110000}"/>
    <cellStyle name="Normal 12 3" xfId="5435" xr:uid="{00000000-0005-0000-0000-000062110000}"/>
    <cellStyle name="Normal 12 3 2" xfId="5436" xr:uid="{00000000-0005-0000-0000-000063110000}"/>
    <cellStyle name="Normal 12 4" xfId="5437" xr:uid="{00000000-0005-0000-0000-000064110000}"/>
    <cellStyle name="Normal 12 4 2" xfId="5438" xr:uid="{00000000-0005-0000-0000-000065110000}"/>
    <cellStyle name="Normal 12 5" xfId="5439" xr:uid="{00000000-0005-0000-0000-000066110000}"/>
    <cellStyle name="Normal 12 5 2" xfId="5440" xr:uid="{00000000-0005-0000-0000-000067110000}"/>
    <cellStyle name="Normal 12 6" xfId="5441" xr:uid="{00000000-0005-0000-0000-000068110000}"/>
    <cellStyle name="Normal 12 7" xfId="5442" xr:uid="{00000000-0005-0000-0000-000069110000}"/>
    <cellStyle name="Normal 13" xfId="2591" xr:uid="{00000000-0005-0000-0000-00006A110000}"/>
    <cellStyle name="Normal 13 2" xfId="5443" xr:uid="{00000000-0005-0000-0000-00006B110000}"/>
    <cellStyle name="Normal 13 2 2" xfId="5444" xr:uid="{00000000-0005-0000-0000-00006C110000}"/>
    <cellStyle name="Normal 13 2 2 2" xfId="5445" xr:uid="{00000000-0005-0000-0000-00006D110000}"/>
    <cellStyle name="Normal 13 2 3" xfId="5446" xr:uid="{00000000-0005-0000-0000-00006E110000}"/>
    <cellStyle name="Normal 13 2 3 2" xfId="5447" xr:uid="{00000000-0005-0000-0000-00006F110000}"/>
    <cellStyle name="Normal 13 2 4" xfId="5448" xr:uid="{00000000-0005-0000-0000-000070110000}"/>
    <cellStyle name="Normal 13 3" xfId="5449" xr:uid="{00000000-0005-0000-0000-000071110000}"/>
    <cellStyle name="Normal 13 3 2" xfId="5450" xr:uid="{00000000-0005-0000-0000-000072110000}"/>
    <cellStyle name="Normal 13 4" xfId="5451" xr:uid="{00000000-0005-0000-0000-000073110000}"/>
    <cellStyle name="Normal 13 4 2" xfId="5452" xr:uid="{00000000-0005-0000-0000-000074110000}"/>
    <cellStyle name="Normal 13 5" xfId="5453" xr:uid="{00000000-0005-0000-0000-000075110000}"/>
    <cellStyle name="Normal 13 5 2" xfId="5454" xr:uid="{00000000-0005-0000-0000-000076110000}"/>
    <cellStyle name="Normal 13 6" xfId="5455" xr:uid="{00000000-0005-0000-0000-000077110000}"/>
    <cellStyle name="Normal 13 7" xfId="5456" xr:uid="{00000000-0005-0000-0000-000078110000}"/>
    <cellStyle name="Normal 14" xfId="1991" xr:uid="{00000000-0005-0000-0000-000079110000}"/>
    <cellStyle name="Normal 14 2" xfId="5457" xr:uid="{00000000-0005-0000-0000-00007A110000}"/>
    <cellStyle name="Normal 15" xfId="5458" xr:uid="{00000000-0005-0000-0000-00007B110000}"/>
    <cellStyle name="Normal 15 2" xfId="5459" xr:uid="{00000000-0005-0000-0000-00007C110000}"/>
    <cellStyle name="Normal 15 2 2" xfId="5460" xr:uid="{00000000-0005-0000-0000-00007D110000}"/>
    <cellStyle name="Normal 15 2 2 2" xfId="5461" xr:uid="{00000000-0005-0000-0000-00007E110000}"/>
    <cellStyle name="Normal 15 2 2 2 2" xfId="5462" xr:uid="{00000000-0005-0000-0000-00007F110000}"/>
    <cellStyle name="Normal 15 2 2 3" xfId="5463" xr:uid="{00000000-0005-0000-0000-000080110000}"/>
    <cellStyle name="Normal 15 2 2 3 2" xfId="5464" xr:uid="{00000000-0005-0000-0000-000081110000}"/>
    <cellStyle name="Normal 15 2 2 4" xfId="5465" xr:uid="{00000000-0005-0000-0000-000082110000}"/>
    <cellStyle name="Normal 15 2 2 4 2" xfId="5466" xr:uid="{00000000-0005-0000-0000-000083110000}"/>
    <cellStyle name="Normal 15 2 2 5" xfId="5467" xr:uid="{00000000-0005-0000-0000-000084110000}"/>
    <cellStyle name="Normal 15 2 3" xfId="5468" xr:uid="{00000000-0005-0000-0000-000085110000}"/>
    <cellStyle name="Normal 15 2 3 2" xfId="5469" xr:uid="{00000000-0005-0000-0000-000086110000}"/>
    <cellStyle name="Normal 15 2 3 2 2" xfId="5470" xr:uid="{00000000-0005-0000-0000-000087110000}"/>
    <cellStyle name="Normal 15 2 3 3" xfId="5471" xr:uid="{00000000-0005-0000-0000-000088110000}"/>
    <cellStyle name="Normal 15 2 3 3 2" xfId="5472" xr:uid="{00000000-0005-0000-0000-000089110000}"/>
    <cellStyle name="Normal 15 2 3 4" xfId="5473" xr:uid="{00000000-0005-0000-0000-00008A110000}"/>
    <cellStyle name="Normal 15 2 3 4 2" xfId="5474" xr:uid="{00000000-0005-0000-0000-00008B110000}"/>
    <cellStyle name="Normal 15 2 3 5" xfId="5475" xr:uid="{00000000-0005-0000-0000-00008C110000}"/>
    <cellStyle name="Normal 15 3" xfId="5476" xr:uid="{00000000-0005-0000-0000-00008D110000}"/>
    <cellStyle name="Normal 15 4" xfId="5477" xr:uid="{00000000-0005-0000-0000-00008E110000}"/>
    <cellStyle name="Normal 15 4 2" xfId="5478" xr:uid="{00000000-0005-0000-0000-00008F110000}"/>
    <cellStyle name="Normal 15 5" xfId="5479" xr:uid="{00000000-0005-0000-0000-000090110000}"/>
    <cellStyle name="Normal 15 5 2" xfId="5480" xr:uid="{00000000-0005-0000-0000-000091110000}"/>
    <cellStyle name="Normal 15 6" xfId="5481" xr:uid="{00000000-0005-0000-0000-000092110000}"/>
    <cellStyle name="Normal 15_Trends fuels" xfId="5482" xr:uid="{00000000-0005-0000-0000-000093110000}"/>
    <cellStyle name="Normal 16" xfId="5483" xr:uid="{00000000-0005-0000-0000-000094110000}"/>
    <cellStyle name="Normal 16 2" xfId="5484" xr:uid="{00000000-0005-0000-0000-000095110000}"/>
    <cellStyle name="Normal 16 2 2" xfId="5485" xr:uid="{00000000-0005-0000-0000-000096110000}"/>
    <cellStyle name="Normal 16 3" xfId="5486" xr:uid="{00000000-0005-0000-0000-000097110000}"/>
    <cellStyle name="Normal 16 3 2" xfId="5487" xr:uid="{00000000-0005-0000-0000-000098110000}"/>
    <cellStyle name="Normal 16 4" xfId="5488" xr:uid="{00000000-0005-0000-0000-000099110000}"/>
    <cellStyle name="Normal 16 4 2" xfId="5489" xr:uid="{00000000-0005-0000-0000-00009A110000}"/>
    <cellStyle name="Normal 16 5" xfId="5490" xr:uid="{00000000-0005-0000-0000-00009B110000}"/>
    <cellStyle name="Normal 17" xfId="5491" xr:uid="{00000000-0005-0000-0000-00009C110000}"/>
    <cellStyle name="Normal 17 2" xfId="5492" xr:uid="{00000000-0005-0000-0000-00009D110000}"/>
    <cellStyle name="Normal 17 2 2" xfId="5493" xr:uid="{00000000-0005-0000-0000-00009E110000}"/>
    <cellStyle name="Normal 17 3" xfId="5494" xr:uid="{00000000-0005-0000-0000-00009F110000}"/>
    <cellStyle name="Normal 17 3 2" xfId="5495" xr:uid="{00000000-0005-0000-0000-0000A0110000}"/>
    <cellStyle name="Normal 17 4" xfId="5496" xr:uid="{00000000-0005-0000-0000-0000A1110000}"/>
    <cellStyle name="Normal 17 4 2" xfId="5497" xr:uid="{00000000-0005-0000-0000-0000A2110000}"/>
    <cellStyle name="Normal 17 5" xfId="5498" xr:uid="{00000000-0005-0000-0000-0000A3110000}"/>
    <cellStyle name="Normal 18" xfId="5499" xr:uid="{00000000-0005-0000-0000-0000A4110000}"/>
    <cellStyle name="Normal 18 2" xfId="5500" xr:uid="{00000000-0005-0000-0000-0000A5110000}"/>
    <cellStyle name="Normal 18 2 2" xfId="5501" xr:uid="{00000000-0005-0000-0000-0000A6110000}"/>
    <cellStyle name="Normal 18 3" xfId="5502" xr:uid="{00000000-0005-0000-0000-0000A7110000}"/>
    <cellStyle name="Normal 18 3 2" xfId="5503" xr:uid="{00000000-0005-0000-0000-0000A8110000}"/>
    <cellStyle name="Normal 18 4" xfId="5504" xr:uid="{00000000-0005-0000-0000-0000A9110000}"/>
    <cellStyle name="Normal 18 4 2" xfId="5505" xr:uid="{00000000-0005-0000-0000-0000AA110000}"/>
    <cellStyle name="Normal 18 5" xfId="5506" xr:uid="{00000000-0005-0000-0000-0000AB110000}"/>
    <cellStyle name="Normal 19" xfId="5507" xr:uid="{00000000-0005-0000-0000-0000AC110000}"/>
    <cellStyle name="Normal 19 2" xfId="5508" xr:uid="{00000000-0005-0000-0000-0000AD110000}"/>
    <cellStyle name="Normal 19 2 2" xfId="5509" xr:uid="{00000000-0005-0000-0000-0000AE110000}"/>
    <cellStyle name="Normal 19 3" xfId="5510" xr:uid="{00000000-0005-0000-0000-0000AF110000}"/>
    <cellStyle name="Normal 2" xfId="5" xr:uid="{00000000-0005-0000-0000-0000B0110000}"/>
    <cellStyle name="Normal 2 10" xfId="2629" xr:uid="{00000000-0005-0000-0000-0000B1110000}"/>
    <cellStyle name="Normal 2 11" xfId="5511" xr:uid="{00000000-0005-0000-0000-0000B2110000}"/>
    <cellStyle name="Normal 2 11 2" xfId="5512" xr:uid="{00000000-0005-0000-0000-0000B3110000}"/>
    <cellStyle name="Normal 2 11 2 2" xfId="5513" xr:uid="{00000000-0005-0000-0000-0000B4110000}"/>
    <cellStyle name="Normal 2 11 3" xfId="5514" xr:uid="{00000000-0005-0000-0000-0000B5110000}"/>
    <cellStyle name="Normal 2 12" xfId="5515" xr:uid="{00000000-0005-0000-0000-0000B6110000}"/>
    <cellStyle name="Normal 2 12 2" xfId="5516" xr:uid="{00000000-0005-0000-0000-0000B7110000}"/>
    <cellStyle name="Normal 2 13" xfId="5517" xr:uid="{00000000-0005-0000-0000-0000B8110000}"/>
    <cellStyle name="Normal 2 13 2" xfId="5518" xr:uid="{00000000-0005-0000-0000-0000B9110000}"/>
    <cellStyle name="Normal 2 14" xfId="5519" xr:uid="{00000000-0005-0000-0000-0000BA110000}"/>
    <cellStyle name="Normal 2 14 2" xfId="5520" xr:uid="{00000000-0005-0000-0000-0000BB110000}"/>
    <cellStyle name="Normal 2 15" xfId="5521" xr:uid="{00000000-0005-0000-0000-0000BC110000}"/>
    <cellStyle name="Normal 2 2" xfId="742" xr:uid="{00000000-0005-0000-0000-0000BD110000}"/>
    <cellStyle name="Normal 2 2 2" xfId="2592" xr:uid="{00000000-0005-0000-0000-0000BE110000}"/>
    <cellStyle name="Normal 2 2 2 2" xfId="2593" xr:uid="{00000000-0005-0000-0000-0000BF110000}"/>
    <cellStyle name="Normal 2 2 2 2 2" xfId="5522" xr:uid="{00000000-0005-0000-0000-0000C0110000}"/>
    <cellStyle name="Normal 2 2 2 2 2 2" xfId="5523" xr:uid="{00000000-0005-0000-0000-0000C1110000}"/>
    <cellStyle name="Normal 2 2 2 2 3" xfId="5524" xr:uid="{00000000-0005-0000-0000-0000C2110000}"/>
    <cellStyle name="Normal 2 2 2 2 4" xfId="5525" xr:uid="{00000000-0005-0000-0000-0000C3110000}"/>
    <cellStyle name="Normal 2 2 2 3" xfId="5526" xr:uid="{00000000-0005-0000-0000-0000C4110000}"/>
    <cellStyle name="Normal 2 2 2 3 2" xfId="5527" xr:uid="{00000000-0005-0000-0000-0000C5110000}"/>
    <cellStyle name="Normal 2 2 2 3 2 2" xfId="5528" xr:uid="{00000000-0005-0000-0000-0000C6110000}"/>
    <cellStyle name="Normal 2 2 2 3 3" xfId="5529" xr:uid="{00000000-0005-0000-0000-0000C7110000}"/>
    <cellStyle name="Normal 2 2 2 3 4" xfId="5530" xr:uid="{00000000-0005-0000-0000-0000C8110000}"/>
    <cellStyle name="Normal 2 2 2 4" xfId="5531" xr:uid="{00000000-0005-0000-0000-0000C9110000}"/>
    <cellStyle name="Normal 2 2 2 4 2" xfId="5532" xr:uid="{00000000-0005-0000-0000-0000CA110000}"/>
    <cellStyle name="Normal 2 2 2 4 3" xfId="5533" xr:uid="{00000000-0005-0000-0000-0000CB110000}"/>
    <cellStyle name="Normal 2 2 2 5" xfId="5534" xr:uid="{00000000-0005-0000-0000-0000CC110000}"/>
    <cellStyle name="Normal 2 2 2 5 2" xfId="5535" xr:uid="{00000000-0005-0000-0000-0000CD110000}"/>
    <cellStyle name="Normal 2 2 2 6" xfId="5536" xr:uid="{00000000-0005-0000-0000-0000CE110000}"/>
    <cellStyle name="Normal 2 2 2 7" xfId="5537" xr:uid="{00000000-0005-0000-0000-0000CF110000}"/>
    <cellStyle name="Normal 2 2 2 8" xfId="5538" xr:uid="{00000000-0005-0000-0000-0000D0110000}"/>
    <cellStyle name="Normal 2 2 3" xfId="2594" xr:uid="{00000000-0005-0000-0000-0000D1110000}"/>
    <cellStyle name="Normal 2 2 3 2" xfId="5539" xr:uid="{00000000-0005-0000-0000-0000D2110000}"/>
    <cellStyle name="Normal 2 2 3 2 2" xfId="5540" xr:uid="{00000000-0005-0000-0000-0000D3110000}"/>
    <cellStyle name="Normal 2 2 3 3" xfId="5541" xr:uid="{00000000-0005-0000-0000-0000D4110000}"/>
    <cellStyle name="Normal 2 2 3 4" xfId="5542" xr:uid="{00000000-0005-0000-0000-0000D5110000}"/>
    <cellStyle name="Normal 2 2 3 5" xfId="5543" xr:uid="{00000000-0005-0000-0000-0000D6110000}"/>
    <cellStyle name="Normal 2 2 4" xfId="2297" xr:uid="{00000000-0005-0000-0000-0000D7110000}"/>
    <cellStyle name="Normal 2 2 4 2" xfId="5544" xr:uid="{00000000-0005-0000-0000-0000D8110000}"/>
    <cellStyle name="Normal 2 2 4 2 2" xfId="5545" xr:uid="{00000000-0005-0000-0000-0000D9110000}"/>
    <cellStyle name="Normal 2 2 4 3" xfId="5546" xr:uid="{00000000-0005-0000-0000-0000DA110000}"/>
    <cellStyle name="Normal 2 2 5" xfId="5547" xr:uid="{00000000-0005-0000-0000-0000DB110000}"/>
    <cellStyle name="Normal 2 2 5 2" xfId="5548" xr:uid="{00000000-0005-0000-0000-0000DC110000}"/>
    <cellStyle name="Normal 2 2 6" xfId="5549" xr:uid="{00000000-0005-0000-0000-0000DD110000}"/>
    <cellStyle name="Normal 2 2 6 2" xfId="5550" xr:uid="{00000000-0005-0000-0000-0000DE110000}"/>
    <cellStyle name="Normal 2 2 7" xfId="5551" xr:uid="{00000000-0005-0000-0000-0000DF110000}"/>
    <cellStyle name="Normal 2 2 8" xfId="5552" xr:uid="{00000000-0005-0000-0000-0000E0110000}"/>
    <cellStyle name="Normal 2 2 9" xfId="5553" xr:uid="{00000000-0005-0000-0000-0000E1110000}"/>
    <cellStyle name="Normal 2 3" xfId="1957" xr:uid="{00000000-0005-0000-0000-0000E2110000}"/>
    <cellStyle name="Normal 2 3 2" xfId="5554" xr:uid="{00000000-0005-0000-0000-0000E3110000}"/>
    <cellStyle name="Normal 2 3 2 2" xfId="5555" xr:uid="{00000000-0005-0000-0000-0000E4110000}"/>
    <cellStyle name="Normal 2 3 2 2 2" xfId="5556" xr:uid="{00000000-0005-0000-0000-0000E5110000}"/>
    <cellStyle name="Normal 2 3 2 3" xfId="5557" xr:uid="{00000000-0005-0000-0000-0000E6110000}"/>
    <cellStyle name="Normal 2 3 2 3 2" xfId="5558" xr:uid="{00000000-0005-0000-0000-0000E7110000}"/>
    <cellStyle name="Normal 2 3 2 4" xfId="5559" xr:uid="{00000000-0005-0000-0000-0000E8110000}"/>
    <cellStyle name="Normal 2 3 3" xfId="5560" xr:uid="{00000000-0005-0000-0000-0000E9110000}"/>
    <cellStyle name="Normal 2 3 3 2" xfId="5561" xr:uid="{00000000-0005-0000-0000-0000EA110000}"/>
    <cellStyle name="Normal 2 3 4" xfId="5562" xr:uid="{00000000-0005-0000-0000-0000EB110000}"/>
    <cellStyle name="Normal 2 3 4 2" xfId="5563" xr:uid="{00000000-0005-0000-0000-0000EC110000}"/>
    <cellStyle name="Normal 2 3 5" xfId="5564" xr:uid="{00000000-0005-0000-0000-0000ED110000}"/>
    <cellStyle name="Normal 2 3 5 2" xfId="5565" xr:uid="{00000000-0005-0000-0000-0000EE110000}"/>
    <cellStyle name="Normal 2 3 6" xfId="5566" xr:uid="{00000000-0005-0000-0000-0000EF110000}"/>
    <cellStyle name="Normal 2 3 6 2" xfId="5567" xr:uid="{00000000-0005-0000-0000-0000F0110000}"/>
    <cellStyle name="Normal 2 3 7" xfId="5568" xr:uid="{00000000-0005-0000-0000-0000F1110000}"/>
    <cellStyle name="Normal 2 3 7 2" xfId="5569" xr:uid="{00000000-0005-0000-0000-0000F2110000}"/>
    <cellStyle name="Normal 2 3 8" xfId="5570" xr:uid="{00000000-0005-0000-0000-0000F3110000}"/>
    <cellStyle name="Normal 2 3 9" xfId="5571" xr:uid="{00000000-0005-0000-0000-0000F4110000}"/>
    <cellStyle name="Normal 2 4" xfId="2595" xr:uid="{00000000-0005-0000-0000-0000F5110000}"/>
    <cellStyle name="Normal 2 4 2" xfId="5572" xr:uid="{00000000-0005-0000-0000-0000F6110000}"/>
    <cellStyle name="Normal 2 4 2 2" xfId="5573" xr:uid="{00000000-0005-0000-0000-0000F7110000}"/>
    <cellStyle name="Normal 2 4 2 2 2" xfId="5574" xr:uid="{00000000-0005-0000-0000-0000F8110000}"/>
    <cellStyle name="Normal 2 4 2 3" xfId="5575" xr:uid="{00000000-0005-0000-0000-0000F9110000}"/>
    <cellStyle name="Normal 2 4 2 3 2" xfId="5576" xr:uid="{00000000-0005-0000-0000-0000FA110000}"/>
    <cellStyle name="Normal 2 4 2 4" xfId="5577" xr:uid="{00000000-0005-0000-0000-0000FB110000}"/>
    <cellStyle name="Normal 2 4 2 5" xfId="5578" xr:uid="{00000000-0005-0000-0000-0000FC110000}"/>
    <cellStyle name="Normal 2 4 3" xfId="5579" xr:uid="{00000000-0005-0000-0000-0000FD110000}"/>
    <cellStyle name="Normal 2 4 3 2" xfId="5580" xr:uid="{00000000-0005-0000-0000-0000FE110000}"/>
    <cellStyle name="Normal 2 4 4" xfId="5581" xr:uid="{00000000-0005-0000-0000-0000FF110000}"/>
    <cellStyle name="Normal 2 4 4 2" xfId="5582" xr:uid="{00000000-0005-0000-0000-000000120000}"/>
    <cellStyle name="Normal 2 4 5" xfId="5583" xr:uid="{00000000-0005-0000-0000-000001120000}"/>
    <cellStyle name="Normal 2 4 5 2" xfId="5584" xr:uid="{00000000-0005-0000-0000-000002120000}"/>
    <cellStyle name="Normal 2 4 6" xfId="5585" xr:uid="{00000000-0005-0000-0000-000003120000}"/>
    <cellStyle name="Normal 2 4 6 2" xfId="5586" xr:uid="{00000000-0005-0000-0000-000004120000}"/>
    <cellStyle name="Normal 2 4 7" xfId="5587" xr:uid="{00000000-0005-0000-0000-000005120000}"/>
    <cellStyle name="Normal 2 4 7 2" xfId="5588" xr:uid="{00000000-0005-0000-0000-000006120000}"/>
    <cellStyle name="Normal 2 4 8" xfId="5589" xr:uid="{00000000-0005-0000-0000-000007120000}"/>
    <cellStyle name="Normal 2 5" xfId="2596" xr:uid="{00000000-0005-0000-0000-000008120000}"/>
    <cellStyle name="Normal 2 5 2" xfId="5590" xr:uid="{00000000-0005-0000-0000-000009120000}"/>
    <cellStyle name="Normal 2 5 2 2" xfId="5591" xr:uid="{00000000-0005-0000-0000-00000A120000}"/>
    <cellStyle name="Normal 2 5 2 2 2" xfId="5592" xr:uid="{00000000-0005-0000-0000-00000B120000}"/>
    <cellStyle name="Normal 2 5 2 3" xfId="5593" xr:uid="{00000000-0005-0000-0000-00000C120000}"/>
    <cellStyle name="Normal 2 5 2 3 2" xfId="5594" xr:uid="{00000000-0005-0000-0000-00000D120000}"/>
    <cellStyle name="Normal 2 5 2 4" xfId="5595" xr:uid="{00000000-0005-0000-0000-00000E120000}"/>
    <cellStyle name="Normal 2 5 3" xfId="5596" xr:uid="{00000000-0005-0000-0000-00000F120000}"/>
    <cellStyle name="Normal 2 5 3 2" xfId="5597" xr:uid="{00000000-0005-0000-0000-000010120000}"/>
    <cellStyle name="Normal 2 5 4" xfId="5598" xr:uid="{00000000-0005-0000-0000-000011120000}"/>
    <cellStyle name="Normal 2 5 4 2" xfId="5599" xr:uid="{00000000-0005-0000-0000-000012120000}"/>
    <cellStyle name="Normal 2 5 5" xfId="5600" xr:uid="{00000000-0005-0000-0000-000013120000}"/>
    <cellStyle name="Normal 2 5 5 2" xfId="5601" xr:uid="{00000000-0005-0000-0000-000014120000}"/>
    <cellStyle name="Normal 2 5 6" xfId="5602" xr:uid="{00000000-0005-0000-0000-000015120000}"/>
    <cellStyle name="Normal 2 5 6 2" xfId="5603" xr:uid="{00000000-0005-0000-0000-000016120000}"/>
    <cellStyle name="Normal 2 5 7" xfId="5604" xr:uid="{00000000-0005-0000-0000-000017120000}"/>
    <cellStyle name="Normal 2 5 8" xfId="5605" xr:uid="{00000000-0005-0000-0000-000018120000}"/>
    <cellStyle name="Normal 2 6" xfId="5606" xr:uid="{00000000-0005-0000-0000-000019120000}"/>
    <cellStyle name="Normal 2 6 2" xfId="5607" xr:uid="{00000000-0005-0000-0000-00001A120000}"/>
    <cellStyle name="Normal 2 6 2 2" xfId="5608" xr:uid="{00000000-0005-0000-0000-00001B120000}"/>
    <cellStyle name="Normal 2 6 2 2 2" xfId="5609" xr:uid="{00000000-0005-0000-0000-00001C120000}"/>
    <cellStyle name="Normal 2 6 2 3" xfId="5610" xr:uid="{00000000-0005-0000-0000-00001D120000}"/>
    <cellStyle name="Normal 2 6 2 3 2" xfId="5611" xr:uid="{00000000-0005-0000-0000-00001E120000}"/>
    <cellStyle name="Normal 2 6 2 4" xfId="5612" xr:uid="{00000000-0005-0000-0000-00001F120000}"/>
    <cellStyle name="Normal 2 6 3" xfId="5613" xr:uid="{00000000-0005-0000-0000-000020120000}"/>
    <cellStyle name="Normal 2 6 3 2" xfId="5614" xr:uid="{00000000-0005-0000-0000-000021120000}"/>
    <cellStyle name="Normal 2 6 4" xfId="5615" xr:uid="{00000000-0005-0000-0000-000022120000}"/>
    <cellStyle name="Normal 2 6 4 2" xfId="5616" xr:uid="{00000000-0005-0000-0000-000023120000}"/>
    <cellStyle name="Normal 2 6 5" xfId="5617" xr:uid="{00000000-0005-0000-0000-000024120000}"/>
    <cellStyle name="Normal 2 6 5 2" xfId="5618" xr:uid="{00000000-0005-0000-0000-000025120000}"/>
    <cellStyle name="Normal 2 6 6" xfId="5619" xr:uid="{00000000-0005-0000-0000-000026120000}"/>
    <cellStyle name="Normal 2 6 6 2" xfId="5620" xr:uid="{00000000-0005-0000-0000-000027120000}"/>
    <cellStyle name="Normal 2 7" xfId="5621" xr:uid="{00000000-0005-0000-0000-000028120000}"/>
    <cellStyle name="Normal 2 7 2" xfId="5622" xr:uid="{00000000-0005-0000-0000-000029120000}"/>
    <cellStyle name="Normal 2 7 2 2" xfId="5623" xr:uid="{00000000-0005-0000-0000-00002A120000}"/>
    <cellStyle name="Normal 2 7 2 2 2" xfId="5624" xr:uid="{00000000-0005-0000-0000-00002B120000}"/>
    <cellStyle name="Normal 2 7 2 3" xfId="5625" xr:uid="{00000000-0005-0000-0000-00002C120000}"/>
    <cellStyle name="Normal 2 7 2 3 2" xfId="5626" xr:uid="{00000000-0005-0000-0000-00002D120000}"/>
    <cellStyle name="Normal 2 7 2 4" xfId="5627" xr:uid="{00000000-0005-0000-0000-00002E120000}"/>
    <cellStyle name="Normal 2 7 3" xfId="5628" xr:uid="{00000000-0005-0000-0000-00002F120000}"/>
    <cellStyle name="Normal 2 7 3 2" xfId="5629" xr:uid="{00000000-0005-0000-0000-000030120000}"/>
    <cellStyle name="Normal 2 7 4" xfId="5630" xr:uid="{00000000-0005-0000-0000-000031120000}"/>
    <cellStyle name="Normal 2 7 4 2" xfId="5631" xr:uid="{00000000-0005-0000-0000-000032120000}"/>
    <cellStyle name="Normal 2 7 5" xfId="5632" xr:uid="{00000000-0005-0000-0000-000033120000}"/>
    <cellStyle name="Normal 2 7 5 2" xfId="5633" xr:uid="{00000000-0005-0000-0000-000034120000}"/>
    <cellStyle name="Normal 2 7 6" xfId="5634" xr:uid="{00000000-0005-0000-0000-000035120000}"/>
    <cellStyle name="Normal 2 8" xfId="5635" xr:uid="{00000000-0005-0000-0000-000036120000}"/>
    <cellStyle name="Normal 2 8 2" xfId="5636" xr:uid="{00000000-0005-0000-0000-000037120000}"/>
    <cellStyle name="Normal 2 8 2 2" xfId="5637" xr:uid="{00000000-0005-0000-0000-000038120000}"/>
    <cellStyle name="Normal 2 8 2 2 2" xfId="5638" xr:uid="{00000000-0005-0000-0000-000039120000}"/>
    <cellStyle name="Normal 2 8 2 3" xfId="5639" xr:uid="{00000000-0005-0000-0000-00003A120000}"/>
    <cellStyle name="Normal 2 8 2 3 2" xfId="5640" xr:uid="{00000000-0005-0000-0000-00003B120000}"/>
    <cellStyle name="Normal 2 8 2 4" xfId="5641" xr:uid="{00000000-0005-0000-0000-00003C120000}"/>
    <cellStyle name="Normal 2 8 3" xfId="5642" xr:uid="{00000000-0005-0000-0000-00003D120000}"/>
    <cellStyle name="Normal 2 8 3 2" xfId="5643" xr:uid="{00000000-0005-0000-0000-00003E120000}"/>
    <cellStyle name="Normal 2 8 4" xfId="5644" xr:uid="{00000000-0005-0000-0000-00003F120000}"/>
    <cellStyle name="Normal 2 8 4 2" xfId="5645" xr:uid="{00000000-0005-0000-0000-000040120000}"/>
    <cellStyle name="Normal 2 8 5" xfId="5646" xr:uid="{00000000-0005-0000-0000-000041120000}"/>
    <cellStyle name="Normal 2 8 5 2" xfId="5647" xr:uid="{00000000-0005-0000-0000-000042120000}"/>
    <cellStyle name="Normal 2 8 6" xfId="5648" xr:uid="{00000000-0005-0000-0000-000043120000}"/>
    <cellStyle name="Normal 2 9" xfId="5649" xr:uid="{00000000-0005-0000-0000-000044120000}"/>
    <cellStyle name="Normal 2 9 2" xfId="5650" xr:uid="{00000000-0005-0000-0000-000045120000}"/>
    <cellStyle name="Normal 2 9 2 2" xfId="5651" xr:uid="{00000000-0005-0000-0000-000046120000}"/>
    <cellStyle name="Normal 2 9 2 2 2" xfId="5652" xr:uid="{00000000-0005-0000-0000-000047120000}"/>
    <cellStyle name="Normal 2 9 2 3" xfId="5653" xr:uid="{00000000-0005-0000-0000-000048120000}"/>
    <cellStyle name="Normal 2 9 2 3 2" xfId="5654" xr:uid="{00000000-0005-0000-0000-000049120000}"/>
    <cellStyle name="Normal 2 9 2 4" xfId="5655" xr:uid="{00000000-0005-0000-0000-00004A120000}"/>
    <cellStyle name="Normal 2 9 3" xfId="5656" xr:uid="{00000000-0005-0000-0000-00004B120000}"/>
    <cellStyle name="Normal 2 9 3 2" xfId="5657" xr:uid="{00000000-0005-0000-0000-00004C120000}"/>
    <cellStyle name="Normal 2 9 4" xfId="5658" xr:uid="{00000000-0005-0000-0000-00004D120000}"/>
    <cellStyle name="Normal 2 9 4 2" xfId="5659" xr:uid="{00000000-0005-0000-0000-00004E120000}"/>
    <cellStyle name="Normal 2 9 5" xfId="5660" xr:uid="{00000000-0005-0000-0000-00004F120000}"/>
    <cellStyle name="Normal 2_Plants" xfId="5661" xr:uid="{00000000-0005-0000-0000-000050120000}"/>
    <cellStyle name="Normal 20" xfId="5662" xr:uid="{00000000-0005-0000-0000-000051120000}"/>
    <cellStyle name="Normal 20 2" xfId="5663" xr:uid="{00000000-0005-0000-0000-000052120000}"/>
    <cellStyle name="Normal 21" xfId="5664" xr:uid="{00000000-0005-0000-0000-000053120000}"/>
    <cellStyle name="Normal 21 2" xfId="5665" xr:uid="{00000000-0005-0000-0000-000054120000}"/>
    <cellStyle name="Normal 22" xfId="5666" xr:uid="{00000000-0005-0000-0000-000055120000}"/>
    <cellStyle name="Normal 22 2" xfId="5667" xr:uid="{00000000-0005-0000-0000-000056120000}"/>
    <cellStyle name="Normal 23" xfId="5668" xr:uid="{00000000-0005-0000-0000-000057120000}"/>
    <cellStyle name="Normal 23 2" xfId="5669" xr:uid="{00000000-0005-0000-0000-000058120000}"/>
    <cellStyle name="Normal 24" xfId="5670" xr:uid="{00000000-0005-0000-0000-000059120000}"/>
    <cellStyle name="Normal 25" xfId="5671" xr:uid="{00000000-0005-0000-0000-00005A120000}"/>
    <cellStyle name="Normal 26" xfId="5672" xr:uid="{00000000-0005-0000-0000-00005B120000}"/>
    <cellStyle name="Normal 27" xfId="5673" xr:uid="{00000000-0005-0000-0000-00005C120000}"/>
    <cellStyle name="Normal 28" xfId="5674" xr:uid="{00000000-0005-0000-0000-00005D120000}"/>
    <cellStyle name="Normal 29" xfId="5675" xr:uid="{00000000-0005-0000-0000-00005E120000}"/>
    <cellStyle name="Normal 29 2" xfId="5676" xr:uid="{00000000-0005-0000-0000-00005F120000}"/>
    <cellStyle name="Normal 3" xfId="6" xr:uid="{00000000-0005-0000-0000-000060120000}"/>
    <cellStyle name="Normal 3 10" xfId="5677" xr:uid="{00000000-0005-0000-0000-000061120000}"/>
    <cellStyle name="Normal 3 10 2" xfId="5678" xr:uid="{00000000-0005-0000-0000-000062120000}"/>
    <cellStyle name="Normal 3 10 2 2" xfId="5679" xr:uid="{00000000-0005-0000-0000-000063120000}"/>
    <cellStyle name="Normal 3 10 3" xfId="5680" xr:uid="{00000000-0005-0000-0000-000064120000}"/>
    <cellStyle name="Normal 3 11" xfId="5681" xr:uid="{00000000-0005-0000-0000-000065120000}"/>
    <cellStyle name="Normal 3 11 2" xfId="5682" xr:uid="{00000000-0005-0000-0000-000066120000}"/>
    <cellStyle name="Normal 3 12" xfId="5683" xr:uid="{00000000-0005-0000-0000-000067120000}"/>
    <cellStyle name="Normal 3 12 2" xfId="5684" xr:uid="{00000000-0005-0000-0000-000068120000}"/>
    <cellStyle name="Normal 3 13" xfId="5685" xr:uid="{00000000-0005-0000-0000-000069120000}"/>
    <cellStyle name="Normal 3 13 2" xfId="5686" xr:uid="{00000000-0005-0000-0000-00006A120000}"/>
    <cellStyle name="Normal 3 14" xfId="5687" xr:uid="{00000000-0005-0000-0000-00006B120000}"/>
    <cellStyle name="Normal 3 14 2" xfId="5688" xr:uid="{00000000-0005-0000-0000-00006C120000}"/>
    <cellStyle name="Normal 3 15" xfId="5689" xr:uid="{00000000-0005-0000-0000-00006D120000}"/>
    <cellStyle name="Normal 3 16" xfId="5690" xr:uid="{00000000-0005-0000-0000-00006E120000}"/>
    <cellStyle name="Normal 3 2" xfId="743" xr:uid="{00000000-0005-0000-0000-00006F120000}"/>
    <cellStyle name="Normal 3 2 2" xfId="2597" xr:uid="{00000000-0005-0000-0000-000070120000}"/>
    <cellStyle name="Normal 3 2 2 2" xfId="5691" xr:uid="{00000000-0005-0000-0000-000071120000}"/>
    <cellStyle name="Normal 3 2 2 2 2" xfId="5692" xr:uid="{00000000-0005-0000-0000-000072120000}"/>
    <cellStyle name="Normal 3 2 2 2 3" xfId="5693" xr:uid="{00000000-0005-0000-0000-000073120000}"/>
    <cellStyle name="Normal 3 2 2 3" xfId="5694" xr:uid="{00000000-0005-0000-0000-000074120000}"/>
    <cellStyle name="Normal 3 2 2 3 2" xfId="5695" xr:uid="{00000000-0005-0000-0000-000075120000}"/>
    <cellStyle name="Normal 3 2 2 3 3" xfId="5696" xr:uid="{00000000-0005-0000-0000-000076120000}"/>
    <cellStyle name="Normal 3 2 2 4" xfId="5697" xr:uid="{00000000-0005-0000-0000-000077120000}"/>
    <cellStyle name="Normal 3 2 2 4 2" xfId="5698" xr:uid="{00000000-0005-0000-0000-000078120000}"/>
    <cellStyle name="Normal 3 2 2 5" xfId="5699" xr:uid="{00000000-0005-0000-0000-000079120000}"/>
    <cellStyle name="Normal 3 2 2 6" xfId="5700" xr:uid="{00000000-0005-0000-0000-00007A120000}"/>
    <cellStyle name="Normal 3 2 3" xfId="5701" xr:uid="{00000000-0005-0000-0000-00007B120000}"/>
    <cellStyle name="Normal 3 2 3 2" xfId="5702" xr:uid="{00000000-0005-0000-0000-00007C120000}"/>
    <cellStyle name="Normal 3 2 3 2 2" xfId="5703" xr:uid="{00000000-0005-0000-0000-00007D120000}"/>
    <cellStyle name="Normal 3 2 3 3" xfId="5704" xr:uid="{00000000-0005-0000-0000-00007E120000}"/>
    <cellStyle name="Normal 3 2 4" xfId="5705" xr:uid="{00000000-0005-0000-0000-00007F120000}"/>
    <cellStyle name="Normal 3 2 4 2" xfId="5706" xr:uid="{00000000-0005-0000-0000-000080120000}"/>
    <cellStyle name="Normal 3 2 4 3" xfId="5707" xr:uid="{00000000-0005-0000-0000-000081120000}"/>
    <cellStyle name="Normal 3 2 5" xfId="5708" xr:uid="{00000000-0005-0000-0000-000082120000}"/>
    <cellStyle name="Normal 3 2 5 2" xfId="5709" xr:uid="{00000000-0005-0000-0000-000083120000}"/>
    <cellStyle name="Normal 3 2 5 3" xfId="5710" xr:uid="{00000000-0005-0000-0000-000084120000}"/>
    <cellStyle name="Normal 3 2 6" xfId="5711" xr:uid="{00000000-0005-0000-0000-000085120000}"/>
    <cellStyle name="Normal 3 2 6 2" xfId="5712" xr:uid="{00000000-0005-0000-0000-000086120000}"/>
    <cellStyle name="Normal 3 2 7" xfId="5713" xr:uid="{00000000-0005-0000-0000-000087120000}"/>
    <cellStyle name="Normal 3 2 7 2" xfId="5714" xr:uid="{00000000-0005-0000-0000-000088120000}"/>
    <cellStyle name="Normal 3 2 8" xfId="5715" xr:uid="{00000000-0005-0000-0000-000089120000}"/>
    <cellStyle name="Normal 3 2 9" xfId="5716" xr:uid="{00000000-0005-0000-0000-00008A120000}"/>
    <cellStyle name="Normal 3 3" xfId="744" xr:uid="{00000000-0005-0000-0000-00008B120000}"/>
    <cellStyle name="Normal 3 3 2" xfId="2299" xr:uid="{00000000-0005-0000-0000-00008C120000}"/>
    <cellStyle name="Normal 3 3 2 2" xfId="5717" xr:uid="{00000000-0005-0000-0000-00008D120000}"/>
    <cellStyle name="Normal 3 3 2 2 2" xfId="5718" xr:uid="{00000000-0005-0000-0000-00008E120000}"/>
    <cellStyle name="Normal 3 3 2 2 3" xfId="5719" xr:uid="{00000000-0005-0000-0000-00008F120000}"/>
    <cellStyle name="Normal 3 3 2 3" xfId="5720" xr:uid="{00000000-0005-0000-0000-000090120000}"/>
    <cellStyle name="Normal 3 3 2 3 2" xfId="5721" xr:uid="{00000000-0005-0000-0000-000091120000}"/>
    <cellStyle name="Normal 3 3 2 4" xfId="5722" xr:uid="{00000000-0005-0000-0000-000092120000}"/>
    <cellStyle name="Normal 3 3 2 5" xfId="5723" xr:uid="{00000000-0005-0000-0000-000093120000}"/>
    <cellStyle name="Normal 3 3 3" xfId="5724" xr:uid="{00000000-0005-0000-0000-000094120000}"/>
    <cellStyle name="Normal 3 3 3 2" xfId="5725" xr:uid="{00000000-0005-0000-0000-000095120000}"/>
    <cellStyle name="Normal 3 3 3 3" xfId="5726" xr:uid="{00000000-0005-0000-0000-000096120000}"/>
    <cellStyle name="Normal 3 3 4" xfId="5727" xr:uid="{00000000-0005-0000-0000-000097120000}"/>
    <cellStyle name="Normal 3 3 4 2" xfId="5728" xr:uid="{00000000-0005-0000-0000-000098120000}"/>
    <cellStyle name="Normal 3 3 4 3" xfId="5729" xr:uid="{00000000-0005-0000-0000-000099120000}"/>
    <cellStyle name="Normal 3 3 5" xfId="5730" xr:uid="{00000000-0005-0000-0000-00009A120000}"/>
    <cellStyle name="Normal 3 3 5 2" xfId="5731" xr:uid="{00000000-0005-0000-0000-00009B120000}"/>
    <cellStyle name="Normal 3 3 6" xfId="5732" xr:uid="{00000000-0005-0000-0000-00009C120000}"/>
    <cellStyle name="Normal 3 3 6 2" xfId="5733" xr:uid="{00000000-0005-0000-0000-00009D120000}"/>
    <cellStyle name="Normal 3 3 7" xfId="5734" xr:uid="{00000000-0005-0000-0000-00009E120000}"/>
    <cellStyle name="Normal 3 3 8" xfId="5735" xr:uid="{00000000-0005-0000-0000-00009F120000}"/>
    <cellStyle name="Normal 3 3 9" xfId="5736" xr:uid="{00000000-0005-0000-0000-0000A0120000}"/>
    <cellStyle name="Normal 3 4" xfId="2298" xr:uid="{00000000-0005-0000-0000-0000A1120000}"/>
    <cellStyle name="Normal 3 4 2" xfId="5737" xr:uid="{00000000-0005-0000-0000-0000A2120000}"/>
    <cellStyle name="Normal 3 4 2 2" xfId="5738" xr:uid="{00000000-0005-0000-0000-0000A3120000}"/>
    <cellStyle name="Normal 3 4 2 2 2" xfId="5739" xr:uid="{00000000-0005-0000-0000-0000A4120000}"/>
    <cellStyle name="Normal 3 4 2 3" xfId="5740" xr:uid="{00000000-0005-0000-0000-0000A5120000}"/>
    <cellStyle name="Normal 3 4 2 3 2" xfId="5741" xr:uid="{00000000-0005-0000-0000-0000A6120000}"/>
    <cellStyle name="Normal 3 4 2 4" xfId="5742" xr:uid="{00000000-0005-0000-0000-0000A7120000}"/>
    <cellStyle name="Normal 3 4 3" xfId="5743" xr:uid="{00000000-0005-0000-0000-0000A8120000}"/>
    <cellStyle name="Normal 3 4 3 2" xfId="5744" xr:uid="{00000000-0005-0000-0000-0000A9120000}"/>
    <cellStyle name="Normal 3 4 4" xfId="5745" xr:uid="{00000000-0005-0000-0000-0000AA120000}"/>
    <cellStyle name="Normal 3 4 4 2" xfId="5746" xr:uid="{00000000-0005-0000-0000-0000AB120000}"/>
    <cellStyle name="Normal 3 4 5" xfId="5747" xr:uid="{00000000-0005-0000-0000-0000AC120000}"/>
    <cellStyle name="Normal 3 4 5 2" xfId="5748" xr:uid="{00000000-0005-0000-0000-0000AD120000}"/>
    <cellStyle name="Normal 3 4 6" xfId="5749" xr:uid="{00000000-0005-0000-0000-0000AE120000}"/>
    <cellStyle name="Normal 3 4 6 2" xfId="5750" xr:uid="{00000000-0005-0000-0000-0000AF120000}"/>
    <cellStyle name="Normal 3 4 7" xfId="5751" xr:uid="{00000000-0005-0000-0000-0000B0120000}"/>
    <cellStyle name="Normal 3 4 8" xfId="5752" xr:uid="{00000000-0005-0000-0000-0000B1120000}"/>
    <cellStyle name="Normal 3 5" xfId="5753" xr:uid="{00000000-0005-0000-0000-0000B2120000}"/>
    <cellStyle name="Normal 3 5 2" xfId="5754" xr:uid="{00000000-0005-0000-0000-0000B3120000}"/>
    <cellStyle name="Normal 3 5 2 2" xfId="5755" xr:uid="{00000000-0005-0000-0000-0000B4120000}"/>
    <cellStyle name="Normal 3 5 2 2 2" xfId="5756" xr:uid="{00000000-0005-0000-0000-0000B5120000}"/>
    <cellStyle name="Normal 3 5 2 3" xfId="5757" xr:uid="{00000000-0005-0000-0000-0000B6120000}"/>
    <cellStyle name="Normal 3 5 2 3 2" xfId="5758" xr:uid="{00000000-0005-0000-0000-0000B7120000}"/>
    <cellStyle name="Normal 3 5 2 4" xfId="5759" xr:uid="{00000000-0005-0000-0000-0000B8120000}"/>
    <cellStyle name="Normal 3 5 3" xfId="5760" xr:uid="{00000000-0005-0000-0000-0000B9120000}"/>
    <cellStyle name="Normal 3 5 3 2" xfId="5761" xr:uid="{00000000-0005-0000-0000-0000BA120000}"/>
    <cellStyle name="Normal 3 5 4" xfId="5762" xr:uid="{00000000-0005-0000-0000-0000BB120000}"/>
    <cellStyle name="Normal 3 5 4 2" xfId="5763" xr:uid="{00000000-0005-0000-0000-0000BC120000}"/>
    <cellStyle name="Normal 3 5 5" xfId="5764" xr:uid="{00000000-0005-0000-0000-0000BD120000}"/>
    <cellStyle name="Normal 3 5 5 2" xfId="5765" xr:uid="{00000000-0005-0000-0000-0000BE120000}"/>
    <cellStyle name="Normal 3 5 6" xfId="5766" xr:uid="{00000000-0005-0000-0000-0000BF120000}"/>
    <cellStyle name="Normal 3 5 7" xfId="5767" xr:uid="{00000000-0005-0000-0000-0000C0120000}"/>
    <cellStyle name="Normal 3 6" xfId="5768" xr:uid="{00000000-0005-0000-0000-0000C1120000}"/>
    <cellStyle name="Normal 3 6 2" xfId="5769" xr:uid="{00000000-0005-0000-0000-0000C2120000}"/>
    <cellStyle name="Normal 3 6 2 2" xfId="5770" xr:uid="{00000000-0005-0000-0000-0000C3120000}"/>
    <cellStyle name="Normal 3 6 2 2 2" xfId="5771" xr:uid="{00000000-0005-0000-0000-0000C4120000}"/>
    <cellStyle name="Normal 3 6 2 3" xfId="5772" xr:uid="{00000000-0005-0000-0000-0000C5120000}"/>
    <cellStyle name="Normal 3 6 2 3 2" xfId="5773" xr:uid="{00000000-0005-0000-0000-0000C6120000}"/>
    <cellStyle name="Normal 3 6 2 4" xfId="5774" xr:uid="{00000000-0005-0000-0000-0000C7120000}"/>
    <cellStyle name="Normal 3 6 3" xfId="5775" xr:uid="{00000000-0005-0000-0000-0000C8120000}"/>
    <cellStyle name="Normal 3 6 3 2" xfId="5776" xr:uid="{00000000-0005-0000-0000-0000C9120000}"/>
    <cellStyle name="Normal 3 6 4" xfId="5777" xr:uid="{00000000-0005-0000-0000-0000CA120000}"/>
    <cellStyle name="Normal 3 6 4 2" xfId="5778" xr:uid="{00000000-0005-0000-0000-0000CB120000}"/>
    <cellStyle name="Normal 3 6 5" xfId="5779" xr:uid="{00000000-0005-0000-0000-0000CC120000}"/>
    <cellStyle name="Normal 3 6 5 2" xfId="5780" xr:uid="{00000000-0005-0000-0000-0000CD120000}"/>
    <cellStyle name="Normal 3 6 6" xfId="5781" xr:uid="{00000000-0005-0000-0000-0000CE120000}"/>
    <cellStyle name="Normal 3 6 7" xfId="5782" xr:uid="{00000000-0005-0000-0000-0000CF120000}"/>
    <cellStyle name="Normal 3 7" xfId="5783" xr:uid="{00000000-0005-0000-0000-0000D0120000}"/>
    <cellStyle name="Normal 3 7 2" xfId="5784" xr:uid="{00000000-0005-0000-0000-0000D1120000}"/>
    <cellStyle name="Normal 3 7 2 2" xfId="5785" xr:uid="{00000000-0005-0000-0000-0000D2120000}"/>
    <cellStyle name="Normal 3 7 2 2 2" xfId="5786" xr:uid="{00000000-0005-0000-0000-0000D3120000}"/>
    <cellStyle name="Normal 3 7 2 3" xfId="5787" xr:uid="{00000000-0005-0000-0000-0000D4120000}"/>
    <cellStyle name="Normal 3 7 2 3 2" xfId="5788" xr:uid="{00000000-0005-0000-0000-0000D5120000}"/>
    <cellStyle name="Normal 3 7 2 4" xfId="5789" xr:uid="{00000000-0005-0000-0000-0000D6120000}"/>
    <cellStyle name="Normal 3 7 3" xfId="5790" xr:uid="{00000000-0005-0000-0000-0000D7120000}"/>
    <cellStyle name="Normal 3 7 3 2" xfId="5791" xr:uid="{00000000-0005-0000-0000-0000D8120000}"/>
    <cellStyle name="Normal 3 7 4" xfId="5792" xr:uid="{00000000-0005-0000-0000-0000D9120000}"/>
    <cellStyle name="Normal 3 7 4 2" xfId="5793" xr:uid="{00000000-0005-0000-0000-0000DA120000}"/>
    <cellStyle name="Normal 3 7 5" xfId="5794" xr:uid="{00000000-0005-0000-0000-0000DB120000}"/>
    <cellStyle name="Normal 3 7 5 2" xfId="5795" xr:uid="{00000000-0005-0000-0000-0000DC120000}"/>
    <cellStyle name="Normal 3 7 6" xfId="5796" xr:uid="{00000000-0005-0000-0000-0000DD120000}"/>
    <cellStyle name="Normal 3 8" xfId="5797" xr:uid="{00000000-0005-0000-0000-0000DE120000}"/>
    <cellStyle name="Normal 3 8 2" xfId="5798" xr:uid="{00000000-0005-0000-0000-0000DF120000}"/>
    <cellStyle name="Normal 3 8 2 2" xfId="5799" xr:uid="{00000000-0005-0000-0000-0000E0120000}"/>
    <cellStyle name="Normal 3 8 2 2 2" xfId="5800" xr:uid="{00000000-0005-0000-0000-0000E1120000}"/>
    <cellStyle name="Normal 3 8 2 3" xfId="5801" xr:uid="{00000000-0005-0000-0000-0000E2120000}"/>
    <cellStyle name="Normal 3 8 2 3 2" xfId="5802" xr:uid="{00000000-0005-0000-0000-0000E3120000}"/>
    <cellStyle name="Normal 3 8 2 4" xfId="5803" xr:uid="{00000000-0005-0000-0000-0000E4120000}"/>
    <cellStyle name="Normal 3 8 3" xfId="5804" xr:uid="{00000000-0005-0000-0000-0000E5120000}"/>
    <cellStyle name="Normal 3 8 3 2" xfId="5805" xr:uid="{00000000-0005-0000-0000-0000E6120000}"/>
    <cellStyle name="Normal 3 8 4" xfId="5806" xr:uid="{00000000-0005-0000-0000-0000E7120000}"/>
    <cellStyle name="Normal 3 8 4 2" xfId="5807" xr:uid="{00000000-0005-0000-0000-0000E8120000}"/>
    <cellStyle name="Normal 3 8 5" xfId="5808" xr:uid="{00000000-0005-0000-0000-0000E9120000}"/>
    <cellStyle name="Normal 3 8 5 2" xfId="5809" xr:uid="{00000000-0005-0000-0000-0000EA120000}"/>
    <cellStyle name="Normal 3 8 6" xfId="5810" xr:uid="{00000000-0005-0000-0000-0000EB120000}"/>
    <cellStyle name="Normal 3 9" xfId="5811" xr:uid="{00000000-0005-0000-0000-0000EC120000}"/>
    <cellStyle name="Normal 3 9 2" xfId="5812" xr:uid="{00000000-0005-0000-0000-0000ED120000}"/>
    <cellStyle name="Normal 3 9 2 2" xfId="5813" xr:uid="{00000000-0005-0000-0000-0000EE120000}"/>
    <cellStyle name="Normal 3 9 3" xfId="5814" xr:uid="{00000000-0005-0000-0000-0000EF120000}"/>
    <cellStyle name="Normal 3 9 3 2" xfId="5815" xr:uid="{00000000-0005-0000-0000-0000F0120000}"/>
    <cellStyle name="Normal 3 9 4" xfId="5816" xr:uid="{00000000-0005-0000-0000-0000F1120000}"/>
    <cellStyle name="Normal 30" xfId="5817" xr:uid="{00000000-0005-0000-0000-0000F2120000}"/>
    <cellStyle name="Normal 31" xfId="5818" xr:uid="{00000000-0005-0000-0000-0000F3120000}"/>
    <cellStyle name="Normal 32" xfId="5819" xr:uid="{00000000-0005-0000-0000-0000F4120000}"/>
    <cellStyle name="Normal 33" xfId="5820" xr:uid="{00000000-0005-0000-0000-0000F5120000}"/>
    <cellStyle name="Normal 34" xfId="5821" xr:uid="{00000000-0005-0000-0000-0000F6120000}"/>
    <cellStyle name="Normal 4" xfId="745" xr:uid="{00000000-0005-0000-0000-0000F7120000}"/>
    <cellStyle name="Normal 4 10" xfId="5822" xr:uid="{00000000-0005-0000-0000-0000F8120000}"/>
    <cellStyle name="Normal 4 11" xfId="5823" xr:uid="{00000000-0005-0000-0000-0000F9120000}"/>
    <cellStyle name="Normal 4 12" xfId="5824" xr:uid="{00000000-0005-0000-0000-0000FA120000}"/>
    <cellStyle name="Normal 4 13" xfId="5825" xr:uid="{00000000-0005-0000-0000-0000FB120000}"/>
    <cellStyle name="Normal 4 14" xfId="5826" xr:uid="{00000000-0005-0000-0000-0000FC120000}"/>
    <cellStyle name="Normal 4 15" xfId="5827" xr:uid="{00000000-0005-0000-0000-0000FD120000}"/>
    <cellStyle name="Normal 4 2" xfId="2598" xr:uid="{00000000-0005-0000-0000-0000FE120000}"/>
    <cellStyle name="Normal 4 2 2" xfId="5828" xr:uid="{00000000-0005-0000-0000-0000FF120000}"/>
    <cellStyle name="Normal 4 2 3" xfId="5829" xr:uid="{00000000-0005-0000-0000-000000130000}"/>
    <cellStyle name="Normal 4 2 4" xfId="5830" xr:uid="{00000000-0005-0000-0000-000001130000}"/>
    <cellStyle name="Normal 4 2 5" xfId="5831" xr:uid="{00000000-0005-0000-0000-000002130000}"/>
    <cellStyle name="Normal 4 3" xfId="2599" xr:uid="{00000000-0005-0000-0000-000003130000}"/>
    <cellStyle name="Normal 4 3 2" xfId="5832" xr:uid="{00000000-0005-0000-0000-000004130000}"/>
    <cellStyle name="Normal 4 3 2 2" xfId="5833" xr:uid="{00000000-0005-0000-0000-000005130000}"/>
    <cellStyle name="Normal 4 3 3" xfId="5834" xr:uid="{00000000-0005-0000-0000-000006130000}"/>
    <cellStyle name="Normal 4 3 3 2" xfId="5835" xr:uid="{00000000-0005-0000-0000-000007130000}"/>
    <cellStyle name="Normal 4 3 4" xfId="5836" xr:uid="{00000000-0005-0000-0000-000008130000}"/>
    <cellStyle name="Normal 4 3 5" xfId="5837" xr:uid="{00000000-0005-0000-0000-000009130000}"/>
    <cellStyle name="Normal 4 3 6" xfId="5838" xr:uid="{00000000-0005-0000-0000-00000A130000}"/>
    <cellStyle name="Normal 4 4" xfId="2300" xr:uid="{00000000-0005-0000-0000-00000B130000}"/>
    <cellStyle name="Normal 4 4 2" xfId="5839" xr:uid="{00000000-0005-0000-0000-00000C130000}"/>
    <cellStyle name="Normal 4 5" xfId="5840" xr:uid="{00000000-0005-0000-0000-00000D130000}"/>
    <cellStyle name="Normal 4 5 2" xfId="5841" xr:uid="{00000000-0005-0000-0000-00000E130000}"/>
    <cellStyle name="Normal 4 6" xfId="5842" xr:uid="{00000000-0005-0000-0000-00000F130000}"/>
    <cellStyle name="Normal 4 7" xfId="5843" xr:uid="{00000000-0005-0000-0000-000010130000}"/>
    <cellStyle name="Normal 4 8" xfId="5844" xr:uid="{00000000-0005-0000-0000-000011130000}"/>
    <cellStyle name="Normal 4 9" xfId="5845" xr:uid="{00000000-0005-0000-0000-000012130000}"/>
    <cellStyle name="Normal 4_RCA_BASE" xfId="5846" xr:uid="{00000000-0005-0000-0000-000013130000}"/>
    <cellStyle name="Normal 5" xfId="746" xr:uid="{00000000-0005-0000-0000-000014130000}"/>
    <cellStyle name="Normal 5 10" xfId="5847" xr:uid="{00000000-0005-0000-0000-000015130000}"/>
    <cellStyle name="Normal 5 10 2" xfId="5848" xr:uid="{00000000-0005-0000-0000-000016130000}"/>
    <cellStyle name="Normal 5 11" xfId="5849" xr:uid="{00000000-0005-0000-0000-000017130000}"/>
    <cellStyle name="Normal 5 11 2" xfId="5850" xr:uid="{00000000-0005-0000-0000-000018130000}"/>
    <cellStyle name="Normal 5 12" xfId="5851" xr:uid="{00000000-0005-0000-0000-000019130000}"/>
    <cellStyle name="Normal 5 12 2" xfId="5852" xr:uid="{00000000-0005-0000-0000-00001A130000}"/>
    <cellStyle name="Normal 5 13" xfId="5853" xr:uid="{00000000-0005-0000-0000-00001B130000}"/>
    <cellStyle name="Normal 5 13 2" xfId="5854" xr:uid="{00000000-0005-0000-0000-00001C130000}"/>
    <cellStyle name="Normal 5 14" xfId="5855" xr:uid="{00000000-0005-0000-0000-00001D130000}"/>
    <cellStyle name="Normal 5 15" xfId="5856" xr:uid="{00000000-0005-0000-0000-00001E130000}"/>
    <cellStyle name="Normal 5 2" xfId="2600" xr:uid="{00000000-0005-0000-0000-00001F130000}"/>
    <cellStyle name="Normal 5 2 2" xfId="5857" xr:uid="{00000000-0005-0000-0000-000020130000}"/>
    <cellStyle name="Normal 5 2 2 2" xfId="5858" xr:uid="{00000000-0005-0000-0000-000021130000}"/>
    <cellStyle name="Normal 5 2 2 2 2" xfId="5859" xr:uid="{00000000-0005-0000-0000-000022130000}"/>
    <cellStyle name="Normal 5 2 2 2 3" xfId="5860" xr:uid="{00000000-0005-0000-0000-000023130000}"/>
    <cellStyle name="Normal 5 2 2 3" xfId="5861" xr:uid="{00000000-0005-0000-0000-000024130000}"/>
    <cellStyle name="Normal 5 2 2 3 2" xfId="5862" xr:uid="{00000000-0005-0000-0000-000025130000}"/>
    <cellStyle name="Normal 5 2 2 4" xfId="5863" xr:uid="{00000000-0005-0000-0000-000026130000}"/>
    <cellStyle name="Normal 5 2 2 5" xfId="5864" xr:uid="{00000000-0005-0000-0000-000027130000}"/>
    <cellStyle name="Normal 5 2 3" xfId="5865" xr:uid="{00000000-0005-0000-0000-000028130000}"/>
    <cellStyle name="Normal 5 2 3 2" xfId="5866" xr:uid="{00000000-0005-0000-0000-000029130000}"/>
    <cellStyle name="Normal 5 2 4" xfId="5867" xr:uid="{00000000-0005-0000-0000-00002A130000}"/>
    <cellStyle name="Normal 5 2 4 2" xfId="5868" xr:uid="{00000000-0005-0000-0000-00002B130000}"/>
    <cellStyle name="Normal 5 2 5" xfId="5869" xr:uid="{00000000-0005-0000-0000-00002C130000}"/>
    <cellStyle name="Normal 5 2 5 2" xfId="5870" xr:uid="{00000000-0005-0000-0000-00002D130000}"/>
    <cellStyle name="Normal 5 2 6" xfId="5871" xr:uid="{00000000-0005-0000-0000-00002E130000}"/>
    <cellStyle name="Normal 5 2 6 2" xfId="5872" xr:uid="{00000000-0005-0000-0000-00002F130000}"/>
    <cellStyle name="Normal 5 2 7" xfId="5873" xr:uid="{00000000-0005-0000-0000-000030130000}"/>
    <cellStyle name="Normal 5 2 7 2" xfId="5874" xr:uid="{00000000-0005-0000-0000-000031130000}"/>
    <cellStyle name="Normal 5 2 8" xfId="5875" xr:uid="{00000000-0005-0000-0000-000032130000}"/>
    <cellStyle name="Normal 5 2 9" xfId="5876" xr:uid="{00000000-0005-0000-0000-000033130000}"/>
    <cellStyle name="Normal 5 3" xfId="2601" xr:uid="{00000000-0005-0000-0000-000034130000}"/>
    <cellStyle name="Normal 5 3 2" xfId="5877" xr:uid="{00000000-0005-0000-0000-000035130000}"/>
    <cellStyle name="Normal 5 3 2 2" xfId="5878" xr:uid="{00000000-0005-0000-0000-000036130000}"/>
    <cellStyle name="Normal 5 3 2 2 2" xfId="5879" xr:uid="{00000000-0005-0000-0000-000037130000}"/>
    <cellStyle name="Normal 5 3 2 3" xfId="5880" xr:uid="{00000000-0005-0000-0000-000038130000}"/>
    <cellStyle name="Normal 5 3 2 3 2" xfId="5881" xr:uid="{00000000-0005-0000-0000-000039130000}"/>
    <cellStyle name="Normal 5 3 2 4" xfId="5882" xr:uid="{00000000-0005-0000-0000-00003A130000}"/>
    <cellStyle name="Normal 5 3 3" xfId="5883" xr:uid="{00000000-0005-0000-0000-00003B130000}"/>
    <cellStyle name="Normal 5 3 3 2" xfId="5884" xr:uid="{00000000-0005-0000-0000-00003C130000}"/>
    <cellStyle name="Normal 5 3 4" xfId="5885" xr:uid="{00000000-0005-0000-0000-00003D130000}"/>
    <cellStyle name="Normal 5 3 4 2" xfId="5886" xr:uid="{00000000-0005-0000-0000-00003E130000}"/>
    <cellStyle name="Normal 5 3 5" xfId="5887" xr:uid="{00000000-0005-0000-0000-00003F130000}"/>
    <cellStyle name="Normal 5 3 5 2" xfId="5888" xr:uid="{00000000-0005-0000-0000-000040130000}"/>
    <cellStyle name="Normal 5 3 6" xfId="5889" xr:uid="{00000000-0005-0000-0000-000041130000}"/>
    <cellStyle name="Normal 5 3 6 2" xfId="5890" xr:uid="{00000000-0005-0000-0000-000042130000}"/>
    <cellStyle name="Normal 5 3 7" xfId="5891" xr:uid="{00000000-0005-0000-0000-000043130000}"/>
    <cellStyle name="Normal 5 3 8" xfId="5892" xr:uid="{00000000-0005-0000-0000-000044130000}"/>
    <cellStyle name="Normal 5 4" xfId="2444" xr:uid="{00000000-0005-0000-0000-000045130000}"/>
    <cellStyle name="Normal 5 4 2" xfId="5893" xr:uid="{00000000-0005-0000-0000-000046130000}"/>
    <cellStyle name="Normal 5 4 2 2" xfId="5894" xr:uid="{00000000-0005-0000-0000-000047130000}"/>
    <cellStyle name="Normal 5 4 2 2 2" xfId="5895" xr:uid="{00000000-0005-0000-0000-000048130000}"/>
    <cellStyle name="Normal 5 4 2 3" xfId="5896" xr:uid="{00000000-0005-0000-0000-000049130000}"/>
    <cellStyle name="Normal 5 4 2 3 2" xfId="5897" xr:uid="{00000000-0005-0000-0000-00004A130000}"/>
    <cellStyle name="Normal 5 4 2 4" xfId="5898" xr:uid="{00000000-0005-0000-0000-00004B130000}"/>
    <cellStyle name="Normal 5 4 3" xfId="5899" xr:uid="{00000000-0005-0000-0000-00004C130000}"/>
    <cellStyle name="Normal 5 4 3 2" xfId="5900" xr:uid="{00000000-0005-0000-0000-00004D130000}"/>
    <cellStyle name="Normal 5 4 4" xfId="5901" xr:uid="{00000000-0005-0000-0000-00004E130000}"/>
    <cellStyle name="Normal 5 4 4 2" xfId="5902" xr:uid="{00000000-0005-0000-0000-00004F130000}"/>
    <cellStyle name="Normal 5 4 5" xfId="5903" xr:uid="{00000000-0005-0000-0000-000050130000}"/>
    <cellStyle name="Normal 5 4 5 2" xfId="5904" xr:uid="{00000000-0005-0000-0000-000051130000}"/>
    <cellStyle name="Normal 5 4 6" xfId="5905" xr:uid="{00000000-0005-0000-0000-000052130000}"/>
    <cellStyle name="Normal 5 5" xfId="5906" xr:uid="{00000000-0005-0000-0000-000053130000}"/>
    <cellStyle name="Normal 5 5 2" xfId="5907" xr:uid="{00000000-0005-0000-0000-000054130000}"/>
    <cellStyle name="Normal 5 5 2 2" xfId="5908" xr:uid="{00000000-0005-0000-0000-000055130000}"/>
    <cellStyle name="Normal 5 5 2 2 2" xfId="5909" xr:uid="{00000000-0005-0000-0000-000056130000}"/>
    <cellStyle name="Normal 5 5 2 3" xfId="5910" xr:uid="{00000000-0005-0000-0000-000057130000}"/>
    <cellStyle name="Normal 5 5 2 3 2" xfId="5911" xr:uid="{00000000-0005-0000-0000-000058130000}"/>
    <cellStyle name="Normal 5 5 2 4" xfId="5912" xr:uid="{00000000-0005-0000-0000-000059130000}"/>
    <cellStyle name="Normal 5 5 3" xfId="5913" xr:uid="{00000000-0005-0000-0000-00005A130000}"/>
    <cellStyle name="Normal 5 5 3 2" xfId="5914" xr:uid="{00000000-0005-0000-0000-00005B130000}"/>
    <cellStyle name="Normal 5 5 4" xfId="5915" xr:uid="{00000000-0005-0000-0000-00005C130000}"/>
    <cellStyle name="Normal 5 5 4 2" xfId="5916" xr:uid="{00000000-0005-0000-0000-00005D130000}"/>
    <cellStyle name="Normal 5 5 5" xfId="5917" xr:uid="{00000000-0005-0000-0000-00005E130000}"/>
    <cellStyle name="Normal 5 5 5 2" xfId="5918" xr:uid="{00000000-0005-0000-0000-00005F130000}"/>
    <cellStyle name="Normal 5 5 6" xfId="5919" xr:uid="{00000000-0005-0000-0000-000060130000}"/>
    <cellStyle name="Normal 5 6" xfId="5920" xr:uid="{00000000-0005-0000-0000-000061130000}"/>
    <cellStyle name="Normal 5 6 2" xfId="5921" xr:uid="{00000000-0005-0000-0000-000062130000}"/>
    <cellStyle name="Normal 5 6 2 2" xfId="5922" xr:uid="{00000000-0005-0000-0000-000063130000}"/>
    <cellStyle name="Normal 5 6 2 2 2" xfId="5923" xr:uid="{00000000-0005-0000-0000-000064130000}"/>
    <cellStyle name="Normal 5 6 2 3" xfId="5924" xr:uid="{00000000-0005-0000-0000-000065130000}"/>
    <cellStyle name="Normal 5 6 2 3 2" xfId="5925" xr:uid="{00000000-0005-0000-0000-000066130000}"/>
    <cellStyle name="Normal 5 6 2 4" xfId="5926" xr:uid="{00000000-0005-0000-0000-000067130000}"/>
    <cellStyle name="Normal 5 6 3" xfId="5927" xr:uid="{00000000-0005-0000-0000-000068130000}"/>
    <cellStyle name="Normal 5 6 3 2" xfId="5928" xr:uid="{00000000-0005-0000-0000-000069130000}"/>
    <cellStyle name="Normal 5 6 4" xfId="5929" xr:uid="{00000000-0005-0000-0000-00006A130000}"/>
    <cellStyle name="Normal 5 6 4 2" xfId="5930" xr:uid="{00000000-0005-0000-0000-00006B130000}"/>
    <cellStyle name="Normal 5 6 5" xfId="5931" xr:uid="{00000000-0005-0000-0000-00006C130000}"/>
    <cellStyle name="Normal 5 6 5 2" xfId="5932" xr:uid="{00000000-0005-0000-0000-00006D130000}"/>
    <cellStyle name="Normal 5 6 6" xfId="5933" xr:uid="{00000000-0005-0000-0000-00006E130000}"/>
    <cellStyle name="Normal 5 7" xfId="5934" xr:uid="{00000000-0005-0000-0000-00006F130000}"/>
    <cellStyle name="Normal 5 7 2" xfId="5935" xr:uid="{00000000-0005-0000-0000-000070130000}"/>
    <cellStyle name="Normal 5 7 2 2" xfId="5936" xr:uid="{00000000-0005-0000-0000-000071130000}"/>
    <cellStyle name="Normal 5 7 2 2 2" xfId="5937" xr:uid="{00000000-0005-0000-0000-000072130000}"/>
    <cellStyle name="Normal 5 7 2 3" xfId="5938" xr:uid="{00000000-0005-0000-0000-000073130000}"/>
    <cellStyle name="Normal 5 7 2 3 2" xfId="5939" xr:uid="{00000000-0005-0000-0000-000074130000}"/>
    <cellStyle name="Normal 5 7 2 4" xfId="5940" xr:uid="{00000000-0005-0000-0000-000075130000}"/>
    <cellStyle name="Normal 5 7 3" xfId="5941" xr:uid="{00000000-0005-0000-0000-000076130000}"/>
    <cellStyle name="Normal 5 7 3 2" xfId="5942" xr:uid="{00000000-0005-0000-0000-000077130000}"/>
    <cellStyle name="Normal 5 7 4" xfId="5943" xr:uid="{00000000-0005-0000-0000-000078130000}"/>
    <cellStyle name="Normal 5 7 4 2" xfId="5944" xr:uid="{00000000-0005-0000-0000-000079130000}"/>
    <cellStyle name="Normal 5 7 5" xfId="5945" xr:uid="{00000000-0005-0000-0000-00007A130000}"/>
    <cellStyle name="Normal 5 7 5 2" xfId="5946" xr:uid="{00000000-0005-0000-0000-00007B130000}"/>
    <cellStyle name="Normal 5 7 6" xfId="5947" xr:uid="{00000000-0005-0000-0000-00007C130000}"/>
    <cellStyle name="Normal 5 8" xfId="5948" xr:uid="{00000000-0005-0000-0000-00007D130000}"/>
    <cellStyle name="Normal 5 8 2" xfId="5949" xr:uid="{00000000-0005-0000-0000-00007E130000}"/>
    <cellStyle name="Normal 5 8 2 2" xfId="5950" xr:uid="{00000000-0005-0000-0000-00007F130000}"/>
    <cellStyle name="Normal 5 8 3" xfId="5951" xr:uid="{00000000-0005-0000-0000-000080130000}"/>
    <cellStyle name="Normal 5 8 3 2" xfId="5952" xr:uid="{00000000-0005-0000-0000-000081130000}"/>
    <cellStyle name="Normal 5 8 4" xfId="5953" xr:uid="{00000000-0005-0000-0000-000082130000}"/>
    <cellStyle name="Normal 5 9" xfId="5954" xr:uid="{00000000-0005-0000-0000-000083130000}"/>
    <cellStyle name="Normal 5 9 2" xfId="5955" xr:uid="{00000000-0005-0000-0000-000084130000}"/>
    <cellStyle name="Normal 5 9 2 2" xfId="5956" xr:uid="{00000000-0005-0000-0000-000085130000}"/>
    <cellStyle name="Normal 5 9 3" xfId="5957" xr:uid="{00000000-0005-0000-0000-000086130000}"/>
    <cellStyle name="Normal 6" xfId="747" xr:uid="{00000000-0005-0000-0000-000087130000}"/>
    <cellStyle name="Normal 6 10" xfId="5958" xr:uid="{00000000-0005-0000-0000-000088130000}"/>
    <cellStyle name="Normal 6 10 2" xfId="5959" xr:uid="{00000000-0005-0000-0000-000089130000}"/>
    <cellStyle name="Normal 6 11" xfId="5960" xr:uid="{00000000-0005-0000-0000-00008A130000}"/>
    <cellStyle name="Normal 6 11 2" xfId="5961" xr:uid="{00000000-0005-0000-0000-00008B130000}"/>
    <cellStyle name="Normal 6 12" xfId="5962" xr:uid="{00000000-0005-0000-0000-00008C130000}"/>
    <cellStyle name="Normal 6 12 2" xfId="5963" xr:uid="{00000000-0005-0000-0000-00008D130000}"/>
    <cellStyle name="Normal 6 13" xfId="5964" xr:uid="{00000000-0005-0000-0000-00008E130000}"/>
    <cellStyle name="Normal 6 13 2" xfId="5965" xr:uid="{00000000-0005-0000-0000-00008F130000}"/>
    <cellStyle name="Normal 6 14" xfId="5966" xr:uid="{00000000-0005-0000-0000-000090130000}"/>
    <cellStyle name="Normal 6 15" xfId="5967" xr:uid="{00000000-0005-0000-0000-000091130000}"/>
    <cellStyle name="Normal 6 2" xfId="2602" xr:uid="{00000000-0005-0000-0000-000092130000}"/>
    <cellStyle name="Normal 6 2 10" xfId="5968" xr:uid="{00000000-0005-0000-0000-000093130000}"/>
    <cellStyle name="Normal 6 2 2" xfId="5969" xr:uid="{00000000-0005-0000-0000-000094130000}"/>
    <cellStyle name="Normal 6 2 2 2" xfId="5970" xr:uid="{00000000-0005-0000-0000-000095130000}"/>
    <cellStyle name="Normal 6 2 2 2 2" xfId="5971" xr:uid="{00000000-0005-0000-0000-000096130000}"/>
    <cellStyle name="Normal 6 2 2 3" xfId="5972" xr:uid="{00000000-0005-0000-0000-000097130000}"/>
    <cellStyle name="Normal 6 2 2 3 2" xfId="5973" xr:uid="{00000000-0005-0000-0000-000098130000}"/>
    <cellStyle name="Normal 6 2 2 4" xfId="5974" xr:uid="{00000000-0005-0000-0000-000099130000}"/>
    <cellStyle name="Normal 6 2 2 4 2" xfId="5975" xr:uid="{00000000-0005-0000-0000-00009A130000}"/>
    <cellStyle name="Normal 6 2 2 5" xfId="5976" xr:uid="{00000000-0005-0000-0000-00009B130000}"/>
    <cellStyle name="Normal 6 2 2 6" xfId="5977" xr:uid="{00000000-0005-0000-0000-00009C130000}"/>
    <cellStyle name="Normal 6 2 3" xfId="5978" xr:uid="{00000000-0005-0000-0000-00009D130000}"/>
    <cellStyle name="Normal 6 2 3 2" xfId="5979" xr:uid="{00000000-0005-0000-0000-00009E130000}"/>
    <cellStyle name="Normal 6 2 3 2 2" xfId="5980" xr:uid="{00000000-0005-0000-0000-00009F130000}"/>
    <cellStyle name="Normal 6 2 3 3" xfId="5981" xr:uid="{00000000-0005-0000-0000-0000A0130000}"/>
    <cellStyle name="Normal 6 2 3 4" xfId="5982" xr:uid="{00000000-0005-0000-0000-0000A1130000}"/>
    <cellStyle name="Normal 6 2 4" xfId="5983" xr:uid="{00000000-0005-0000-0000-0000A2130000}"/>
    <cellStyle name="Normal 6 2 4 2" xfId="5984" xr:uid="{00000000-0005-0000-0000-0000A3130000}"/>
    <cellStyle name="Normal 6 2 5" xfId="5985" xr:uid="{00000000-0005-0000-0000-0000A4130000}"/>
    <cellStyle name="Normal 6 2 5 2" xfId="5986" xr:uid="{00000000-0005-0000-0000-0000A5130000}"/>
    <cellStyle name="Normal 6 2 6" xfId="5987" xr:uid="{00000000-0005-0000-0000-0000A6130000}"/>
    <cellStyle name="Normal 6 2 6 2" xfId="5988" xr:uid="{00000000-0005-0000-0000-0000A7130000}"/>
    <cellStyle name="Normal 6 2 7" xfId="5989" xr:uid="{00000000-0005-0000-0000-0000A8130000}"/>
    <cellStyle name="Normal 6 2 7 2" xfId="5990" xr:uid="{00000000-0005-0000-0000-0000A9130000}"/>
    <cellStyle name="Normal 6 2 8" xfId="5991" xr:uid="{00000000-0005-0000-0000-0000AA130000}"/>
    <cellStyle name="Normal 6 2 9" xfId="5992" xr:uid="{00000000-0005-0000-0000-0000AB130000}"/>
    <cellStyle name="Normal 6 3" xfId="2603" xr:uid="{00000000-0005-0000-0000-0000AC130000}"/>
    <cellStyle name="Normal 6 3 2" xfId="5993" xr:uid="{00000000-0005-0000-0000-0000AD130000}"/>
    <cellStyle name="Normal 6 3 2 2" xfId="5994" xr:uid="{00000000-0005-0000-0000-0000AE130000}"/>
    <cellStyle name="Normal 6 3 2 2 2" xfId="5995" xr:uid="{00000000-0005-0000-0000-0000AF130000}"/>
    <cellStyle name="Normal 6 3 2 3" xfId="5996" xr:uid="{00000000-0005-0000-0000-0000B0130000}"/>
    <cellStyle name="Normal 6 3 2 3 2" xfId="5997" xr:uid="{00000000-0005-0000-0000-0000B1130000}"/>
    <cellStyle name="Normal 6 3 2 4" xfId="5998" xr:uid="{00000000-0005-0000-0000-0000B2130000}"/>
    <cellStyle name="Normal 6 3 2 5" xfId="5999" xr:uid="{00000000-0005-0000-0000-0000B3130000}"/>
    <cellStyle name="Normal 6 3 3" xfId="6000" xr:uid="{00000000-0005-0000-0000-0000B4130000}"/>
    <cellStyle name="Normal 6 3 3 2" xfId="6001" xr:uid="{00000000-0005-0000-0000-0000B5130000}"/>
    <cellStyle name="Normal 6 3 4" xfId="6002" xr:uid="{00000000-0005-0000-0000-0000B6130000}"/>
    <cellStyle name="Normal 6 3 4 2" xfId="6003" xr:uid="{00000000-0005-0000-0000-0000B7130000}"/>
    <cellStyle name="Normal 6 3 5" xfId="6004" xr:uid="{00000000-0005-0000-0000-0000B8130000}"/>
    <cellStyle name="Normal 6 3 5 2" xfId="6005" xr:uid="{00000000-0005-0000-0000-0000B9130000}"/>
    <cellStyle name="Normal 6 3 6" xfId="6006" xr:uid="{00000000-0005-0000-0000-0000BA130000}"/>
    <cellStyle name="Normal 6 3 6 2" xfId="6007" xr:uid="{00000000-0005-0000-0000-0000BB130000}"/>
    <cellStyle name="Normal 6 3 7" xfId="6008" xr:uid="{00000000-0005-0000-0000-0000BC130000}"/>
    <cellStyle name="Normal 6 3 7 2" xfId="6009" xr:uid="{00000000-0005-0000-0000-0000BD130000}"/>
    <cellStyle name="Normal 6 3 8" xfId="6010" xr:uid="{00000000-0005-0000-0000-0000BE130000}"/>
    <cellStyle name="Normal 6 3 9" xfId="6011" xr:uid="{00000000-0005-0000-0000-0000BF130000}"/>
    <cellStyle name="Normal 6 4" xfId="6012" xr:uid="{00000000-0005-0000-0000-0000C0130000}"/>
    <cellStyle name="Normal 6 4 2" xfId="6013" xr:uid="{00000000-0005-0000-0000-0000C1130000}"/>
    <cellStyle name="Normal 6 4 2 2" xfId="6014" xr:uid="{00000000-0005-0000-0000-0000C2130000}"/>
    <cellStyle name="Normal 6 4 2 2 2" xfId="6015" xr:uid="{00000000-0005-0000-0000-0000C3130000}"/>
    <cellStyle name="Normal 6 4 2 3" xfId="6016" xr:uid="{00000000-0005-0000-0000-0000C4130000}"/>
    <cellStyle name="Normal 6 4 2 3 2" xfId="6017" xr:uid="{00000000-0005-0000-0000-0000C5130000}"/>
    <cellStyle name="Normal 6 4 2 4" xfId="6018" xr:uid="{00000000-0005-0000-0000-0000C6130000}"/>
    <cellStyle name="Normal 6 4 3" xfId="6019" xr:uid="{00000000-0005-0000-0000-0000C7130000}"/>
    <cellStyle name="Normal 6 4 3 2" xfId="6020" xr:uid="{00000000-0005-0000-0000-0000C8130000}"/>
    <cellStyle name="Normal 6 4 4" xfId="6021" xr:uid="{00000000-0005-0000-0000-0000C9130000}"/>
    <cellStyle name="Normal 6 4 4 2" xfId="6022" xr:uid="{00000000-0005-0000-0000-0000CA130000}"/>
    <cellStyle name="Normal 6 4 5" xfId="6023" xr:uid="{00000000-0005-0000-0000-0000CB130000}"/>
    <cellStyle name="Normal 6 4 5 2" xfId="6024" xr:uid="{00000000-0005-0000-0000-0000CC130000}"/>
    <cellStyle name="Normal 6 4 6" xfId="6025" xr:uid="{00000000-0005-0000-0000-0000CD130000}"/>
    <cellStyle name="Normal 6 4 6 2" xfId="6026" xr:uid="{00000000-0005-0000-0000-0000CE130000}"/>
    <cellStyle name="Normal 6 4 7" xfId="6027" xr:uid="{00000000-0005-0000-0000-0000CF130000}"/>
    <cellStyle name="Normal 6 4 8" xfId="6028" xr:uid="{00000000-0005-0000-0000-0000D0130000}"/>
    <cellStyle name="Normal 6 5" xfId="6029" xr:uid="{00000000-0005-0000-0000-0000D1130000}"/>
    <cellStyle name="Normal 6 5 2" xfId="6030" xr:uid="{00000000-0005-0000-0000-0000D2130000}"/>
    <cellStyle name="Normal 6 5 2 2" xfId="6031" xr:uid="{00000000-0005-0000-0000-0000D3130000}"/>
    <cellStyle name="Normal 6 5 2 2 2" xfId="6032" xr:uid="{00000000-0005-0000-0000-0000D4130000}"/>
    <cellStyle name="Normal 6 5 2 3" xfId="6033" xr:uid="{00000000-0005-0000-0000-0000D5130000}"/>
    <cellStyle name="Normal 6 5 2 3 2" xfId="6034" xr:uid="{00000000-0005-0000-0000-0000D6130000}"/>
    <cellStyle name="Normal 6 5 2 4" xfId="6035" xr:uid="{00000000-0005-0000-0000-0000D7130000}"/>
    <cellStyle name="Normal 6 5 3" xfId="6036" xr:uid="{00000000-0005-0000-0000-0000D8130000}"/>
    <cellStyle name="Normal 6 5 3 2" xfId="6037" xr:uid="{00000000-0005-0000-0000-0000D9130000}"/>
    <cellStyle name="Normal 6 5 4" xfId="6038" xr:uid="{00000000-0005-0000-0000-0000DA130000}"/>
    <cellStyle name="Normal 6 5 4 2" xfId="6039" xr:uid="{00000000-0005-0000-0000-0000DB130000}"/>
    <cellStyle name="Normal 6 5 5" xfId="6040" xr:uid="{00000000-0005-0000-0000-0000DC130000}"/>
    <cellStyle name="Normal 6 5 5 2" xfId="6041" xr:uid="{00000000-0005-0000-0000-0000DD130000}"/>
    <cellStyle name="Normal 6 5 6" xfId="6042" xr:uid="{00000000-0005-0000-0000-0000DE130000}"/>
    <cellStyle name="Normal 6 5 7" xfId="6043" xr:uid="{00000000-0005-0000-0000-0000DF130000}"/>
    <cellStyle name="Normal 6 6" xfId="6044" xr:uid="{00000000-0005-0000-0000-0000E0130000}"/>
    <cellStyle name="Normal 6 6 2" xfId="6045" xr:uid="{00000000-0005-0000-0000-0000E1130000}"/>
    <cellStyle name="Normal 6 6 2 2" xfId="6046" xr:uid="{00000000-0005-0000-0000-0000E2130000}"/>
    <cellStyle name="Normal 6 6 2 2 2" xfId="6047" xr:uid="{00000000-0005-0000-0000-0000E3130000}"/>
    <cellStyle name="Normal 6 6 2 3" xfId="6048" xr:uid="{00000000-0005-0000-0000-0000E4130000}"/>
    <cellStyle name="Normal 6 6 2 3 2" xfId="6049" xr:uid="{00000000-0005-0000-0000-0000E5130000}"/>
    <cellStyle name="Normal 6 6 2 4" xfId="6050" xr:uid="{00000000-0005-0000-0000-0000E6130000}"/>
    <cellStyle name="Normal 6 6 3" xfId="6051" xr:uid="{00000000-0005-0000-0000-0000E7130000}"/>
    <cellStyle name="Normal 6 6 3 2" xfId="6052" xr:uid="{00000000-0005-0000-0000-0000E8130000}"/>
    <cellStyle name="Normal 6 6 4" xfId="6053" xr:uid="{00000000-0005-0000-0000-0000E9130000}"/>
    <cellStyle name="Normal 6 6 4 2" xfId="6054" xr:uid="{00000000-0005-0000-0000-0000EA130000}"/>
    <cellStyle name="Normal 6 6 5" xfId="6055" xr:uid="{00000000-0005-0000-0000-0000EB130000}"/>
    <cellStyle name="Normal 6 6 5 2" xfId="6056" xr:uid="{00000000-0005-0000-0000-0000EC130000}"/>
    <cellStyle name="Normal 6 6 6" xfId="6057" xr:uid="{00000000-0005-0000-0000-0000ED130000}"/>
    <cellStyle name="Normal 6 7" xfId="6058" xr:uid="{00000000-0005-0000-0000-0000EE130000}"/>
    <cellStyle name="Normal 6 7 2" xfId="6059" xr:uid="{00000000-0005-0000-0000-0000EF130000}"/>
    <cellStyle name="Normal 6 7 2 2" xfId="6060" xr:uid="{00000000-0005-0000-0000-0000F0130000}"/>
    <cellStyle name="Normal 6 7 2 2 2" xfId="6061" xr:uid="{00000000-0005-0000-0000-0000F1130000}"/>
    <cellStyle name="Normal 6 7 2 3" xfId="6062" xr:uid="{00000000-0005-0000-0000-0000F2130000}"/>
    <cellStyle name="Normal 6 7 2 3 2" xfId="6063" xr:uid="{00000000-0005-0000-0000-0000F3130000}"/>
    <cellStyle name="Normal 6 7 2 4" xfId="6064" xr:uid="{00000000-0005-0000-0000-0000F4130000}"/>
    <cellStyle name="Normal 6 7 3" xfId="6065" xr:uid="{00000000-0005-0000-0000-0000F5130000}"/>
    <cellStyle name="Normal 6 7 3 2" xfId="6066" xr:uid="{00000000-0005-0000-0000-0000F6130000}"/>
    <cellStyle name="Normal 6 7 4" xfId="6067" xr:uid="{00000000-0005-0000-0000-0000F7130000}"/>
    <cellStyle name="Normal 6 7 4 2" xfId="6068" xr:uid="{00000000-0005-0000-0000-0000F8130000}"/>
    <cellStyle name="Normal 6 7 5" xfId="6069" xr:uid="{00000000-0005-0000-0000-0000F9130000}"/>
    <cellStyle name="Normal 6 7 5 2" xfId="6070" xr:uid="{00000000-0005-0000-0000-0000FA130000}"/>
    <cellStyle name="Normal 6 7 6" xfId="6071" xr:uid="{00000000-0005-0000-0000-0000FB130000}"/>
    <cellStyle name="Normal 6 8" xfId="6072" xr:uid="{00000000-0005-0000-0000-0000FC130000}"/>
    <cellStyle name="Normal 6 8 2" xfId="6073" xr:uid="{00000000-0005-0000-0000-0000FD130000}"/>
    <cellStyle name="Normal 6 8 2 2" xfId="6074" xr:uid="{00000000-0005-0000-0000-0000FE130000}"/>
    <cellStyle name="Normal 6 8 3" xfId="6075" xr:uid="{00000000-0005-0000-0000-0000FF130000}"/>
    <cellStyle name="Normal 6 8 3 2" xfId="6076" xr:uid="{00000000-0005-0000-0000-000000140000}"/>
    <cellStyle name="Normal 6 8 4" xfId="6077" xr:uid="{00000000-0005-0000-0000-000001140000}"/>
    <cellStyle name="Normal 6 9" xfId="6078" xr:uid="{00000000-0005-0000-0000-000002140000}"/>
    <cellStyle name="Normal 6 9 2" xfId="6079" xr:uid="{00000000-0005-0000-0000-000003140000}"/>
    <cellStyle name="Normal 6 9 2 2" xfId="6080" xr:uid="{00000000-0005-0000-0000-000004140000}"/>
    <cellStyle name="Normal 6 9 3" xfId="6081" xr:uid="{00000000-0005-0000-0000-000005140000}"/>
    <cellStyle name="Normal 7" xfId="748" xr:uid="{00000000-0005-0000-0000-000006140000}"/>
    <cellStyle name="Normal 7 10" xfId="6082" xr:uid="{00000000-0005-0000-0000-000007140000}"/>
    <cellStyle name="Normal 7 2" xfId="2605" xr:uid="{00000000-0005-0000-0000-000008140000}"/>
    <cellStyle name="Normal 7 2 2" xfId="6083" xr:uid="{00000000-0005-0000-0000-000009140000}"/>
    <cellStyle name="Normal 7 2 2 2" xfId="6084" xr:uid="{00000000-0005-0000-0000-00000A140000}"/>
    <cellStyle name="Normal 7 2 2 3" xfId="6085" xr:uid="{00000000-0005-0000-0000-00000B140000}"/>
    <cellStyle name="Normal 7 2 2 4" xfId="6086" xr:uid="{00000000-0005-0000-0000-00000C140000}"/>
    <cellStyle name="Normal 7 2 3" xfId="6087" xr:uid="{00000000-0005-0000-0000-00000D140000}"/>
    <cellStyle name="Normal 7 2 3 2" xfId="6088" xr:uid="{00000000-0005-0000-0000-00000E140000}"/>
    <cellStyle name="Normal 7 2 3 2 2" xfId="6089" xr:uid="{00000000-0005-0000-0000-00000F140000}"/>
    <cellStyle name="Normal 7 2 3 3" xfId="6090" xr:uid="{00000000-0005-0000-0000-000010140000}"/>
    <cellStyle name="Normal 7 2 4" xfId="6091" xr:uid="{00000000-0005-0000-0000-000011140000}"/>
    <cellStyle name="Normal 7 2 5" xfId="6092" xr:uid="{00000000-0005-0000-0000-000012140000}"/>
    <cellStyle name="Normal 7 2 6" xfId="6093" xr:uid="{00000000-0005-0000-0000-000013140000}"/>
    <cellStyle name="Normal 7 3" xfId="2604" xr:uid="{00000000-0005-0000-0000-000014140000}"/>
    <cellStyle name="Normal 7 3 2" xfId="6094" xr:uid="{00000000-0005-0000-0000-000015140000}"/>
    <cellStyle name="Normal 7 3 2 2" xfId="6095" xr:uid="{00000000-0005-0000-0000-000016140000}"/>
    <cellStyle name="Normal 7 3 3" xfId="6096" xr:uid="{00000000-0005-0000-0000-000017140000}"/>
    <cellStyle name="Normal 7 3 3 2" xfId="6097" xr:uid="{00000000-0005-0000-0000-000018140000}"/>
    <cellStyle name="Normal 7 3 4" xfId="6098" xr:uid="{00000000-0005-0000-0000-000019140000}"/>
    <cellStyle name="Normal 7 3 4 2" xfId="6099" xr:uid="{00000000-0005-0000-0000-00001A140000}"/>
    <cellStyle name="Normal 7 3 5" xfId="6100" xr:uid="{00000000-0005-0000-0000-00001B140000}"/>
    <cellStyle name="Normal 7 4" xfId="6101" xr:uid="{00000000-0005-0000-0000-00001C140000}"/>
    <cellStyle name="Normal 7 4 2" xfId="6102" xr:uid="{00000000-0005-0000-0000-00001D140000}"/>
    <cellStyle name="Normal 7 4 2 2" xfId="6103" xr:uid="{00000000-0005-0000-0000-00001E140000}"/>
    <cellStyle name="Normal 7 4 3" xfId="6104" xr:uid="{00000000-0005-0000-0000-00001F140000}"/>
    <cellStyle name="Normal 7 4 3 2" xfId="6105" xr:uid="{00000000-0005-0000-0000-000020140000}"/>
    <cellStyle name="Normal 7 4 4" xfId="6106" xr:uid="{00000000-0005-0000-0000-000021140000}"/>
    <cellStyle name="Normal 7 5" xfId="6107" xr:uid="{00000000-0005-0000-0000-000022140000}"/>
    <cellStyle name="Normal 7 5 2" xfId="6108" xr:uid="{00000000-0005-0000-0000-000023140000}"/>
    <cellStyle name="Normal 7 6" xfId="6109" xr:uid="{00000000-0005-0000-0000-000024140000}"/>
    <cellStyle name="Normal 7 6 2" xfId="6110" xr:uid="{00000000-0005-0000-0000-000025140000}"/>
    <cellStyle name="Normal 7 7" xfId="6111" xr:uid="{00000000-0005-0000-0000-000026140000}"/>
    <cellStyle name="Normal 7 7 2" xfId="6112" xr:uid="{00000000-0005-0000-0000-000027140000}"/>
    <cellStyle name="Normal 7 8" xfId="6113" xr:uid="{00000000-0005-0000-0000-000028140000}"/>
    <cellStyle name="Normal 7 8 2" xfId="6114" xr:uid="{00000000-0005-0000-0000-000029140000}"/>
    <cellStyle name="Normal 7 9" xfId="6115" xr:uid="{00000000-0005-0000-0000-00002A140000}"/>
    <cellStyle name="Normal 7_AGR" xfId="6116" xr:uid="{00000000-0005-0000-0000-00002B140000}"/>
    <cellStyle name="Normal 8" xfId="749" xr:uid="{00000000-0005-0000-0000-00002C140000}"/>
    <cellStyle name="Normal 8 2" xfId="2606" xr:uid="{00000000-0005-0000-0000-00002D140000}"/>
    <cellStyle name="Normal 8 2 2" xfId="6117" xr:uid="{00000000-0005-0000-0000-00002E140000}"/>
    <cellStyle name="Normal 8 2 2 2" xfId="6118" xr:uid="{00000000-0005-0000-0000-00002F140000}"/>
    <cellStyle name="Normal 8 2 2 2 2" xfId="6119" xr:uid="{00000000-0005-0000-0000-000030140000}"/>
    <cellStyle name="Normal 8 2 2 3" xfId="6120" xr:uid="{00000000-0005-0000-0000-000031140000}"/>
    <cellStyle name="Normal 8 2 3" xfId="6121" xr:uid="{00000000-0005-0000-0000-000032140000}"/>
    <cellStyle name="Normal 8 2 3 2" xfId="6122" xr:uid="{00000000-0005-0000-0000-000033140000}"/>
    <cellStyle name="Normal 8 2 3 3" xfId="6123" xr:uid="{00000000-0005-0000-0000-000034140000}"/>
    <cellStyle name="Normal 8 2 4" xfId="6124" xr:uid="{00000000-0005-0000-0000-000035140000}"/>
    <cellStyle name="Normal 8 2 4 2" xfId="6125" xr:uid="{00000000-0005-0000-0000-000036140000}"/>
    <cellStyle name="Normal 8 2 5" xfId="6126" xr:uid="{00000000-0005-0000-0000-000037140000}"/>
    <cellStyle name="Normal 8 2 6" xfId="6127" xr:uid="{00000000-0005-0000-0000-000038140000}"/>
    <cellStyle name="Normal 8 2 7" xfId="6128" xr:uid="{00000000-0005-0000-0000-000039140000}"/>
    <cellStyle name="Normal 8 3" xfId="6129" xr:uid="{00000000-0005-0000-0000-00003A140000}"/>
    <cellStyle name="Normal 8 3 2" xfId="6130" xr:uid="{00000000-0005-0000-0000-00003B140000}"/>
    <cellStyle name="Normal 8 3 2 2" xfId="6131" xr:uid="{00000000-0005-0000-0000-00003C140000}"/>
    <cellStyle name="Normal 8 3 3" xfId="6132" xr:uid="{00000000-0005-0000-0000-00003D140000}"/>
    <cellStyle name="Normal 8 3 3 2" xfId="6133" xr:uid="{00000000-0005-0000-0000-00003E140000}"/>
    <cellStyle name="Normal 8 3 4" xfId="6134" xr:uid="{00000000-0005-0000-0000-00003F140000}"/>
    <cellStyle name="Normal 8 3 5" xfId="6135" xr:uid="{00000000-0005-0000-0000-000040140000}"/>
    <cellStyle name="Normal 8 4" xfId="6136" xr:uid="{00000000-0005-0000-0000-000041140000}"/>
    <cellStyle name="Normal 8 4 2" xfId="6137" xr:uid="{00000000-0005-0000-0000-000042140000}"/>
    <cellStyle name="Normal 8 5" xfId="6138" xr:uid="{00000000-0005-0000-0000-000043140000}"/>
    <cellStyle name="Normal 8 5 2" xfId="6139" xr:uid="{00000000-0005-0000-0000-000044140000}"/>
    <cellStyle name="Normal 8 6" xfId="6140" xr:uid="{00000000-0005-0000-0000-000045140000}"/>
    <cellStyle name="Normal 8 6 2" xfId="6141" xr:uid="{00000000-0005-0000-0000-000046140000}"/>
    <cellStyle name="Normal 8 7" xfId="6142" xr:uid="{00000000-0005-0000-0000-000047140000}"/>
    <cellStyle name="Normal 8 7 2" xfId="6143" xr:uid="{00000000-0005-0000-0000-000048140000}"/>
    <cellStyle name="Normal 8 8" xfId="6144" xr:uid="{00000000-0005-0000-0000-000049140000}"/>
    <cellStyle name="Normal 9" xfId="750" xr:uid="{00000000-0005-0000-0000-00004A140000}"/>
    <cellStyle name="Normal 9 2" xfId="2607" xr:uid="{00000000-0005-0000-0000-00004B140000}"/>
    <cellStyle name="Normal 9 2 2" xfId="6145" xr:uid="{00000000-0005-0000-0000-00004C140000}"/>
    <cellStyle name="Normal 9 2 2 2" xfId="6146" xr:uid="{00000000-0005-0000-0000-00004D140000}"/>
    <cellStyle name="Normal 9 2 3" xfId="6147" xr:uid="{00000000-0005-0000-0000-00004E140000}"/>
    <cellStyle name="Normal 9 2 3 2" xfId="6148" xr:uid="{00000000-0005-0000-0000-00004F140000}"/>
    <cellStyle name="Normal 9 2 4" xfId="6149" xr:uid="{00000000-0005-0000-0000-000050140000}"/>
    <cellStyle name="Normal 9 2 5" xfId="6150" xr:uid="{00000000-0005-0000-0000-000051140000}"/>
    <cellStyle name="Normal 9 3" xfId="6151" xr:uid="{00000000-0005-0000-0000-000052140000}"/>
    <cellStyle name="Normal 9 3 2" xfId="6152" xr:uid="{00000000-0005-0000-0000-000053140000}"/>
    <cellStyle name="Normal 9 4" xfId="6153" xr:uid="{00000000-0005-0000-0000-000054140000}"/>
    <cellStyle name="Normal 9 4 2" xfId="6154" xr:uid="{00000000-0005-0000-0000-000055140000}"/>
    <cellStyle name="Normal 9 5" xfId="6155" xr:uid="{00000000-0005-0000-0000-000056140000}"/>
    <cellStyle name="Normal 9 5 2" xfId="6156" xr:uid="{00000000-0005-0000-0000-000057140000}"/>
    <cellStyle name="Normal 9 6" xfId="6157" xr:uid="{00000000-0005-0000-0000-000058140000}"/>
    <cellStyle name="Normal 9 7" xfId="6158" xr:uid="{00000000-0005-0000-0000-000059140000}"/>
    <cellStyle name="Normal 9 8" xfId="6159" xr:uid="{00000000-0005-0000-0000-00005A140000}"/>
    <cellStyle name="Normal GHG Numbers (0.00)" xfId="751" xr:uid="{00000000-0005-0000-0000-00005B140000}"/>
    <cellStyle name="Normal GHG Numbers (0.00) 2" xfId="2301" xr:uid="{00000000-0005-0000-0000-00005C140000}"/>
    <cellStyle name="Normal GHG Numbers (0.00) 2 2" xfId="6160" xr:uid="{00000000-0005-0000-0000-00005D140000}"/>
    <cellStyle name="Normal GHG Numbers (0.00) 2 3" xfId="6161" xr:uid="{00000000-0005-0000-0000-00005E140000}"/>
    <cellStyle name="Normal GHG Numbers (0.00) 2 4" xfId="6162" xr:uid="{00000000-0005-0000-0000-00005F140000}"/>
    <cellStyle name="Normal GHG Numbers (0.00) 2 5" xfId="6163" xr:uid="{00000000-0005-0000-0000-000060140000}"/>
    <cellStyle name="Normal GHG Numbers (0.00) 3" xfId="6164" xr:uid="{00000000-0005-0000-0000-000061140000}"/>
    <cellStyle name="Normal GHG Numbers (0.00) 4" xfId="6165" xr:uid="{00000000-0005-0000-0000-000062140000}"/>
    <cellStyle name="Normal GHG Numbers (0.00) 5" xfId="6166" xr:uid="{00000000-0005-0000-0000-000063140000}"/>
    <cellStyle name="Normal GHG Numbers (0.00) 6" xfId="6167" xr:uid="{00000000-0005-0000-0000-000064140000}"/>
    <cellStyle name="Normal GHG Textfiels Bold" xfId="752" xr:uid="{00000000-0005-0000-0000-000065140000}"/>
    <cellStyle name="Normal GHG-Shade" xfId="753" xr:uid="{00000000-0005-0000-0000-000066140000}"/>
    <cellStyle name="Normal GHG-Shade 2" xfId="6168" xr:uid="{00000000-0005-0000-0000-000067140000}"/>
    <cellStyle name="Normale 10" xfId="754" xr:uid="{00000000-0005-0000-0000-000068140000}"/>
    <cellStyle name="Normale 10 2" xfId="755" xr:uid="{00000000-0005-0000-0000-000069140000}"/>
    <cellStyle name="Normale 10 2 2" xfId="6169" xr:uid="{00000000-0005-0000-0000-00006A140000}"/>
    <cellStyle name="Normale 10 3" xfId="756" xr:uid="{00000000-0005-0000-0000-00006B140000}"/>
    <cellStyle name="Normale 10 3 2" xfId="6170" xr:uid="{00000000-0005-0000-0000-00006C140000}"/>
    <cellStyle name="Normale 10 4" xfId="6171" xr:uid="{00000000-0005-0000-0000-00006D140000}"/>
    <cellStyle name="Normale 10_EDEN industria 2008 rev" xfId="757" xr:uid="{00000000-0005-0000-0000-00006E140000}"/>
    <cellStyle name="Normale 11" xfId="758" xr:uid="{00000000-0005-0000-0000-00006F140000}"/>
    <cellStyle name="Normale 11 2" xfId="759" xr:uid="{00000000-0005-0000-0000-000070140000}"/>
    <cellStyle name="Normale 11 2 2" xfId="6172" xr:uid="{00000000-0005-0000-0000-000071140000}"/>
    <cellStyle name="Normale 11 3" xfId="760" xr:uid="{00000000-0005-0000-0000-000072140000}"/>
    <cellStyle name="Normale 11 3 2" xfId="6173" xr:uid="{00000000-0005-0000-0000-000073140000}"/>
    <cellStyle name="Normale 11 4" xfId="6174" xr:uid="{00000000-0005-0000-0000-000074140000}"/>
    <cellStyle name="Normale 11_EDEN industria 2008 rev" xfId="761" xr:uid="{00000000-0005-0000-0000-000075140000}"/>
    <cellStyle name="Normale 12" xfId="762" xr:uid="{00000000-0005-0000-0000-000076140000}"/>
    <cellStyle name="Normale 12 2" xfId="763" xr:uid="{00000000-0005-0000-0000-000077140000}"/>
    <cellStyle name="Normale 12 2 2" xfId="6175" xr:uid="{00000000-0005-0000-0000-000078140000}"/>
    <cellStyle name="Normale 12 3" xfId="764" xr:uid="{00000000-0005-0000-0000-000079140000}"/>
    <cellStyle name="Normale 12 3 2" xfId="6176" xr:uid="{00000000-0005-0000-0000-00007A140000}"/>
    <cellStyle name="Normale 12 4" xfId="6177" xr:uid="{00000000-0005-0000-0000-00007B140000}"/>
    <cellStyle name="Normale 12_EDEN industria 2008 rev" xfId="765" xr:uid="{00000000-0005-0000-0000-00007C140000}"/>
    <cellStyle name="Normale 13" xfId="766" xr:uid="{00000000-0005-0000-0000-00007D140000}"/>
    <cellStyle name="Normale 13 2" xfId="767" xr:uid="{00000000-0005-0000-0000-00007E140000}"/>
    <cellStyle name="Normale 13 2 2" xfId="6178" xr:uid="{00000000-0005-0000-0000-00007F140000}"/>
    <cellStyle name="Normale 13 3" xfId="768" xr:uid="{00000000-0005-0000-0000-000080140000}"/>
    <cellStyle name="Normale 13 3 2" xfId="6179" xr:uid="{00000000-0005-0000-0000-000081140000}"/>
    <cellStyle name="Normale 13 4" xfId="6180" xr:uid="{00000000-0005-0000-0000-000082140000}"/>
    <cellStyle name="Normale 13_EDEN industria 2008 rev" xfId="769" xr:uid="{00000000-0005-0000-0000-000083140000}"/>
    <cellStyle name="Normale 14" xfId="770" xr:uid="{00000000-0005-0000-0000-000084140000}"/>
    <cellStyle name="Normale 14 2" xfId="771" xr:uid="{00000000-0005-0000-0000-000085140000}"/>
    <cellStyle name="Normale 14 2 2" xfId="6181" xr:uid="{00000000-0005-0000-0000-000086140000}"/>
    <cellStyle name="Normale 14 3" xfId="772" xr:uid="{00000000-0005-0000-0000-000087140000}"/>
    <cellStyle name="Normale 14 3 2" xfId="6182" xr:uid="{00000000-0005-0000-0000-000088140000}"/>
    <cellStyle name="Normale 14 4" xfId="6183" xr:uid="{00000000-0005-0000-0000-000089140000}"/>
    <cellStyle name="Normale 14_EDEN industria 2008 rev" xfId="773" xr:uid="{00000000-0005-0000-0000-00008A140000}"/>
    <cellStyle name="Normale 15" xfId="774" xr:uid="{00000000-0005-0000-0000-00008B140000}"/>
    <cellStyle name="Normale 15 2" xfId="775" xr:uid="{00000000-0005-0000-0000-00008C140000}"/>
    <cellStyle name="Normale 15 2 2" xfId="6184" xr:uid="{00000000-0005-0000-0000-00008D140000}"/>
    <cellStyle name="Normale 15 3" xfId="776" xr:uid="{00000000-0005-0000-0000-00008E140000}"/>
    <cellStyle name="Normale 15 3 2" xfId="6185" xr:uid="{00000000-0005-0000-0000-00008F140000}"/>
    <cellStyle name="Normale 15 4" xfId="6186" xr:uid="{00000000-0005-0000-0000-000090140000}"/>
    <cellStyle name="Normale 15_EDEN industria 2008 rev" xfId="777" xr:uid="{00000000-0005-0000-0000-000091140000}"/>
    <cellStyle name="Normale 16" xfId="778" xr:uid="{00000000-0005-0000-0000-000092140000}"/>
    <cellStyle name="Normale 16 2" xfId="6187" xr:uid="{00000000-0005-0000-0000-000093140000}"/>
    <cellStyle name="Normale 17" xfId="779" xr:uid="{00000000-0005-0000-0000-000094140000}"/>
    <cellStyle name="Normale 17 2" xfId="6188" xr:uid="{00000000-0005-0000-0000-000095140000}"/>
    <cellStyle name="Normale 18" xfId="780" xr:uid="{00000000-0005-0000-0000-000096140000}"/>
    <cellStyle name="Normale 18 2" xfId="6189" xr:uid="{00000000-0005-0000-0000-000097140000}"/>
    <cellStyle name="Normale 19" xfId="781" xr:uid="{00000000-0005-0000-0000-000098140000}"/>
    <cellStyle name="Normale 19 2" xfId="6190" xr:uid="{00000000-0005-0000-0000-000099140000}"/>
    <cellStyle name="Normale 2" xfId="782" xr:uid="{00000000-0005-0000-0000-00009A140000}"/>
    <cellStyle name="Normale 2 2" xfId="783" xr:uid="{00000000-0005-0000-0000-00009B140000}"/>
    <cellStyle name="Normale 2 2 2" xfId="6191" xr:uid="{00000000-0005-0000-0000-00009C140000}"/>
    <cellStyle name="Normale 2 3" xfId="6192" xr:uid="{00000000-0005-0000-0000-00009D140000}"/>
    <cellStyle name="Normale 2_EDEN industria 2008 rev" xfId="784" xr:uid="{00000000-0005-0000-0000-00009E140000}"/>
    <cellStyle name="Normale 20" xfId="785" xr:uid="{00000000-0005-0000-0000-00009F140000}"/>
    <cellStyle name="Normale 20 2" xfId="6193" xr:uid="{00000000-0005-0000-0000-0000A0140000}"/>
    <cellStyle name="Normale 21" xfId="786" xr:uid="{00000000-0005-0000-0000-0000A1140000}"/>
    <cellStyle name="Normale 21 2" xfId="6194" xr:uid="{00000000-0005-0000-0000-0000A2140000}"/>
    <cellStyle name="Normale 22" xfId="787" xr:uid="{00000000-0005-0000-0000-0000A3140000}"/>
    <cellStyle name="Normale 22 2" xfId="6195" xr:uid="{00000000-0005-0000-0000-0000A4140000}"/>
    <cellStyle name="Normale 23" xfId="788" xr:uid="{00000000-0005-0000-0000-0000A5140000}"/>
    <cellStyle name="Normale 23 2" xfId="6196" xr:uid="{00000000-0005-0000-0000-0000A6140000}"/>
    <cellStyle name="Normale 24" xfId="789" xr:uid="{00000000-0005-0000-0000-0000A7140000}"/>
    <cellStyle name="Normale 24 2" xfId="6197" xr:uid="{00000000-0005-0000-0000-0000A8140000}"/>
    <cellStyle name="Normale 25" xfId="790" xr:uid="{00000000-0005-0000-0000-0000A9140000}"/>
    <cellStyle name="Normale 25 2" xfId="6198" xr:uid="{00000000-0005-0000-0000-0000AA140000}"/>
    <cellStyle name="Normale 26" xfId="791" xr:uid="{00000000-0005-0000-0000-0000AB140000}"/>
    <cellStyle name="Normale 26 2" xfId="6199" xr:uid="{00000000-0005-0000-0000-0000AC140000}"/>
    <cellStyle name="Normale 27" xfId="792" xr:uid="{00000000-0005-0000-0000-0000AD140000}"/>
    <cellStyle name="Normale 27 2" xfId="6200" xr:uid="{00000000-0005-0000-0000-0000AE140000}"/>
    <cellStyle name="Normale 28" xfId="793" xr:uid="{00000000-0005-0000-0000-0000AF140000}"/>
    <cellStyle name="Normale 28 2" xfId="6201" xr:uid="{00000000-0005-0000-0000-0000B0140000}"/>
    <cellStyle name="Normale 29" xfId="794" xr:uid="{00000000-0005-0000-0000-0000B1140000}"/>
    <cellStyle name="Normale 29 2" xfId="6202" xr:uid="{00000000-0005-0000-0000-0000B2140000}"/>
    <cellStyle name="Normale 3" xfId="795" xr:uid="{00000000-0005-0000-0000-0000B3140000}"/>
    <cellStyle name="Normale 3 2" xfId="796" xr:uid="{00000000-0005-0000-0000-0000B4140000}"/>
    <cellStyle name="Normale 3 2 2" xfId="6203" xr:uid="{00000000-0005-0000-0000-0000B5140000}"/>
    <cellStyle name="Normale 3 3" xfId="797" xr:uid="{00000000-0005-0000-0000-0000B6140000}"/>
    <cellStyle name="Normale 3 3 2" xfId="6204" xr:uid="{00000000-0005-0000-0000-0000B7140000}"/>
    <cellStyle name="Normale 3 4" xfId="6205" xr:uid="{00000000-0005-0000-0000-0000B8140000}"/>
    <cellStyle name="Normale 3_EDEN industria 2008 rev" xfId="798" xr:uid="{00000000-0005-0000-0000-0000B9140000}"/>
    <cellStyle name="Normale 30" xfId="799" xr:uid="{00000000-0005-0000-0000-0000BA140000}"/>
    <cellStyle name="Normale 30 2" xfId="6206" xr:uid="{00000000-0005-0000-0000-0000BB140000}"/>
    <cellStyle name="Normale 31" xfId="800" xr:uid="{00000000-0005-0000-0000-0000BC140000}"/>
    <cellStyle name="Normale 31 2" xfId="6207" xr:uid="{00000000-0005-0000-0000-0000BD140000}"/>
    <cellStyle name="Normale 32" xfId="801" xr:uid="{00000000-0005-0000-0000-0000BE140000}"/>
    <cellStyle name="Normale 32 2" xfId="6208" xr:uid="{00000000-0005-0000-0000-0000BF140000}"/>
    <cellStyle name="Normale 33" xfId="802" xr:uid="{00000000-0005-0000-0000-0000C0140000}"/>
    <cellStyle name="Normale 33 2" xfId="6209" xr:uid="{00000000-0005-0000-0000-0000C1140000}"/>
    <cellStyle name="Normale 34" xfId="803" xr:uid="{00000000-0005-0000-0000-0000C2140000}"/>
    <cellStyle name="Normale 34 2" xfId="6210" xr:uid="{00000000-0005-0000-0000-0000C3140000}"/>
    <cellStyle name="Normale 35" xfId="804" xr:uid="{00000000-0005-0000-0000-0000C4140000}"/>
    <cellStyle name="Normale 35 2" xfId="6211" xr:uid="{00000000-0005-0000-0000-0000C5140000}"/>
    <cellStyle name="Normale 36" xfId="805" xr:uid="{00000000-0005-0000-0000-0000C6140000}"/>
    <cellStyle name="Normale 36 2" xfId="6212" xr:uid="{00000000-0005-0000-0000-0000C7140000}"/>
    <cellStyle name="Normale 37" xfId="806" xr:uid="{00000000-0005-0000-0000-0000C8140000}"/>
    <cellStyle name="Normale 37 2" xfId="6213" xr:uid="{00000000-0005-0000-0000-0000C9140000}"/>
    <cellStyle name="Normale 38" xfId="807" xr:uid="{00000000-0005-0000-0000-0000CA140000}"/>
    <cellStyle name="Normale 38 2" xfId="6214" xr:uid="{00000000-0005-0000-0000-0000CB140000}"/>
    <cellStyle name="Normale 39" xfId="808" xr:uid="{00000000-0005-0000-0000-0000CC140000}"/>
    <cellStyle name="Normale 39 2" xfId="6215" xr:uid="{00000000-0005-0000-0000-0000CD140000}"/>
    <cellStyle name="Normale 4" xfId="809" xr:uid="{00000000-0005-0000-0000-0000CE140000}"/>
    <cellStyle name="Normale 4 2" xfId="810" xr:uid="{00000000-0005-0000-0000-0000CF140000}"/>
    <cellStyle name="Normale 4 2 2" xfId="6216" xr:uid="{00000000-0005-0000-0000-0000D0140000}"/>
    <cellStyle name="Normale 4 3" xfId="811" xr:uid="{00000000-0005-0000-0000-0000D1140000}"/>
    <cellStyle name="Normale 4 3 2" xfId="6217" xr:uid="{00000000-0005-0000-0000-0000D2140000}"/>
    <cellStyle name="Normale 4 4" xfId="6218" xr:uid="{00000000-0005-0000-0000-0000D3140000}"/>
    <cellStyle name="Normale 4_EDEN industria 2008 rev" xfId="812" xr:uid="{00000000-0005-0000-0000-0000D4140000}"/>
    <cellStyle name="Normale 40" xfId="813" xr:uid="{00000000-0005-0000-0000-0000D5140000}"/>
    <cellStyle name="Normale 40 2" xfId="6219" xr:uid="{00000000-0005-0000-0000-0000D6140000}"/>
    <cellStyle name="Normale 41" xfId="814" xr:uid="{00000000-0005-0000-0000-0000D7140000}"/>
    <cellStyle name="Normale 41 2" xfId="6220" xr:uid="{00000000-0005-0000-0000-0000D8140000}"/>
    <cellStyle name="Normale 42" xfId="815" xr:uid="{00000000-0005-0000-0000-0000D9140000}"/>
    <cellStyle name="Normale 42 2" xfId="6221" xr:uid="{00000000-0005-0000-0000-0000DA140000}"/>
    <cellStyle name="Normale 43" xfId="816" xr:uid="{00000000-0005-0000-0000-0000DB140000}"/>
    <cellStyle name="Normale 43 2" xfId="6222" xr:uid="{00000000-0005-0000-0000-0000DC140000}"/>
    <cellStyle name="Normale 44" xfId="817" xr:uid="{00000000-0005-0000-0000-0000DD140000}"/>
    <cellStyle name="Normale 44 2" xfId="6223" xr:uid="{00000000-0005-0000-0000-0000DE140000}"/>
    <cellStyle name="Normale 45" xfId="818" xr:uid="{00000000-0005-0000-0000-0000DF140000}"/>
    <cellStyle name="Normale 45 2" xfId="6224" xr:uid="{00000000-0005-0000-0000-0000E0140000}"/>
    <cellStyle name="Normale 46" xfId="819" xr:uid="{00000000-0005-0000-0000-0000E1140000}"/>
    <cellStyle name="Normale 46 2" xfId="6225" xr:uid="{00000000-0005-0000-0000-0000E2140000}"/>
    <cellStyle name="Normale 47" xfId="820" xr:uid="{00000000-0005-0000-0000-0000E3140000}"/>
    <cellStyle name="Normale 47 2" xfId="6226" xr:uid="{00000000-0005-0000-0000-0000E4140000}"/>
    <cellStyle name="Normale 48" xfId="821" xr:uid="{00000000-0005-0000-0000-0000E5140000}"/>
    <cellStyle name="Normale 48 2" xfId="6227" xr:uid="{00000000-0005-0000-0000-0000E6140000}"/>
    <cellStyle name="Normale 49" xfId="822" xr:uid="{00000000-0005-0000-0000-0000E7140000}"/>
    <cellStyle name="Normale 49 2" xfId="6228" xr:uid="{00000000-0005-0000-0000-0000E8140000}"/>
    <cellStyle name="Normale 5" xfId="823" xr:uid="{00000000-0005-0000-0000-0000E9140000}"/>
    <cellStyle name="Normale 5 2" xfId="824" xr:uid="{00000000-0005-0000-0000-0000EA140000}"/>
    <cellStyle name="Normale 5 2 2" xfId="6229" xr:uid="{00000000-0005-0000-0000-0000EB140000}"/>
    <cellStyle name="Normale 5 3" xfId="825" xr:uid="{00000000-0005-0000-0000-0000EC140000}"/>
    <cellStyle name="Normale 5 3 2" xfId="6230" xr:uid="{00000000-0005-0000-0000-0000ED140000}"/>
    <cellStyle name="Normale 5 4" xfId="6231" xr:uid="{00000000-0005-0000-0000-0000EE140000}"/>
    <cellStyle name="Normale 5_EDEN industria 2008 rev" xfId="826" xr:uid="{00000000-0005-0000-0000-0000EF140000}"/>
    <cellStyle name="Normale 50" xfId="827" xr:uid="{00000000-0005-0000-0000-0000F0140000}"/>
    <cellStyle name="Normale 50 2" xfId="6232" xr:uid="{00000000-0005-0000-0000-0000F1140000}"/>
    <cellStyle name="Normale 51" xfId="828" xr:uid="{00000000-0005-0000-0000-0000F2140000}"/>
    <cellStyle name="Normale 51 2" xfId="6233" xr:uid="{00000000-0005-0000-0000-0000F3140000}"/>
    <cellStyle name="Normale 52" xfId="829" xr:uid="{00000000-0005-0000-0000-0000F4140000}"/>
    <cellStyle name="Normale 52 2" xfId="6234" xr:uid="{00000000-0005-0000-0000-0000F5140000}"/>
    <cellStyle name="Normale 53" xfId="830" xr:uid="{00000000-0005-0000-0000-0000F6140000}"/>
    <cellStyle name="Normale 53 2" xfId="6235" xr:uid="{00000000-0005-0000-0000-0000F7140000}"/>
    <cellStyle name="Normale 54" xfId="831" xr:uid="{00000000-0005-0000-0000-0000F8140000}"/>
    <cellStyle name="Normale 54 2" xfId="6236" xr:uid="{00000000-0005-0000-0000-0000F9140000}"/>
    <cellStyle name="Normale 55" xfId="832" xr:uid="{00000000-0005-0000-0000-0000FA140000}"/>
    <cellStyle name="Normale 55 2" xfId="6237" xr:uid="{00000000-0005-0000-0000-0000FB140000}"/>
    <cellStyle name="Normale 56" xfId="833" xr:uid="{00000000-0005-0000-0000-0000FC140000}"/>
    <cellStyle name="Normale 56 2" xfId="6238" xr:uid="{00000000-0005-0000-0000-0000FD140000}"/>
    <cellStyle name="Normale 57" xfId="834" xr:uid="{00000000-0005-0000-0000-0000FE140000}"/>
    <cellStyle name="Normale 57 2" xfId="6239" xr:uid="{00000000-0005-0000-0000-0000FF140000}"/>
    <cellStyle name="Normale 58" xfId="835" xr:uid="{00000000-0005-0000-0000-000000150000}"/>
    <cellStyle name="Normale 58 2" xfId="6240" xr:uid="{00000000-0005-0000-0000-000001150000}"/>
    <cellStyle name="Normale 59" xfId="836" xr:uid="{00000000-0005-0000-0000-000002150000}"/>
    <cellStyle name="Normale 59 2" xfId="6241" xr:uid="{00000000-0005-0000-0000-000003150000}"/>
    <cellStyle name="Normale 6" xfId="837" xr:uid="{00000000-0005-0000-0000-000004150000}"/>
    <cellStyle name="Normale 6 2" xfId="838" xr:uid="{00000000-0005-0000-0000-000005150000}"/>
    <cellStyle name="Normale 6 2 2" xfId="6242" xr:uid="{00000000-0005-0000-0000-000006150000}"/>
    <cellStyle name="Normale 6 3" xfId="839" xr:uid="{00000000-0005-0000-0000-000007150000}"/>
    <cellStyle name="Normale 6 3 2" xfId="6243" xr:uid="{00000000-0005-0000-0000-000008150000}"/>
    <cellStyle name="Normale 6 4" xfId="6244" xr:uid="{00000000-0005-0000-0000-000009150000}"/>
    <cellStyle name="Normale 6_EDEN industria 2008 rev" xfId="840" xr:uid="{00000000-0005-0000-0000-00000A150000}"/>
    <cellStyle name="Normale 60" xfId="841" xr:uid="{00000000-0005-0000-0000-00000B150000}"/>
    <cellStyle name="Normale 60 2" xfId="6245" xr:uid="{00000000-0005-0000-0000-00000C150000}"/>
    <cellStyle name="Normale 61" xfId="842" xr:uid="{00000000-0005-0000-0000-00000D150000}"/>
    <cellStyle name="Normale 61 2" xfId="6246" xr:uid="{00000000-0005-0000-0000-00000E150000}"/>
    <cellStyle name="Normale 62" xfId="843" xr:uid="{00000000-0005-0000-0000-00000F150000}"/>
    <cellStyle name="Normale 62 2" xfId="6247" xr:uid="{00000000-0005-0000-0000-000010150000}"/>
    <cellStyle name="Normale 63" xfId="844" xr:uid="{00000000-0005-0000-0000-000011150000}"/>
    <cellStyle name="Normale 63 2" xfId="6248" xr:uid="{00000000-0005-0000-0000-000012150000}"/>
    <cellStyle name="Normale 64" xfId="845" xr:uid="{00000000-0005-0000-0000-000013150000}"/>
    <cellStyle name="Normale 64 2" xfId="6249" xr:uid="{00000000-0005-0000-0000-000014150000}"/>
    <cellStyle name="Normale 65" xfId="846" xr:uid="{00000000-0005-0000-0000-000015150000}"/>
    <cellStyle name="Normale 65 2" xfId="6250" xr:uid="{00000000-0005-0000-0000-000016150000}"/>
    <cellStyle name="Normale 7" xfId="847" xr:uid="{00000000-0005-0000-0000-000017150000}"/>
    <cellStyle name="Normale 7 2" xfId="848" xr:uid="{00000000-0005-0000-0000-000018150000}"/>
    <cellStyle name="Normale 7 2 2" xfId="6251" xr:uid="{00000000-0005-0000-0000-000019150000}"/>
    <cellStyle name="Normale 7 3" xfId="849" xr:uid="{00000000-0005-0000-0000-00001A150000}"/>
    <cellStyle name="Normale 7 3 2" xfId="6252" xr:uid="{00000000-0005-0000-0000-00001B150000}"/>
    <cellStyle name="Normale 7 4" xfId="6253" xr:uid="{00000000-0005-0000-0000-00001C150000}"/>
    <cellStyle name="Normale 7_EDEN industria 2008 rev" xfId="850" xr:uid="{00000000-0005-0000-0000-00001D150000}"/>
    <cellStyle name="Normale 8" xfId="851" xr:uid="{00000000-0005-0000-0000-00001E150000}"/>
    <cellStyle name="Normale 8 2" xfId="852" xr:uid="{00000000-0005-0000-0000-00001F150000}"/>
    <cellStyle name="Normale 8 2 2" xfId="6254" xr:uid="{00000000-0005-0000-0000-000020150000}"/>
    <cellStyle name="Normale 8 3" xfId="853" xr:uid="{00000000-0005-0000-0000-000021150000}"/>
    <cellStyle name="Normale 8 3 2" xfId="6255" xr:uid="{00000000-0005-0000-0000-000022150000}"/>
    <cellStyle name="Normale 8 4" xfId="6256" xr:uid="{00000000-0005-0000-0000-000023150000}"/>
    <cellStyle name="Normale 8_EDEN industria 2008 rev" xfId="854" xr:uid="{00000000-0005-0000-0000-000024150000}"/>
    <cellStyle name="Normale 9" xfId="855" xr:uid="{00000000-0005-0000-0000-000025150000}"/>
    <cellStyle name="Normale 9 2" xfId="856" xr:uid="{00000000-0005-0000-0000-000026150000}"/>
    <cellStyle name="Normale 9 2 2" xfId="6257" xr:uid="{00000000-0005-0000-0000-000027150000}"/>
    <cellStyle name="Normale 9 3" xfId="857" xr:uid="{00000000-0005-0000-0000-000028150000}"/>
    <cellStyle name="Normale 9 3 2" xfId="6258" xr:uid="{00000000-0005-0000-0000-000029150000}"/>
    <cellStyle name="Normale 9 4" xfId="6259" xr:uid="{00000000-0005-0000-0000-00002A150000}"/>
    <cellStyle name="Normale 9_EDEN industria 2008 rev" xfId="858" xr:uid="{00000000-0005-0000-0000-00002B150000}"/>
    <cellStyle name="Normale_B2020" xfId="859" xr:uid="{00000000-0005-0000-0000-00002C150000}"/>
    <cellStyle name="Normale_Scen_UC_IND-StrucConst" xfId="1958" xr:uid="{00000000-0005-0000-0000-00002D150000}"/>
    <cellStyle name="Normale_Scen_UC_IND-StrucConst 2" xfId="7" xr:uid="{00000000-0005-0000-0000-00002E150000}"/>
    <cellStyle name="Nota" xfId="860" xr:uid="{00000000-0005-0000-0000-00002F150000}"/>
    <cellStyle name="Nota 10" xfId="6260" xr:uid="{00000000-0005-0000-0000-000030150000}"/>
    <cellStyle name="Nota 10 2" xfId="6261" xr:uid="{00000000-0005-0000-0000-000031150000}"/>
    <cellStyle name="Nota 10 3" xfId="6262" xr:uid="{00000000-0005-0000-0000-000032150000}"/>
    <cellStyle name="Nota 11" xfId="6263" xr:uid="{00000000-0005-0000-0000-000033150000}"/>
    <cellStyle name="Nota 12" xfId="6264" xr:uid="{00000000-0005-0000-0000-000034150000}"/>
    <cellStyle name="Nota 13" xfId="6265" xr:uid="{00000000-0005-0000-0000-000035150000}"/>
    <cellStyle name="Nota 14" xfId="6266" xr:uid="{00000000-0005-0000-0000-000036150000}"/>
    <cellStyle name="Nota 15" xfId="6267" xr:uid="{00000000-0005-0000-0000-000037150000}"/>
    <cellStyle name="Nota 2" xfId="861" xr:uid="{00000000-0005-0000-0000-000038150000}"/>
    <cellStyle name="Nota 2 2" xfId="2302" xr:uid="{00000000-0005-0000-0000-000039150000}"/>
    <cellStyle name="Nota 2 2 2" xfId="6268" xr:uid="{00000000-0005-0000-0000-00003A150000}"/>
    <cellStyle name="Nota 2 2 3" xfId="6269" xr:uid="{00000000-0005-0000-0000-00003B150000}"/>
    <cellStyle name="Nota 2 3" xfId="2303" xr:uid="{00000000-0005-0000-0000-00003C150000}"/>
    <cellStyle name="Nota 2 3 2" xfId="6270" xr:uid="{00000000-0005-0000-0000-00003D150000}"/>
    <cellStyle name="Nota 2 3 3" xfId="6271" xr:uid="{00000000-0005-0000-0000-00003E150000}"/>
    <cellStyle name="Nota 2 4" xfId="2304" xr:uid="{00000000-0005-0000-0000-00003F150000}"/>
    <cellStyle name="Nota 2 4 2" xfId="6272" xr:uid="{00000000-0005-0000-0000-000040150000}"/>
    <cellStyle name="Nota 2 4 3" xfId="6273" xr:uid="{00000000-0005-0000-0000-000041150000}"/>
    <cellStyle name="Nota 2 5" xfId="2305" xr:uid="{00000000-0005-0000-0000-000042150000}"/>
    <cellStyle name="Nota 2 5 2" xfId="6274" xr:uid="{00000000-0005-0000-0000-000043150000}"/>
    <cellStyle name="Nota 2 5 3" xfId="6275" xr:uid="{00000000-0005-0000-0000-000044150000}"/>
    <cellStyle name="Nota 2 6" xfId="6276" xr:uid="{00000000-0005-0000-0000-000045150000}"/>
    <cellStyle name="Nota 2 6 2" xfId="6277" xr:uid="{00000000-0005-0000-0000-000046150000}"/>
    <cellStyle name="Nota 2 6 3" xfId="6278" xr:uid="{00000000-0005-0000-0000-000047150000}"/>
    <cellStyle name="Nota 2 7" xfId="6279" xr:uid="{00000000-0005-0000-0000-000048150000}"/>
    <cellStyle name="Nota 2 8" xfId="6280" xr:uid="{00000000-0005-0000-0000-000049150000}"/>
    <cellStyle name="Nota 2 9" xfId="6281" xr:uid="{00000000-0005-0000-0000-00004A150000}"/>
    <cellStyle name="Nota 3" xfId="862" xr:uid="{00000000-0005-0000-0000-00004B150000}"/>
    <cellStyle name="Nota 3 10" xfId="6282" xr:uid="{00000000-0005-0000-0000-00004C150000}"/>
    <cellStyle name="Nota 3 2" xfId="863" xr:uid="{00000000-0005-0000-0000-00004D150000}"/>
    <cellStyle name="Nota 3 2 2" xfId="2307" xr:uid="{00000000-0005-0000-0000-00004E150000}"/>
    <cellStyle name="Nota 3 2 2 2" xfId="6283" xr:uid="{00000000-0005-0000-0000-00004F150000}"/>
    <cellStyle name="Nota 3 2 2 3" xfId="6284" xr:uid="{00000000-0005-0000-0000-000050150000}"/>
    <cellStyle name="Nota 3 2 3" xfId="6285" xr:uid="{00000000-0005-0000-0000-000051150000}"/>
    <cellStyle name="Nota 3 2 3 2" xfId="6286" xr:uid="{00000000-0005-0000-0000-000052150000}"/>
    <cellStyle name="Nota 3 2 3 3" xfId="6287" xr:uid="{00000000-0005-0000-0000-000053150000}"/>
    <cellStyle name="Nota 3 2 4" xfId="6288" xr:uid="{00000000-0005-0000-0000-000054150000}"/>
    <cellStyle name="Nota 3 2 4 2" xfId="6289" xr:uid="{00000000-0005-0000-0000-000055150000}"/>
    <cellStyle name="Nota 3 2 4 3" xfId="6290" xr:uid="{00000000-0005-0000-0000-000056150000}"/>
    <cellStyle name="Nota 3 2 5" xfId="6291" xr:uid="{00000000-0005-0000-0000-000057150000}"/>
    <cellStyle name="Nota 3 2 5 2" xfId="6292" xr:uid="{00000000-0005-0000-0000-000058150000}"/>
    <cellStyle name="Nota 3 2 5 3" xfId="6293" xr:uid="{00000000-0005-0000-0000-000059150000}"/>
    <cellStyle name="Nota 3 2 6" xfId="6294" xr:uid="{00000000-0005-0000-0000-00005A150000}"/>
    <cellStyle name="Nota 3 2 6 2" xfId="6295" xr:uid="{00000000-0005-0000-0000-00005B150000}"/>
    <cellStyle name="Nota 3 2 6 3" xfId="6296" xr:uid="{00000000-0005-0000-0000-00005C150000}"/>
    <cellStyle name="Nota 3 2 7" xfId="6297" xr:uid="{00000000-0005-0000-0000-00005D150000}"/>
    <cellStyle name="Nota 3 2 8" xfId="6298" xr:uid="{00000000-0005-0000-0000-00005E150000}"/>
    <cellStyle name="Nota 3 2 9" xfId="6299" xr:uid="{00000000-0005-0000-0000-00005F150000}"/>
    <cellStyle name="Nota 3 3" xfId="2308" xr:uid="{00000000-0005-0000-0000-000060150000}"/>
    <cellStyle name="Nota 3 3 2" xfId="6300" xr:uid="{00000000-0005-0000-0000-000061150000}"/>
    <cellStyle name="Nota 3 3 3" xfId="6301" xr:uid="{00000000-0005-0000-0000-000062150000}"/>
    <cellStyle name="Nota 3 4" xfId="2309" xr:uid="{00000000-0005-0000-0000-000063150000}"/>
    <cellStyle name="Nota 3 4 2" xfId="6302" xr:uid="{00000000-0005-0000-0000-000064150000}"/>
    <cellStyle name="Nota 3 4 3" xfId="6303" xr:uid="{00000000-0005-0000-0000-000065150000}"/>
    <cellStyle name="Nota 3 5" xfId="2310" xr:uid="{00000000-0005-0000-0000-000066150000}"/>
    <cellStyle name="Nota 3 5 2" xfId="6304" xr:uid="{00000000-0005-0000-0000-000067150000}"/>
    <cellStyle name="Nota 3 5 3" xfId="6305" xr:uid="{00000000-0005-0000-0000-000068150000}"/>
    <cellStyle name="Nota 3 6" xfId="2306" xr:uid="{00000000-0005-0000-0000-000069150000}"/>
    <cellStyle name="Nota 3 6 2" xfId="6306" xr:uid="{00000000-0005-0000-0000-00006A150000}"/>
    <cellStyle name="Nota 3 6 3" xfId="6307" xr:uid="{00000000-0005-0000-0000-00006B150000}"/>
    <cellStyle name="Nota 3 7" xfId="6308" xr:uid="{00000000-0005-0000-0000-00006C150000}"/>
    <cellStyle name="Nota 3 7 2" xfId="6309" xr:uid="{00000000-0005-0000-0000-00006D150000}"/>
    <cellStyle name="Nota 3 7 3" xfId="6310" xr:uid="{00000000-0005-0000-0000-00006E150000}"/>
    <cellStyle name="Nota 3 8" xfId="6311" xr:uid="{00000000-0005-0000-0000-00006F150000}"/>
    <cellStyle name="Nota 3 9" xfId="6312" xr:uid="{00000000-0005-0000-0000-000070150000}"/>
    <cellStyle name="Nota 4" xfId="864" xr:uid="{00000000-0005-0000-0000-000071150000}"/>
    <cellStyle name="Nota 4 10" xfId="6313" xr:uid="{00000000-0005-0000-0000-000072150000}"/>
    <cellStyle name="Nota 4 2" xfId="6314" xr:uid="{00000000-0005-0000-0000-000073150000}"/>
    <cellStyle name="Nota 4 2 2" xfId="6315" xr:uid="{00000000-0005-0000-0000-000074150000}"/>
    <cellStyle name="Nota 4 2 3" xfId="6316" xr:uid="{00000000-0005-0000-0000-000075150000}"/>
    <cellStyle name="Nota 4 3" xfId="6317" xr:uid="{00000000-0005-0000-0000-000076150000}"/>
    <cellStyle name="Nota 4 3 2" xfId="6318" xr:uid="{00000000-0005-0000-0000-000077150000}"/>
    <cellStyle name="Nota 4 3 3" xfId="6319" xr:uid="{00000000-0005-0000-0000-000078150000}"/>
    <cellStyle name="Nota 4 4" xfId="6320" xr:uid="{00000000-0005-0000-0000-000079150000}"/>
    <cellStyle name="Nota 4 4 2" xfId="6321" xr:uid="{00000000-0005-0000-0000-00007A150000}"/>
    <cellStyle name="Nota 4 4 3" xfId="6322" xr:uid="{00000000-0005-0000-0000-00007B150000}"/>
    <cellStyle name="Nota 4 5" xfId="6323" xr:uid="{00000000-0005-0000-0000-00007C150000}"/>
    <cellStyle name="Nota 4 5 2" xfId="6324" xr:uid="{00000000-0005-0000-0000-00007D150000}"/>
    <cellStyle name="Nota 4 5 3" xfId="6325" xr:uid="{00000000-0005-0000-0000-00007E150000}"/>
    <cellStyle name="Nota 4 6" xfId="6326" xr:uid="{00000000-0005-0000-0000-00007F150000}"/>
    <cellStyle name="Nota 4 6 2" xfId="6327" xr:uid="{00000000-0005-0000-0000-000080150000}"/>
    <cellStyle name="Nota 4 6 3" xfId="6328" xr:uid="{00000000-0005-0000-0000-000081150000}"/>
    <cellStyle name="Nota 4 7" xfId="6329" xr:uid="{00000000-0005-0000-0000-000082150000}"/>
    <cellStyle name="Nota 4 8" xfId="6330" xr:uid="{00000000-0005-0000-0000-000083150000}"/>
    <cellStyle name="Nota 4 9" xfId="6331" xr:uid="{00000000-0005-0000-0000-000084150000}"/>
    <cellStyle name="Nota 5" xfId="865" xr:uid="{00000000-0005-0000-0000-000085150000}"/>
    <cellStyle name="Nota 5 2" xfId="6332" xr:uid="{00000000-0005-0000-0000-000086150000}"/>
    <cellStyle name="Nota 5 2 2" xfId="6333" xr:uid="{00000000-0005-0000-0000-000087150000}"/>
    <cellStyle name="Nota 5 2 3" xfId="6334" xr:uid="{00000000-0005-0000-0000-000088150000}"/>
    <cellStyle name="Nota 5 3" xfId="6335" xr:uid="{00000000-0005-0000-0000-000089150000}"/>
    <cellStyle name="Nota 5 3 2" xfId="6336" xr:uid="{00000000-0005-0000-0000-00008A150000}"/>
    <cellStyle name="Nota 5 3 3" xfId="6337" xr:uid="{00000000-0005-0000-0000-00008B150000}"/>
    <cellStyle name="Nota 5 4" xfId="6338" xr:uid="{00000000-0005-0000-0000-00008C150000}"/>
    <cellStyle name="Nota 5 4 2" xfId="6339" xr:uid="{00000000-0005-0000-0000-00008D150000}"/>
    <cellStyle name="Nota 5 4 3" xfId="6340" xr:uid="{00000000-0005-0000-0000-00008E150000}"/>
    <cellStyle name="Nota 5 5" xfId="6341" xr:uid="{00000000-0005-0000-0000-00008F150000}"/>
    <cellStyle name="Nota 5 5 2" xfId="6342" xr:uid="{00000000-0005-0000-0000-000090150000}"/>
    <cellStyle name="Nota 5 5 3" xfId="6343" xr:uid="{00000000-0005-0000-0000-000091150000}"/>
    <cellStyle name="Nota 5 6" xfId="6344" xr:uid="{00000000-0005-0000-0000-000092150000}"/>
    <cellStyle name="Nota 5 6 2" xfId="6345" xr:uid="{00000000-0005-0000-0000-000093150000}"/>
    <cellStyle name="Nota 5 6 3" xfId="6346" xr:uid="{00000000-0005-0000-0000-000094150000}"/>
    <cellStyle name="Nota 5 7" xfId="6347" xr:uid="{00000000-0005-0000-0000-000095150000}"/>
    <cellStyle name="Nota 5 8" xfId="6348" xr:uid="{00000000-0005-0000-0000-000096150000}"/>
    <cellStyle name="Nota 5 9" xfId="6349" xr:uid="{00000000-0005-0000-0000-000097150000}"/>
    <cellStyle name="Nota 6" xfId="6350" xr:uid="{00000000-0005-0000-0000-000098150000}"/>
    <cellStyle name="Nota 6 2" xfId="6351" xr:uid="{00000000-0005-0000-0000-000099150000}"/>
    <cellStyle name="Nota 6 3" xfId="6352" xr:uid="{00000000-0005-0000-0000-00009A150000}"/>
    <cellStyle name="Nota 7" xfId="6353" xr:uid="{00000000-0005-0000-0000-00009B150000}"/>
    <cellStyle name="Nota 7 2" xfId="6354" xr:uid="{00000000-0005-0000-0000-00009C150000}"/>
    <cellStyle name="Nota 7 3" xfId="6355" xr:uid="{00000000-0005-0000-0000-00009D150000}"/>
    <cellStyle name="Nota 8" xfId="6356" xr:uid="{00000000-0005-0000-0000-00009E150000}"/>
    <cellStyle name="Nota 8 2" xfId="6357" xr:uid="{00000000-0005-0000-0000-00009F150000}"/>
    <cellStyle name="Nota 8 3" xfId="6358" xr:uid="{00000000-0005-0000-0000-0000A0150000}"/>
    <cellStyle name="Nota 9" xfId="6359" xr:uid="{00000000-0005-0000-0000-0000A1150000}"/>
    <cellStyle name="Nota 9 2" xfId="6360" xr:uid="{00000000-0005-0000-0000-0000A2150000}"/>
    <cellStyle name="Nota 9 3" xfId="6361" xr:uid="{00000000-0005-0000-0000-0000A3150000}"/>
    <cellStyle name="Note 2" xfId="2311" xr:uid="{00000000-0005-0000-0000-0000A4150000}"/>
    <cellStyle name="Note 2 2" xfId="6362" xr:uid="{00000000-0005-0000-0000-0000A5150000}"/>
    <cellStyle name="Note 2 2 2" xfId="6363" xr:uid="{00000000-0005-0000-0000-0000A6150000}"/>
    <cellStyle name="Note 2 3" xfId="6364" xr:uid="{00000000-0005-0000-0000-0000A7150000}"/>
    <cellStyle name="Note 2 4" xfId="6365" xr:uid="{00000000-0005-0000-0000-0000A8150000}"/>
    <cellStyle name="Note 2 5" xfId="6366" xr:uid="{00000000-0005-0000-0000-0000A9150000}"/>
    <cellStyle name="Note 3" xfId="6367" xr:uid="{00000000-0005-0000-0000-0000AA150000}"/>
    <cellStyle name="Note 4" xfId="6368" xr:uid="{00000000-0005-0000-0000-0000AB150000}"/>
    <cellStyle name="Nuovo" xfId="866" xr:uid="{00000000-0005-0000-0000-0000AC150000}"/>
    <cellStyle name="Nuovo 10" xfId="867" xr:uid="{00000000-0005-0000-0000-0000AD150000}"/>
    <cellStyle name="Nuovo 10 2" xfId="868" xr:uid="{00000000-0005-0000-0000-0000AE150000}"/>
    <cellStyle name="Nuovo 10 2 2" xfId="6369" xr:uid="{00000000-0005-0000-0000-0000AF150000}"/>
    <cellStyle name="Nuovo 10 3" xfId="869" xr:uid="{00000000-0005-0000-0000-0000B0150000}"/>
    <cellStyle name="Nuovo 10 3 2" xfId="870" xr:uid="{00000000-0005-0000-0000-0000B1150000}"/>
    <cellStyle name="Nuovo 10 3 2 2" xfId="6370" xr:uid="{00000000-0005-0000-0000-0000B2150000}"/>
    <cellStyle name="Nuovo 10 3 3" xfId="2312" xr:uid="{00000000-0005-0000-0000-0000B3150000}"/>
    <cellStyle name="Nuovo 10 3 3 2" xfId="6371" xr:uid="{00000000-0005-0000-0000-0000B4150000}"/>
    <cellStyle name="Nuovo 10 3 4" xfId="6372" xr:uid="{00000000-0005-0000-0000-0000B5150000}"/>
    <cellStyle name="Nuovo 10 4" xfId="871" xr:uid="{00000000-0005-0000-0000-0000B6150000}"/>
    <cellStyle name="Nuovo 10 4 2" xfId="6373" xr:uid="{00000000-0005-0000-0000-0000B7150000}"/>
    <cellStyle name="Nuovo 10 4 2 2" xfId="6374" xr:uid="{00000000-0005-0000-0000-0000B8150000}"/>
    <cellStyle name="Nuovo 10 4 3" xfId="6375" xr:uid="{00000000-0005-0000-0000-0000B9150000}"/>
    <cellStyle name="Nuovo 10 5" xfId="872" xr:uid="{00000000-0005-0000-0000-0000BA150000}"/>
    <cellStyle name="Nuovo 11" xfId="873" xr:uid="{00000000-0005-0000-0000-0000BB150000}"/>
    <cellStyle name="Nuovo 11 2" xfId="874" xr:uid="{00000000-0005-0000-0000-0000BC150000}"/>
    <cellStyle name="Nuovo 11 2 2" xfId="6376" xr:uid="{00000000-0005-0000-0000-0000BD150000}"/>
    <cellStyle name="Nuovo 11 3" xfId="875" xr:uid="{00000000-0005-0000-0000-0000BE150000}"/>
    <cellStyle name="Nuovo 11 3 2" xfId="876" xr:uid="{00000000-0005-0000-0000-0000BF150000}"/>
    <cellStyle name="Nuovo 11 3 2 2" xfId="6377" xr:uid="{00000000-0005-0000-0000-0000C0150000}"/>
    <cellStyle name="Nuovo 11 3 3" xfId="2313" xr:uid="{00000000-0005-0000-0000-0000C1150000}"/>
    <cellStyle name="Nuovo 11 3 3 2" xfId="6378" xr:uid="{00000000-0005-0000-0000-0000C2150000}"/>
    <cellStyle name="Nuovo 11 3 4" xfId="6379" xr:uid="{00000000-0005-0000-0000-0000C3150000}"/>
    <cellStyle name="Nuovo 11 4" xfId="877" xr:uid="{00000000-0005-0000-0000-0000C4150000}"/>
    <cellStyle name="Nuovo 11 4 2" xfId="6380" xr:uid="{00000000-0005-0000-0000-0000C5150000}"/>
    <cellStyle name="Nuovo 11 4 2 2" xfId="6381" xr:uid="{00000000-0005-0000-0000-0000C6150000}"/>
    <cellStyle name="Nuovo 11 4 3" xfId="6382" xr:uid="{00000000-0005-0000-0000-0000C7150000}"/>
    <cellStyle name="Nuovo 11 5" xfId="878" xr:uid="{00000000-0005-0000-0000-0000C8150000}"/>
    <cellStyle name="Nuovo 12" xfId="879" xr:uid="{00000000-0005-0000-0000-0000C9150000}"/>
    <cellStyle name="Nuovo 12 2" xfId="880" xr:uid="{00000000-0005-0000-0000-0000CA150000}"/>
    <cellStyle name="Nuovo 12 2 2" xfId="6383" xr:uid="{00000000-0005-0000-0000-0000CB150000}"/>
    <cellStyle name="Nuovo 12 3" xfId="881" xr:uid="{00000000-0005-0000-0000-0000CC150000}"/>
    <cellStyle name="Nuovo 12 3 2" xfId="882" xr:uid="{00000000-0005-0000-0000-0000CD150000}"/>
    <cellStyle name="Nuovo 12 3 2 2" xfId="6384" xr:uid="{00000000-0005-0000-0000-0000CE150000}"/>
    <cellStyle name="Nuovo 12 3 3" xfId="2314" xr:uid="{00000000-0005-0000-0000-0000CF150000}"/>
    <cellStyle name="Nuovo 12 3 3 2" xfId="6385" xr:uid="{00000000-0005-0000-0000-0000D0150000}"/>
    <cellStyle name="Nuovo 12 3 4" xfId="6386" xr:uid="{00000000-0005-0000-0000-0000D1150000}"/>
    <cellStyle name="Nuovo 12 4" xfId="883" xr:uid="{00000000-0005-0000-0000-0000D2150000}"/>
    <cellStyle name="Nuovo 12 4 2" xfId="6387" xr:uid="{00000000-0005-0000-0000-0000D3150000}"/>
    <cellStyle name="Nuovo 12 4 2 2" xfId="6388" xr:uid="{00000000-0005-0000-0000-0000D4150000}"/>
    <cellStyle name="Nuovo 12 4 3" xfId="6389" xr:uid="{00000000-0005-0000-0000-0000D5150000}"/>
    <cellStyle name="Nuovo 12 5" xfId="884" xr:uid="{00000000-0005-0000-0000-0000D6150000}"/>
    <cellStyle name="Nuovo 13" xfId="885" xr:uid="{00000000-0005-0000-0000-0000D7150000}"/>
    <cellStyle name="Nuovo 13 2" xfId="886" xr:uid="{00000000-0005-0000-0000-0000D8150000}"/>
    <cellStyle name="Nuovo 13 2 2" xfId="6390" xr:uid="{00000000-0005-0000-0000-0000D9150000}"/>
    <cellStyle name="Nuovo 13 3" xfId="887" xr:uid="{00000000-0005-0000-0000-0000DA150000}"/>
    <cellStyle name="Nuovo 13 3 2" xfId="888" xr:uid="{00000000-0005-0000-0000-0000DB150000}"/>
    <cellStyle name="Nuovo 13 3 2 2" xfId="6391" xr:uid="{00000000-0005-0000-0000-0000DC150000}"/>
    <cellStyle name="Nuovo 13 3 3" xfId="2315" xr:uid="{00000000-0005-0000-0000-0000DD150000}"/>
    <cellStyle name="Nuovo 13 3 3 2" xfId="6392" xr:uid="{00000000-0005-0000-0000-0000DE150000}"/>
    <cellStyle name="Nuovo 13 3 4" xfId="6393" xr:uid="{00000000-0005-0000-0000-0000DF150000}"/>
    <cellStyle name="Nuovo 13 4" xfId="889" xr:uid="{00000000-0005-0000-0000-0000E0150000}"/>
    <cellStyle name="Nuovo 13 4 2" xfId="6394" xr:uid="{00000000-0005-0000-0000-0000E1150000}"/>
    <cellStyle name="Nuovo 13 4 2 2" xfId="6395" xr:uid="{00000000-0005-0000-0000-0000E2150000}"/>
    <cellStyle name="Nuovo 13 4 3" xfId="6396" xr:uid="{00000000-0005-0000-0000-0000E3150000}"/>
    <cellStyle name="Nuovo 13 5" xfId="890" xr:uid="{00000000-0005-0000-0000-0000E4150000}"/>
    <cellStyle name="Nuovo 14" xfId="891" xr:uid="{00000000-0005-0000-0000-0000E5150000}"/>
    <cellStyle name="Nuovo 14 2" xfId="892" xr:uid="{00000000-0005-0000-0000-0000E6150000}"/>
    <cellStyle name="Nuovo 14 2 2" xfId="6397" xr:uid="{00000000-0005-0000-0000-0000E7150000}"/>
    <cellStyle name="Nuovo 14 3" xfId="893" xr:uid="{00000000-0005-0000-0000-0000E8150000}"/>
    <cellStyle name="Nuovo 14 3 2" xfId="894" xr:uid="{00000000-0005-0000-0000-0000E9150000}"/>
    <cellStyle name="Nuovo 14 3 2 2" xfId="6398" xr:uid="{00000000-0005-0000-0000-0000EA150000}"/>
    <cellStyle name="Nuovo 14 3 3" xfId="2316" xr:uid="{00000000-0005-0000-0000-0000EB150000}"/>
    <cellStyle name="Nuovo 14 3 3 2" xfId="6399" xr:uid="{00000000-0005-0000-0000-0000EC150000}"/>
    <cellStyle name="Nuovo 14 3 4" xfId="6400" xr:uid="{00000000-0005-0000-0000-0000ED150000}"/>
    <cellStyle name="Nuovo 14 4" xfId="895" xr:uid="{00000000-0005-0000-0000-0000EE150000}"/>
    <cellStyle name="Nuovo 14 4 2" xfId="6401" xr:uid="{00000000-0005-0000-0000-0000EF150000}"/>
    <cellStyle name="Nuovo 14 4 2 2" xfId="6402" xr:uid="{00000000-0005-0000-0000-0000F0150000}"/>
    <cellStyle name="Nuovo 14 4 3" xfId="6403" xr:uid="{00000000-0005-0000-0000-0000F1150000}"/>
    <cellStyle name="Nuovo 14 5" xfId="896" xr:uid="{00000000-0005-0000-0000-0000F2150000}"/>
    <cellStyle name="Nuovo 15" xfId="897" xr:uid="{00000000-0005-0000-0000-0000F3150000}"/>
    <cellStyle name="Nuovo 15 2" xfId="898" xr:uid="{00000000-0005-0000-0000-0000F4150000}"/>
    <cellStyle name="Nuovo 15 2 2" xfId="6404" xr:uid="{00000000-0005-0000-0000-0000F5150000}"/>
    <cellStyle name="Nuovo 15 3" xfId="899" xr:uid="{00000000-0005-0000-0000-0000F6150000}"/>
    <cellStyle name="Nuovo 15 3 2" xfId="900" xr:uid="{00000000-0005-0000-0000-0000F7150000}"/>
    <cellStyle name="Nuovo 15 3 2 2" xfId="6405" xr:uid="{00000000-0005-0000-0000-0000F8150000}"/>
    <cellStyle name="Nuovo 15 3 3" xfId="2317" xr:uid="{00000000-0005-0000-0000-0000F9150000}"/>
    <cellStyle name="Nuovo 15 3 3 2" xfId="6406" xr:uid="{00000000-0005-0000-0000-0000FA150000}"/>
    <cellStyle name="Nuovo 15 3 4" xfId="6407" xr:uid="{00000000-0005-0000-0000-0000FB150000}"/>
    <cellStyle name="Nuovo 15 4" xfId="901" xr:uid="{00000000-0005-0000-0000-0000FC150000}"/>
    <cellStyle name="Nuovo 15 4 2" xfId="6408" xr:uid="{00000000-0005-0000-0000-0000FD150000}"/>
    <cellStyle name="Nuovo 15 4 2 2" xfId="6409" xr:uid="{00000000-0005-0000-0000-0000FE150000}"/>
    <cellStyle name="Nuovo 15 4 3" xfId="6410" xr:uid="{00000000-0005-0000-0000-0000FF150000}"/>
    <cellStyle name="Nuovo 15 5" xfId="902" xr:uid="{00000000-0005-0000-0000-000000160000}"/>
    <cellStyle name="Nuovo 16" xfId="903" xr:uid="{00000000-0005-0000-0000-000001160000}"/>
    <cellStyle name="Nuovo 16 2" xfId="904" xr:uid="{00000000-0005-0000-0000-000002160000}"/>
    <cellStyle name="Nuovo 16 2 2" xfId="6411" xr:uid="{00000000-0005-0000-0000-000003160000}"/>
    <cellStyle name="Nuovo 16 3" xfId="905" xr:uid="{00000000-0005-0000-0000-000004160000}"/>
    <cellStyle name="Nuovo 16 3 2" xfId="906" xr:uid="{00000000-0005-0000-0000-000005160000}"/>
    <cellStyle name="Nuovo 16 3 2 2" xfId="6412" xr:uid="{00000000-0005-0000-0000-000006160000}"/>
    <cellStyle name="Nuovo 16 3 3" xfId="2318" xr:uid="{00000000-0005-0000-0000-000007160000}"/>
    <cellStyle name="Nuovo 16 3 3 2" xfId="6413" xr:uid="{00000000-0005-0000-0000-000008160000}"/>
    <cellStyle name="Nuovo 16 3 4" xfId="6414" xr:uid="{00000000-0005-0000-0000-000009160000}"/>
    <cellStyle name="Nuovo 16 4" xfId="907" xr:uid="{00000000-0005-0000-0000-00000A160000}"/>
    <cellStyle name="Nuovo 16 4 2" xfId="6415" xr:uid="{00000000-0005-0000-0000-00000B160000}"/>
    <cellStyle name="Nuovo 16 4 2 2" xfId="6416" xr:uid="{00000000-0005-0000-0000-00000C160000}"/>
    <cellStyle name="Nuovo 16 4 3" xfId="6417" xr:uid="{00000000-0005-0000-0000-00000D160000}"/>
    <cellStyle name="Nuovo 16 5" xfId="908" xr:uid="{00000000-0005-0000-0000-00000E160000}"/>
    <cellStyle name="Nuovo 17" xfId="909" xr:uid="{00000000-0005-0000-0000-00000F160000}"/>
    <cellStyle name="Nuovo 17 2" xfId="910" xr:uid="{00000000-0005-0000-0000-000010160000}"/>
    <cellStyle name="Nuovo 17 2 2" xfId="6418" xr:uid="{00000000-0005-0000-0000-000011160000}"/>
    <cellStyle name="Nuovo 17 3" xfId="911" xr:uid="{00000000-0005-0000-0000-000012160000}"/>
    <cellStyle name="Nuovo 17 3 2" xfId="912" xr:uid="{00000000-0005-0000-0000-000013160000}"/>
    <cellStyle name="Nuovo 17 3 2 2" xfId="6419" xr:uid="{00000000-0005-0000-0000-000014160000}"/>
    <cellStyle name="Nuovo 17 3 3" xfId="2319" xr:uid="{00000000-0005-0000-0000-000015160000}"/>
    <cellStyle name="Nuovo 17 3 3 2" xfId="6420" xr:uid="{00000000-0005-0000-0000-000016160000}"/>
    <cellStyle name="Nuovo 17 3 4" xfId="6421" xr:uid="{00000000-0005-0000-0000-000017160000}"/>
    <cellStyle name="Nuovo 17 4" xfId="913" xr:uid="{00000000-0005-0000-0000-000018160000}"/>
    <cellStyle name="Nuovo 17 4 2" xfId="6422" xr:uid="{00000000-0005-0000-0000-000019160000}"/>
    <cellStyle name="Nuovo 17 4 2 2" xfId="6423" xr:uid="{00000000-0005-0000-0000-00001A160000}"/>
    <cellStyle name="Nuovo 17 4 3" xfId="6424" xr:uid="{00000000-0005-0000-0000-00001B160000}"/>
    <cellStyle name="Nuovo 17 5" xfId="914" xr:uid="{00000000-0005-0000-0000-00001C160000}"/>
    <cellStyle name="Nuovo 18" xfId="915" xr:uid="{00000000-0005-0000-0000-00001D160000}"/>
    <cellStyle name="Nuovo 18 2" xfId="916" xr:uid="{00000000-0005-0000-0000-00001E160000}"/>
    <cellStyle name="Nuovo 18 2 2" xfId="6425" xr:uid="{00000000-0005-0000-0000-00001F160000}"/>
    <cellStyle name="Nuovo 18 3" xfId="917" xr:uid="{00000000-0005-0000-0000-000020160000}"/>
    <cellStyle name="Nuovo 18 3 2" xfId="918" xr:uid="{00000000-0005-0000-0000-000021160000}"/>
    <cellStyle name="Nuovo 18 3 2 2" xfId="6426" xr:uid="{00000000-0005-0000-0000-000022160000}"/>
    <cellStyle name="Nuovo 18 3 3" xfId="2320" xr:uid="{00000000-0005-0000-0000-000023160000}"/>
    <cellStyle name="Nuovo 18 3 3 2" xfId="6427" xr:uid="{00000000-0005-0000-0000-000024160000}"/>
    <cellStyle name="Nuovo 18 3 4" xfId="6428" xr:uid="{00000000-0005-0000-0000-000025160000}"/>
    <cellStyle name="Nuovo 18 4" xfId="919" xr:uid="{00000000-0005-0000-0000-000026160000}"/>
    <cellStyle name="Nuovo 18 4 2" xfId="6429" xr:uid="{00000000-0005-0000-0000-000027160000}"/>
    <cellStyle name="Nuovo 18 4 2 2" xfId="6430" xr:uid="{00000000-0005-0000-0000-000028160000}"/>
    <cellStyle name="Nuovo 18 4 3" xfId="6431" xr:uid="{00000000-0005-0000-0000-000029160000}"/>
    <cellStyle name="Nuovo 18 5" xfId="920" xr:uid="{00000000-0005-0000-0000-00002A160000}"/>
    <cellStyle name="Nuovo 19" xfId="921" xr:uid="{00000000-0005-0000-0000-00002B160000}"/>
    <cellStyle name="Nuovo 19 2" xfId="922" xr:uid="{00000000-0005-0000-0000-00002C160000}"/>
    <cellStyle name="Nuovo 19 2 2" xfId="6432" xr:uid="{00000000-0005-0000-0000-00002D160000}"/>
    <cellStyle name="Nuovo 19 3" xfId="923" xr:uid="{00000000-0005-0000-0000-00002E160000}"/>
    <cellStyle name="Nuovo 19 3 2" xfId="924" xr:uid="{00000000-0005-0000-0000-00002F160000}"/>
    <cellStyle name="Nuovo 19 3 2 2" xfId="6433" xr:uid="{00000000-0005-0000-0000-000030160000}"/>
    <cellStyle name="Nuovo 19 3 3" xfId="2321" xr:uid="{00000000-0005-0000-0000-000031160000}"/>
    <cellStyle name="Nuovo 19 3 3 2" xfId="6434" xr:uid="{00000000-0005-0000-0000-000032160000}"/>
    <cellStyle name="Nuovo 19 3 4" xfId="6435" xr:uid="{00000000-0005-0000-0000-000033160000}"/>
    <cellStyle name="Nuovo 19 4" xfId="925" xr:uid="{00000000-0005-0000-0000-000034160000}"/>
    <cellStyle name="Nuovo 19 4 2" xfId="6436" xr:uid="{00000000-0005-0000-0000-000035160000}"/>
    <cellStyle name="Nuovo 19 4 2 2" xfId="6437" xr:uid="{00000000-0005-0000-0000-000036160000}"/>
    <cellStyle name="Nuovo 19 4 3" xfId="6438" xr:uid="{00000000-0005-0000-0000-000037160000}"/>
    <cellStyle name="Nuovo 19 5" xfId="926" xr:uid="{00000000-0005-0000-0000-000038160000}"/>
    <cellStyle name="Nuovo 2" xfId="927" xr:uid="{00000000-0005-0000-0000-000039160000}"/>
    <cellStyle name="Nuovo 2 2" xfId="928" xr:uid="{00000000-0005-0000-0000-00003A160000}"/>
    <cellStyle name="Nuovo 2 2 2" xfId="6439" xr:uid="{00000000-0005-0000-0000-00003B160000}"/>
    <cellStyle name="Nuovo 2 3" xfId="929" xr:uid="{00000000-0005-0000-0000-00003C160000}"/>
    <cellStyle name="Nuovo 2 3 2" xfId="930" xr:uid="{00000000-0005-0000-0000-00003D160000}"/>
    <cellStyle name="Nuovo 2 3 2 2" xfId="6440" xr:uid="{00000000-0005-0000-0000-00003E160000}"/>
    <cellStyle name="Nuovo 2 3 3" xfId="2322" xr:uid="{00000000-0005-0000-0000-00003F160000}"/>
    <cellStyle name="Nuovo 2 3 3 2" xfId="6441" xr:uid="{00000000-0005-0000-0000-000040160000}"/>
    <cellStyle name="Nuovo 2 3 4" xfId="6442" xr:uid="{00000000-0005-0000-0000-000041160000}"/>
    <cellStyle name="Nuovo 2 4" xfId="931" xr:uid="{00000000-0005-0000-0000-000042160000}"/>
    <cellStyle name="Nuovo 2 4 2" xfId="6443" xr:uid="{00000000-0005-0000-0000-000043160000}"/>
    <cellStyle name="Nuovo 2 4 2 2" xfId="6444" xr:uid="{00000000-0005-0000-0000-000044160000}"/>
    <cellStyle name="Nuovo 2 4 3" xfId="6445" xr:uid="{00000000-0005-0000-0000-000045160000}"/>
    <cellStyle name="Nuovo 2 5" xfId="932" xr:uid="{00000000-0005-0000-0000-000046160000}"/>
    <cellStyle name="Nuovo 20" xfId="933" xr:uid="{00000000-0005-0000-0000-000047160000}"/>
    <cellStyle name="Nuovo 20 2" xfId="934" xr:uid="{00000000-0005-0000-0000-000048160000}"/>
    <cellStyle name="Nuovo 20 2 2" xfId="6446" xr:uid="{00000000-0005-0000-0000-000049160000}"/>
    <cellStyle name="Nuovo 20 3" xfId="935" xr:uid="{00000000-0005-0000-0000-00004A160000}"/>
    <cellStyle name="Nuovo 20 3 2" xfId="936" xr:uid="{00000000-0005-0000-0000-00004B160000}"/>
    <cellStyle name="Nuovo 20 3 2 2" xfId="6447" xr:uid="{00000000-0005-0000-0000-00004C160000}"/>
    <cellStyle name="Nuovo 20 3 3" xfId="2323" xr:uid="{00000000-0005-0000-0000-00004D160000}"/>
    <cellStyle name="Nuovo 20 3 3 2" xfId="6448" xr:uid="{00000000-0005-0000-0000-00004E160000}"/>
    <cellStyle name="Nuovo 20 3 4" xfId="6449" xr:uid="{00000000-0005-0000-0000-00004F160000}"/>
    <cellStyle name="Nuovo 20 4" xfId="937" xr:uid="{00000000-0005-0000-0000-000050160000}"/>
    <cellStyle name="Nuovo 20 4 2" xfId="6450" xr:uid="{00000000-0005-0000-0000-000051160000}"/>
    <cellStyle name="Nuovo 20 4 2 2" xfId="6451" xr:uid="{00000000-0005-0000-0000-000052160000}"/>
    <cellStyle name="Nuovo 20 4 3" xfId="6452" xr:uid="{00000000-0005-0000-0000-000053160000}"/>
    <cellStyle name="Nuovo 20 5" xfId="938" xr:uid="{00000000-0005-0000-0000-000054160000}"/>
    <cellStyle name="Nuovo 21" xfId="939" xr:uid="{00000000-0005-0000-0000-000055160000}"/>
    <cellStyle name="Nuovo 21 2" xfId="940" xr:uid="{00000000-0005-0000-0000-000056160000}"/>
    <cellStyle name="Nuovo 21 2 2" xfId="6453" xr:uid="{00000000-0005-0000-0000-000057160000}"/>
    <cellStyle name="Nuovo 21 3" xfId="941" xr:uid="{00000000-0005-0000-0000-000058160000}"/>
    <cellStyle name="Nuovo 21 3 2" xfId="942" xr:uid="{00000000-0005-0000-0000-000059160000}"/>
    <cellStyle name="Nuovo 21 3 2 2" xfId="6454" xr:uid="{00000000-0005-0000-0000-00005A160000}"/>
    <cellStyle name="Nuovo 21 3 3" xfId="2324" xr:uid="{00000000-0005-0000-0000-00005B160000}"/>
    <cellStyle name="Nuovo 21 3 3 2" xfId="6455" xr:uid="{00000000-0005-0000-0000-00005C160000}"/>
    <cellStyle name="Nuovo 21 3 4" xfId="6456" xr:uid="{00000000-0005-0000-0000-00005D160000}"/>
    <cellStyle name="Nuovo 21 4" xfId="943" xr:uid="{00000000-0005-0000-0000-00005E160000}"/>
    <cellStyle name="Nuovo 21 4 2" xfId="6457" xr:uid="{00000000-0005-0000-0000-00005F160000}"/>
    <cellStyle name="Nuovo 21 4 2 2" xfId="6458" xr:uid="{00000000-0005-0000-0000-000060160000}"/>
    <cellStyle name="Nuovo 21 4 3" xfId="6459" xr:uid="{00000000-0005-0000-0000-000061160000}"/>
    <cellStyle name="Nuovo 21 5" xfId="944" xr:uid="{00000000-0005-0000-0000-000062160000}"/>
    <cellStyle name="Nuovo 22" xfId="945" xr:uid="{00000000-0005-0000-0000-000063160000}"/>
    <cellStyle name="Nuovo 22 2" xfId="946" xr:uid="{00000000-0005-0000-0000-000064160000}"/>
    <cellStyle name="Nuovo 22 2 2" xfId="6460" xr:uid="{00000000-0005-0000-0000-000065160000}"/>
    <cellStyle name="Nuovo 22 3" xfId="947" xr:uid="{00000000-0005-0000-0000-000066160000}"/>
    <cellStyle name="Nuovo 22 3 2" xfId="948" xr:uid="{00000000-0005-0000-0000-000067160000}"/>
    <cellStyle name="Nuovo 22 3 2 2" xfId="6461" xr:uid="{00000000-0005-0000-0000-000068160000}"/>
    <cellStyle name="Nuovo 22 3 3" xfId="2325" xr:uid="{00000000-0005-0000-0000-000069160000}"/>
    <cellStyle name="Nuovo 22 3 3 2" xfId="6462" xr:uid="{00000000-0005-0000-0000-00006A160000}"/>
    <cellStyle name="Nuovo 22 3 4" xfId="6463" xr:uid="{00000000-0005-0000-0000-00006B160000}"/>
    <cellStyle name="Nuovo 22 4" xfId="949" xr:uid="{00000000-0005-0000-0000-00006C160000}"/>
    <cellStyle name="Nuovo 22 4 2" xfId="6464" xr:uid="{00000000-0005-0000-0000-00006D160000}"/>
    <cellStyle name="Nuovo 22 4 2 2" xfId="6465" xr:uid="{00000000-0005-0000-0000-00006E160000}"/>
    <cellStyle name="Nuovo 22 4 3" xfId="6466" xr:uid="{00000000-0005-0000-0000-00006F160000}"/>
    <cellStyle name="Nuovo 22 5" xfId="950" xr:uid="{00000000-0005-0000-0000-000070160000}"/>
    <cellStyle name="Nuovo 23" xfId="951" xr:uid="{00000000-0005-0000-0000-000071160000}"/>
    <cellStyle name="Nuovo 23 2" xfId="952" xr:uid="{00000000-0005-0000-0000-000072160000}"/>
    <cellStyle name="Nuovo 23 2 2" xfId="6467" xr:uid="{00000000-0005-0000-0000-000073160000}"/>
    <cellStyle name="Nuovo 23 3" xfId="953" xr:uid="{00000000-0005-0000-0000-000074160000}"/>
    <cellStyle name="Nuovo 23 3 2" xfId="954" xr:uid="{00000000-0005-0000-0000-000075160000}"/>
    <cellStyle name="Nuovo 23 3 2 2" xfId="6468" xr:uid="{00000000-0005-0000-0000-000076160000}"/>
    <cellStyle name="Nuovo 23 3 3" xfId="2326" xr:uid="{00000000-0005-0000-0000-000077160000}"/>
    <cellStyle name="Nuovo 23 3 3 2" xfId="6469" xr:uid="{00000000-0005-0000-0000-000078160000}"/>
    <cellStyle name="Nuovo 23 3 4" xfId="6470" xr:uid="{00000000-0005-0000-0000-000079160000}"/>
    <cellStyle name="Nuovo 23 4" xfId="955" xr:uid="{00000000-0005-0000-0000-00007A160000}"/>
    <cellStyle name="Nuovo 23 4 2" xfId="6471" xr:uid="{00000000-0005-0000-0000-00007B160000}"/>
    <cellStyle name="Nuovo 23 4 2 2" xfId="6472" xr:uid="{00000000-0005-0000-0000-00007C160000}"/>
    <cellStyle name="Nuovo 23 4 3" xfId="6473" xr:uid="{00000000-0005-0000-0000-00007D160000}"/>
    <cellStyle name="Nuovo 23 5" xfId="956" xr:uid="{00000000-0005-0000-0000-00007E160000}"/>
    <cellStyle name="Nuovo 24" xfId="957" xr:uid="{00000000-0005-0000-0000-00007F160000}"/>
    <cellStyle name="Nuovo 24 2" xfId="958" xr:uid="{00000000-0005-0000-0000-000080160000}"/>
    <cellStyle name="Nuovo 24 2 2" xfId="6474" xr:uid="{00000000-0005-0000-0000-000081160000}"/>
    <cellStyle name="Nuovo 24 3" xfId="959" xr:uid="{00000000-0005-0000-0000-000082160000}"/>
    <cellStyle name="Nuovo 24 3 2" xfId="960" xr:uid="{00000000-0005-0000-0000-000083160000}"/>
    <cellStyle name="Nuovo 24 3 2 2" xfId="6475" xr:uid="{00000000-0005-0000-0000-000084160000}"/>
    <cellStyle name="Nuovo 24 3 3" xfId="2327" xr:uid="{00000000-0005-0000-0000-000085160000}"/>
    <cellStyle name="Nuovo 24 3 3 2" xfId="6476" xr:uid="{00000000-0005-0000-0000-000086160000}"/>
    <cellStyle name="Nuovo 24 3 4" xfId="6477" xr:uid="{00000000-0005-0000-0000-000087160000}"/>
    <cellStyle name="Nuovo 24 4" xfId="961" xr:uid="{00000000-0005-0000-0000-000088160000}"/>
    <cellStyle name="Nuovo 24 4 2" xfId="6478" xr:uid="{00000000-0005-0000-0000-000089160000}"/>
    <cellStyle name="Nuovo 24 4 2 2" xfId="6479" xr:uid="{00000000-0005-0000-0000-00008A160000}"/>
    <cellStyle name="Nuovo 24 4 3" xfId="6480" xr:uid="{00000000-0005-0000-0000-00008B160000}"/>
    <cellStyle name="Nuovo 24 5" xfId="962" xr:uid="{00000000-0005-0000-0000-00008C160000}"/>
    <cellStyle name="Nuovo 25" xfId="963" xr:uid="{00000000-0005-0000-0000-00008D160000}"/>
    <cellStyle name="Nuovo 25 2" xfId="964" xr:uid="{00000000-0005-0000-0000-00008E160000}"/>
    <cellStyle name="Nuovo 25 2 2" xfId="6481" xr:uid="{00000000-0005-0000-0000-00008F160000}"/>
    <cellStyle name="Nuovo 25 3" xfId="965" xr:uid="{00000000-0005-0000-0000-000090160000}"/>
    <cellStyle name="Nuovo 25 3 2" xfId="966" xr:uid="{00000000-0005-0000-0000-000091160000}"/>
    <cellStyle name="Nuovo 25 3 2 2" xfId="6482" xr:uid="{00000000-0005-0000-0000-000092160000}"/>
    <cellStyle name="Nuovo 25 3 3" xfId="2328" xr:uid="{00000000-0005-0000-0000-000093160000}"/>
    <cellStyle name="Nuovo 25 3 3 2" xfId="6483" xr:uid="{00000000-0005-0000-0000-000094160000}"/>
    <cellStyle name="Nuovo 25 3 4" xfId="6484" xr:uid="{00000000-0005-0000-0000-000095160000}"/>
    <cellStyle name="Nuovo 25 4" xfId="967" xr:uid="{00000000-0005-0000-0000-000096160000}"/>
    <cellStyle name="Nuovo 25 4 2" xfId="6485" xr:uid="{00000000-0005-0000-0000-000097160000}"/>
    <cellStyle name="Nuovo 25 4 2 2" xfId="6486" xr:uid="{00000000-0005-0000-0000-000098160000}"/>
    <cellStyle name="Nuovo 25 4 3" xfId="6487" xr:uid="{00000000-0005-0000-0000-000099160000}"/>
    <cellStyle name="Nuovo 25 5" xfId="968" xr:uid="{00000000-0005-0000-0000-00009A160000}"/>
    <cellStyle name="Nuovo 26" xfId="969" xr:uid="{00000000-0005-0000-0000-00009B160000}"/>
    <cellStyle name="Nuovo 26 2" xfId="970" xr:uid="{00000000-0005-0000-0000-00009C160000}"/>
    <cellStyle name="Nuovo 26 2 2" xfId="6488" xr:uid="{00000000-0005-0000-0000-00009D160000}"/>
    <cellStyle name="Nuovo 26 3" xfId="971" xr:uid="{00000000-0005-0000-0000-00009E160000}"/>
    <cellStyle name="Nuovo 26 3 2" xfId="972" xr:uid="{00000000-0005-0000-0000-00009F160000}"/>
    <cellStyle name="Nuovo 26 3 2 2" xfId="6489" xr:uid="{00000000-0005-0000-0000-0000A0160000}"/>
    <cellStyle name="Nuovo 26 3 3" xfId="2329" xr:uid="{00000000-0005-0000-0000-0000A1160000}"/>
    <cellStyle name="Nuovo 26 3 3 2" xfId="6490" xr:uid="{00000000-0005-0000-0000-0000A2160000}"/>
    <cellStyle name="Nuovo 26 3 3 3" xfId="6491" xr:uid="{00000000-0005-0000-0000-0000A3160000}"/>
    <cellStyle name="Nuovo 26 3 4" xfId="6492" xr:uid="{00000000-0005-0000-0000-0000A4160000}"/>
    <cellStyle name="Nuovo 26 4" xfId="973" xr:uid="{00000000-0005-0000-0000-0000A5160000}"/>
    <cellStyle name="Nuovo 26 4 2" xfId="6493" xr:uid="{00000000-0005-0000-0000-0000A6160000}"/>
    <cellStyle name="Nuovo 26 4 2 2" xfId="6494" xr:uid="{00000000-0005-0000-0000-0000A7160000}"/>
    <cellStyle name="Nuovo 26 4 3" xfId="6495" xr:uid="{00000000-0005-0000-0000-0000A8160000}"/>
    <cellStyle name="Nuovo 26 4 4" xfId="6496" xr:uid="{00000000-0005-0000-0000-0000A9160000}"/>
    <cellStyle name="Nuovo 26 5" xfId="974" xr:uid="{00000000-0005-0000-0000-0000AA160000}"/>
    <cellStyle name="Nuovo 26 5 2" xfId="6497" xr:uid="{00000000-0005-0000-0000-0000AB160000}"/>
    <cellStyle name="Nuovo 27" xfId="975" xr:uid="{00000000-0005-0000-0000-0000AC160000}"/>
    <cellStyle name="Nuovo 27 2" xfId="976" xr:uid="{00000000-0005-0000-0000-0000AD160000}"/>
    <cellStyle name="Nuovo 27 2 2" xfId="6498" xr:uid="{00000000-0005-0000-0000-0000AE160000}"/>
    <cellStyle name="Nuovo 27 2 3" xfId="6499" xr:uid="{00000000-0005-0000-0000-0000AF160000}"/>
    <cellStyle name="Nuovo 27 3" xfId="977" xr:uid="{00000000-0005-0000-0000-0000B0160000}"/>
    <cellStyle name="Nuovo 27 3 2" xfId="978" xr:uid="{00000000-0005-0000-0000-0000B1160000}"/>
    <cellStyle name="Nuovo 27 3 2 2" xfId="6500" xr:uid="{00000000-0005-0000-0000-0000B2160000}"/>
    <cellStyle name="Nuovo 27 3 3" xfId="2330" xr:uid="{00000000-0005-0000-0000-0000B3160000}"/>
    <cellStyle name="Nuovo 27 3 3 2" xfId="6501" xr:uid="{00000000-0005-0000-0000-0000B4160000}"/>
    <cellStyle name="Nuovo 27 3 3 3" xfId="6502" xr:uid="{00000000-0005-0000-0000-0000B5160000}"/>
    <cellStyle name="Nuovo 27 3 4" xfId="6503" xr:uid="{00000000-0005-0000-0000-0000B6160000}"/>
    <cellStyle name="Nuovo 27 3 5" xfId="6504" xr:uid="{00000000-0005-0000-0000-0000B7160000}"/>
    <cellStyle name="Nuovo 27 4" xfId="979" xr:uid="{00000000-0005-0000-0000-0000B8160000}"/>
    <cellStyle name="Nuovo 27 4 2" xfId="6505" xr:uid="{00000000-0005-0000-0000-0000B9160000}"/>
    <cellStyle name="Nuovo 27 4 2 2" xfId="6506" xr:uid="{00000000-0005-0000-0000-0000BA160000}"/>
    <cellStyle name="Nuovo 27 4 3" xfId="6507" xr:uid="{00000000-0005-0000-0000-0000BB160000}"/>
    <cellStyle name="Nuovo 27 4 4" xfId="6508" xr:uid="{00000000-0005-0000-0000-0000BC160000}"/>
    <cellStyle name="Nuovo 27 5" xfId="980" xr:uid="{00000000-0005-0000-0000-0000BD160000}"/>
    <cellStyle name="Nuovo 27 5 2" xfId="6509" xr:uid="{00000000-0005-0000-0000-0000BE160000}"/>
    <cellStyle name="Nuovo 27 6" xfId="6510" xr:uid="{00000000-0005-0000-0000-0000BF160000}"/>
    <cellStyle name="Nuovo 28" xfId="981" xr:uid="{00000000-0005-0000-0000-0000C0160000}"/>
    <cellStyle name="Nuovo 28 2" xfId="982" xr:uid="{00000000-0005-0000-0000-0000C1160000}"/>
    <cellStyle name="Nuovo 28 2 2" xfId="6511" xr:uid="{00000000-0005-0000-0000-0000C2160000}"/>
    <cellStyle name="Nuovo 28 2 3" xfId="6512" xr:uid="{00000000-0005-0000-0000-0000C3160000}"/>
    <cellStyle name="Nuovo 28 3" xfId="983" xr:uid="{00000000-0005-0000-0000-0000C4160000}"/>
    <cellStyle name="Nuovo 28 3 2" xfId="984" xr:uid="{00000000-0005-0000-0000-0000C5160000}"/>
    <cellStyle name="Nuovo 28 3 2 2" xfId="6513" xr:uid="{00000000-0005-0000-0000-0000C6160000}"/>
    <cellStyle name="Nuovo 28 3 3" xfId="2331" xr:uid="{00000000-0005-0000-0000-0000C7160000}"/>
    <cellStyle name="Nuovo 28 3 3 2" xfId="6514" xr:uid="{00000000-0005-0000-0000-0000C8160000}"/>
    <cellStyle name="Nuovo 28 3 3 3" xfId="6515" xr:uid="{00000000-0005-0000-0000-0000C9160000}"/>
    <cellStyle name="Nuovo 28 3 4" xfId="6516" xr:uid="{00000000-0005-0000-0000-0000CA160000}"/>
    <cellStyle name="Nuovo 28 3 5" xfId="6517" xr:uid="{00000000-0005-0000-0000-0000CB160000}"/>
    <cellStyle name="Nuovo 28 4" xfId="985" xr:uid="{00000000-0005-0000-0000-0000CC160000}"/>
    <cellStyle name="Nuovo 28 4 2" xfId="6518" xr:uid="{00000000-0005-0000-0000-0000CD160000}"/>
    <cellStyle name="Nuovo 28 4 2 2" xfId="6519" xr:uid="{00000000-0005-0000-0000-0000CE160000}"/>
    <cellStyle name="Nuovo 28 4 3" xfId="6520" xr:uid="{00000000-0005-0000-0000-0000CF160000}"/>
    <cellStyle name="Nuovo 28 4 4" xfId="6521" xr:uid="{00000000-0005-0000-0000-0000D0160000}"/>
    <cellStyle name="Nuovo 28 5" xfId="986" xr:uid="{00000000-0005-0000-0000-0000D1160000}"/>
    <cellStyle name="Nuovo 28 5 2" xfId="6522" xr:uid="{00000000-0005-0000-0000-0000D2160000}"/>
    <cellStyle name="Nuovo 28 6" xfId="6523" xr:uid="{00000000-0005-0000-0000-0000D3160000}"/>
    <cellStyle name="Nuovo 29" xfId="987" xr:uid="{00000000-0005-0000-0000-0000D4160000}"/>
    <cellStyle name="Nuovo 29 2" xfId="988" xr:uid="{00000000-0005-0000-0000-0000D5160000}"/>
    <cellStyle name="Nuovo 29 2 2" xfId="6524" xr:uid="{00000000-0005-0000-0000-0000D6160000}"/>
    <cellStyle name="Nuovo 29 2 3" xfId="6525" xr:uid="{00000000-0005-0000-0000-0000D7160000}"/>
    <cellStyle name="Nuovo 29 3" xfId="989" xr:uid="{00000000-0005-0000-0000-0000D8160000}"/>
    <cellStyle name="Nuovo 29 3 2" xfId="990" xr:uid="{00000000-0005-0000-0000-0000D9160000}"/>
    <cellStyle name="Nuovo 29 3 2 2" xfId="6526" xr:uid="{00000000-0005-0000-0000-0000DA160000}"/>
    <cellStyle name="Nuovo 29 3 3" xfId="2332" xr:uid="{00000000-0005-0000-0000-0000DB160000}"/>
    <cellStyle name="Nuovo 29 3 3 2" xfId="6527" xr:uid="{00000000-0005-0000-0000-0000DC160000}"/>
    <cellStyle name="Nuovo 29 3 3 3" xfId="6528" xr:uid="{00000000-0005-0000-0000-0000DD160000}"/>
    <cellStyle name="Nuovo 29 3 4" xfId="6529" xr:uid="{00000000-0005-0000-0000-0000DE160000}"/>
    <cellStyle name="Nuovo 29 3 5" xfId="6530" xr:uid="{00000000-0005-0000-0000-0000DF160000}"/>
    <cellStyle name="Nuovo 29 4" xfId="991" xr:uid="{00000000-0005-0000-0000-0000E0160000}"/>
    <cellStyle name="Nuovo 29 4 2" xfId="6531" xr:uid="{00000000-0005-0000-0000-0000E1160000}"/>
    <cellStyle name="Nuovo 29 4 2 2" xfId="6532" xr:uid="{00000000-0005-0000-0000-0000E2160000}"/>
    <cellStyle name="Nuovo 29 4 3" xfId="6533" xr:uid="{00000000-0005-0000-0000-0000E3160000}"/>
    <cellStyle name="Nuovo 29 4 4" xfId="6534" xr:uid="{00000000-0005-0000-0000-0000E4160000}"/>
    <cellStyle name="Nuovo 29 5" xfId="992" xr:uid="{00000000-0005-0000-0000-0000E5160000}"/>
    <cellStyle name="Nuovo 29 5 2" xfId="6535" xr:uid="{00000000-0005-0000-0000-0000E6160000}"/>
    <cellStyle name="Nuovo 29 6" xfId="6536" xr:uid="{00000000-0005-0000-0000-0000E7160000}"/>
    <cellStyle name="Nuovo 3" xfId="993" xr:uid="{00000000-0005-0000-0000-0000E8160000}"/>
    <cellStyle name="Nuovo 3 2" xfId="994" xr:uid="{00000000-0005-0000-0000-0000E9160000}"/>
    <cellStyle name="Nuovo 3 2 2" xfId="6537" xr:uid="{00000000-0005-0000-0000-0000EA160000}"/>
    <cellStyle name="Nuovo 3 2 3" xfId="6538" xr:uid="{00000000-0005-0000-0000-0000EB160000}"/>
    <cellStyle name="Nuovo 3 3" xfId="995" xr:uid="{00000000-0005-0000-0000-0000EC160000}"/>
    <cellStyle name="Nuovo 3 3 2" xfId="996" xr:uid="{00000000-0005-0000-0000-0000ED160000}"/>
    <cellStyle name="Nuovo 3 3 2 2" xfId="6539" xr:uid="{00000000-0005-0000-0000-0000EE160000}"/>
    <cellStyle name="Nuovo 3 3 3" xfId="2333" xr:uid="{00000000-0005-0000-0000-0000EF160000}"/>
    <cellStyle name="Nuovo 3 3 3 2" xfId="6540" xr:uid="{00000000-0005-0000-0000-0000F0160000}"/>
    <cellStyle name="Nuovo 3 3 3 3" xfId="6541" xr:uid="{00000000-0005-0000-0000-0000F1160000}"/>
    <cellStyle name="Nuovo 3 3 4" xfId="6542" xr:uid="{00000000-0005-0000-0000-0000F2160000}"/>
    <cellStyle name="Nuovo 3 3 5" xfId="6543" xr:uid="{00000000-0005-0000-0000-0000F3160000}"/>
    <cellStyle name="Nuovo 3 4" xfId="997" xr:uid="{00000000-0005-0000-0000-0000F4160000}"/>
    <cellStyle name="Nuovo 3 4 2" xfId="6544" xr:uid="{00000000-0005-0000-0000-0000F5160000}"/>
    <cellStyle name="Nuovo 3 4 2 2" xfId="6545" xr:uid="{00000000-0005-0000-0000-0000F6160000}"/>
    <cellStyle name="Nuovo 3 4 3" xfId="6546" xr:uid="{00000000-0005-0000-0000-0000F7160000}"/>
    <cellStyle name="Nuovo 3 4 4" xfId="6547" xr:uid="{00000000-0005-0000-0000-0000F8160000}"/>
    <cellStyle name="Nuovo 3 5" xfId="998" xr:uid="{00000000-0005-0000-0000-0000F9160000}"/>
    <cellStyle name="Nuovo 3 5 2" xfId="6548" xr:uid="{00000000-0005-0000-0000-0000FA160000}"/>
    <cellStyle name="Nuovo 3 6" xfId="6549" xr:uid="{00000000-0005-0000-0000-0000FB160000}"/>
    <cellStyle name="Nuovo 30" xfId="999" xr:uid="{00000000-0005-0000-0000-0000FC160000}"/>
    <cellStyle name="Nuovo 30 2" xfId="1000" xr:uid="{00000000-0005-0000-0000-0000FD160000}"/>
    <cellStyle name="Nuovo 30 2 2" xfId="6550" xr:uid="{00000000-0005-0000-0000-0000FE160000}"/>
    <cellStyle name="Nuovo 30 2 3" xfId="6551" xr:uid="{00000000-0005-0000-0000-0000FF160000}"/>
    <cellStyle name="Nuovo 30 3" xfId="1001" xr:uid="{00000000-0005-0000-0000-000000170000}"/>
    <cellStyle name="Nuovo 30 3 2" xfId="1002" xr:uid="{00000000-0005-0000-0000-000001170000}"/>
    <cellStyle name="Nuovo 30 3 2 2" xfId="6552" xr:uid="{00000000-0005-0000-0000-000002170000}"/>
    <cellStyle name="Nuovo 30 3 3" xfId="2334" xr:uid="{00000000-0005-0000-0000-000003170000}"/>
    <cellStyle name="Nuovo 30 3 3 2" xfId="6553" xr:uid="{00000000-0005-0000-0000-000004170000}"/>
    <cellStyle name="Nuovo 30 3 3 3" xfId="6554" xr:uid="{00000000-0005-0000-0000-000005170000}"/>
    <cellStyle name="Nuovo 30 3 4" xfId="6555" xr:uid="{00000000-0005-0000-0000-000006170000}"/>
    <cellStyle name="Nuovo 30 3 5" xfId="6556" xr:uid="{00000000-0005-0000-0000-000007170000}"/>
    <cellStyle name="Nuovo 30 4" xfId="1003" xr:uid="{00000000-0005-0000-0000-000008170000}"/>
    <cellStyle name="Nuovo 30 4 2" xfId="6557" xr:uid="{00000000-0005-0000-0000-000009170000}"/>
    <cellStyle name="Nuovo 30 4 2 2" xfId="6558" xr:uid="{00000000-0005-0000-0000-00000A170000}"/>
    <cellStyle name="Nuovo 30 4 3" xfId="6559" xr:uid="{00000000-0005-0000-0000-00000B170000}"/>
    <cellStyle name="Nuovo 30 4 4" xfId="6560" xr:uid="{00000000-0005-0000-0000-00000C170000}"/>
    <cellStyle name="Nuovo 30 5" xfId="1004" xr:uid="{00000000-0005-0000-0000-00000D170000}"/>
    <cellStyle name="Nuovo 30 5 2" xfId="6561" xr:uid="{00000000-0005-0000-0000-00000E170000}"/>
    <cellStyle name="Nuovo 30 6" xfId="6562" xr:uid="{00000000-0005-0000-0000-00000F170000}"/>
    <cellStyle name="Nuovo 31" xfId="1005" xr:uid="{00000000-0005-0000-0000-000010170000}"/>
    <cellStyle name="Nuovo 31 2" xfId="1006" xr:uid="{00000000-0005-0000-0000-000011170000}"/>
    <cellStyle name="Nuovo 31 2 2" xfId="6563" xr:uid="{00000000-0005-0000-0000-000012170000}"/>
    <cellStyle name="Nuovo 31 2 3" xfId="6564" xr:uid="{00000000-0005-0000-0000-000013170000}"/>
    <cellStyle name="Nuovo 31 3" xfId="1007" xr:uid="{00000000-0005-0000-0000-000014170000}"/>
    <cellStyle name="Nuovo 31 3 2" xfId="1008" xr:uid="{00000000-0005-0000-0000-000015170000}"/>
    <cellStyle name="Nuovo 31 3 2 2" xfId="6565" xr:uid="{00000000-0005-0000-0000-000016170000}"/>
    <cellStyle name="Nuovo 31 3 3" xfId="2335" xr:uid="{00000000-0005-0000-0000-000017170000}"/>
    <cellStyle name="Nuovo 31 3 3 2" xfId="6566" xr:uid="{00000000-0005-0000-0000-000018170000}"/>
    <cellStyle name="Nuovo 31 3 3 3" xfId="6567" xr:uid="{00000000-0005-0000-0000-000019170000}"/>
    <cellStyle name="Nuovo 31 3 4" xfId="6568" xr:uid="{00000000-0005-0000-0000-00001A170000}"/>
    <cellStyle name="Nuovo 31 3 5" xfId="6569" xr:uid="{00000000-0005-0000-0000-00001B170000}"/>
    <cellStyle name="Nuovo 31 4" xfId="1009" xr:uid="{00000000-0005-0000-0000-00001C170000}"/>
    <cellStyle name="Nuovo 31 4 2" xfId="6570" xr:uid="{00000000-0005-0000-0000-00001D170000}"/>
    <cellStyle name="Nuovo 31 4 2 2" xfId="6571" xr:uid="{00000000-0005-0000-0000-00001E170000}"/>
    <cellStyle name="Nuovo 31 4 3" xfId="6572" xr:uid="{00000000-0005-0000-0000-00001F170000}"/>
    <cellStyle name="Nuovo 31 4 4" xfId="6573" xr:uid="{00000000-0005-0000-0000-000020170000}"/>
    <cellStyle name="Nuovo 31 5" xfId="1010" xr:uid="{00000000-0005-0000-0000-000021170000}"/>
    <cellStyle name="Nuovo 31 5 2" xfId="6574" xr:uid="{00000000-0005-0000-0000-000022170000}"/>
    <cellStyle name="Nuovo 31 6" xfId="6575" xr:uid="{00000000-0005-0000-0000-000023170000}"/>
    <cellStyle name="Nuovo 32" xfId="1011" xr:uid="{00000000-0005-0000-0000-000024170000}"/>
    <cellStyle name="Nuovo 32 2" xfId="1012" xr:uid="{00000000-0005-0000-0000-000025170000}"/>
    <cellStyle name="Nuovo 32 2 2" xfId="6576" xr:uid="{00000000-0005-0000-0000-000026170000}"/>
    <cellStyle name="Nuovo 32 2 3" xfId="6577" xr:uid="{00000000-0005-0000-0000-000027170000}"/>
    <cellStyle name="Nuovo 32 3" xfId="1013" xr:uid="{00000000-0005-0000-0000-000028170000}"/>
    <cellStyle name="Nuovo 32 3 2" xfId="1014" xr:uid="{00000000-0005-0000-0000-000029170000}"/>
    <cellStyle name="Nuovo 32 3 2 2" xfId="6578" xr:uid="{00000000-0005-0000-0000-00002A170000}"/>
    <cellStyle name="Nuovo 32 3 3" xfId="2336" xr:uid="{00000000-0005-0000-0000-00002B170000}"/>
    <cellStyle name="Nuovo 32 3 3 2" xfId="6579" xr:uid="{00000000-0005-0000-0000-00002C170000}"/>
    <cellStyle name="Nuovo 32 3 3 3" xfId="6580" xr:uid="{00000000-0005-0000-0000-00002D170000}"/>
    <cellStyle name="Nuovo 32 3 4" xfId="6581" xr:uid="{00000000-0005-0000-0000-00002E170000}"/>
    <cellStyle name="Nuovo 32 3 5" xfId="6582" xr:uid="{00000000-0005-0000-0000-00002F170000}"/>
    <cellStyle name="Nuovo 32 4" xfId="1015" xr:uid="{00000000-0005-0000-0000-000030170000}"/>
    <cellStyle name="Nuovo 32 4 2" xfId="6583" xr:uid="{00000000-0005-0000-0000-000031170000}"/>
    <cellStyle name="Nuovo 32 4 2 2" xfId="6584" xr:uid="{00000000-0005-0000-0000-000032170000}"/>
    <cellStyle name="Nuovo 32 4 3" xfId="6585" xr:uid="{00000000-0005-0000-0000-000033170000}"/>
    <cellStyle name="Nuovo 32 4 4" xfId="6586" xr:uid="{00000000-0005-0000-0000-000034170000}"/>
    <cellStyle name="Nuovo 32 5" xfId="1016" xr:uid="{00000000-0005-0000-0000-000035170000}"/>
    <cellStyle name="Nuovo 32 5 2" xfId="6587" xr:uid="{00000000-0005-0000-0000-000036170000}"/>
    <cellStyle name="Nuovo 32 6" xfId="6588" xr:uid="{00000000-0005-0000-0000-000037170000}"/>
    <cellStyle name="Nuovo 33" xfId="1017" xr:uid="{00000000-0005-0000-0000-000038170000}"/>
    <cellStyle name="Nuovo 33 2" xfId="1018" xr:uid="{00000000-0005-0000-0000-000039170000}"/>
    <cellStyle name="Nuovo 33 2 2" xfId="6589" xr:uid="{00000000-0005-0000-0000-00003A170000}"/>
    <cellStyle name="Nuovo 33 2 3" xfId="6590" xr:uid="{00000000-0005-0000-0000-00003B170000}"/>
    <cellStyle name="Nuovo 33 3" xfId="1019" xr:uid="{00000000-0005-0000-0000-00003C170000}"/>
    <cellStyle name="Nuovo 33 3 2" xfId="1020" xr:uid="{00000000-0005-0000-0000-00003D170000}"/>
    <cellStyle name="Nuovo 33 3 2 2" xfId="6591" xr:uid="{00000000-0005-0000-0000-00003E170000}"/>
    <cellStyle name="Nuovo 33 3 3" xfId="2337" xr:uid="{00000000-0005-0000-0000-00003F170000}"/>
    <cellStyle name="Nuovo 33 3 3 2" xfId="6592" xr:uid="{00000000-0005-0000-0000-000040170000}"/>
    <cellStyle name="Nuovo 33 3 3 3" xfId="6593" xr:uid="{00000000-0005-0000-0000-000041170000}"/>
    <cellStyle name="Nuovo 33 3 4" xfId="6594" xr:uid="{00000000-0005-0000-0000-000042170000}"/>
    <cellStyle name="Nuovo 33 3 5" xfId="6595" xr:uid="{00000000-0005-0000-0000-000043170000}"/>
    <cellStyle name="Nuovo 33 4" xfId="1021" xr:uid="{00000000-0005-0000-0000-000044170000}"/>
    <cellStyle name="Nuovo 33 4 2" xfId="6596" xr:uid="{00000000-0005-0000-0000-000045170000}"/>
    <cellStyle name="Nuovo 33 4 2 2" xfId="6597" xr:uid="{00000000-0005-0000-0000-000046170000}"/>
    <cellStyle name="Nuovo 33 4 3" xfId="6598" xr:uid="{00000000-0005-0000-0000-000047170000}"/>
    <cellStyle name="Nuovo 33 4 4" xfId="6599" xr:uid="{00000000-0005-0000-0000-000048170000}"/>
    <cellStyle name="Nuovo 33 5" xfId="1022" xr:uid="{00000000-0005-0000-0000-000049170000}"/>
    <cellStyle name="Nuovo 33 5 2" xfId="6600" xr:uid="{00000000-0005-0000-0000-00004A170000}"/>
    <cellStyle name="Nuovo 33 6" xfId="6601" xr:uid="{00000000-0005-0000-0000-00004B170000}"/>
    <cellStyle name="Nuovo 34" xfId="1023" xr:uid="{00000000-0005-0000-0000-00004C170000}"/>
    <cellStyle name="Nuovo 34 2" xfId="1024" xr:uid="{00000000-0005-0000-0000-00004D170000}"/>
    <cellStyle name="Nuovo 34 2 2" xfId="6602" xr:uid="{00000000-0005-0000-0000-00004E170000}"/>
    <cellStyle name="Nuovo 34 2 3" xfId="6603" xr:uid="{00000000-0005-0000-0000-00004F170000}"/>
    <cellStyle name="Nuovo 34 3" xfId="1025" xr:uid="{00000000-0005-0000-0000-000050170000}"/>
    <cellStyle name="Nuovo 34 3 2" xfId="1026" xr:uid="{00000000-0005-0000-0000-000051170000}"/>
    <cellStyle name="Nuovo 34 3 2 2" xfId="6604" xr:uid="{00000000-0005-0000-0000-000052170000}"/>
    <cellStyle name="Nuovo 34 3 3" xfId="2338" xr:uid="{00000000-0005-0000-0000-000053170000}"/>
    <cellStyle name="Nuovo 34 3 3 2" xfId="6605" xr:uid="{00000000-0005-0000-0000-000054170000}"/>
    <cellStyle name="Nuovo 34 3 3 3" xfId="6606" xr:uid="{00000000-0005-0000-0000-000055170000}"/>
    <cellStyle name="Nuovo 34 3 4" xfId="6607" xr:uid="{00000000-0005-0000-0000-000056170000}"/>
    <cellStyle name="Nuovo 34 3 5" xfId="6608" xr:uid="{00000000-0005-0000-0000-000057170000}"/>
    <cellStyle name="Nuovo 34 4" xfId="1027" xr:uid="{00000000-0005-0000-0000-000058170000}"/>
    <cellStyle name="Nuovo 34 4 2" xfId="6609" xr:uid="{00000000-0005-0000-0000-000059170000}"/>
    <cellStyle name="Nuovo 34 4 2 2" xfId="6610" xr:uid="{00000000-0005-0000-0000-00005A170000}"/>
    <cellStyle name="Nuovo 34 4 3" xfId="6611" xr:uid="{00000000-0005-0000-0000-00005B170000}"/>
    <cellStyle name="Nuovo 34 4 4" xfId="6612" xr:uid="{00000000-0005-0000-0000-00005C170000}"/>
    <cellStyle name="Nuovo 34 5" xfId="1028" xr:uid="{00000000-0005-0000-0000-00005D170000}"/>
    <cellStyle name="Nuovo 34 5 2" xfId="6613" xr:uid="{00000000-0005-0000-0000-00005E170000}"/>
    <cellStyle name="Nuovo 34 6" xfId="6614" xr:uid="{00000000-0005-0000-0000-00005F170000}"/>
    <cellStyle name="Nuovo 35" xfId="1029" xr:uid="{00000000-0005-0000-0000-000060170000}"/>
    <cellStyle name="Nuovo 35 2" xfId="1030" xr:uid="{00000000-0005-0000-0000-000061170000}"/>
    <cellStyle name="Nuovo 35 2 2" xfId="6615" xr:uid="{00000000-0005-0000-0000-000062170000}"/>
    <cellStyle name="Nuovo 35 2 3" xfId="6616" xr:uid="{00000000-0005-0000-0000-000063170000}"/>
    <cellStyle name="Nuovo 35 3" xfId="1031" xr:uid="{00000000-0005-0000-0000-000064170000}"/>
    <cellStyle name="Nuovo 35 3 2" xfId="1032" xr:uid="{00000000-0005-0000-0000-000065170000}"/>
    <cellStyle name="Nuovo 35 3 2 2" xfId="6617" xr:uid="{00000000-0005-0000-0000-000066170000}"/>
    <cellStyle name="Nuovo 35 3 3" xfId="2339" xr:uid="{00000000-0005-0000-0000-000067170000}"/>
    <cellStyle name="Nuovo 35 3 3 2" xfId="6618" xr:uid="{00000000-0005-0000-0000-000068170000}"/>
    <cellStyle name="Nuovo 35 3 3 3" xfId="6619" xr:uid="{00000000-0005-0000-0000-000069170000}"/>
    <cellStyle name="Nuovo 35 3 4" xfId="6620" xr:uid="{00000000-0005-0000-0000-00006A170000}"/>
    <cellStyle name="Nuovo 35 3 5" xfId="6621" xr:uid="{00000000-0005-0000-0000-00006B170000}"/>
    <cellStyle name="Nuovo 35 4" xfId="1033" xr:uid="{00000000-0005-0000-0000-00006C170000}"/>
    <cellStyle name="Nuovo 35 4 2" xfId="6622" xr:uid="{00000000-0005-0000-0000-00006D170000}"/>
    <cellStyle name="Nuovo 35 4 2 2" xfId="6623" xr:uid="{00000000-0005-0000-0000-00006E170000}"/>
    <cellStyle name="Nuovo 35 4 3" xfId="6624" xr:uid="{00000000-0005-0000-0000-00006F170000}"/>
    <cellStyle name="Nuovo 35 4 4" xfId="6625" xr:uid="{00000000-0005-0000-0000-000070170000}"/>
    <cellStyle name="Nuovo 35 5" xfId="1034" xr:uid="{00000000-0005-0000-0000-000071170000}"/>
    <cellStyle name="Nuovo 35 5 2" xfId="6626" xr:uid="{00000000-0005-0000-0000-000072170000}"/>
    <cellStyle name="Nuovo 35 6" xfId="6627" xr:uid="{00000000-0005-0000-0000-000073170000}"/>
    <cellStyle name="Nuovo 36" xfId="1035" xr:uid="{00000000-0005-0000-0000-000074170000}"/>
    <cellStyle name="Nuovo 36 2" xfId="1036" xr:uid="{00000000-0005-0000-0000-000075170000}"/>
    <cellStyle name="Nuovo 36 2 2" xfId="6628" xr:uid="{00000000-0005-0000-0000-000076170000}"/>
    <cellStyle name="Nuovo 36 2 3" xfId="6629" xr:uid="{00000000-0005-0000-0000-000077170000}"/>
    <cellStyle name="Nuovo 36 3" xfId="1037" xr:uid="{00000000-0005-0000-0000-000078170000}"/>
    <cellStyle name="Nuovo 36 3 2" xfId="1038" xr:uid="{00000000-0005-0000-0000-000079170000}"/>
    <cellStyle name="Nuovo 36 3 2 2" xfId="6630" xr:uid="{00000000-0005-0000-0000-00007A170000}"/>
    <cellStyle name="Nuovo 36 3 3" xfId="2340" xr:uid="{00000000-0005-0000-0000-00007B170000}"/>
    <cellStyle name="Nuovo 36 3 3 2" xfId="6631" xr:uid="{00000000-0005-0000-0000-00007C170000}"/>
    <cellStyle name="Nuovo 36 3 3 3" xfId="6632" xr:uid="{00000000-0005-0000-0000-00007D170000}"/>
    <cellStyle name="Nuovo 36 3 4" xfId="6633" xr:uid="{00000000-0005-0000-0000-00007E170000}"/>
    <cellStyle name="Nuovo 36 3 5" xfId="6634" xr:uid="{00000000-0005-0000-0000-00007F170000}"/>
    <cellStyle name="Nuovo 36 4" xfId="1039" xr:uid="{00000000-0005-0000-0000-000080170000}"/>
    <cellStyle name="Nuovo 36 4 2" xfId="6635" xr:uid="{00000000-0005-0000-0000-000081170000}"/>
    <cellStyle name="Nuovo 36 4 2 2" xfId="6636" xr:uid="{00000000-0005-0000-0000-000082170000}"/>
    <cellStyle name="Nuovo 36 4 3" xfId="6637" xr:uid="{00000000-0005-0000-0000-000083170000}"/>
    <cellStyle name="Nuovo 36 4 4" xfId="6638" xr:uid="{00000000-0005-0000-0000-000084170000}"/>
    <cellStyle name="Nuovo 36 5" xfId="1040" xr:uid="{00000000-0005-0000-0000-000085170000}"/>
    <cellStyle name="Nuovo 36 5 2" xfId="6639" xr:uid="{00000000-0005-0000-0000-000086170000}"/>
    <cellStyle name="Nuovo 36 6" xfId="6640" xr:uid="{00000000-0005-0000-0000-000087170000}"/>
    <cellStyle name="Nuovo 37" xfId="1041" xr:uid="{00000000-0005-0000-0000-000088170000}"/>
    <cellStyle name="Nuovo 37 2" xfId="1042" xr:uid="{00000000-0005-0000-0000-000089170000}"/>
    <cellStyle name="Nuovo 37 2 2" xfId="6641" xr:uid="{00000000-0005-0000-0000-00008A170000}"/>
    <cellStyle name="Nuovo 37 2 3" xfId="6642" xr:uid="{00000000-0005-0000-0000-00008B170000}"/>
    <cellStyle name="Nuovo 37 3" xfId="1043" xr:uid="{00000000-0005-0000-0000-00008C170000}"/>
    <cellStyle name="Nuovo 37 3 2" xfId="1044" xr:uid="{00000000-0005-0000-0000-00008D170000}"/>
    <cellStyle name="Nuovo 37 3 2 2" xfId="6643" xr:uid="{00000000-0005-0000-0000-00008E170000}"/>
    <cellStyle name="Nuovo 37 3 3" xfId="2341" xr:uid="{00000000-0005-0000-0000-00008F170000}"/>
    <cellStyle name="Nuovo 37 3 3 2" xfId="6644" xr:uid="{00000000-0005-0000-0000-000090170000}"/>
    <cellStyle name="Nuovo 37 3 3 3" xfId="6645" xr:uid="{00000000-0005-0000-0000-000091170000}"/>
    <cellStyle name="Nuovo 37 3 4" xfId="6646" xr:uid="{00000000-0005-0000-0000-000092170000}"/>
    <cellStyle name="Nuovo 37 3 5" xfId="6647" xr:uid="{00000000-0005-0000-0000-000093170000}"/>
    <cellStyle name="Nuovo 37 4" xfId="1045" xr:uid="{00000000-0005-0000-0000-000094170000}"/>
    <cellStyle name="Nuovo 37 4 2" xfId="6648" xr:uid="{00000000-0005-0000-0000-000095170000}"/>
    <cellStyle name="Nuovo 37 4 2 2" xfId="6649" xr:uid="{00000000-0005-0000-0000-000096170000}"/>
    <cellStyle name="Nuovo 37 4 3" xfId="6650" xr:uid="{00000000-0005-0000-0000-000097170000}"/>
    <cellStyle name="Nuovo 37 4 4" xfId="6651" xr:uid="{00000000-0005-0000-0000-000098170000}"/>
    <cellStyle name="Nuovo 37 5" xfId="1046" xr:uid="{00000000-0005-0000-0000-000099170000}"/>
    <cellStyle name="Nuovo 37 5 2" xfId="6652" xr:uid="{00000000-0005-0000-0000-00009A170000}"/>
    <cellStyle name="Nuovo 37 6" xfId="6653" xr:uid="{00000000-0005-0000-0000-00009B170000}"/>
    <cellStyle name="Nuovo 38" xfId="1047" xr:uid="{00000000-0005-0000-0000-00009C170000}"/>
    <cellStyle name="Nuovo 38 2" xfId="1048" xr:uid="{00000000-0005-0000-0000-00009D170000}"/>
    <cellStyle name="Nuovo 38 2 2" xfId="6654" xr:uid="{00000000-0005-0000-0000-00009E170000}"/>
    <cellStyle name="Nuovo 38 2 3" xfId="6655" xr:uid="{00000000-0005-0000-0000-00009F170000}"/>
    <cellStyle name="Nuovo 38 3" xfId="1049" xr:uid="{00000000-0005-0000-0000-0000A0170000}"/>
    <cellStyle name="Nuovo 38 3 2" xfId="1050" xr:uid="{00000000-0005-0000-0000-0000A1170000}"/>
    <cellStyle name="Nuovo 38 3 2 2" xfId="6656" xr:uid="{00000000-0005-0000-0000-0000A2170000}"/>
    <cellStyle name="Nuovo 38 3 3" xfId="2342" xr:uid="{00000000-0005-0000-0000-0000A3170000}"/>
    <cellStyle name="Nuovo 38 3 3 2" xfId="6657" xr:uid="{00000000-0005-0000-0000-0000A4170000}"/>
    <cellStyle name="Nuovo 38 3 3 3" xfId="6658" xr:uid="{00000000-0005-0000-0000-0000A5170000}"/>
    <cellStyle name="Nuovo 38 3 4" xfId="6659" xr:uid="{00000000-0005-0000-0000-0000A6170000}"/>
    <cellStyle name="Nuovo 38 3 5" xfId="6660" xr:uid="{00000000-0005-0000-0000-0000A7170000}"/>
    <cellStyle name="Nuovo 38 4" xfId="1051" xr:uid="{00000000-0005-0000-0000-0000A8170000}"/>
    <cellStyle name="Nuovo 38 4 2" xfId="6661" xr:uid="{00000000-0005-0000-0000-0000A9170000}"/>
    <cellStyle name="Nuovo 38 4 2 2" xfId="6662" xr:uid="{00000000-0005-0000-0000-0000AA170000}"/>
    <cellStyle name="Nuovo 38 4 3" xfId="6663" xr:uid="{00000000-0005-0000-0000-0000AB170000}"/>
    <cellStyle name="Nuovo 38 4 4" xfId="6664" xr:uid="{00000000-0005-0000-0000-0000AC170000}"/>
    <cellStyle name="Nuovo 38 5" xfId="1052" xr:uid="{00000000-0005-0000-0000-0000AD170000}"/>
    <cellStyle name="Nuovo 38 5 2" xfId="6665" xr:uid="{00000000-0005-0000-0000-0000AE170000}"/>
    <cellStyle name="Nuovo 38 6" xfId="6666" xr:uid="{00000000-0005-0000-0000-0000AF170000}"/>
    <cellStyle name="Nuovo 39" xfId="1053" xr:uid="{00000000-0005-0000-0000-0000B0170000}"/>
    <cellStyle name="Nuovo 39 2" xfId="1054" xr:uid="{00000000-0005-0000-0000-0000B1170000}"/>
    <cellStyle name="Nuovo 39 2 2" xfId="6667" xr:uid="{00000000-0005-0000-0000-0000B2170000}"/>
    <cellStyle name="Nuovo 39 2 3" xfId="6668" xr:uid="{00000000-0005-0000-0000-0000B3170000}"/>
    <cellStyle name="Nuovo 39 3" xfId="1055" xr:uid="{00000000-0005-0000-0000-0000B4170000}"/>
    <cellStyle name="Nuovo 39 3 2" xfId="1056" xr:uid="{00000000-0005-0000-0000-0000B5170000}"/>
    <cellStyle name="Nuovo 39 3 2 2" xfId="6669" xr:uid="{00000000-0005-0000-0000-0000B6170000}"/>
    <cellStyle name="Nuovo 39 3 3" xfId="2343" xr:uid="{00000000-0005-0000-0000-0000B7170000}"/>
    <cellStyle name="Nuovo 39 3 3 2" xfId="6670" xr:uid="{00000000-0005-0000-0000-0000B8170000}"/>
    <cellStyle name="Nuovo 39 3 3 3" xfId="6671" xr:uid="{00000000-0005-0000-0000-0000B9170000}"/>
    <cellStyle name="Nuovo 39 3 4" xfId="6672" xr:uid="{00000000-0005-0000-0000-0000BA170000}"/>
    <cellStyle name="Nuovo 39 3 5" xfId="6673" xr:uid="{00000000-0005-0000-0000-0000BB170000}"/>
    <cellStyle name="Nuovo 39 4" xfId="1057" xr:uid="{00000000-0005-0000-0000-0000BC170000}"/>
    <cellStyle name="Nuovo 39 4 2" xfId="6674" xr:uid="{00000000-0005-0000-0000-0000BD170000}"/>
    <cellStyle name="Nuovo 39 4 2 2" xfId="6675" xr:uid="{00000000-0005-0000-0000-0000BE170000}"/>
    <cellStyle name="Nuovo 39 4 3" xfId="6676" xr:uid="{00000000-0005-0000-0000-0000BF170000}"/>
    <cellStyle name="Nuovo 39 4 4" xfId="6677" xr:uid="{00000000-0005-0000-0000-0000C0170000}"/>
    <cellStyle name="Nuovo 39 5" xfId="1058" xr:uid="{00000000-0005-0000-0000-0000C1170000}"/>
    <cellStyle name="Nuovo 39 5 2" xfId="6678" xr:uid="{00000000-0005-0000-0000-0000C2170000}"/>
    <cellStyle name="Nuovo 39 6" xfId="6679" xr:uid="{00000000-0005-0000-0000-0000C3170000}"/>
    <cellStyle name="Nuovo 4" xfId="1059" xr:uid="{00000000-0005-0000-0000-0000C4170000}"/>
    <cellStyle name="Nuovo 4 2" xfId="1060" xr:uid="{00000000-0005-0000-0000-0000C5170000}"/>
    <cellStyle name="Nuovo 4 2 2" xfId="6680" xr:uid="{00000000-0005-0000-0000-0000C6170000}"/>
    <cellStyle name="Nuovo 4 2 3" xfId="6681" xr:uid="{00000000-0005-0000-0000-0000C7170000}"/>
    <cellStyle name="Nuovo 4 3" xfId="1061" xr:uid="{00000000-0005-0000-0000-0000C8170000}"/>
    <cellStyle name="Nuovo 4 3 2" xfId="1062" xr:uid="{00000000-0005-0000-0000-0000C9170000}"/>
    <cellStyle name="Nuovo 4 3 2 2" xfId="6682" xr:uid="{00000000-0005-0000-0000-0000CA170000}"/>
    <cellStyle name="Nuovo 4 3 3" xfId="2344" xr:uid="{00000000-0005-0000-0000-0000CB170000}"/>
    <cellStyle name="Nuovo 4 3 3 2" xfId="6683" xr:uid="{00000000-0005-0000-0000-0000CC170000}"/>
    <cellStyle name="Nuovo 4 3 3 3" xfId="6684" xr:uid="{00000000-0005-0000-0000-0000CD170000}"/>
    <cellStyle name="Nuovo 4 3 4" xfId="6685" xr:uid="{00000000-0005-0000-0000-0000CE170000}"/>
    <cellStyle name="Nuovo 4 3 5" xfId="6686" xr:uid="{00000000-0005-0000-0000-0000CF170000}"/>
    <cellStyle name="Nuovo 4 4" xfId="1063" xr:uid="{00000000-0005-0000-0000-0000D0170000}"/>
    <cellStyle name="Nuovo 4 4 2" xfId="6687" xr:uid="{00000000-0005-0000-0000-0000D1170000}"/>
    <cellStyle name="Nuovo 4 4 2 2" xfId="6688" xr:uid="{00000000-0005-0000-0000-0000D2170000}"/>
    <cellStyle name="Nuovo 4 4 3" xfId="6689" xr:uid="{00000000-0005-0000-0000-0000D3170000}"/>
    <cellStyle name="Nuovo 4 4 4" xfId="6690" xr:uid="{00000000-0005-0000-0000-0000D4170000}"/>
    <cellStyle name="Nuovo 4 5" xfId="1064" xr:uid="{00000000-0005-0000-0000-0000D5170000}"/>
    <cellStyle name="Nuovo 4 5 2" xfId="6691" xr:uid="{00000000-0005-0000-0000-0000D6170000}"/>
    <cellStyle name="Nuovo 4 6" xfId="6692" xr:uid="{00000000-0005-0000-0000-0000D7170000}"/>
    <cellStyle name="Nuovo 40" xfId="1065" xr:uid="{00000000-0005-0000-0000-0000D8170000}"/>
    <cellStyle name="Nuovo 40 2" xfId="1066" xr:uid="{00000000-0005-0000-0000-0000D9170000}"/>
    <cellStyle name="Nuovo 40 2 2" xfId="6693" xr:uid="{00000000-0005-0000-0000-0000DA170000}"/>
    <cellStyle name="Nuovo 40 2 3" xfId="6694" xr:uid="{00000000-0005-0000-0000-0000DB170000}"/>
    <cellStyle name="Nuovo 40 3" xfId="1067" xr:uid="{00000000-0005-0000-0000-0000DC170000}"/>
    <cellStyle name="Nuovo 40 3 2" xfId="1068" xr:uid="{00000000-0005-0000-0000-0000DD170000}"/>
    <cellStyle name="Nuovo 40 3 2 2" xfId="6695" xr:uid="{00000000-0005-0000-0000-0000DE170000}"/>
    <cellStyle name="Nuovo 40 3 3" xfId="2345" xr:uid="{00000000-0005-0000-0000-0000DF170000}"/>
    <cellStyle name="Nuovo 40 3 3 2" xfId="6696" xr:uid="{00000000-0005-0000-0000-0000E0170000}"/>
    <cellStyle name="Nuovo 40 3 3 3" xfId="6697" xr:uid="{00000000-0005-0000-0000-0000E1170000}"/>
    <cellStyle name="Nuovo 40 3 4" xfId="6698" xr:uid="{00000000-0005-0000-0000-0000E2170000}"/>
    <cellStyle name="Nuovo 40 3 5" xfId="6699" xr:uid="{00000000-0005-0000-0000-0000E3170000}"/>
    <cellStyle name="Nuovo 40 4" xfId="1069" xr:uid="{00000000-0005-0000-0000-0000E4170000}"/>
    <cellStyle name="Nuovo 40 4 2" xfId="6700" xr:uid="{00000000-0005-0000-0000-0000E5170000}"/>
    <cellStyle name="Nuovo 40 4 2 2" xfId="6701" xr:uid="{00000000-0005-0000-0000-0000E6170000}"/>
    <cellStyle name="Nuovo 40 4 3" xfId="6702" xr:uid="{00000000-0005-0000-0000-0000E7170000}"/>
    <cellStyle name="Nuovo 40 4 4" xfId="6703" xr:uid="{00000000-0005-0000-0000-0000E8170000}"/>
    <cellStyle name="Nuovo 40 5" xfId="1070" xr:uid="{00000000-0005-0000-0000-0000E9170000}"/>
    <cellStyle name="Nuovo 40 5 2" xfId="6704" xr:uid="{00000000-0005-0000-0000-0000EA170000}"/>
    <cellStyle name="Nuovo 40 6" xfId="6705" xr:uid="{00000000-0005-0000-0000-0000EB170000}"/>
    <cellStyle name="Nuovo 41" xfId="1071" xr:uid="{00000000-0005-0000-0000-0000EC170000}"/>
    <cellStyle name="Nuovo 41 2" xfId="1072" xr:uid="{00000000-0005-0000-0000-0000ED170000}"/>
    <cellStyle name="Nuovo 41 2 2" xfId="6706" xr:uid="{00000000-0005-0000-0000-0000EE170000}"/>
    <cellStyle name="Nuovo 41 2 3" xfId="6707" xr:uid="{00000000-0005-0000-0000-0000EF170000}"/>
    <cellStyle name="Nuovo 41 3" xfId="1073" xr:uid="{00000000-0005-0000-0000-0000F0170000}"/>
    <cellStyle name="Nuovo 41 3 2" xfId="1074" xr:uid="{00000000-0005-0000-0000-0000F1170000}"/>
    <cellStyle name="Nuovo 41 3 2 2" xfId="6708" xr:uid="{00000000-0005-0000-0000-0000F2170000}"/>
    <cellStyle name="Nuovo 41 3 3" xfId="2346" xr:uid="{00000000-0005-0000-0000-0000F3170000}"/>
    <cellStyle name="Nuovo 41 3 3 2" xfId="6709" xr:uid="{00000000-0005-0000-0000-0000F4170000}"/>
    <cellStyle name="Nuovo 41 3 3 3" xfId="6710" xr:uid="{00000000-0005-0000-0000-0000F5170000}"/>
    <cellStyle name="Nuovo 41 3 4" xfId="6711" xr:uid="{00000000-0005-0000-0000-0000F6170000}"/>
    <cellStyle name="Nuovo 41 3 5" xfId="6712" xr:uid="{00000000-0005-0000-0000-0000F7170000}"/>
    <cellStyle name="Nuovo 41 4" xfId="1075" xr:uid="{00000000-0005-0000-0000-0000F8170000}"/>
    <cellStyle name="Nuovo 41 4 2" xfId="6713" xr:uid="{00000000-0005-0000-0000-0000F9170000}"/>
    <cellStyle name="Nuovo 41 4 2 2" xfId="6714" xr:uid="{00000000-0005-0000-0000-0000FA170000}"/>
    <cellStyle name="Nuovo 41 4 3" xfId="6715" xr:uid="{00000000-0005-0000-0000-0000FB170000}"/>
    <cellStyle name="Nuovo 41 4 4" xfId="6716" xr:uid="{00000000-0005-0000-0000-0000FC170000}"/>
    <cellStyle name="Nuovo 41 5" xfId="1076" xr:uid="{00000000-0005-0000-0000-0000FD170000}"/>
    <cellStyle name="Nuovo 41 5 2" xfId="6717" xr:uid="{00000000-0005-0000-0000-0000FE170000}"/>
    <cellStyle name="Nuovo 41 6" xfId="6718" xr:uid="{00000000-0005-0000-0000-0000FF170000}"/>
    <cellStyle name="Nuovo 42" xfId="1077" xr:uid="{00000000-0005-0000-0000-000000180000}"/>
    <cellStyle name="Nuovo 42 2" xfId="1078" xr:uid="{00000000-0005-0000-0000-000001180000}"/>
    <cellStyle name="Nuovo 42 2 2" xfId="6719" xr:uid="{00000000-0005-0000-0000-000002180000}"/>
    <cellStyle name="Nuovo 42 2 3" xfId="6720" xr:uid="{00000000-0005-0000-0000-000003180000}"/>
    <cellStyle name="Nuovo 42 3" xfId="1079" xr:uid="{00000000-0005-0000-0000-000004180000}"/>
    <cellStyle name="Nuovo 42 3 2" xfId="1080" xr:uid="{00000000-0005-0000-0000-000005180000}"/>
    <cellStyle name="Nuovo 42 3 2 2" xfId="6721" xr:uid="{00000000-0005-0000-0000-000006180000}"/>
    <cellStyle name="Nuovo 42 3 3" xfId="2347" xr:uid="{00000000-0005-0000-0000-000007180000}"/>
    <cellStyle name="Nuovo 42 3 3 2" xfId="6722" xr:uid="{00000000-0005-0000-0000-000008180000}"/>
    <cellStyle name="Nuovo 42 3 3 3" xfId="6723" xr:uid="{00000000-0005-0000-0000-000009180000}"/>
    <cellStyle name="Nuovo 42 3 4" xfId="6724" xr:uid="{00000000-0005-0000-0000-00000A180000}"/>
    <cellStyle name="Nuovo 42 3 5" xfId="6725" xr:uid="{00000000-0005-0000-0000-00000B180000}"/>
    <cellStyle name="Nuovo 42 4" xfId="1081" xr:uid="{00000000-0005-0000-0000-00000C180000}"/>
    <cellStyle name="Nuovo 42 4 2" xfId="6726" xr:uid="{00000000-0005-0000-0000-00000D180000}"/>
    <cellStyle name="Nuovo 42 4 2 2" xfId="6727" xr:uid="{00000000-0005-0000-0000-00000E180000}"/>
    <cellStyle name="Nuovo 42 4 3" xfId="6728" xr:uid="{00000000-0005-0000-0000-00000F180000}"/>
    <cellStyle name="Nuovo 42 4 4" xfId="6729" xr:uid="{00000000-0005-0000-0000-000010180000}"/>
    <cellStyle name="Nuovo 42 5" xfId="1082" xr:uid="{00000000-0005-0000-0000-000011180000}"/>
    <cellStyle name="Nuovo 42 5 2" xfId="6730" xr:uid="{00000000-0005-0000-0000-000012180000}"/>
    <cellStyle name="Nuovo 42 6" xfId="6731" xr:uid="{00000000-0005-0000-0000-000013180000}"/>
    <cellStyle name="Nuovo 43" xfId="1083" xr:uid="{00000000-0005-0000-0000-000014180000}"/>
    <cellStyle name="Nuovo 43 2" xfId="1084" xr:uid="{00000000-0005-0000-0000-000015180000}"/>
    <cellStyle name="Nuovo 43 2 2" xfId="6732" xr:uid="{00000000-0005-0000-0000-000016180000}"/>
    <cellStyle name="Nuovo 43 2 3" xfId="6733" xr:uid="{00000000-0005-0000-0000-000017180000}"/>
    <cellStyle name="Nuovo 43 3" xfId="1085" xr:uid="{00000000-0005-0000-0000-000018180000}"/>
    <cellStyle name="Nuovo 43 3 2" xfId="1086" xr:uid="{00000000-0005-0000-0000-000019180000}"/>
    <cellStyle name="Nuovo 43 3 2 2" xfId="6734" xr:uid="{00000000-0005-0000-0000-00001A180000}"/>
    <cellStyle name="Nuovo 43 3 3" xfId="2348" xr:uid="{00000000-0005-0000-0000-00001B180000}"/>
    <cellStyle name="Nuovo 43 3 3 2" xfId="6735" xr:uid="{00000000-0005-0000-0000-00001C180000}"/>
    <cellStyle name="Nuovo 43 3 3 3" xfId="6736" xr:uid="{00000000-0005-0000-0000-00001D180000}"/>
    <cellStyle name="Nuovo 43 3 4" xfId="6737" xr:uid="{00000000-0005-0000-0000-00001E180000}"/>
    <cellStyle name="Nuovo 43 3 5" xfId="6738" xr:uid="{00000000-0005-0000-0000-00001F180000}"/>
    <cellStyle name="Nuovo 43 4" xfId="1087" xr:uid="{00000000-0005-0000-0000-000020180000}"/>
    <cellStyle name="Nuovo 43 4 2" xfId="6739" xr:uid="{00000000-0005-0000-0000-000021180000}"/>
    <cellStyle name="Nuovo 43 4 2 2" xfId="6740" xr:uid="{00000000-0005-0000-0000-000022180000}"/>
    <cellStyle name="Nuovo 43 4 3" xfId="6741" xr:uid="{00000000-0005-0000-0000-000023180000}"/>
    <cellStyle name="Nuovo 43 4 4" xfId="6742" xr:uid="{00000000-0005-0000-0000-000024180000}"/>
    <cellStyle name="Nuovo 43 5" xfId="1088" xr:uid="{00000000-0005-0000-0000-000025180000}"/>
    <cellStyle name="Nuovo 43 5 2" xfId="6743" xr:uid="{00000000-0005-0000-0000-000026180000}"/>
    <cellStyle name="Nuovo 43 6" xfId="6744" xr:uid="{00000000-0005-0000-0000-000027180000}"/>
    <cellStyle name="Nuovo 44" xfId="1089" xr:uid="{00000000-0005-0000-0000-000028180000}"/>
    <cellStyle name="Nuovo 44 2" xfId="1090" xr:uid="{00000000-0005-0000-0000-000029180000}"/>
    <cellStyle name="Nuovo 44 2 2" xfId="6745" xr:uid="{00000000-0005-0000-0000-00002A180000}"/>
    <cellStyle name="Nuovo 44 2 3" xfId="6746" xr:uid="{00000000-0005-0000-0000-00002B180000}"/>
    <cellStyle name="Nuovo 44 3" xfId="1091" xr:uid="{00000000-0005-0000-0000-00002C180000}"/>
    <cellStyle name="Nuovo 44 3 2" xfId="1092" xr:uid="{00000000-0005-0000-0000-00002D180000}"/>
    <cellStyle name="Nuovo 44 3 2 2" xfId="6747" xr:uid="{00000000-0005-0000-0000-00002E180000}"/>
    <cellStyle name="Nuovo 44 3 3" xfId="2349" xr:uid="{00000000-0005-0000-0000-00002F180000}"/>
    <cellStyle name="Nuovo 44 3 3 2" xfId="6748" xr:uid="{00000000-0005-0000-0000-000030180000}"/>
    <cellStyle name="Nuovo 44 3 3 3" xfId="6749" xr:uid="{00000000-0005-0000-0000-000031180000}"/>
    <cellStyle name="Nuovo 44 3 4" xfId="6750" xr:uid="{00000000-0005-0000-0000-000032180000}"/>
    <cellStyle name="Nuovo 44 3 5" xfId="6751" xr:uid="{00000000-0005-0000-0000-000033180000}"/>
    <cellStyle name="Nuovo 44 4" xfId="1093" xr:uid="{00000000-0005-0000-0000-000034180000}"/>
    <cellStyle name="Nuovo 44 4 2" xfId="6752" xr:uid="{00000000-0005-0000-0000-000035180000}"/>
    <cellStyle name="Nuovo 44 4 2 2" xfId="6753" xr:uid="{00000000-0005-0000-0000-000036180000}"/>
    <cellStyle name="Nuovo 44 4 3" xfId="6754" xr:uid="{00000000-0005-0000-0000-000037180000}"/>
    <cellStyle name="Nuovo 44 4 4" xfId="6755" xr:uid="{00000000-0005-0000-0000-000038180000}"/>
    <cellStyle name="Nuovo 44 5" xfId="1094" xr:uid="{00000000-0005-0000-0000-000039180000}"/>
    <cellStyle name="Nuovo 44 5 2" xfId="6756" xr:uid="{00000000-0005-0000-0000-00003A180000}"/>
    <cellStyle name="Nuovo 44 6" xfId="6757" xr:uid="{00000000-0005-0000-0000-00003B180000}"/>
    <cellStyle name="Nuovo 45" xfId="1095" xr:uid="{00000000-0005-0000-0000-00003C180000}"/>
    <cellStyle name="Nuovo 45 2" xfId="6758" xr:uid="{00000000-0005-0000-0000-00003D180000}"/>
    <cellStyle name="Nuovo 45 3" xfId="6759" xr:uid="{00000000-0005-0000-0000-00003E180000}"/>
    <cellStyle name="Nuovo 46" xfId="1096" xr:uid="{00000000-0005-0000-0000-00003F180000}"/>
    <cellStyle name="Nuovo 46 2" xfId="1097" xr:uid="{00000000-0005-0000-0000-000040180000}"/>
    <cellStyle name="Nuovo 46 2 2" xfId="6760" xr:uid="{00000000-0005-0000-0000-000041180000}"/>
    <cellStyle name="Nuovo 46 3" xfId="2350" xr:uid="{00000000-0005-0000-0000-000042180000}"/>
    <cellStyle name="Nuovo 46 3 2" xfId="6761" xr:uid="{00000000-0005-0000-0000-000043180000}"/>
    <cellStyle name="Nuovo 46 3 3" xfId="6762" xr:uid="{00000000-0005-0000-0000-000044180000}"/>
    <cellStyle name="Nuovo 46 4" xfId="6763" xr:uid="{00000000-0005-0000-0000-000045180000}"/>
    <cellStyle name="Nuovo 46 5" xfId="6764" xr:uid="{00000000-0005-0000-0000-000046180000}"/>
    <cellStyle name="Nuovo 47" xfId="1098" xr:uid="{00000000-0005-0000-0000-000047180000}"/>
    <cellStyle name="Nuovo 47 2" xfId="6765" xr:uid="{00000000-0005-0000-0000-000048180000}"/>
    <cellStyle name="Nuovo 47 2 2" xfId="6766" xr:uid="{00000000-0005-0000-0000-000049180000}"/>
    <cellStyle name="Nuovo 47 3" xfId="6767" xr:uid="{00000000-0005-0000-0000-00004A180000}"/>
    <cellStyle name="Nuovo 47 4" xfId="6768" xr:uid="{00000000-0005-0000-0000-00004B180000}"/>
    <cellStyle name="Nuovo 48" xfId="1099" xr:uid="{00000000-0005-0000-0000-00004C180000}"/>
    <cellStyle name="Nuovo 48 2" xfId="6769" xr:uid="{00000000-0005-0000-0000-00004D180000}"/>
    <cellStyle name="Nuovo 5" xfId="1100" xr:uid="{00000000-0005-0000-0000-00004E180000}"/>
    <cellStyle name="Nuovo 5 2" xfId="1101" xr:uid="{00000000-0005-0000-0000-00004F180000}"/>
    <cellStyle name="Nuovo 5 2 2" xfId="6770" xr:uid="{00000000-0005-0000-0000-000050180000}"/>
    <cellStyle name="Nuovo 5 2 3" xfId="6771" xr:uid="{00000000-0005-0000-0000-000051180000}"/>
    <cellStyle name="Nuovo 5 3" xfId="1102" xr:uid="{00000000-0005-0000-0000-000052180000}"/>
    <cellStyle name="Nuovo 5 3 2" xfId="1103" xr:uid="{00000000-0005-0000-0000-000053180000}"/>
    <cellStyle name="Nuovo 5 3 2 2" xfId="6772" xr:uid="{00000000-0005-0000-0000-000054180000}"/>
    <cellStyle name="Nuovo 5 3 3" xfId="2351" xr:uid="{00000000-0005-0000-0000-000055180000}"/>
    <cellStyle name="Nuovo 5 3 3 2" xfId="6773" xr:uid="{00000000-0005-0000-0000-000056180000}"/>
    <cellStyle name="Nuovo 5 3 3 3" xfId="6774" xr:uid="{00000000-0005-0000-0000-000057180000}"/>
    <cellStyle name="Nuovo 5 3 4" xfId="6775" xr:uid="{00000000-0005-0000-0000-000058180000}"/>
    <cellStyle name="Nuovo 5 3 5" xfId="6776" xr:uid="{00000000-0005-0000-0000-000059180000}"/>
    <cellStyle name="Nuovo 5 4" xfId="1104" xr:uid="{00000000-0005-0000-0000-00005A180000}"/>
    <cellStyle name="Nuovo 5 4 2" xfId="6777" xr:uid="{00000000-0005-0000-0000-00005B180000}"/>
    <cellStyle name="Nuovo 5 4 2 2" xfId="6778" xr:uid="{00000000-0005-0000-0000-00005C180000}"/>
    <cellStyle name="Nuovo 5 4 3" xfId="6779" xr:uid="{00000000-0005-0000-0000-00005D180000}"/>
    <cellStyle name="Nuovo 5 4 4" xfId="6780" xr:uid="{00000000-0005-0000-0000-00005E180000}"/>
    <cellStyle name="Nuovo 5 5" xfId="1105" xr:uid="{00000000-0005-0000-0000-00005F180000}"/>
    <cellStyle name="Nuovo 5 5 2" xfId="6781" xr:uid="{00000000-0005-0000-0000-000060180000}"/>
    <cellStyle name="Nuovo 5 6" xfId="6782" xr:uid="{00000000-0005-0000-0000-000061180000}"/>
    <cellStyle name="Nuovo 6" xfId="1106" xr:uid="{00000000-0005-0000-0000-000062180000}"/>
    <cellStyle name="Nuovo 6 2" xfId="1107" xr:uid="{00000000-0005-0000-0000-000063180000}"/>
    <cellStyle name="Nuovo 6 2 2" xfId="6783" xr:uid="{00000000-0005-0000-0000-000064180000}"/>
    <cellStyle name="Nuovo 6 2 3" xfId="6784" xr:uid="{00000000-0005-0000-0000-000065180000}"/>
    <cellStyle name="Nuovo 6 3" xfId="1108" xr:uid="{00000000-0005-0000-0000-000066180000}"/>
    <cellStyle name="Nuovo 6 3 2" xfId="1109" xr:uid="{00000000-0005-0000-0000-000067180000}"/>
    <cellStyle name="Nuovo 6 3 2 2" xfId="6785" xr:uid="{00000000-0005-0000-0000-000068180000}"/>
    <cellStyle name="Nuovo 6 3 3" xfId="2352" xr:uid="{00000000-0005-0000-0000-000069180000}"/>
    <cellStyle name="Nuovo 6 3 3 2" xfId="6786" xr:uid="{00000000-0005-0000-0000-00006A180000}"/>
    <cellStyle name="Nuovo 6 3 3 3" xfId="6787" xr:uid="{00000000-0005-0000-0000-00006B180000}"/>
    <cellStyle name="Nuovo 6 3 4" xfId="6788" xr:uid="{00000000-0005-0000-0000-00006C180000}"/>
    <cellStyle name="Nuovo 6 3 5" xfId="6789" xr:uid="{00000000-0005-0000-0000-00006D180000}"/>
    <cellStyle name="Nuovo 6 4" xfId="1110" xr:uid="{00000000-0005-0000-0000-00006E180000}"/>
    <cellStyle name="Nuovo 6 4 2" xfId="6790" xr:uid="{00000000-0005-0000-0000-00006F180000}"/>
    <cellStyle name="Nuovo 6 4 2 2" xfId="6791" xr:uid="{00000000-0005-0000-0000-000070180000}"/>
    <cellStyle name="Nuovo 6 4 3" xfId="6792" xr:uid="{00000000-0005-0000-0000-000071180000}"/>
    <cellStyle name="Nuovo 6 4 4" xfId="6793" xr:uid="{00000000-0005-0000-0000-000072180000}"/>
    <cellStyle name="Nuovo 6 5" xfId="1111" xr:uid="{00000000-0005-0000-0000-000073180000}"/>
    <cellStyle name="Nuovo 6 5 2" xfId="6794" xr:uid="{00000000-0005-0000-0000-000074180000}"/>
    <cellStyle name="Nuovo 6 6" xfId="6795" xr:uid="{00000000-0005-0000-0000-000075180000}"/>
    <cellStyle name="Nuovo 7" xfId="1112" xr:uid="{00000000-0005-0000-0000-000076180000}"/>
    <cellStyle name="Nuovo 7 2" xfId="1113" xr:uid="{00000000-0005-0000-0000-000077180000}"/>
    <cellStyle name="Nuovo 7 2 2" xfId="6796" xr:uid="{00000000-0005-0000-0000-000078180000}"/>
    <cellStyle name="Nuovo 7 2 3" xfId="6797" xr:uid="{00000000-0005-0000-0000-000079180000}"/>
    <cellStyle name="Nuovo 7 3" xfId="1114" xr:uid="{00000000-0005-0000-0000-00007A180000}"/>
    <cellStyle name="Nuovo 7 3 2" xfId="1115" xr:uid="{00000000-0005-0000-0000-00007B180000}"/>
    <cellStyle name="Nuovo 7 3 2 2" xfId="6798" xr:uid="{00000000-0005-0000-0000-00007C180000}"/>
    <cellStyle name="Nuovo 7 3 3" xfId="2353" xr:uid="{00000000-0005-0000-0000-00007D180000}"/>
    <cellStyle name="Nuovo 7 3 3 2" xfId="6799" xr:uid="{00000000-0005-0000-0000-00007E180000}"/>
    <cellStyle name="Nuovo 7 3 3 3" xfId="6800" xr:uid="{00000000-0005-0000-0000-00007F180000}"/>
    <cellStyle name="Nuovo 7 3 4" xfId="6801" xr:uid="{00000000-0005-0000-0000-000080180000}"/>
    <cellStyle name="Nuovo 7 3 5" xfId="6802" xr:uid="{00000000-0005-0000-0000-000081180000}"/>
    <cellStyle name="Nuovo 7 4" xfId="1116" xr:uid="{00000000-0005-0000-0000-000082180000}"/>
    <cellStyle name="Nuovo 7 4 2" xfId="6803" xr:uid="{00000000-0005-0000-0000-000083180000}"/>
    <cellStyle name="Nuovo 7 4 2 2" xfId="6804" xr:uid="{00000000-0005-0000-0000-000084180000}"/>
    <cellStyle name="Nuovo 7 4 3" xfId="6805" xr:uid="{00000000-0005-0000-0000-000085180000}"/>
    <cellStyle name="Nuovo 7 4 4" xfId="6806" xr:uid="{00000000-0005-0000-0000-000086180000}"/>
    <cellStyle name="Nuovo 7 5" xfId="1117" xr:uid="{00000000-0005-0000-0000-000087180000}"/>
    <cellStyle name="Nuovo 7 5 2" xfId="6807" xr:uid="{00000000-0005-0000-0000-000088180000}"/>
    <cellStyle name="Nuovo 7 6" xfId="6808" xr:uid="{00000000-0005-0000-0000-000089180000}"/>
    <cellStyle name="Nuovo 8" xfId="1118" xr:uid="{00000000-0005-0000-0000-00008A180000}"/>
    <cellStyle name="Nuovo 8 2" xfId="1119" xr:uid="{00000000-0005-0000-0000-00008B180000}"/>
    <cellStyle name="Nuovo 8 2 2" xfId="6809" xr:uid="{00000000-0005-0000-0000-00008C180000}"/>
    <cellStyle name="Nuovo 8 2 3" xfId="6810" xr:uid="{00000000-0005-0000-0000-00008D180000}"/>
    <cellStyle name="Nuovo 8 3" xfId="1120" xr:uid="{00000000-0005-0000-0000-00008E180000}"/>
    <cellStyle name="Nuovo 8 3 2" xfId="1121" xr:uid="{00000000-0005-0000-0000-00008F180000}"/>
    <cellStyle name="Nuovo 8 3 2 2" xfId="6811" xr:uid="{00000000-0005-0000-0000-000090180000}"/>
    <cellStyle name="Nuovo 8 3 3" xfId="2354" xr:uid="{00000000-0005-0000-0000-000091180000}"/>
    <cellStyle name="Nuovo 8 3 3 2" xfId="6812" xr:uid="{00000000-0005-0000-0000-000092180000}"/>
    <cellStyle name="Nuovo 8 3 3 3" xfId="6813" xr:uid="{00000000-0005-0000-0000-000093180000}"/>
    <cellStyle name="Nuovo 8 3 4" xfId="6814" xr:uid="{00000000-0005-0000-0000-000094180000}"/>
    <cellStyle name="Nuovo 8 3 5" xfId="6815" xr:uid="{00000000-0005-0000-0000-000095180000}"/>
    <cellStyle name="Nuovo 8 4" xfId="1122" xr:uid="{00000000-0005-0000-0000-000096180000}"/>
    <cellStyle name="Nuovo 8 4 2" xfId="6816" xr:uid="{00000000-0005-0000-0000-000097180000}"/>
    <cellStyle name="Nuovo 8 4 2 2" xfId="6817" xr:uid="{00000000-0005-0000-0000-000098180000}"/>
    <cellStyle name="Nuovo 8 4 3" xfId="6818" xr:uid="{00000000-0005-0000-0000-000099180000}"/>
    <cellStyle name="Nuovo 8 4 4" xfId="6819" xr:uid="{00000000-0005-0000-0000-00009A180000}"/>
    <cellStyle name="Nuovo 8 5" xfId="1123" xr:uid="{00000000-0005-0000-0000-00009B180000}"/>
    <cellStyle name="Nuovo 8 5 2" xfId="6820" xr:uid="{00000000-0005-0000-0000-00009C180000}"/>
    <cellStyle name="Nuovo 8 6" xfId="6821" xr:uid="{00000000-0005-0000-0000-00009D180000}"/>
    <cellStyle name="Nuovo 9" xfId="1124" xr:uid="{00000000-0005-0000-0000-00009E180000}"/>
    <cellStyle name="Nuovo 9 2" xfId="1125" xr:uid="{00000000-0005-0000-0000-00009F180000}"/>
    <cellStyle name="Nuovo 9 2 2" xfId="6822" xr:uid="{00000000-0005-0000-0000-0000A0180000}"/>
    <cellStyle name="Nuovo 9 2 3" xfId="6823" xr:uid="{00000000-0005-0000-0000-0000A1180000}"/>
    <cellStyle name="Nuovo 9 3" xfId="1126" xr:uid="{00000000-0005-0000-0000-0000A2180000}"/>
    <cellStyle name="Nuovo 9 3 2" xfId="1127" xr:uid="{00000000-0005-0000-0000-0000A3180000}"/>
    <cellStyle name="Nuovo 9 3 2 2" xfId="6824" xr:uid="{00000000-0005-0000-0000-0000A4180000}"/>
    <cellStyle name="Nuovo 9 3 3" xfId="2355" xr:uid="{00000000-0005-0000-0000-0000A5180000}"/>
    <cellStyle name="Nuovo 9 3 3 2" xfId="6825" xr:uid="{00000000-0005-0000-0000-0000A6180000}"/>
    <cellStyle name="Nuovo 9 3 3 3" xfId="6826" xr:uid="{00000000-0005-0000-0000-0000A7180000}"/>
    <cellStyle name="Nuovo 9 3 4" xfId="6827" xr:uid="{00000000-0005-0000-0000-0000A8180000}"/>
    <cellStyle name="Nuovo 9 3 5" xfId="6828" xr:uid="{00000000-0005-0000-0000-0000A9180000}"/>
    <cellStyle name="Nuovo 9 4" xfId="1128" xr:uid="{00000000-0005-0000-0000-0000AA180000}"/>
    <cellStyle name="Nuovo 9 4 2" xfId="6829" xr:uid="{00000000-0005-0000-0000-0000AB180000}"/>
    <cellStyle name="Nuovo 9 4 2 2" xfId="6830" xr:uid="{00000000-0005-0000-0000-0000AC180000}"/>
    <cellStyle name="Nuovo 9 4 3" xfId="6831" xr:uid="{00000000-0005-0000-0000-0000AD180000}"/>
    <cellStyle name="Nuovo 9 4 4" xfId="6832" xr:uid="{00000000-0005-0000-0000-0000AE180000}"/>
    <cellStyle name="Nuovo 9 5" xfId="1129" xr:uid="{00000000-0005-0000-0000-0000AF180000}"/>
    <cellStyle name="Nuovo 9 5 2" xfId="6833" xr:uid="{00000000-0005-0000-0000-0000B0180000}"/>
    <cellStyle name="Nuovo 9 6" xfId="6834" xr:uid="{00000000-0005-0000-0000-0000B1180000}"/>
    <cellStyle name="Output" xfId="1967" builtinId="21" customBuiltin="1"/>
    <cellStyle name="Output 2" xfId="1130" xr:uid="{00000000-0005-0000-0000-0000B3180000}"/>
    <cellStyle name="Output 2 10" xfId="6835" xr:uid="{00000000-0005-0000-0000-0000B4180000}"/>
    <cellStyle name="Output 2 2" xfId="2356" xr:uid="{00000000-0005-0000-0000-0000B5180000}"/>
    <cellStyle name="Output 2 2 2" xfId="2357" xr:uid="{00000000-0005-0000-0000-0000B6180000}"/>
    <cellStyle name="Output 2 2 3" xfId="2358" xr:uid="{00000000-0005-0000-0000-0000B7180000}"/>
    <cellStyle name="Output 2 2 4" xfId="2359" xr:uid="{00000000-0005-0000-0000-0000B8180000}"/>
    <cellStyle name="Output 2 2 5" xfId="2360" xr:uid="{00000000-0005-0000-0000-0000B9180000}"/>
    <cellStyle name="Output 2 3" xfId="2361" xr:uid="{00000000-0005-0000-0000-0000BA180000}"/>
    <cellStyle name="Output 2 3 2" xfId="6836" xr:uid="{00000000-0005-0000-0000-0000BB180000}"/>
    <cellStyle name="Output 2 3 3" xfId="6837" xr:uid="{00000000-0005-0000-0000-0000BC180000}"/>
    <cellStyle name="Output 2 4" xfId="2362" xr:uid="{00000000-0005-0000-0000-0000BD180000}"/>
    <cellStyle name="Output 2 4 2" xfId="6838" xr:uid="{00000000-0005-0000-0000-0000BE180000}"/>
    <cellStyle name="Output 2 4 3" xfId="6839" xr:uid="{00000000-0005-0000-0000-0000BF180000}"/>
    <cellStyle name="Output 2 5" xfId="2363" xr:uid="{00000000-0005-0000-0000-0000C0180000}"/>
    <cellStyle name="Output 2 5 2" xfId="6840" xr:uid="{00000000-0005-0000-0000-0000C1180000}"/>
    <cellStyle name="Output 2 5 3" xfId="6841" xr:uid="{00000000-0005-0000-0000-0000C2180000}"/>
    <cellStyle name="Output 2 6" xfId="2364" xr:uid="{00000000-0005-0000-0000-0000C3180000}"/>
    <cellStyle name="Output 2 6 2" xfId="6842" xr:uid="{00000000-0005-0000-0000-0000C4180000}"/>
    <cellStyle name="Output 2 6 3" xfId="6843" xr:uid="{00000000-0005-0000-0000-0000C5180000}"/>
    <cellStyle name="Output 2 7" xfId="6844" xr:uid="{00000000-0005-0000-0000-0000C6180000}"/>
    <cellStyle name="Output 2 7 2" xfId="6845" xr:uid="{00000000-0005-0000-0000-0000C7180000}"/>
    <cellStyle name="Output 2 8" xfId="6846" xr:uid="{00000000-0005-0000-0000-0000C8180000}"/>
    <cellStyle name="Output 2 9" xfId="6847" xr:uid="{00000000-0005-0000-0000-0000C9180000}"/>
    <cellStyle name="Output 3" xfId="1131" xr:uid="{00000000-0005-0000-0000-0000CA180000}"/>
    <cellStyle name="Output 3 2" xfId="6848" xr:uid="{00000000-0005-0000-0000-0000CB180000}"/>
    <cellStyle name="Output 3 2 2" xfId="6849" xr:uid="{00000000-0005-0000-0000-0000CC180000}"/>
    <cellStyle name="Output 3 2 3" xfId="6850" xr:uid="{00000000-0005-0000-0000-0000CD180000}"/>
    <cellStyle name="Output 3 3" xfId="6851" xr:uid="{00000000-0005-0000-0000-0000CE180000}"/>
    <cellStyle name="Output 3 3 2" xfId="6852" xr:uid="{00000000-0005-0000-0000-0000CF180000}"/>
    <cellStyle name="Output 3 3 3" xfId="6853" xr:uid="{00000000-0005-0000-0000-0000D0180000}"/>
    <cellStyle name="Output 3 4" xfId="6854" xr:uid="{00000000-0005-0000-0000-0000D1180000}"/>
    <cellStyle name="Output 3 4 2" xfId="6855" xr:uid="{00000000-0005-0000-0000-0000D2180000}"/>
    <cellStyle name="Output 3 4 3" xfId="6856" xr:uid="{00000000-0005-0000-0000-0000D3180000}"/>
    <cellStyle name="Output 3 5" xfId="6857" xr:uid="{00000000-0005-0000-0000-0000D4180000}"/>
    <cellStyle name="Output 3 5 2" xfId="6858" xr:uid="{00000000-0005-0000-0000-0000D5180000}"/>
    <cellStyle name="Output 3 5 3" xfId="6859" xr:uid="{00000000-0005-0000-0000-0000D6180000}"/>
    <cellStyle name="Output 3 6" xfId="6860" xr:uid="{00000000-0005-0000-0000-0000D7180000}"/>
    <cellStyle name="Output 3 7" xfId="6861" xr:uid="{00000000-0005-0000-0000-0000D8180000}"/>
    <cellStyle name="Output 4" xfId="6862" xr:uid="{00000000-0005-0000-0000-0000D9180000}"/>
    <cellStyle name="Output 4 2" xfId="6863" xr:uid="{00000000-0005-0000-0000-0000DA180000}"/>
    <cellStyle name="Output 5" xfId="6864" xr:uid="{00000000-0005-0000-0000-0000DB180000}"/>
    <cellStyle name="Output 6" xfId="6865" xr:uid="{00000000-0005-0000-0000-0000DC180000}"/>
    <cellStyle name="Overskrift 1 2" xfId="6866" xr:uid="{00000000-0005-0000-0000-0000DD180000}"/>
    <cellStyle name="Overskrift 1 2 2" xfId="6867" xr:uid="{00000000-0005-0000-0000-0000DE180000}"/>
    <cellStyle name="Overskrift 2 2" xfId="6868" xr:uid="{00000000-0005-0000-0000-0000DF180000}"/>
    <cellStyle name="Overskrift 2 2 2" xfId="6869" xr:uid="{00000000-0005-0000-0000-0000E0180000}"/>
    <cellStyle name="Overskrift 3 2" xfId="6870" xr:uid="{00000000-0005-0000-0000-0000E1180000}"/>
    <cellStyle name="Overskrift 3 2 2" xfId="6871" xr:uid="{00000000-0005-0000-0000-0000E2180000}"/>
    <cellStyle name="Overskrift 4 2" xfId="6872" xr:uid="{00000000-0005-0000-0000-0000E3180000}"/>
    <cellStyle name="Overskrift 4 2 2" xfId="6873" xr:uid="{00000000-0005-0000-0000-0000E4180000}"/>
    <cellStyle name="Percen - Type1" xfId="8" xr:uid="{00000000-0005-0000-0000-0000E5180000}"/>
    <cellStyle name="Percen - Type1 2" xfId="6874" xr:uid="{00000000-0005-0000-0000-0000E6180000}"/>
    <cellStyle name="Percent" xfId="11" builtinId="5"/>
    <cellStyle name="Percent 2" xfId="9" xr:uid="{00000000-0005-0000-0000-0000E8180000}"/>
    <cellStyle name="Percent 2 2" xfId="2366" xr:uid="{00000000-0005-0000-0000-0000E9180000}"/>
    <cellStyle name="Percent 2 2 2" xfId="6875" xr:uid="{00000000-0005-0000-0000-0000EA180000}"/>
    <cellStyle name="Percent 2 2 3" xfId="6876" xr:uid="{00000000-0005-0000-0000-0000EB180000}"/>
    <cellStyle name="Percent 2 2 3 2" xfId="6877" xr:uid="{00000000-0005-0000-0000-0000EC180000}"/>
    <cellStyle name="Percent 2 2 4" xfId="6878" xr:uid="{00000000-0005-0000-0000-0000ED180000}"/>
    <cellStyle name="Percent 2 2 5" xfId="6879" xr:uid="{00000000-0005-0000-0000-0000EE180000}"/>
    <cellStyle name="Percent 2 3" xfId="2365" xr:uid="{00000000-0005-0000-0000-0000EF180000}"/>
    <cellStyle name="Percent 2 3 2" xfId="6880" xr:uid="{00000000-0005-0000-0000-0000F0180000}"/>
    <cellStyle name="Percent 3" xfId="1132" xr:uid="{00000000-0005-0000-0000-0000F1180000}"/>
    <cellStyle name="Percent 3 2" xfId="1133" xr:uid="{00000000-0005-0000-0000-0000F2180000}"/>
    <cellStyle name="Percent 3 2 2" xfId="2368" xr:uid="{00000000-0005-0000-0000-0000F3180000}"/>
    <cellStyle name="Percent 3 2 3" xfId="6881" xr:uid="{00000000-0005-0000-0000-0000F4180000}"/>
    <cellStyle name="Percent 3 3" xfId="1134" xr:uid="{00000000-0005-0000-0000-0000F5180000}"/>
    <cellStyle name="Percent 3 3 2" xfId="1135" xr:uid="{00000000-0005-0000-0000-0000F6180000}"/>
    <cellStyle name="Percent 3 3 2 2" xfId="6882" xr:uid="{00000000-0005-0000-0000-0000F7180000}"/>
    <cellStyle name="Percent 3 3 3" xfId="2369" xr:uid="{00000000-0005-0000-0000-0000F8180000}"/>
    <cellStyle name="Percent 3 3 3 2" xfId="6883" xr:uid="{00000000-0005-0000-0000-0000F9180000}"/>
    <cellStyle name="Percent 3 3 3 3" xfId="6884" xr:uid="{00000000-0005-0000-0000-0000FA180000}"/>
    <cellStyle name="Percent 3 3 4" xfId="6885" xr:uid="{00000000-0005-0000-0000-0000FB180000}"/>
    <cellStyle name="Percent 3 3 5" xfId="6886" xr:uid="{00000000-0005-0000-0000-0000FC180000}"/>
    <cellStyle name="Percent 3 4" xfId="1136" xr:uid="{00000000-0005-0000-0000-0000FD180000}"/>
    <cellStyle name="Percent 3 4 2" xfId="6887" xr:uid="{00000000-0005-0000-0000-0000FE180000}"/>
    <cellStyle name="Percent 3 5" xfId="2367" xr:uid="{00000000-0005-0000-0000-0000FF180000}"/>
    <cellStyle name="Percent 3 5 2" xfId="6888" xr:uid="{00000000-0005-0000-0000-000000190000}"/>
    <cellStyle name="Percent 3 6" xfId="6889" xr:uid="{00000000-0005-0000-0000-000001190000}"/>
    <cellStyle name="Percent 4" xfId="1137" xr:uid="{00000000-0005-0000-0000-000002190000}"/>
    <cellStyle name="Percent 4 2" xfId="6890" xr:uid="{00000000-0005-0000-0000-000003190000}"/>
    <cellStyle name="Percent 4 2 2" xfId="6891" xr:uid="{00000000-0005-0000-0000-000004190000}"/>
    <cellStyle name="Percent 4 3" xfId="6892" xr:uid="{00000000-0005-0000-0000-000005190000}"/>
    <cellStyle name="Percent 4 4" xfId="6893" xr:uid="{00000000-0005-0000-0000-000006190000}"/>
    <cellStyle name="Percent 5" xfId="1138" xr:uid="{00000000-0005-0000-0000-000007190000}"/>
    <cellStyle name="Percent 5 2" xfId="6894" xr:uid="{00000000-0005-0000-0000-000008190000}"/>
    <cellStyle name="Percent 5 3" xfId="6895" xr:uid="{00000000-0005-0000-0000-000009190000}"/>
    <cellStyle name="Percent 6" xfId="6896" xr:uid="{00000000-0005-0000-0000-00000A190000}"/>
    <cellStyle name="Percent 6 2" xfId="6897" xr:uid="{00000000-0005-0000-0000-00000B190000}"/>
    <cellStyle name="Percent 7" xfId="6898" xr:uid="{00000000-0005-0000-0000-00000C190000}"/>
    <cellStyle name="Percent 7 2" xfId="6899" xr:uid="{00000000-0005-0000-0000-00000D190000}"/>
    <cellStyle name="Percentuale 10" xfId="1139" xr:uid="{00000000-0005-0000-0000-00000E190000}"/>
    <cellStyle name="Percentuale 10 2" xfId="1140" xr:uid="{00000000-0005-0000-0000-00000F190000}"/>
    <cellStyle name="Percentuale 10 2 2" xfId="6900" xr:uid="{00000000-0005-0000-0000-000010190000}"/>
    <cellStyle name="Percentuale 10 2 3" xfId="6901" xr:uid="{00000000-0005-0000-0000-000011190000}"/>
    <cellStyle name="Percentuale 10 3" xfId="1141" xr:uid="{00000000-0005-0000-0000-000012190000}"/>
    <cellStyle name="Percentuale 10 3 2" xfId="1142" xr:uid="{00000000-0005-0000-0000-000013190000}"/>
    <cellStyle name="Percentuale 10 3 2 2" xfId="6902" xr:uid="{00000000-0005-0000-0000-000014190000}"/>
    <cellStyle name="Percentuale 10 3 3" xfId="2370" xr:uid="{00000000-0005-0000-0000-000015190000}"/>
    <cellStyle name="Percentuale 10 3 3 2" xfId="6903" xr:uid="{00000000-0005-0000-0000-000016190000}"/>
    <cellStyle name="Percentuale 10 3 3 3" xfId="6904" xr:uid="{00000000-0005-0000-0000-000017190000}"/>
    <cellStyle name="Percentuale 10 3 4" xfId="6905" xr:uid="{00000000-0005-0000-0000-000018190000}"/>
    <cellStyle name="Percentuale 10 3 5" xfId="6906" xr:uid="{00000000-0005-0000-0000-000019190000}"/>
    <cellStyle name="Percentuale 10 4" xfId="1143" xr:uid="{00000000-0005-0000-0000-00001A190000}"/>
    <cellStyle name="Percentuale 10 4 2" xfId="6907" xr:uid="{00000000-0005-0000-0000-00001B190000}"/>
    <cellStyle name="Percentuale 10 4 2 2" xfId="6908" xr:uid="{00000000-0005-0000-0000-00001C190000}"/>
    <cellStyle name="Percentuale 10 4 3" xfId="6909" xr:uid="{00000000-0005-0000-0000-00001D190000}"/>
    <cellStyle name="Percentuale 10 4 4" xfId="6910" xr:uid="{00000000-0005-0000-0000-00001E190000}"/>
    <cellStyle name="Percentuale 10 5" xfId="1144" xr:uid="{00000000-0005-0000-0000-00001F190000}"/>
    <cellStyle name="Percentuale 10 5 2" xfId="6911" xr:uid="{00000000-0005-0000-0000-000020190000}"/>
    <cellStyle name="Percentuale 10 6" xfId="6912" xr:uid="{00000000-0005-0000-0000-000021190000}"/>
    <cellStyle name="Percentuale 11" xfId="1145" xr:uid="{00000000-0005-0000-0000-000022190000}"/>
    <cellStyle name="Percentuale 11 2" xfId="1146" xr:uid="{00000000-0005-0000-0000-000023190000}"/>
    <cellStyle name="Percentuale 11 2 2" xfId="6913" xr:uid="{00000000-0005-0000-0000-000024190000}"/>
    <cellStyle name="Percentuale 11 2 3" xfId="6914" xr:uid="{00000000-0005-0000-0000-000025190000}"/>
    <cellStyle name="Percentuale 11 3" xfId="1147" xr:uid="{00000000-0005-0000-0000-000026190000}"/>
    <cellStyle name="Percentuale 11 3 2" xfId="1148" xr:uid="{00000000-0005-0000-0000-000027190000}"/>
    <cellStyle name="Percentuale 11 3 2 2" xfId="6915" xr:uid="{00000000-0005-0000-0000-000028190000}"/>
    <cellStyle name="Percentuale 11 3 3" xfId="2371" xr:uid="{00000000-0005-0000-0000-000029190000}"/>
    <cellStyle name="Percentuale 11 3 3 2" xfId="6916" xr:uid="{00000000-0005-0000-0000-00002A190000}"/>
    <cellStyle name="Percentuale 11 3 3 3" xfId="6917" xr:uid="{00000000-0005-0000-0000-00002B190000}"/>
    <cellStyle name="Percentuale 11 3 4" xfId="6918" xr:uid="{00000000-0005-0000-0000-00002C190000}"/>
    <cellStyle name="Percentuale 11 3 5" xfId="6919" xr:uid="{00000000-0005-0000-0000-00002D190000}"/>
    <cellStyle name="Percentuale 11 4" xfId="1149" xr:uid="{00000000-0005-0000-0000-00002E190000}"/>
    <cellStyle name="Percentuale 11 4 2" xfId="6920" xr:uid="{00000000-0005-0000-0000-00002F190000}"/>
    <cellStyle name="Percentuale 11 4 2 2" xfId="6921" xr:uid="{00000000-0005-0000-0000-000030190000}"/>
    <cellStyle name="Percentuale 11 4 3" xfId="6922" xr:uid="{00000000-0005-0000-0000-000031190000}"/>
    <cellStyle name="Percentuale 11 4 4" xfId="6923" xr:uid="{00000000-0005-0000-0000-000032190000}"/>
    <cellStyle name="Percentuale 11 5" xfId="1150" xr:uid="{00000000-0005-0000-0000-000033190000}"/>
    <cellStyle name="Percentuale 11 5 2" xfId="6924" xr:uid="{00000000-0005-0000-0000-000034190000}"/>
    <cellStyle name="Percentuale 11 6" xfId="6925" xr:uid="{00000000-0005-0000-0000-000035190000}"/>
    <cellStyle name="Percentuale 12" xfId="1151" xr:uid="{00000000-0005-0000-0000-000036190000}"/>
    <cellStyle name="Percentuale 12 2" xfId="1152" xr:uid="{00000000-0005-0000-0000-000037190000}"/>
    <cellStyle name="Percentuale 12 2 2" xfId="6926" xr:uid="{00000000-0005-0000-0000-000038190000}"/>
    <cellStyle name="Percentuale 12 2 3" xfId="6927" xr:uid="{00000000-0005-0000-0000-000039190000}"/>
    <cellStyle name="Percentuale 12 3" xfId="1153" xr:uid="{00000000-0005-0000-0000-00003A190000}"/>
    <cellStyle name="Percentuale 12 3 2" xfId="1154" xr:uid="{00000000-0005-0000-0000-00003B190000}"/>
    <cellStyle name="Percentuale 12 3 2 2" xfId="6928" xr:uid="{00000000-0005-0000-0000-00003C190000}"/>
    <cellStyle name="Percentuale 12 3 3" xfId="2372" xr:uid="{00000000-0005-0000-0000-00003D190000}"/>
    <cellStyle name="Percentuale 12 3 3 2" xfId="6929" xr:uid="{00000000-0005-0000-0000-00003E190000}"/>
    <cellStyle name="Percentuale 12 3 3 3" xfId="6930" xr:uid="{00000000-0005-0000-0000-00003F190000}"/>
    <cellStyle name="Percentuale 12 3 4" xfId="6931" xr:uid="{00000000-0005-0000-0000-000040190000}"/>
    <cellStyle name="Percentuale 12 3 5" xfId="6932" xr:uid="{00000000-0005-0000-0000-000041190000}"/>
    <cellStyle name="Percentuale 12 4" xfId="1155" xr:uid="{00000000-0005-0000-0000-000042190000}"/>
    <cellStyle name="Percentuale 12 4 2" xfId="6933" xr:uid="{00000000-0005-0000-0000-000043190000}"/>
    <cellStyle name="Percentuale 12 4 2 2" xfId="6934" xr:uid="{00000000-0005-0000-0000-000044190000}"/>
    <cellStyle name="Percentuale 12 4 3" xfId="6935" xr:uid="{00000000-0005-0000-0000-000045190000}"/>
    <cellStyle name="Percentuale 12 4 4" xfId="6936" xr:uid="{00000000-0005-0000-0000-000046190000}"/>
    <cellStyle name="Percentuale 12 5" xfId="1156" xr:uid="{00000000-0005-0000-0000-000047190000}"/>
    <cellStyle name="Percentuale 12 5 2" xfId="6937" xr:uid="{00000000-0005-0000-0000-000048190000}"/>
    <cellStyle name="Percentuale 12 6" xfId="6938" xr:uid="{00000000-0005-0000-0000-000049190000}"/>
    <cellStyle name="Percentuale 13" xfId="1157" xr:uid="{00000000-0005-0000-0000-00004A190000}"/>
    <cellStyle name="Percentuale 13 2" xfId="1158" xr:uid="{00000000-0005-0000-0000-00004B190000}"/>
    <cellStyle name="Percentuale 13 2 2" xfId="6939" xr:uid="{00000000-0005-0000-0000-00004C190000}"/>
    <cellStyle name="Percentuale 13 2 3" xfId="6940" xr:uid="{00000000-0005-0000-0000-00004D190000}"/>
    <cellStyle name="Percentuale 13 3" xfId="1159" xr:uid="{00000000-0005-0000-0000-00004E190000}"/>
    <cellStyle name="Percentuale 13 3 2" xfId="1160" xr:uid="{00000000-0005-0000-0000-00004F190000}"/>
    <cellStyle name="Percentuale 13 3 2 2" xfId="6941" xr:uid="{00000000-0005-0000-0000-000050190000}"/>
    <cellStyle name="Percentuale 13 3 3" xfId="2373" xr:uid="{00000000-0005-0000-0000-000051190000}"/>
    <cellStyle name="Percentuale 13 3 3 2" xfId="6942" xr:uid="{00000000-0005-0000-0000-000052190000}"/>
    <cellStyle name="Percentuale 13 3 3 3" xfId="6943" xr:uid="{00000000-0005-0000-0000-000053190000}"/>
    <cellStyle name="Percentuale 13 3 4" xfId="6944" xr:uid="{00000000-0005-0000-0000-000054190000}"/>
    <cellStyle name="Percentuale 13 3 5" xfId="6945" xr:uid="{00000000-0005-0000-0000-000055190000}"/>
    <cellStyle name="Percentuale 13 4" xfId="1161" xr:uid="{00000000-0005-0000-0000-000056190000}"/>
    <cellStyle name="Percentuale 13 4 2" xfId="6946" xr:uid="{00000000-0005-0000-0000-000057190000}"/>
    <cellStyle name="Percentuale 13 4 2 2" xfId="6947" xr:uid="{00000000-0005-0000-0000-000058190000}"/>
    <cellStyle name="Percentuale 13 4 3" xfId="6948" xr:uid="{00000000-0005-0000-0000-000059190000}"/>
    <cellStyle name="Percentuale 13 4 4" xfId="6949" xr:uid="{00000000-0005-0000-0000-00005A190000}"/>
    <cellStyle name="Percentuale 13 5" xfId="1162" xr:uid="{00000000-0005-0000-0000-00005B190000}"/>
    <cellStyle name="Percentuale 13 5 2" xfId="6950" xr:uid="{00000000-0005-0000-0000-00005C190000}"/>
    <cellStyle name="Percentuale 13 6" xfId="6951" xr:uid="{00000000-0005-0000-0000-00005D190000}"/>
    <cellStyle name="Percentuale 14" xfId="1163" xr:uid="{00000000-0005-0000-0000-00005E190000}"/>
    <cellStyle name="Percentuale 14 2" xfId="1164" xr:uid="{00000000-0005-0000-0000-00005F190000}"/>
    <cellStyle name="Percentuale 14 2 2" xfId="6952" xr:uid="{00000000-0005-0000-0000-000060190000}"/>
    <cellStyle name="Percentuale 14 2 3" xfId="6953" xr:uid="{00000000-0005-0000-0000-000061190000}"/>
    <cellStyle name="Percentuale 14 3" xfId="1165" xr:uid="{00000000-0005-0000-0000-000062190000}"/>
    <cellStyle name="Percentuale 14 3 2" xfId="1166" xr:uid="{00000000-0005-0000-0000-000063190000}"/>
    <cellStyle name="Percentuale 14 3 2 2" xfId="6954" xr:uid="{00000000-0005-0000-0000-000064190000}"/>
    <cellStyle name="Percentuale 14 3 3" xfId="2374" xr:uid="{00000000-0005-0000-0000-000065190000}"/>
    <cellStyle name="Percentuale 14 3 3 2" xfId="6955" xr:uid="{00000000-0005-0000-0000-000066190000}"/>
    <cellStyle name="Percentuale 14 3 3 3" xfId="6956" xr:uid="{00000000-0005-0000-0000-000067190000}"/>
    <cellStyle name="Percentuale 14 3 4" xfId="6957" xr:uid="{00000000-0005-0000-0000-000068190000}"/>
    <cellStyle name="Percentuale 14 3 5" xfId="6958" xr:uid="{00000000-0005-0000-0000-000069190000}"/>
    <cellStyle name="Percentuale 14 4" xfId="1167" xr:uid="{00000000-0005-0000-0000-00006A190000}"/>
    <cellStyle name="Percentuale 14 4 2" xfId="6959" xr:uid="{00000000-0005-0000-0000-00006B190000}"/>
    <cellStyle name="Percentuale 14 4 2 2" xfId="6960" xr:uid="{00000000-0005-0000-0000-00006C190000}"/>
    <cellStyle name="Percentuale 14 4 3" xfId="6961" xr:uid="{00000000-0005-0000-0000-00006D190000}"/>
    <cellStyle name="Percentuale 14 4 4" xfId="6962" xr:uid="{00000000-0005-0000-0000-00006E190000}"/>
    <cellStyle name="Percentuale 14 5" xfId="1168" xr:uid="{00000000-0005-0000-0000-00006F190000}"/>
    <cellStyle name="Percentuale 14 5 2" xfId="6963" xr:uid="{00000000-0005-0000-0000-000070190000}"/>
    <cellStyle name="Percentuale 14 6" xfId="6964" xr:uid="{00000000-0005-0000-0000-000071190000}"/>
    <cellStyle name="Percentuale 15" xfId="1169" xr:uid="{00000000-0005-0000-0000-000072190000}"/>
    <cellStyle name="Percentuale 15 2" xfId="1170" xr:uid="{00000000-0005-0000-0000-000073190000}"/>
    <cellStyle name="Percentuale 15 2 2" xfId="6965" xr:uid="{00000000-0005-0000-0000-000074190000}"/>
    <cellStyle name="Percentuale 15 2 3" xfId="6966" xr:uid="{00000000-0005-0000-0000-000075190000}"/>
    <cellStyle name="Percentuale 15 3" xfId="1171" xr:uid="{00000000-0005-0000-0000-000076190000}"/>
    <cellStyle name="Percentuale 15 3 2" xfId="1172" xr:uid="{00000000-0005-0000-0000-000077190000}"/>
    <cellStyle name="Percentuale 15 3 2 2" xfId="6967" xr:uid="{00000000-0005-0000-0000-000078190000}"/>
    <cellStyle name="Percentuale 15 3 3" xfId="2375" xr:uid="{00000000-0005-0000-0000-000079190000}"/>
    <cellStyle name="Percentuale 15 3 3 2" xfId="6968" xr:uid="{00000000-0005-0000-0000-00007A190000}"/>
    <cellStyle name="Percentuale 15 3 3 3" xfId="6969" xr:uid="{00000000-0005-0000-0000-00007B190000}"/>
    <cellStyle name="Percentuale 15 3 4" xfId="6970" xr:uid="{00000000-0005-0000-0000-00007C190000}"/>
    <cellStyle name="Percentuale 15 3 5" xfId="6971" xr:uid="{00000000-0005-0000-0000-00007D190000}"/>
    <cellStyle name="Percentuale 15 4" xfId="1173" xr:uid="{00000000-0005-0000-0000-00007E190000}"/>
    <cellStyle name="Percentuale 15 4 2" xfId="6972" xr:uid="{00000000-0005-0000-0000-00007F190000}"/>
    <cellStyle name="Percentuale 15 4 2 2" xfId="6973" xr:uid="{00000000-0005-0000-0000-000080190000}"/>
    <cellStyle name="Percentuale 15 4 3" xfId="6974" xr:uid="{00000000-0005-0000-0000-000081190000}"/>
    <cellStyle name="Percentuale 15 4 4" xfId="6975" xr:uid="{00000000-0005-0000-0000-000082190000}"/>
    <cellStyle name="Percentuale 15 5" xfId="1174" xr:uid="{00000000-0005-0000-0000-000083190000}"/>
    <cellStyle name="Percentuale 15 5 2" xfId="6976" xr:uid="{00000000-0005-0000-0000-000084190000}"/>
    <cellStyle name="Percentuale 15 6" xfId="6977" xr:uid="{00000000-0005-0000-0000-000085190000}"/>
    <cellStyle name="Percentuale 16" xfId="1175" xr:uid="{00000000-0005-0000-0000-000086190000}"/>
    <cellStyle name="Percentuale 16 2" xfId="1176" xr:uid="{00000000-0005-0000-0000-000087190000}"/>
    <cellStyle name="Percentuale 16 2 2" xfId="6978" xr:uid="{00000000-0005-0000-0000-000088190000}"/>
    <cellStyle name="Percentuale 16 2 3" xfId="6979" xr:uid="{00000000-0005-0000-0000-000089190000}"/>
    <cellStyle name="Percentuale 16 3" xfId="1177" xr:uid="{00000000-0005-0000-0000-00008A190000}"/>
    <cellStyle name="Percentuale 16 3 2" xfId="1178" xr:uid="{00000000-0005-0000-0000-00008B190000}"/>
    <cellStyle name="Percentuale 16 3 2 2" xfId="6980" xr:uid="{00000000-0005-0000-0000-00008C190000}"/>
    <cellStyle name="Percentuale 16 3 3" xfId="2376" xr:uid="{00000000-0005-0000-0000-00008D190000}"/>
    <cellStyle name="Percentuale 16 3 3 2" xfId="6981" xr:uid="{00000000-0005-0000-0000-00008E190000}"/>
    <cellStyle name="Percentuale 16 3 3 3" xfId="6982" xr:uid="{00000000-0005-0000-0000-00008F190000}"/>
    <cellStyle name="Percentuale 16 3 4" xfId="6983" xr:uid="{00000000-0005-0000-0000-000090190000}"/>
    <cellStyle name="Percentuale 16 3 5" xfId="6984" xr:uid="{00000000-0005-0000-0000-000091190000}"/>
    <cellStyle name="Percentuale 16 4" xfId="1179" xr:uid="{00000000-0005-0000-0000-000092190000}"/>
    <cellStyle name="Percentuale 16 4 2" xfId="6985" xr:uid="{00000000-0005-0000-0000-000093190000}"/>
    <cellStyle name="Percentuale 16 4 2 2" xfId="6986" xr:uid="{00000000-0005-0000-0000-000094190000}"/>
    <cellStyle name="Percentuale 16 4 3" xfId="6987" xr:uid="{00000000-0005-0000-0000-000095190000}"/>
    <cellStyle name="Percentuale 16 4 4" xfId="6988" xr:uid="{00000000-0005-0000-0000-000096190000}"/>
    <cellStyle name="Percentuale 16 5" xfId="1180" xr:uid="{00000000-0005-0000-0000-000097190000}"/>
    <cellStyle name="Percentuale 16 5 2" xfId="6989" xr:uid="{00000000-0005-0000-0000-000098190000}"/>
    <cellStyle name="Percentuale 16 6" xfId="6990" xr:uid="{00000000-0005-0000-0000-000099190000}"/>
    <cellStyle name="Percentuale 17" xfId="1181" xr:uid="{00000000-0005-0000-0000-00009A190000}"/>
    <cellStyle name="Percentuale 17 2" xfId="1182" xr:uid="{00000000-0005-0000-0000-00009B190000}"/>
    <cellStyle name="Percentuale 17 2 2" xfId="6991" xr:uid="{00000000-0005-0000-0000-00009C190000}"/>
    <cellStyle name="Percentuale 17 2 3" xfId="6992" xr:uid="{00000000-0005-0000-0000-00009D190000}"/>
    <cellStyle name="Percentuale 17 3" xfId="1183" xr:uid="{00000000-0005-0000-0000-00009E190000}"/>
    <cellStyle name="Percentuale 17 3 2" xfId="1184" xr:uid="{00000000-0005-0000-0000-00009F190000}"/>
    <cellStyle name="Percentuale 17 3 2 2" xfId="6993" xr:uid="{00000000-0005-0000-0000-0000A0190000}"/>
    <cellStyle name="Percentuale 17 3 3" xfId="2377" xr:uid="{00000000-0005-0000-0000-0000A1190000}"/>
    <cellStyle name="Percentuale 17 3 3 2" xfId="6994" xr:uid="{00000000-0005-0000-0000-0000A2190000}"/>
    <cellStyle name="Percentuale 17 3 3 3" xfId="6995" xr:uid="{00000000-0005-0000-0000-0000A3190000}"/>
    <cellStyle name="Percentuale 17 3 4" xfId="6996" xr:uid="{00000000-0005-0000-0000-0000A4190000}"/>
    <cellStyle name="Percentuale 17 3 5" xfId="6997" xr:uid="{00000000-0005-0000-0000-0000A5190000}"/>
    <cellStyle name="Percentuale 17 4" xfId="1185" xr:uid="{00000000-0005-0000-0000-0000A6190000}"/>
    <cellStyle name="Percentuale 17 4 2" xfId="6998" xr:uid="{00000000-0005-0000-0000-0000A7190000}"/>
    <cellStyle name="Percentuale 17 4 2 2" xfId="6999" xr:uid="{00000000-0005-0000-0000-0000A8190000}"/>
    <cellStyle name="Percentuale 17 4 3" xfId="7000" xr:uid="{00000000-0005-0000-0000-0000A9190000}"/>
    <cellStyle name="Percentuale 17 4 4" xfId="7001" xr:uid="{00000000-0005-0000-0000-0000AA190000}"/>
    <cellStyle name="Percentuale 17 4 5" xfId="7002" xr:uid="{00000000-0005-0000-0000-0000AB190000}"/>
    <cellStyle name="Percentuale 17 5" xfId="1186" xr:uid="{00000000-0005-0000-0000-0000AC190000}"/>
    <cellStyle name="Percentuale 17 5 2" xfId="7003" xr:uid="{00000000-0005-0000-0000-0000AD190000}"/>
    <cellStyle name="Percentuale 17 5 3" xfId="7004" xr:uid="{00000000-0005-0000-0000-0000AE190000}"/>
    <cellStyle name="Percentuale 17 6" xfId="7005" xr:uid="{00000000-0005-0000-0000-0000AF190000}"/>
    <cellStyle name="Percentuale 18" xfId="1187" xr:uid="{00000000-0005-0000-0000-0000B0190000}"/>
    <cellStyle name="Percentuale 18 2" xfId="1188" xr:uid="{00000000-0005-0000-0000-0000B1190000}"/>
    <cellStyle name="Percentuale 18 2 2" xfId="7006" xr:uid="{00000000-0005-0000-0000-0000B2190000}"/>
    <cellStyle name="Percentuale 18 2 3" xfId="7007" xr:uid="{00000000-0005-0000-0000-0000B3190000}"/>
    <cellStyle name="Percentuale 18 2 4" xfId="7008" xr:uid="{00000000-0005-0000-0000-0000B4190000}"/>
    <cellStyle name="Percentuale 18 3" xfId="1189" xr:uid="{00000000-0005-0000-0000-0000B5190000}"/>
    <cellStyle name="Percentuale 18 3 2" xfId="1190" xr:uid="{00000000-0005-0000-0000-0000B6190000}"/>
    <cellStyle name="Percentuale 18 3 2 2" xfId="7009" xr:uid="{00000000-0005-0000-0000-0000B7190000}"/>
    <cellStyle name="Percentuale 18 3 2 3" xfId="7010" xr:uid="{00000000-0005-0000-0000-0000B8190000}"/>
    <cellStyle name="Percentuale 18 3 3" xfId="2378" xr:uid="{00000000-0005-0000-0000-0000B9190000}"/>
    <cellStyle name="Percentuale 18 3 3 2" xfId="7011" xr:uid="{00000000-0005-0000-0000-0000BA190000}"/>
    <cellStyle name="Percentuale 18 3 3 3" xfId="7012" xr:uid="{00000000-0005-0000-0000-0000BB190000}"/>
    <cellStyle name="Percentuale 18 3 3 4" xfId="7013" xr:uid="{00000000-0005-0000-0000-0000BC190000}"/>
    <cellStyle name="Percentuale 18 3 4" xfId="7014" xr:uid="{00000000-0005-0000-0000-0000BD190000}"/>
    <cellStyle name="Percentuale 18 3 5" xfId="7015" xr:uid="{00000000-0005-0000-0000-0000BE190000}"/>
    <cellStyle name="Percentuale 18 3 6" xfId="7016" xr:uid="{00000000-0005-0000-0000-0000BF190000}"/>
    <cellStyle name="Percentuale 18 4" xfId="1191" xr:uid="{00000000-0005-0000-0000-0000C0190000}"/>
    <cellStyle name="Percentuale 18 4 2" xfId="7017" xr:uid="{00000000-0005-0000-0000-0000C1190000}"/>
    <cellStyle name="Percentuale 18 4 2 2" xfId="7018" xr:uid="{00000000-0005-0000-0000-0000C2190000}"/>
    <cellStyle name="Percentuale 18 4 3" xfId="7019" xr:uid="{00000000-0005-0000-0000-0000C3190000}"/>
    <cellStyle name="Percentuale 18 4 4" xfId="7020" xr:uid="{00000000-0005-0000-0000-0000C4190000}"/>
    <cellStyle name="Percentuale 18 4 5" xfId="7021" xr:uid="{00000000-0005-0000-0000-0000C5190000}"/>
    <cellStyle name="Percentuale 18 5" xfId="1192" xr:uid="{00000000-0005-0000-0000-0000C6190000}"/>
    <cellStyle name="Percentuale 18 5 2" xfId="7022" xr:uid="{00000000-0005-0000-0000-0000C7190000}"/>
    <cellStyle name="Percentuale 18 5 3" xfId="7023" xr:uid="{00000000-0005-0000-0000-0000C8190000}"/>
    <cellStyle name="Percentuale 18 6" xfId="7024" xr:uid="{00000000-0005-0000-0000-0000C9190000}"/>
    <cellStyle name="Percentuale 18 7" xfId="7025" xr:uid="{00000000-0005-0000-0000-0000CA190000}"/>
    <cellStyle name="Percentuale 19" xfId="1193" xr:uid="{00000000-0005-0000-0000-0000CB190000}"/>
    <cellStyle name="Percentuale 19 2" xfId="1194" xr:uid="{00000000-0005-0000-0000-0000CC190000}"/>
    <cellStyle name="Percentuale 19 2 2" xfId="7026" xr:uid="{00000000-0005-0000-0000-0000CD190000}"/>
    <cellStyle name="Percentuale 19 2 3" xfId="7027" xr:uid="{00000000-0005-0000-0000-0000CE190000}"/>
    <cellStyle name="Percentuale 19 2 4" xfId="7028" xr:uid="{00000000-0005-0000-0000-0000CF190000}"/>
    <cellStyle name="Percentuale 19 3" xfId="1195" xr:uid="{00000000-0005-0000-0000-0000D0190000}"/>
    <cellStyle name="Percentuale 19 3 2" xfId="1196" xr:uid="{00000000-0005-0000-0000-0000D1190000}"/>
    <cellStyle name="Percentuale 19 3 2 2" xfId="7029" xr:uid="{00000000-0005-0000-0000-0000D2190000}"/>
    <cellStyle name="Percentuale 19 3 2 3" xfId="7030" xr:uid="{00000000-0005-0000-0000-0000D3190000}"/>
    <cellStyle name="Percentuale 19 3 3" xfId="2379" xr:uid="{00000000-0005-0000-0000-0000D4190000}"/>
    <cellStyle name="Percentuale 19 3 3 2" xfId="7031" xr:uid="{00000000-0005-0000-0000-0000D5190000}"/>
    <cellStyle name="Percentuale 19 3 3 3" xfId="7032" xr:uid="{00000000-0005-0000-0000-0000D6190000}"/>
    <cellStyle name="Percentuale 19 3 3 4" xfId="7033" xr:uid="{00000000-0005-0000-0000-0000D7190000}"/>
    <cellStyle name="Percentuale 19 3 4" xfId="7034" xr:uid="{00000000-0005-0000-0000-0000D8190000}"/>
    <cellStyle name="Percentuale 19 3 5" xfId="7035" xr:uid="{00000000-0005-0000-0000-0000D9190000}"/>
    <cellStyle name="Percentuale 19 3 6" xfId="7036" xr:uid="{00000000-0005-0000-0000-0000DA190000}"/>
    <cellStyle name="Percentuale 19 4" xfId="1197" xr:uid="{00000000-0005-0000-0000-0000DB190000}"/>
    <cellStyle name="Percentuale 19 4 2" xfId="7037" xr:uid="{00000000-0005-0000-0000-0000DC190000}"/>
    <cellStyle name="Percentuale 19 4 2 2" xfId="7038" xr:uid="{00000000-0005-0000-0000-0000DD190000}"/>
    <cellStyle name="Percentuale 19 4 3" xfId="7039" xr:uid="{00000000-0005-0000-0000-0000DE190000}"/>
    <cellStyle name="Percentuale 19 4 4" xfId="7040" xr:uid="{00000000-0005-0000-0000-0000DF190000}"/>
    <cellStyle name="Percentuale 19 4 5" xfId="7041" xr:uid="{00000000-0005-0000-0000-0000E0190000}"/>
    <cellStyle name="Percentuale 19 5" xfId="1198" xr:uid="{00000000-0005-0000-0000-0000E1190000}"/>
    <cellStyle name="Percentuale 19 5 2" xfId="7042" xr:uid="{00000000-0005-0000-0000-0000E2190000}"/>
    <cellStyle name="Percentuale 19 5 3" xfId="7043" xr:uid="{00000000-0005-0000-0000-0000E3190000}"/>
    <cellStyle name="Percentuale 19 6" xfId="7044" xr:uid="{00000000-0005-0000-0000-0000E4190000}"/>
    <cellStyle name="Percentuale 19 7" xfId="7045" xr:uid="{00000000-0005-0000-0000-0000E5190000}"/>
    <cellStyle name="Percentuale 2" xfId="1199" xr:uid="{00000000-0005-0000-0000-0000E6190000}"/>
    <cellStyle name="Percentuale 2 2" xfId="1200" xr:uid="{00000000-0005-0000-0000-0000E7190000}"/>
    <cellStyle name="Percentuale 2 2 2" xfId="7046" xr:uid="{00000000-0005-0000-0000-0000E8190000}"/>
    <cellStyle name="Percentuale 2 2 3" xfId="7047" xr:uid="{00000000-0005-0000-0000-0000E9190000}"/>
    <cellStyle name="Percentuale 2 2 4" xfId="7048" xr:uid="{00000000-0005-0000-0000-0000EA190000}"/>
    <cellStyle name="Percentuale 2 3" xfId="1201" xr:uid="{00000000-0005-0000-0000-0000EB190000}"/>
    <cellStyle name="Percentuale 2 3 2" xfId="1202" xr:uid="{00000000-0005-0000-0000-0000EC190000}"/>
    <cellStyle name="Percentuale 2 3 2 2" xfId="7049" xr:uid="{00000000-0005-0000-0000-0000ED190000}"/>
    <cellStyle name="Percentuale 2 3 2 3" xfId="7050" xr:uid="{00000000-0005-0000-0000-0000EE190000}"/>
    <cellStyle name="Percentuale 2 3 3" xfId="2380" xr:uid="{00000000-0005-0000-0000-0000EF190000}"/>
    <cellStyle name="Percentuale 2 3 3 2" xfId="7051" xr:uid="{00000000-0005-0000-0000-0000F0190000}"/>
    <cellStyle name="Percentuale 2 3 3 3" xfId="7052" xr:uid="{00000000-0005-0000-0000-0000F1190000}"/>
    <cellStyle name="Percentuale 2 3 3 4" xfId="7053" xr:uid="{00000000-0005-0000-0000-0000F2190000}"/>
    <cellStyle name="Percentuale 2 3 4" xfId="7054" xr:uid="{00000000-0005-0000-0000-0000F3190000}"/>
    <cellStyle name="Percentuale 2 3 5" xfId="7055" xr:uid="{00000000-0005-0000-0000-0000F4190000}"/>
    <cellStyle name="Percentuale 2 3 6" xfId="7056" xr:uid="{00000000-0005-0000-0000-0000F5190000}"/>
    <cellStyle name="Percentuale 2 4" xfId="1203" xr:uid="{00000000-0005-0000-0000-0000F6190000}"/>
    <cellStyle name="Percentuale 2 4 2" xfId="7057" xr:uid="{00000000-0005-0000-0000-0000F7190000}"/>
    <cellStyle name="Percentuale 2 4 2 2" xfId="7058" xr:uid="{00000000-0005-0000-0000-0000F8190000}"/>
    <cellStyle name="Percentuale 2 4 3" xfId="7059" xr:uid="{00000000-0005-0000-0000-0000F9190000}"/>
    <cellStyle name="Percentuale 2 4 4" xfId="7060" xr:uid="{00000000-0005-0000-0000-0000FA190000}"/>
    <cellStyle name="Percentuale 2 4 5" xfId="7061" xr:uid="{00000000-0005-0000-0000-0000FB190000}"/>
    <cellStyle name="Percentuale 2 5" xfId="1204" xr:uid="{00000000-0005-0000-0000-0000FC190000}"/>
    <cellStyle name="Percentuale 2 5 2" xfId="7062" xr:uid="{00000000-0005-0000-0000-0000FD190000}"/>
    <cellStyle name="Percentuale 2 5 3" xfId="7063" xr:uid="{00000000-0005-0000-0000-0000FE190000}"/>
    <cellStyle name="Percentuale 2 6" xfId="7064" xr:uid="{00000000-0005-0000-0000-0000FF190000}"/>
    <cellStyle name="Percentuale 2 7" xfId="7065" xr:uid="{00000000-0005-0000-0000-0000001A0000}"/>
    <cellStyle name="Percentuale 20" xfId="1205" xr:uid="{00000000-0005-0000-0000-0000011A0000}"/>
    <cellStyle name="Percentuale 20 2" xfId="1206" xr:uid="{00000000-0005-0000-0000-0000021A0000}"/>
    <cellStyle name="Percentuale 20 2 2" xfId="7066" xr:uid="{00000000-0005-0000-0000-0000031A0000}"/>
    <cellStyle name="Percentuale 20 2 3" xfId="7067" xr:uid="{00000000-0005-0000-0000-0000041A0000}"/>
    <cellStyle name="Percentuale 20 2 4" xfId="7068" xr:uid="{00000000-0005-0000-0000-0000051A0000}"/>
    <cellStyle name="Percentuale 20 3" xfId="1207" xr:uid="{00000000-0005-0000-0000-0000061A0000}"/>
    <cellStyle name="Percentuale 20 3 2" xfId="1208" xr:uid="{00000000-0005-0000-0000-0000071A0000}"/>
    <cellStyle name="Percentuale 20 3 2 2" xfId="7069" xr:uid="{00000000-0005-0000-0000-0000081A0000}"/>
    <cellStyle name="Percentuale 20 3 2 3" xfId="7070" xr:uid="{00000000-0005-0000-0000-0000091A0000}"/>
    <cellStyle name="Percentuale 20 3 3" xfId="2381" xr:uid="{00000000-0005-0000-0000-00000A1A0000}"/>
    <cellStyle name="Percentuale 20 3 3 2" xfId="7071" xr:uid="{00000000-0005-0000-0000-00000B1A0000}"/>
    <cellStyle name="Percentuale 20 3 3 3" xfId="7072" xr:uid="{00000000-0005-0000-0000-00000C1A0000}"/>
    <cellStyle name="Percentuale 20 3 3 4" xfId="7073" xr:uid="{00000000-0005-0000-0000-00000D1A0000}"/>
    <cellStyle name="Percentuale 20 3 4" xfId="7074" xr:uid="{00000000-0005-0000-0000-00000E1A0000}"/>
    <cellStyle name="Percentuale 20 3 5" xfId="7075" xr:uid="{00000000-0005-0000-0000-00000F1A0000}"/>
    <cellStyle name="Percentuale 20 3 6" xfId="7076" xr:uid="{00000000-0005-0000-0000-0000101A0000}"/>
    <cellStyle name="Percentuale 20 4" xfId="1209" xr:uid="{00000000-0005-0000-0000-0000111A0000}"/>
    <cellStyle name="Percentuale 20 4 2" xfId="7077" xr:uid="{00000000-0005-0000-0000-0000121A0000}"/>
    <cellStyle name="Percentuale 20 4 2 2" xfId="7078" xr:uid="{00000000-0005-0000-0000-0000131A0000}"/>
    <cellStyle name="Percentuale 20 4 3" xfId="7079" xr:uid="{00000000-0005-0000-0000-0000141A0000}"/>
    <cellStyle name="Percentuale 20 4 4" xfId="7080" xr:uid="{00000000-0005-0000-0000-0000151A0000}"/>
    <cellStyle name="Percentuale 20 4 5" xfId="7081" xr:uid="{00000000-0005-0000-0000-0000161A0000}"/>
    <cellStyle name="Percentuale 20 5" xfId="1210" xr:uid="{00000000-0005-0000-0000-0000171A0000}"/>
    <cellStyle name="Percentuale 20 5 2" xfId="7082" xr:uid="{00000000-0005-0000-0000-0000181A0000}"/>
    <cellStyle name="Percentuale 20 5 3" xfId="7083" xr:uid="{00000000-0005-0000-0000-0000191A0000}"/>
    <cellStyle name="Percentuale 20 6" xfId="7084" xr:uid="{00000000-0005-0000-0000-00001A1A0000}"/>
    <cellStyle name="Percentuale 20 7" xfId="7085" xr:uid="{00000000-0005-0000-0000-00001B1A0000}"/>
    <cellStyle name="Percentuale 21" xfId="1211" xr:uid="{00000000-0005-0000-0000-00001C1A0000}"/>
    <cellStyle name="Percentuale 21 2" xfId="1212" xr:uid="{00000000-0005-0000-0000-00001D1A0000}"/>
    <cellStyle name="Percentuale 21 2 2" xfId="7086" xr:uid="{00000000-0005-0000-0000-00001E1A0000}"/>
    <cellStyle name="Percentuale 21 2 3" xfId="7087" xr:uid="{00000000-0005-0000-0000-00001F1A0000}"/>
    <cellStyle name="Percentuale 21 2 4" xfId="7088" xr:uid="{00000000-0005-0000-0000-0000201A0000}"/>
    <cellStyle name="Percentuale 21 3" xfId="1213" xr:uid="{00000000-0005-0000-0000-0000211A0000}"/>
    <cellStyle name="Percentuale 21 3 2" xfId="1214" xr:uid="{00000000-0005-0000-0000-0000221A0000}"/>
    <cellStyle name="Percentuale 21 3 2 2" xfId="7089" xr:uid="{00000000-0005-0000-0000-0000231A0000}"/>
    <cellStyle name="Percentuale 21 3 2 3" xfId="7090" xr:uid="{00000000-0005-0000-0000-0000241A0000}"/>
    <cellStyle name="Percentuale 21 3 3" xfId="2382" xr:uid="{00000000-0005-0000-0000-0000251A0000}"/>
    <cellStyle name="Percentuale 21 3 3 2" xfId="7091" xr:uid="{00000000-0005-0000-0000-0000261A0000}"/>
    <cellStyle name="Percentuale 21 3 3 3" xfId="7092" xr:uid="{00000000-0005-0000-0000-0000271A0000}"/>
    <cellStyle name="Percentuale 21 3 3 4" xfId="7093" xr:uid="{00000000-0005-0000-0000-0000281A0000}"/>
    <cellStyle name="Percentuale 21 3 4" xfId="7094" xr:uid="{00000000-0005-0000-0000-0000291A0000}"/>
    <cellStyle name="Percentuale 21 3 5" xfId="7095" xr:uid="{00000000-0005-0000-0000-00002A1A0000}"/>
    <cellStyle name="Percentuale 21 3 6" xfId="7096" xr:uid="{00000000-0005-0000-0000-00002B1A0000}"/>
    <cellStyle name="Percentuale 21 4" xfId="1215" xr:uid="{00000000-0005-0000-0000-00002C1A0000}"/>
    <cellStyle name="Percentuale 21 4 2" xfId="7097" xr:uid="{00000000-0005-0000-0000-00002D1A0000}"/>
    <cellStyle name="Percentuale 21 4 2 2" xfId="7098" xr:uid="{00000000-0005-0000-0000-00002E1A0000}"/>
    <cellStyle name="Percentuale 21 4 3" xfId="7099" xr:uid="{00000000-0005-0000-0000-00002F1A0000}"/>
    <cellStyle name="Percentuale 21 4 4" xfId="7100" xr:uid="{00000000-0005-0000-0000-0000301A0000}"/>
    <cellStyle name="Percentuale 21 4 5" xfId="7101" xr:uid="{00000000-0005-0000-0000-0000311A0000}"/>
    <cellStyle name="Percentuale 21 5" xfId="1216" xr:uid="{00000000-0005-0000-0000-0000321A0000}"/>
    <cellStyle name="Percentuale 21 5 2" xfId="7102" xr:uid="{00000000-0005-0000-0000-0000331A0000}"/>
    <cellStyle name="Percentuale 21 5 3" xfId="7103" xr:uid="{00000000-0005-0000-0000-0000341A0000}"/>
    <cellStyle name="Percentuale 21 6" xfId="7104" xr:uid="{00000000-0005-0000-0000-0000351A0000}"/>
    <cellStyle name="Percentuale 21 7" xfId="7105" xr:uid="{00000000-0005-0000-0000-0000361A0000}"/>
    <cellStyle name="Percentuale 22" xfId="1217" xr:uid="{00000000-0005-0000-0000-0000371A0000}"/>
    <cellStyle name="Percentuale 22 2" xfId="1218" xr:uid="{00000000-0005-0000-0000-0000381A0000}"/>
    <cellStyle name="Percentuale 22 2 2" xfId="7106" xr:uid="{00000000-0005-0000-0000-0000391A0000}"/>
    <cellStyle name="Percentuale 22 2 3" xfId="7107" xr:uid="{00000000-0005-0000-0000-00003A1A0000}"/>
    <cellStyle name="Percentuale 22 2 4" xfId="7108" xr:uid="{00000000-0005-0000-0000-00003B1A0000}"/>
    <cellStyle name="Percentuale 22 3" xfId="1219" xr:uid="{00000000-0005-0000-0000-00003C1A0000}"/>
    <cellStyle name="Percentuale 22 3 2" xfId="1220" xr:uid="{00000000-0005-0000-0000-00003D1A0000}"/>
    <cellStyle name="Percentuale 22 3 2 2" xfId="7109" xr:uid="{00000000-0005-0000-0000-00003E1A0000}"/>
    <cellStyle name="Percentuale 22 3 2 3" xfId="7110" xr:uid="{00000000-0005-0000-0000-00003F1A0000}"/>
    <cellStyle name="Percentuale 22 3 3" xfId="2383" xr:uid="{00000000-0005-0000-0000-0000401A0000}"/>
    <cellStyle name="Percentuale 22 3 3 2" xfId="7111" xr:uid="{00000000-0005-0000-0000-0000411A0000}"/>
    <cellStyle name="Percentuale 22 3 3 3" xfId="7112" xr:uid="{00000000-0005-0000-0000-0000421A0000}"/>
    <cellStyle name="Percentuale 22 3 3 4" xfId="7113" xr:uid="{00000000-0005-0000-0000-0000431A0000}"/>
    <cellStyle name="Percentuale 22 3 4" xfId="7114" xr:uid="{00000000-0005-0000-0000-0000441A0000}"/>
    <cellStyle name="Percentuale 22 3 5" xfId="7115" xr:uid="{00000000-0005-0000-0000-0000451A0000}"/>
    <cellStyle name="Percentuale 22 3 6" xfId="7116" xr:uid="{00000000-0005-0000-0000-0000461A0000}"/>
    <cellStyle name="Percentuale 22 4" xfId="1221" xr:uid="{00000000-0005-0000-0000-0000471A0000}"/>
    <cellStyle name="Percentuale 22 4 2" xfId="7117" xr:uid="{00000000-0005-0000-0000-0000481A0000}"/>
    <cellStyle name="Percentuale 22 4 2 2" xfId="7118" xr:uid="{00000000-0005-0000-0000-0000491A0000}"/>
    <cellStyle name="Percentuale 22 4 3" xfId="7119" xr:uid="{00000000-0005-0000-0000-00004A1A0000}"/>
    <cellStyle name="Percentuale 22 4 4" xfId="7120" xr:uid="{00000000-0005-0000-0000-00004B1A0000}"/>
    <cellStyle name="Percentuale 22 4 5" xfId="7121" xr:uid="{00000000-0005-0000-0000-00004C1A0000}"/>
    <cellStyle name="Percentuale 22 5" xfId="1222" xr:uid="{00000000-0005-0000-0000-00004D1A0000}"/>
    <cellStyle name="Percentuale 22 5 2" xfId="7122" xr:uid="{00000000-0005-0000-0000-00004E1A0000}"/>
    <cellStyle name="Percentuale 22 5 3" xfId="7123" xr:uid="{00000000-0005-0000-0000-00004F1A0000}"/>
    <cellStyle name="Percentuale 22 6" xfId="7124" xr:uid="{00000000-0005-0000-0000-0000501A0000}"/>
    <cellStyle name="Percentuale 22 7" xfId="7125" xr:uid="{00000000-0005-0000-0000-0000511A0000}"/>
    <cellStyle name="Percentuale 23" xfId="1223" xr:uid="{00000000-0005-0000-0000-0000521A0000}"/>
    <cellStyle name="Percentuale 23 2" xfId="1224" xr:uid="{00000000-0005-0000-0000-0000531A0000}"/>
    <cellStyle name="Percentuale 23 2 2" xfId="7126" xr:uid="{00000000-0005-0000-0000-0000541A0000}"/>
    <cellStyle name="Percentuale 23 2 3" xfId="7127" xr:uid="{00000000-0005-0000-0000-0000551A0000}"/>
    <cellStyle name="Percentuale 23 2 4" xfId="7128" xr:uid="{00000000-0005-0000-0000-0000561A0000}"/>
    <cellStyle name="Percentuale 23 3" xfId="1225" xr:uid="{00000000-0005-0000-0000-0000571A0000}"/>
    <cellStyle name="Percentuale 23 3 2" xfId="1226" xr:uid="{00000000-0005-0000-0000-0000581A0000}"/>
    <cellStyle name="Percentuale 23 3 2 2" xfId="7129" xr:uid="{00000000-0005-0000-0000-0000591A0000}"/>
    <cellStyle name="Percentuale 23 3 2 3" xfId="7130" xr:uid="{00000000-0005-0000-0000-00005A1A0000}"/>
    <cellStyle name="Percentuale 23 3 3" xfId="2384" xr:uid="{00000000-0005-0000-0000-00005B1A0000}"/>
    <cellStyle name="Percentuale 23 3 3 2" xfId="7131" xr:uid="{00000000-0005-0000-0000-00005C1A0000}"/>
    <cellStyle name="Percentuale 23 3 3 3" xfId="7132" xr:uid="{00000000-0005-0000-0000-00005D1A0000}"/>
    <cellStyle name="Percentuale 23 3 3 4" xfId="7133" xr:uid="{00000000-0005-0000-0000-00005E1A0000}"/>
    <cellStyle name="Percentuale 23 3 4" xfId="7134" xr:uid="{00000000-0005-0000-0000-00005F1A0000}"/>
    <cellStyle name="Percentuale 23 3 5" xfId="7135" xr:uid="{00000000-0005-0000-0000-0000601A0000}"/>
    <cellStyle name="Percentuale 23 3 6" xfId="7136" xr:uid="{00000000-0005-0000-0000-0000611A0000}"/>
    <cellStyle name="Percentuale 23 4" xfId="1227" xr:uid="{00000000-0005-0000-0000-0000621A0000}"/>
    <cellStyle name="Percentuale 23 4 2" xfId="7137" xr:uid="{00000000-0005-0000-0000-0000631A0000}"/>
    <cellStyle name="Percentuale 23 4 2 2" xfId="7138" xr:uid="{00000000-0005-0000-0000-0000641A0000}"/>
    <cellStyle name="Percentuale 23 4 3" xfId="7139" xr:uid="{00000000-0005-0000-0000-0000651A0000}"/>
    <cellStyle name="Percentuale 23 4 4" xfId="7140" xr:uid="{00000000-0005-0000-0000-0000661A0000}"/>
    <cellStyle name="Percentuale 23 4 5" xfId="7141" xr:uid="{00000000-0005-0000-0000-0000671A0000}"/>
    <cellStyle name="Percentuale 23 5" xfId="1228" xr:uid="{00000000-0005-0000-0000-0000681A0000}"/>
    <cellStyle name="Percentuale 23 5 2" xfId="7142" xr:uid="{00000000-0005-0000-0000-0000691A0000}"/>
    <cellStyle name="Percentuale 23 5 3" xfId="7143" xr:uid="{00000000-0005-0000-0000-00006A1A0000}"/>
    <cellStyle name="Percentuale 23 6" xfId="7144" xr:uid="{00000000-0005-0000-0000-00006B1A0000}"/>
    <cellStyle name="Percentuale 23 7" xfId="7145" xr:uid="{00000000-0005-0000-0000-00006C1A0000}"/>
    <cellStyle name="Percentuale 24" xfId="1229" xr:uid="{00000000-0005-0000-0000-00006D1A0000}"/>
    <cellStyle name="Percentuale 24 2" xfId="1230" xr:uid="{00000000-0005-0000-0000-00006E1A0000}"/>
    <cellStyle name="Percentuale 24 2 2" xfId="7146" xr:uid="{00000000-0005-0000-0000-00006F1A0000}"/>
    <cellStyle name="Percentuale 24 2 3" xfId="7147" xr:uid="{00000000-0005-0000-0000-0000701A0000}"/>
    <cellStyle name="Percentuale 24 2 4" xfId="7148" xr:uid="{00000000-0005-0000-0000-0000711A0000}"/>
    <cellStyle name="Percentuale 24 3" xfId="1231" xr:uid="{00000000-0005-0000-0000-0000721A0000}"/>
    <cellStyle name="Percentuale 24 3 2" xfId="1232" xr:uid="{00000000-0005-0000-0000-0000731A0000}"/>
    <cellStyle name="Percentuale 24 3 2 2" xfId="7149" xr:uid="{00000000-0005-0000-0000-0000741A0000}"/>
    <cellStyle name="Percentuale 24 3 2 3" xfId="7150" xr:uid="{00000000-0005-0000-0000-0000751A0000}"/>
    <cellStyle name="Percentuale 24 3 3" xfId="2385" xr:uid="{00000000-0005-0000-0000-0000761A0000}"/>
    <cellStyle name="Percentuale 24 3 3 2" xfId="7151" xr:uid="{00000000-0005-0000-0000-0000771A0000}"/>
    <cellStyle name="Percentuale 24 3 3 3" xfId="7152" xr:uid="{00000000-0005-0000-0000-0000781A0000}"/>
    <cellStyle name="Percentuale 24 3 3 4" xfId="7153" xr:uid="{00000000-0005-0000-0000-0000791A0000}"/>
    <cellStyle name="Percentuale 24 3 4" xfId="7154" xr:uid="{00000000-0005-0000-0000-00007A1A0000}"/>
    <cellStyle name="Percentuale 24 3 5" xfId="7155" xr:uid="{00000000-0005-0000-0000-00007B1A0000}"/>
    <cellStyle name="Percentuale 24 3 6" xfId="7156" xr:uid="{00000000-0005-0000-0000-00007C1A0000}"/>
    <cellStyle name="Percentuale 24 4" xfId="1233" xr:uid="{00000000-0005-0000-0000-00007D1A0000}"/>
    <cellStyle name="Percentuale 24 4 2" xfId="7157" xr:uid="{00000000-0005-0000-0000-00007E1A0000}"/>
    <cellStyle name="Percentuale 24 4 2 2" xfId="7158" xr:uid="{00000000-0005-0000-0000-00007F1A0000}"/>
    <cellStyle name="Percentuale 24 4 3" xfId="7159" xr:uid="{00000000-0005-0000-0000-0000801A0000}"/>
    <cellStyle name="Percentuale 24 4 4" xfId="7160" xr:uid="{00000000-0005-0000-0000-0000811A0000}"/>
    <cellStyle name="Percentuale 24 4 5" xfId="7161" xr:uid="{00000000-0005-0000-0000-0000821A0000}"/>
    <cellStyle name="Percentuale 24 5" xfId="1234" xr:uid="{00000000-0005-0000-0000-0000831A0000}"/>
    <cellStyle name="Percentuale 24 5 2" xfId="7162" xr:uid="{00000000-0005-0000-0000-0000841A0000}"/>
    <cellStyle name="Percentuale 24 5 3" xfId="7163" xr:uid="{00000000-0005-0000-0000-0000851A0000}"/>
    <cellStyle name="Percentuale 24 6" xfId="7164" xr:uid="{00000000-0005-0000-0000-0000861A0000}"/>
    <cellStyle name="Percentuale 24 7" xfId="7165" xr:uid="{00000000-0005-0000-0000-0000871A0000}"/>
    <cellStyle name="Percentuale 25" xfId="1235" xr:uid="{00000000-0005-0000-0000-0000881A0000}"/>
    <cellStyle name="Percentuale 25 2" xfId="1236" xr:uid="{00000000-0005-0000-0000-0000891A0000}"/>
    <cellStyle name="Percentuale 25 2 2" xfId="7166" xr:uid="{00000000-0005-0000-0000-00008A1A0000}"/>
    <cellStyle name="Percentuale 25 2 3" xfId="7167" xr:uid="{00000000-0005-0000-0000-00008B1A0000}"/>
    <cellStyle name="Percentuale 25 2 4" xfId="7168" xr:uid="{00000000-0005-0000-0000-00008C1A0000}"/>
    <cellStyle name="Percentuale 25 3" xfId="1237" xr:uid="{00000000-0005-0000-0000-00008D1A0000}"/>
    <cellStyle name="Percentuale 25 3 2" xfId="1238" xr:uid="{00000000-0005-0000-0000-00008E1A0000}"/>
    <cellStyle name="Percentuale 25 3 2 2" xfId="7169" xr:uid="{00000000-0005-0000-0000-00008F1A0000}"/>
    <cellStyle name="Percentuale 25 3 2 3" xfId="7170" xr:uid="{00000000-0005-0000-0000-0000901A0000}"/>
    <cellStyle name="Percentuale 25 3 3" xfId="2386" xr:uid="{00000000-0005-0000-0000-0000911A0000}"/>
    <cellStyle name="Percentuale 25 3 3 2" xfId="7171" xr:uid="{00000000-0005-0000-0000-0000921A0000}"/>
    <cellStyle name="Percentuale 25 3 3 3" xfId="7172" xr:uid="{00000000-0005-0000-0000-0000931A0000}"/>
    <cellStyle name="Percentuale 25 3 3 4" xfId="7173" xr:uid="{00000000-0005-0000-0000-0000941A0000}"/>
    <cellStyle name="Percentuale 25 3 4" xfId="7174" xr:uid="{00000000-0005-0000-0000-0000951A0000}"/>
    <cellStyle name="Percentuale 25 3 5" xfId="7175" xr:uid="{00000000-0005-0000-0000-0000961A0000}"/>
    <cellStyle name="Percentuale 25 3 6" xfId="7176" xr:uid="{00000000-0005-0000-0000-0000971A0000}"/>
    <cellStyle name="Percentuale 25 4" xfId="1239" xr:uid="{00000000-0005-0000-0000-0000981A0000}"/>
    <cellStyle name="Percentuale 25 4 2" xfId="7177" xr:uid="{00000000-0005-0000-0000-0000991A0000}"/>
    <cellStyle name="Percentuale 25 4 2 2" xfId="7178" xr:uid="{00000000-0005-0000-0000-00009A1A0000}"/>
    <cellStyle name="Percentuale 25 4 3" xfId="7179" xr:uid="{00000000-0005-0000-0000-00009B1A0000}"/>
    <cellStyle name="Percentuale 25 4 4" xfId="7180" xr:uid="{00000000-0005-0000-0000-00009C1A0000}"/>
    <cellStyle name="Percentuale 25 4 5" xfId="7181" xr:uid="{00000000-0005-0000-0000-00009D1A0000}"/>
    <cellStyle name="Percentuale 25 5" xfId="1240" xr:uid="{00000000-0005-0000-0000-00009E1A0000}"/>
    <cellStyle name="Percentuale 25 5 2" xfId="7182" xr:uid="{00000000-0005-0000-0000-00009F1A0000}"/>
    <cellStyle name="Percentuale 25 5 3" xfId="7183" xr:uid="{00000000-0005-0000-0000-0000A01A0000}"/>
    <cellStyle name="Percentuale 25 6" xfId="7184" xr:uid="{00000000-0005-0000-0000-0000A11A0000}"/>
    <cellStyle name="Percentuale 25 7" xfId="7185" xr:uid="{00000000-0005-0000-0000-0000A21A0000}"/>
    <cellStyle name="Percentuale 26" xfId="1241" xr:uid="{00000000-0005-0000-0000-0000A31A0000}"/>
    <cellStyle name="Percentuale 26 2" xfId="1242" xr:uid="{00000000-0005-0000-0000-0000A41A0000}"/>
    <cellStyle name="Percentuale 26 2 2" xfId="7186" xr:uid="{00000000-0005-0000-0000-0000A51A0000}"/>
    <cellStyle name="Percentuale 26 2 3" xfId="7187" xr:uid="{00000000-0005-0000-0000-0000A61A0000}"/>
    <cellStyle name="Percentuale 26 2 4" xfId="7188" xr:uid="{00000000-0005-0000-0000-0000A71A0000}"/>
    <cellStyle name="Percentuale 26 3" xfId="1243" xr:uid="{00000000-0005-0000-0000-0000A81A0000}"/>
    <cellStyle name="Percentuale 26 3 2" xfId="1244" xr:uid="{00000000-0005-0000-0000-0000A91A0000}"/>
    <cellStyle name="Percentuale 26 3 2 2" xfId="7189" xr:uid="{00000000-0005-0000-0000-0000AA1A0000}"/>
    <cellStyle name="Percentuale 26 3 2 3" xfId="7190" xr:uid="{00000000-0005-0000-0000-0000AB1A0000}"/>
    <cellStyle name="Percentuale 26 3 3" xfId="2387" xr:uid="{00000000-0005-0000-0000-0000AC1A0000}"/>
    <cellStyle name="Percentuale 26 3 3 2" xfId="7191" xr:uid="{00000000-0005-0000-0000-0000AD1A0000}"/>
    <cellStyle name="Percentuale 26 3 3 3" xfId="7192" xr:uid="{00000000-0005-0000-0000-0000AE1A0000}"/>
    <cellStyle name="Percentuale 26 3 3 4" xfId="7193" xr:uid="{00000000-0005-0000-0000-0000AF1A0000}"/>
    <cellStyle name="Percentuale 26 3 4" xfId="7194" xr:uid="{00000000-0005-0000-0000-0000B01A0000}"/>
    <cellStyle name="Percentuale 26 3 5" xfId="7195" xr:uid="{00000000-0005-0000-0000-0000B11A0000}"/>
    <cellStyle name="Percentuale 26 3 6" xfId="7196" xr:uid="{00000000-0005-0000-0000-0000B21A0000}"/>
    <cellStyle name="Percentuale 26 4" xfId="1245" xr:uid="{00000000-0005-0000-0000-0000B31A0000}"/>
    <cellStyle name="Percentuale 26 4 2" xfId="7197" xr:uid="{00000000-0005-0000-0000-0000B41A0000}"/>
    <cellStyle name="Percentuale 26 4 2 2" xfId="7198" xr:uid="{00000000-0005-0000-0000-0000B51A0000}"/>
    <cellStyle name="Percentuale 26 4 3" xfId="7199" xr:uid="{00000000-0005-0000-0000-0000B61A0000}"/>
    <cellStyle name="Percentuale 26 4 4" xfId="7200" xr:uid="{00000000-0005-0000-0000-0000B71A0000}"/>
    <cellStyle name="Percentuale 26 4 5" xfId="7201" xr:uid="{00000000-0005-0000-0000-0000B81A0000}"/>
    <cellStyle name="Percentuale 26 5" xfId="1246" xr:uid="{00000000-0005-0000-0000-0000B91A0000}"/>
    <cellStyle name="Percentuale 26 5 2" xfId="7202" xr:uid="{00000000-0005-0000-0000-0000BA1A0000}"/>
    <cellStyle name="Percentuale 26 5 3" xfId="7203" xr:uid="{00000000-0005-0000-0000-0000BB1A0000}"/>
    <cellStyle name="Percentuale 26 6" xfId="7204" xr:uid="{00000000-0005-0000-0000-0000BC1A0000}"/>
    <cellStyle name="Percentuale 26 7" xfId="7205" xr:uid="{00000000-0005-0000-0000-0000BD1A0000}"/>
    <cellStyle name="Percentuale 27" xfId="1247" xr:uid="{00000000-0005-0000-0000-0000BE1A0000}"/>
    <cellStyle name="Percentuale 27 2" xfId="1248" xr:uid="{00000000-0005-0000-0000-0000BF1A0000}"/>
    <cellStyle name="Percentuale 27 2 2" xfId="7206" xr:uid="{00000000-0005-0000-0000-0000C01A0000}"/>
    <cellStyle name="Percentuale 27 2 3" xfId="7207" xr:uid="{00000000-0005-0000-0000-0000C11A0000}"/>
    <cellStyle name="Percentuale 27 2 4" xfId="7208" xr:uid="{00000000-0005-0000-0000-0000C21A0000}"/>
    <cellStyle name="Percentuale 27 3" xfId="1249" xr:uid="{00000000-0005-0000-0000-0000C31A0000}"/>
    <cellStyle name="Percentuale 27 3 2" xfId="1250" xr:uid="{00000000-0005-0000-0000-0000C41A0000}"/>
    <cellStyle name="Percentuale 27 3 2 2" xfId="7209" xr:uid="{00000000-0005-0000-0000-0000C51A0000}"/>
    <cellStyle name="Percentuale 27 3 2 3" xfId="7210" xr:uid="{00000000-0005-0000-0000-0000C61A0000}"/>
    <cellStyle name="Percentuale 27 3 3" xfId="2388" xr:uid="{00000000-0005-0000-0000-0000C71A0000}"/>
    <cellStyle name="Percentuale 27 3 3 2" xfId="7211" xr:uid="{00000000-0005-0000-0000-0000C81A0000}"/>
    <cellStyle name="Percentuale 27 3 3 3" xfId="7212" xr:uid="{00000000-0005-0000-0000-0000C91A0000}"/>
    <cellStyle name="Percentuale 27 3 3 4" xfId="7213" xr:uid="{00000000-0005-0000-0000-0000CA1A0000}"/>
    <cellStyle name="Percentuale 27 3 4" xfId="7214" xr:uid="{00000000-0005-0000-0000-0000CB1A0000}"/>
    <cellStyle name="Percentuale 27 3 5" xfId="7215" xr:uid="{00000000-0005-0000-0000-0000CC1A0000}"/>
    <cellStyle name="Percentuale 27 3 6" xfId="7216" xr:uid="{00000000-0005-0000-0000-0000CD1A0000}"/>
    <cellStyle name="Percentuale 27 4" xfId="1251" xr:uid="{00000000-0005-0000-0000-0000CE1A0000}"/>
    <cellStyle name="Percentuale 27 4 2" xfId="7217" xr:uid="{00000000-0005-0000-0000-0000CF1A0000}"/>
    <cellStyle name="Percentuale 27 4 2 2" xfId="7218" xr:uid="{00000000-0005-0000-0000-0000D01A0000}"/>
    <cellStyle name="Percentuale 27 4 3" xfId="7219" xr:uid="{00000000-0005-0000-0000-0000D11A0000}"/>
    <cellStyle name="Percentuale 27 4 4" xfId="7220" xr:uid="{00000000-0005-0000-0000-0000D21A0000}"/>
    <cellStyle name="Percentuale 27 4 5" xfId="7221" xr:uid="{00000000-0005-0000-0000-0000D31A0000}"/>
    <cellStyle name="Percentuale 27 5" xfId="1252" xr:uid="{00000000-0005-0000-0000-0000D41A0000}"/>
    <cellStyle name="Percentuale 27 5 2" xfId="7222" xr:uid="{00000000-0005-0000-0000-0000D51A0000}"/>
    <cellStyle name="Percentuale 27 5 3" xfId="7223" xr:uid="{00000000-0005-0000-0000-0000D61A0000}"/>
    <cellStyle name="Percentuale 27 6" xfId="7224" xr:uid="{00000000-0005-0000-0000-0000D71A0000}"/>
    <cellStyle name="Percentuale 27 7" xfId="7225" xr:uid="{00000000-0005-0000-0000-0000D81A0000}"/>
    <cellStyle name="Percentuale 28" xfId="1253" xr:uid="{00000000-0005-0000-0000-0000D91A0000}"/>
    <cellStyle name="Percentuale 28 2" xfId="1254" xr:uid="{00000000-0005-0000-0000-0000DA1A0000}"/>
    <cellStyle name="Percentuale 28 2 2" xfId="7226" xr:uid="{00000000-0005-0000-0000-0000DB1A0000}"/>
    <cellStyle name="Percentuale 28 2 3" xfId="7227" xr:uid="{00000000-0005-0000-0000-0000DC1A0000}"/>
    <cellStyle name="Percentuale 28 2 4" xfId="7228" xr:uid="{00000000-0005-0000-0000-0000DD1A0000}"/>
    <cellStyle name="Percentuale 28 3" xfId="1255" xr:uid="{00000000-0005-0000-0000-0000DE1A0000}"/>
    <cellStyle name="Percentuale 28 3 2" xfId="1256" xr:uid="{00000000-0005-0000-0000-0000DF1A0000}"/>
    <cellStyle name="Percentuale 28 3 2 2" xfId="7229" xr:uid="{00000000-0005-0000-0000-0000E01A0000}"/>
    <cellStyle name="Percentuale 28 3 2 3" xfId="7230" xr:uid="{00000000-0005-0000-0000-0000E11A0000}"/>
    <cellStyle name="Percentuale 28 3 3" xfId="2389" xr:uid="{00000000-0005-0000-0000-0000E21A0000}"/>
    <cellStyle name="Percentuale 28 3 3 2" xfId="7231" xr:uid="{00000000-0005-0000-0000-0000E31A0000}"/>
    <cellStyle name="Percentuale 28 3 3 3" xfId="7232" xr:uid="{00000000-0005-0000-0000-0000E41A0000}"/>
    <cellStyle name="Percentuale 28 3 3 4" xfId="7233" xr:uid="{00000000-0005-0000-0000-0000E51A0000}"/>
    <cellStyle name="Percentuale 28 3 4" xfId="7234" xr:uid="{00000000-0005-0000-0000-0000E61A0000}"/>
    <cellStyle name="Percentuale 28 3 5" xfId="7235" xr:uid="{00000000-0005-0000-0000-0000E71A0000}"/>
    <cellStyle name="Percentuale 28 3 6" xfId="7236" xr:uid="{00000000-0005-0000-0000-0000E81A0000}"/>
    <cellStyle name="Percentuale 28 4" xfId="1257" xr:uid="{00000000-0005-0000-0000-0000E91A0000}"/>
    <cellStyle name="Percentuale 28 4 2" xfId="7237" xr:uid="{00000000-0005-0000-0000-0000EA1A0000}"/>
    <cellStyle name="Percentuale 28 4 2 2" xfId="7238" xr:uid="{00000000-0005-0000-0000-0000EB1A0000}"/>
    <cellStyle name="Percentuale 28 4 3" xfId="7239" xr:uid="{00000000-0005-0000-0000-0000EC1A0000}"/>
    <cellStyle name="Percentuale 28 4 4" xfId="7240" xr:uid="{00000000-0005-0000-0000-0000ED1A0000}"/>
    <cellStyle name="Percentuale 28 4 5" xfId="7241" xr:uid="{00000000-0005-0000-0000-0000EE1A0000}"/>
    <cellStyle name="Percentuale 28 5" xfId="1258" xr:uid="{00000000-0005-0000-0000-0000EF1A0000}"/>
    <cellStyle name="Percentuale 28 5 2" xfId="7242" xr:uid="{00000000-0005-0000-0000-0000F01A0000}"/>
    <cellStyle name="Percentuale 28 5 3" xfId="7243" xr:uid="{00000000-0005-0000-0000-0000F11A0000}"/>
    <cellStyle name="Percentuale 28 6" xfId="7244" xr:uid="{00000000-0005-0000-0000-0000F21A0000}"/>
    <cellStyle name="Percentuale 28 7" xfId="7245" xr:uid="{00000000-0005-0000-0000-0000F31A0000}"/>
    <cellStyle name="Percentuale 29" xfId="1259" xr:uid="{00000000-0005-0000-0000-0000F41A0000}"/>
    <cellStyle name="Percentuale 29 2" xfId="1260" xr:uid="{00000000-0005-0000-0000-0000F51A0000}"/>
    <cellStyle name="Percentuale 29 2 2" xfId="7246" xr:uid="{00000000-0005-0000-0000-0000F61A0000}"/>
    <cellStyle name="Percentuale 29 2 3" xfId="7247" xr:uid="{00000000-0005-0000-0000-0000F71A0000}"/>
    <cellStyle name="Percentuale 29 2 4" xfId="7248" xr:uid="{00000000-0005-0000-0000-0000F81A0000}"/>
    <cellStyle name="Percentuale 29 3" xfId="1261" xr:uid="{00000000-0005-0000-0000-0000F91A0000}"/>
    <cellStyle name="Percentuale 29 3 2" xfId="1262" xr:uid="{00000000-0005-0000-0000-0000FA1A0000}"/>
    <cellStyle name="Percentuale 29 3 2 2" xfId="7249" xr:uid="{00000000-0005-0000-0000-0000FB1A0000}"/>
    <cellStyle name="Percentuale 29 3 2 3" xfId="7250" xr:uid="{00000000-0005-0000-0000-0000FC1A0000}"/>
    <cellStyle name="Percentuale 29 3 3" xfId="2390" xr:uid="{00000000-0005-0000-0000-0000FD1A0000}"/>
    <cellStyle name="Percentuale 29 3 3 2" xfId="7251" xr:uid="{00000000-0005-0000-0000-0000FE1A0000}"/>
    <cellStyle name="Percentuale 29 3 3 3" xfId="7252" xr:uid="{00000000-0005-0000-0000-0000FF1A0000}"/>
    <cellStyle name="Percentuale 29 3 3 4" xfId="7253" xr:uid="{00000000-0005-0000-0000-0000001B0000}"/>
    <cellStyle name="Percentuale 29 3 4" xfId="7254" xr:uid="{00000000-0005-0000-0000-0000011B0000}"/>
    <cellStyle name="Percentuale 29 3 5" xfId="7255" xr:uid="{00000000-0005-0000-0000-0000021B0000}"/>
    <cellStyle name="Percentuale 29 3 6" xfId="7256" xr:uid="{00000000-0005-0000-0000-0000031B0000}"/>
    <cellStyle name="Percentuale 29 4" xfId="1263" xr:uid="{00000000-0005-0000-0000-0000041B0000}"/>
    <cellStyle name="Percentuale 29 4 2" xfId="7257" xr:uid="{00000000-0005-0000-0000-0000051B0000}"/>
    <cellStyle name="Percentuale 29 4 2 2" xfId="7258" xr:uid="{00000000-0005-0000-0000-0000061B0000}"/>
    <cellStyle name="Percentuale 29 4 3" xfId="7259" xr:uid="{00000000-0005-0000-0000-0000071B0000}"/>
    <cellStyle name="Percentuale 29 4 4" xfId="7260" xr:uid="{00000000-0005-0000-0000-0000081B0000}"/>
    <cellStyle name="Percentuale 29 4 5" xfId="7261" xr:uid="{00000000-0005-0000-0000-0000091B0000}"/>
    <cellStyle name="Percentuale 29 5" xfId="1264" xr:uid="{00000000-0005-0000-0000-00000A1B0000}"/>
    <cellStyle name="Percentuale 29 5 2" xfId="7262" xr:uid="{00000000-0005-0000-0000-00000B1B0000}"/>
    <cellStyle name="Percentuale 29 5 3" xfId="7263" xr:uid="{00000000-0005-0000-0000-00000C1B0000}"/>
    <cellStyle name="Percentuale 29 6" xfId="7264" xr:uid="{00000000-0005-0000-0000-00000D1B0000}"/>
    <cellStyle name="Percentuale 29 7" xfId="7265" xr:uid="{00000000-0005-0000-0000-00000E1B0000}"/>
    <cellStyle name="Percentuale 3" xfId="1265" xr:uid="{00000000-0005-0000-0000-00000F1B0000}"/>
    <cellStyle name="Percentuale 3 2" xfId="1266" xr:uid="{00000000-0005-0000-0000-0000101B0000}"/>
    <cellStyle name="Percentuale 3 2 2" xfId="7266" xr:uid="{00000000-0005-0000-0000-0000111B0000}"/>
    <cellStyle name="Percentuale 3 2 3" xfId="7267" xr:uid="{00000000-0005-0000-0000-0000121B0000}"/>
    <cellStyle name="Percentuale 3 2 4" xfId="7268" xr:uid="{00000000-0005-0000-0000-0000131B0000}"/>
    <cellStyle name="Percentuale 3 3" xfId="1267" xr:uid="{00000000-0005-0000-0000-0000141B0000}"/>
    <cellStyle name="Percentuale 3 3 2" xfId="1268" xr:uid="{00000000-0005-0000-0000-0000151B0000}"/>
    <cellStyle name="Percentuale 3 3 2 2" xfId="7269" xr:uid="{00000000-0005-0000-0000-0000161B0000}"/>
    <cellStyle name="Percentuale 3 3 2 3" xfId="7270" xr:uid="{00000000-0005-0000-0000-0000171B0000}"/>
    <cellStyle name="Percentuale 3 3 3" xfId="2391" xr:uid="{00000000-0005-0000-0000-0000181B0000}"/>
    <cellStyle name="Percentuale 3 3 3 2" xfId="7271" xr:uid="{00000000-0005-0000-0000-0000191B0000}"/>
    <cellStyle name="Percentuale 3 3 3 3" xfId="7272" xr:uid="{00000000-0005-0000-0000-00001A1B0000}"/>
    <cellStyle name="Percentuale 3 3 3 4" xfId="7273" xr:uid="{00000000-0005-0000-0000-00001B1B0000}"/>
    <cellStyle name="Percentuale 3 3 4" xfId="7274" xr:uid="{00000000-0005-0000-0000-00001C1B0000}"/>
    <cellStyle name="Percentuale 3 3 5" xfId="7275" xr:uid="{00000000-0005-0000-0000-00001D1B0000}"/>
    <cellStyle name="Percentuale 3 3 6" xfId="7276" xr:uid="{00000000-0005-0000-0000-00001E1B0000}"/>
    <cellStyle name="Percentuale 3 4" xfId="1269" xr:uid="{00000000-0005-0000-0000-00001F1B0000}"/>
    <cellStyle name="Percentuale 3 4 2" xfId="7277" xr:uid="{00000000-0005-0000-0000-0000201B0000}"/>
    <cellStyle name="Percentuale 3 4 2 2" xfId="7278" xr:uid="{00000000-0005-0000-0000-0000211B0000}"/>
    <cellStyle name="Percentuale 3 4 3" xfId="7279" xr:uid="{00000000-0005-0000-0000-0000221B0000}"/>
    <cellStyle name="Percentuale 3 4 4" xfId="7280" xr:uid="{00000000-0005-0000-0000-0000231B0000}"/>
    <cellStyle name="Percentuale 3 4 5" xfId="7281" xr:uid="{00000000-0005-0000-0000-0000241B0000}"/>
    <cellStyle name="Percentuale 3 5" xfId="1270" xr:uid="{00000000-0005-0000-0000-0000251B0000}"/>
    <cellStyle name="Percentuale 3 5 2" xfId="7282" xr:uid="{00000000-0005-0000-0000-0000261B0000}"/>
    <cellStyle name="Percentuale 3 5 3" xfId="7283" xr:uid="{00000000-0005-0000-0000-0000271B0000}"/>
    <cellStyle name="Percentuale 3 6" xfId="7284" xr:uid="{00000000-0005-0000-0000-0000281B0000}"/>
    <cellStyle name="Percentuale 3 7" xfId="7285" xr:uid="{00000000-0005-0000-0000-0000291B0000}"/>
    <cellStyle name="Percentuale 30" xfId="1271" xr:uid="{00000000-0005-0000-0000-00002A1B0000}"/>
    <cellStyle name="Percentuale 30 2" xfId="1272" xr:uid="{00000000-0005-0000-0000-00002B1B0000}"/>
    <cellStyle name="Percentuale 30 2 2" xfId="7286" xr:uid="{00000000-0005-0000-0000-00002C1B0000}"/>
    <cellStyle name="Percentuale 30 2 3" xfId="7287" xr:uid="{00000000-0005-0000-0000-00002D1B0000}"/>
    <cellStyle name="Percentuale 30 2 4" xfId="7288" xr:uid="{00000000-0005-0000-0000-00002E1B0000}"/>
    <cellStyle name="Percentuale 30 3" xfId="1273" xr:uid="{00000000-0005-0000-0000-00002F1B0000}"/>
    <cellStyle name="Percentuale 30 3 2" xfId="1274" xr:uid="{00000000-0005-0000-0000-0000301B0000}"/>
    <cellStyle name="Percentuale 30 3 2 2" xfId="7289" xr:uid="{00000000-0005-0000-0000-0000311B0000}"/>
    <cellStyle name="Percentuale 30 3 2 3" xfId="7290" xr:uid="{00000000-0005-0000-0000-0000321B0000}"/>
    <cellStyle name="Percentuale 30 3 3" xfId="2392" xr:uid="{00000000-0005-0000-0000-0000331B0000}"/>
    <cellStyle name="Percentuale 30 3 3 2" xfId="7291" xr:uid="{00000000-0005-0000-0000-0000341B0000}"/>
    <cellStyle name="Percentuale 30 3 3 3" xfId="7292" xr:uid="{00000000-0005-0000-0000-0000351B0000}"/>
    <cellStyle name="Percentuale 30 3 3 4" xfId="7293" xr:uid="{00000000-0005-0000-0000-0000361B0000}"/>
    <cellStyle name="Percentuale 30 3 4" xfId="7294" xr:uid="{00000000-0005-0000-0000-0000371B0000}"/>
    <cellStyle name="Percentuale 30 3 5" xfId="7295" xr:uid="{00000000-0005-0000-0000-0000381B0000}"/>
    <cellStyle name="Percentuale 30 3 6" xfId="7296" xr:uid="{00000000-0005-0000-0000-0000391B0000}"/>
    <cellStyle name="Percentuale 30 4" xfId="1275" xr:uid="{00000000-0005-0000-0000-00003A1B0000}"/>
    <cellStyle name="Percentuale 30 4 2" xfId="7297" xr:uid="{00000000-0005-0000-0000-00003B1B0000}"/>
    <cellStyle name="Percentuale 30 4 2 2" xfId="7298" xr:uid="{00000000-0005-0000-0000-00003C1B0000}"/>
    <cellStyle name="Percentuale 30 4 3" xfId="7299" xr:uid="{00000000-0005-0000-0000-00003D1B0000}"/>
    <cellStyle name="Percentuale 30 4 4" xfId="7300" xr:uid="{00000000-0005-0000-0000-00003E1B0000}"/>
    <cellStyle name="Percentuale 30 4 5" xfId="7301" xr:uid="{00000000-0005-0000-0000-00003F1B0000}"/>
    <cellStyle name="Percentuale 30 5" xfId="1276" xr:uid="{00000000-0005-0000-0000-0000401B0000}"/>
    <cellStyle name="Percentuale 30 5 2" xfId="7302" xr:uid="{00000000-0005-0000-0000-0000411B0000}"/>
    <cellStyle name="Percentuale 30 5 3" xfId="7303" xr:uid="{00000000-0005-0000-0000-0000421B0000}"/>
    <cellStyle name="Percentuale 30 6" xfId="7304" xr:uid="{00000000-0005-0000-0000-0000431B0000}"/>
    <cellStyle name="Percentuale 30 7" xfId="7305" xr:uid="{00000000-0005-0000-0000-0000441B0000}"/>
    <cellStyle name="Percentuale 31" xfId="1277" xr:uid="{00000000-0005-0000-0000-0000451B0000}"/>
    <cellStyle name="Percentuale 31 2" xfId="1278" xr:uid="{00000000-0005-0000-0000-0000461B0000}"/>
    <cellStyle name="Percentuale 31 2 2" xfId="7306" xr:uid="{00000000-0005-0000-0000-0000471B0000}"/>
    <cellStyle name="Percentuale 31 2 3" xfId="7307" xr:uid="{00000000-0005-0000-0000-0000481B0000}"/>
    <cellStyle name="Percentuale 31 2 4" xfId="7308" xr:uid="{00000000-0005-0000-0000-0000491B0000}"/>
    <cellStyle name="Percentuale 31 3" xfId="1279" xr:uid="{00000000-0005-0000-0000-00004A1B0000}"/>
    <cellStyle name="Percentuale 31 3 2" xfId="1280" xr:uid="{00000000-0005-0000-0000-00004B1B0000}"/>
    <cellStyle name="Percentuale 31 3 2 2" xfId="7309" xr:uid="{00000000-0005-0000-0000-00004C1B0000}"/>
    <cellStyle name="Percentuale 31 3 2 3" xfId="7310" xr:uid="{00000000-0005-0000-0000-00004D1B0000}"/>
    <cellStyle name="Percentuale 31 3 3" xfId="2393" xr:uid="{00000000-0005-0000-0000-00004E1B0000}"/>
    <cellStyle name="Percentuale 31 3 3 2" xfId="7311" xr:uid="{00000000-0005-0000-0000-00004F1B0000}"/>
    <cellStyle name="Percentuale 31 3 3 3" xfId="7312" xr:uid="{00000000-0005-0000-0000-0000501B0000}"/>
    <cellStyle name="Percentuale 31 3 3 4" xfId="7313" xr:uid="{00000000-0005-0000-0000-0000511B0000}"/>
    <cellStyle name="Percentuale 31 3 4" xfId="7314" xr:uid="{00000000-0005-0000-0000-0000521B0000}"/>
    <cellStyle name="Percentuale 31 3 5" xfId="7315" xr:uid="{00000000-0005-0000-0000-0000531B0000}"/>
    <cellStyle name="Percentuale 31 3 6" xfId="7316" xr:uid="{00000000-0005-0000-0000-0000541B0000}"/>
    <cellStyle name="Percentuale 31 4" xfId="1281" xr:uid="{00000000-0005-0000-0000-0000551B0000}"/>
    <cellStyle name="Percentuale 31 4 2" xfId="7317" xr:uid="{00000000-0005-0000-0000-0000561B0000}"/>
    <cellStyle name="Percentuale 31 4 2 2" xfId="7318" xr:uid="{00000000-0005-0000-0000-0000571B0000}"/>
    <cellStyle name="Percentuale 31 4 3" xfId="7319" xr:uid="{00000000-0005-0000-0000-0000581B0000}"/>
    <cellStyle name="Percentuale 31 4 4" xfId="7320" xr:uid="{00000000-0005-0000-0000-0000591B0000}"/>
    <cellStyle name="Percentuale 31 4 5" xfId="7321" xr:uid="{00000000-0005-0000-0000-00005A1B0000}"/>
    <cellStyle name="Percentuale 31 5" xfId="1282" xr:uid="{00000000-0005-0000-0000-00005B1B0000}"/>
    <cellStyle name="Percentuale 31 5 2" xfId="7322" xr:uid="{00000000-0005-0000-0000-00005C1B0000}"/>
    <cellStyle name="Percentuale 31 5 3" xfId="7323" xr:uid="{00000000-0005-0000-0000-00005D1B0000}"/>
    <cellStyle name="Percentuale 31 6" xfId="7324" xr:uid="{00000000-0005-0000-0000-00005E1B0000}"/>
    <cellStyle name="Percentuale 31 7" xfId="7325" xr:uid="{00000000-0005-0000-0000-00005F1B0000}"/>
    <cellStyle name="Percentuale 32" xfId="1283" xr:uid="{00000000-0005-0000-0000-0000601B0000}"/>
    <cellStyle name="Percentuale 32 2" xfId="1284" xr:uid="{00000000-0005-0000-0000-0000611B0000}"/>
    <cellStyle name="Percentuale 32 2 2" xfId="7326" xr:uid="{00000000-0005-0000-0000-0000621B0000}"/>
    <cellStyle name="Percentuale 32 2 3" xfId="7327" xr:uid="{00000000-0005-0000-0000-0000631B0000}"/>
    <cellStyle name="Percentuale 32 2 4" xfId="7328" xr:uid="{00000000-0005-0000-0000-0000641B0000}"/>
    <cellStyle name="Percentuale 32 3" xfId="1285" xr:uid="{00000000-0005-0000-0000-0000651B0000}"/>
    <cellStyle name="Percentuale 32 3 2" xfId="1286" xr:uid="{00000000-0005-0000-0000-0000661B0000}"/>
    <cellStyle name="Percentuale 32 3 2 2" xfId="7329" xr:uid="{00000000-0005-0000-0000-0000671B0000}"/>
    <cellStyle name="Percentuale 32 3 2 3" xfId="7330" xr:uid="{00000000-0005-0000-0000-0000681B0000}"/>
    <cellStyle name="Percentuale 32 3 3" xfId="2394" xr:uid="{00000000-0005-0000-0000-0000691B0000}"/>
    <cellStyle name="Percentuale 32 3 3 2" xfId="7331" xr:uid="{00000000-0005-0000-0000-00006A1B0000}"/>
    <cellStyle name="Percentuale 32 3 3 3" xfId="7332" xr:uid="{00000000-0005-0000-0000-00006B1B0000}"/>
    <cellStyle name="Percentuale 32 3 3 4" xfId="7333" xr:uid="{00000000-0005-0000-0000-00006C1B0000}"/>
    <cellStyle name="Percentuale 32 3 4" xfId="7334" xr:uid="{00000000-0005-0000-0000-00006D1B0000}"/>
    <cellStyle name="Percentuale 32 3 5" xfId="7335" xr:uid="{00000000-0005-0000-0000-00006E1B0000}"/>
    <cellStyle name="Percentuale 32 3 6" xfId="7336" xr:uid="{00000000-0005-0000-0000-00006F1B0000}"/>
    <cellStyle name="Percentuale 32 4" xfId="1287" xr:uid="{00000000-0005-0000-0000-0000701B0000}"/>
    <cellStyle name="Percentuale 32 4 2" xfId="7337" xr:uid="{00000000-0005-0000-0000-0000711B0000}"/>
    <cellStyle name="Percentuale 32 4 2 2" xfId="7338" xr:uid="{00000000-0005-0000-0000-0000721B0000}"/>
    <cellStyle name="Percentuale 32 4 3" xfId="7339" xr:uid="{00000000-0005-0000-0000-0000731B0000}"/>
    <cellStyle name="Percentuale 32 4 4" xfId="7340" xr:uid="{00000000-0005-0000-0000-0000741B0000}"/>
    <cellStyle name="Percentuale 32 4 5" xfId="7341" xr:uid="{00000000-0005-0000-0000-0000751B0000}"/>
    <cellStyle name="Percentuale 32 5" xfId="1288" xr:uid="{00000000-0005-0000-0000-0000761B0000}"/>
    <cellStyle name="Percentuale 32 5 2" xfId="7342" xr:uid="{00000000-0005-0000-0000-0000771B0000}"/>
    <cellStyle name="Percentuale 32 5 3" xfId="7343" xr:uid="{00000000-0005-0000-0000-0000781B0000}"/>
    <cellStyle name="Percentuale 32 6" xfId="7344" xr:uid="{00000000-0005-0000-0000-0000791B0000}"/>
    <cellStyle name="Percentuale 32 7" xfId="7345" xr:uid="{00000000-0005-0000-0000-00007A1B0000}"/>
    <cellStyle name="Percentuale 33" xfId="1289" xr:uid="{00000000-0005-0000-0000-00007B1B0000}"/>
    <cellStyle name="Percentuale 33 2" xfId="1290" xr:uid="{00000000-0005-0000-0000-00007C1B0000}"/>
    <cellStyle name="Percentuale 33 2 2" xfId="7346" xr:uid="{00000000-0005-0000-0000-00007D1B0000}"/>
    <cellStyle name="Percentuale 33 2 3" xfId="7347" xr:uid="{00000000-0005-0000-0000-00007E1B0000}"/>
    <cellStyle name="Percentuale 33 2 4" xfId="7348" xr:uid="{00000000-0005-0000-0000-00007F1B0000}"/>
    <cellStyle name="Percentuale 33 3" xfId="1291" xr:uid="{00000000-0005-0000-0000-0000801B0000}"/>
    <cellStyle name="Percentuale 33 3 2" xfId="1292" xr:uid="{00000000-0005-0000-0000-0000811B0000}"/>
    <cellStyle name="Percentuale 33 3 2 2" xfId="7349" xr:uid="{00000000-0005-0000-0000-0000821B0000}"/>
    <cellStyle name="Percentuale 33 3 2 3" xfId="7350" xr:uid="{00000000-0005-0000-0000-0000831B0000}"/>
    <cellStyle name="Percentuale 33 3 3" xfId="2395" xr:uid="{00000000-0005-0000-0000-0000841B0000}"/>
    <cellStyle name="Percentuale 33 3 3 2" xfId="7351" xr:uid="{00000000-0005-0000-0000-0000851B0000}"/>
    <cellStyle name="Percentuale 33 3 3 3" xfId="7352" xr:uid="{00000000-0005-0000-0000-0000861B0000}"/>
    <cellStyle name="Percentuale 33 3 3 4" xfId="7353" xr:uid="{00000000-0005-0000-0000-0000871B0000}"/>
    <cellStyle name="Percentuale 33 3 4" xfId="7354" xr:uid="{00000000-0005-0000-0000-0000881B0000}"/>
    <cellStyle name="Percentuale 33 3 5" xfId="7355" xr:uid="{00000000-0005-0000-0000-0000891B0000}"/>
    <cellStyle name="Percentuale 33 3 6" xfId="7356" xr:uid="{00000000-0005-0000-0000-00008A1B0000}"/>
    <cellStyle name="Percentuale 33 4" xfId="1293" xr:uid="{00000000-0005-0000-0000-00008B1B0000}"/>
    <cellStyle name="Percentuale 33 4 2" xfId="7357" xr:uid="{00000000-0005-0000-0000-00008C1B0000}"/>
    <cellStyle name="Percentuale 33 4 2 2" xfId="7358" xr:uid="{00000000-0005-0000-0000-00008D1B0000}"/>
    <cellStyle name="Percentuale 33 4 3" xfId="7359" xr:uid="{00000000-0005-0000-0000-00008E1B0000}"/>
    <cellStyle name="Percentuale 33 4 4" xfId="7360" xr:uid="{00000000-0005-0000-0000-00008F1B0000}"/>
    <cellStyle name="Percentuale 33 4 5" xfId="7361" xr:uid="{00000000-0005-0000-0000-0000901B0000}"/>
    <cellStyle name="Percentuale 33 5" xfId="1294" xr:uid="{00000000-0005-0000-0000-0000911B0000}"/>
    <cellStyle name="Percentuale 33 5 2" xfId="7362" xr:uid="{00000000-0005-0000-0000-0000921B0000}"/>
    <cellStyle name="Percentuale 33 5 3" xfId="7363" xr:uid="{00000000-0005-0000-0000-0000931B0000}"/>
    <cellStyle name="Percentuale 33 6" xfId="7364" xr:uid="{00000000-0005-0000-0000-0000941B0000}"/>
    <cellStyle name="Percentuale 33 7" xfId="7365" xr:uid="{00000000-0005-0000-0000-0000951B0000}"/>
    <cellStyle name="Percentuale 34" xfId="1295" xr:uid="{00000000-0005-0000-0000-0000961B0000}"/>
    <cellStyle name="Percentuale 34 2" xfId="1296" xr:uid="{00000000-0005-0000-0000-0000971B0000}"/>
    <cellStyle name="Percentuale 34 2 2" xfId="7366" xr:uid="{00000000-0005-0000-0000-0000981B0000}"/>
    <cellStyle name="Percentuale 34 2 3" xfId="7367" xr:uid="{00000000-0005-0000-0000-0000991B0000}"/>
    <cellStyle name="Percentuale 34 2 4" xfId="7368" xr:uid="{00000000-0005-0000-0000-00009A1B0000}"/>
    <cellStyle name="Percentuale 34 3" xfId="1297" xr:uid="{00000000-0005-0000-0000-00009B1B0000}"/>
    <cellStyle name="Percentuale 34 3 2" xfId="1298" xr:uid="{00000000-0005-0000-0000-00009C1B0000}"/>
    <cellStyle name="Percentuale 34 3 2 2" xfId="7369" xr:uid="{00000000-0005-0000-0000-00009D1B0000}"/>
    <cellStyle name="Percentuale 34 3 2 3" xfId="7370" xr:uid="{00000000-0005-0000-0000-00009E1B0000}"/>
    <cellStyle name="Percentuale 34 3 3" xfId="2396" xr:uid="{00000000-0005-0000-0000-00009F1B0000}"/>
    <cellStyle name="Percentuale 34 3 3 2" xfId="7371" xr:uid="{00000000-0005-0000-0000-0000A01B0000}"/>
    <cellStyle name="Percentuale 34 3 3 3" xfId="7372" xr:uid="{00000000-0005-0000-0000-0000A11B0000}"/>
    <cellStyle name="Percentuale 34 3 3 4" xfId="7373" xr:uid="{00000000-0005-0000-0000-0000A21B0000}"/>
    <cellStyle name="Percentuale 34 3 4" xfId="7374" xr:uid="{00000000-0005-0000-0000-0000A31B0000}"/>
    <cellStyle name="Percentuale 34 3 5" xfId="7375" xr:uid="{00000000-0005-0000-0000-0000A41B0000}"/>
    <cellStyle name="Percentuale 34 3 6" xfId="7376" xr:uid="{00000000-0005-0000-0000-0000A51B0000}"/>
    <cellStyle name="Percentuale 34 4" xfId="1299" xr:uid="{00000000-0005-0000-0000-0000A61B0000}"/>
    <cellStyle name="Percentuale 34 4 2" xfId="7377" xr:uid="{00000000-0005-0000-0000-0000A71B0000}"/>
    <cellStyle name="Percentuale 34 4 2 2" xfId="7378" xr:uid="{00000000-0005-0000-0000-0000A81B0000}"/>
    <cellStyle name="Percentuale 34 4 3" xfId="7379" xr:uid="{00000000-0005-0000-0000-0000A91B0000}"/>
    <cellStyle name="Percentuale 34 4 4" xfId="7380" xr:uid="{00000000-0005-0000-0000-0000AA1B0000}"/>
    <cellStyle name="Percentuale 34 4 5" xfId="7381" xr:uid="{00000000-0005-0000-0000-0000AB1B0000}"/>
    <cellStyle name="Percentuale 34 5" xfId="1300" xr:uid="{00000000-0005-0000-0000-0000AC1B0000}"/>
    <cellStyle name="Percentuale 34 5 2" xfId="7382" xr:uid="{00000000-0005-0000-0000-0000AD1B0000}"/>
    <cellStyle name="Percentuale 34 5 3" xfId="7383" xr:uid="{00000000-0005-0000-0000-0000AE1B0000}"/>
    <cellStyle name="Percentuale 34 6" xfId="7384" xr:uid="{00000000-0005-0000-0000-0000AF1B0000}"/>
    <cellStyle name="Percentuale 34 7" xfId="7385" xr:uid="{00000000-0005-0000-0000-0000B01B0000}"/>
    <cellStyle name="Percentuale 35" xfId="1301" xr:uid="{00000000-0005-0000-0000-0000B11B0000}"/>
    <cellStyle name="Percentuale 35 2" xfId="1302" xr:uid="{00000000-0005-0000-0000-0000B21B0000}"/>
    <cellStyle name="Percentuale 35 2 2" xfId="7386" xr:uid="{00000000-0005-0000-0000-0000B31B0000}"/>
    <cellStyle name="Percentuale 35 2 3" xfId="7387" xr:uid="{00000000-0005-0000-0000-0000B41B0000}"/>
    <cellStyle name="Percentuale 35 2 4" xfId="7388" xr:uid="{00000000-0005-0000-0000-0000B51B0000}"/>
    <cellStyle name="Percentuale 35 3" xfId="1303" xr:uid="{00000000-0005-0000-0000-0000B61B0000}"/>
    <cellStyle name="Percentuale 35 3 2" xfId="1304" xr:uid="{00000000-0005-0000-0000-0000B71B0000}"/>
    <cellStyle name="Percentuale 35 3 2 2" xfId="7389" xr:uid="{00000000-0005-0000-0000-0000B81B0000}"/>
    <cellStyle name="Percentuale 35 3 2 3" xfId="7390" xr:uid="{00000000-0005-0000-0000-0000B91B0000}"/>
    <cellStyle name="Percentuale 35 3 3" xfId="2397" xr:uid="{00000000-0005-0000-0000-0000BA1B0000}"/>
    <cellStyle name="Percentuale 35 3 3 2" xfId="7391" xr:uid="{00000000-0005-0000-0000-0000BB1B0000}"/>
    <cellStyle name="Percentuale 35 3 3 3" xfId="7392" xr:uid="{00000000-0005-0000-0000-0000BC1B0000}"/>
    <cellStyle name="Percentuale 35 3 3 4" xfId="7393" xr:uid="{00000000-0005-0000-0000-0000BD1B0000}"/>
    <cellStyle name="Percentuale 35 3 4" xfId="7394" xr:uid="{00000000-0005-0000-0000-0000BE1B0000}"/>
    <cellStyle name="Percentuale 35 3 5" xfId="7395" xr:uid="{00000000-0005-0000-0000-0000BF1B0000}"/>
    <cellStyle name="Percentuale 35 3 6" xfId="7396" xr:uid="{00000000-0005-0000-0000-0000C01B0000}"/>
    <cellStyle name="Percentuale 35 4" xfId="1305" xr:uid="{00000000-0005-0000-0000-0000C11B0000}"/>
    <cellStyle name="Percentuale 35 4 2" xfId="7397" xr:uid="{00000000-0005-0000-0000-0000C21B0000}"/>
    <cellStyle name="Percentuale 35 4 2 2" xfId="7398" xr:uid="{00000000-0005-0000-0000-0000C31B0000}"/>
    <cellStyle name="Percentuale 35 4 3" xfId="7399" xr:uid="{00000000-0005-0000-0000-0000C41B0000}"/>
    <cellStyle name="Percentuale 35 4 4" xfId="7400" xr:uid="{00000000-0005-0000-0000-0000C51B0000}"/>
    <cellStyle name="Percentuale 35 4 5" xfId="7401" xr:uid="{00000000-0005-0000-0000-0000C61B0000}"/>
    <cellStyle name="Percentuale 35 5" xfId="1306" xr:uid="{00000000-0005-0000-0000-0000C71B0000}"/>
    <cellStyle name="Percentuale 35 5 2" xfId="7402" xr:uid="{00000000-0005-0000-0000-0000C81B0000}"/>
    <cellStyle name="Percentuale 35 5 3" xfId="7403" xr:uid="{00000000-0005-0000-0000-0000C91B0000}"/>
    <cellStyle name="Percentuale 35 6" xfId="7404" xr:uid="{00000000-0005-0000-0000-0000CA1B0000}"/>
    <cellStyle name="Percentuale 35 7" xfId="7405" xr:uid="{00000000-0005-0000-0000-0000CB1B0000}"/>
    <cellStyle name="Percentuale 36" xfId="1307" xr:uid="{00000000-0005-0000-0000-0000CC1B0000}"/>
    <cellStyle name="Percentuale 36 2" xfId="1308" xr:uid="{00000000-0005-0000-0000-0000CD1B0000}"/>
    <cellStyle name="Percentuale 36 2 2" xfId="7406" xr:uid="{00000000-0005-0000-0000-0000CE1B0000}"/>
    <cellStyle name="Percentuale 36 2 3" xfId="7407" xr:uid="{00000000-0005-0000-0000-0000CF1B0000}"/>
    <cellStyle name="Percentuale 36 2 4" xfId="7408" xr:uid="{00000000-0005-0000-0000-0000D01B0000}"/>
    <cellStyle name="Percentuale 36 3" xfId="1309" xr:uid="{00000000-0005-0000-0000-0000D11B0000}"/>
    <cellStyle name="Percentuale 36 3 2" xfId="1310" xr:uid="{00000000-0005-0000-0000-0000D21B0000}"/>
    <cellStyle name="Percentuale 36 3 2 2" xfId="7409" xr:uid="{00000000-0005-0000-0000-0000D31B0000}"/>
    <cellStyle name="Percentuale 36 3 2 3" xfId="7410" xr:uid="{00000000-0005-0000-0000-0000D41B0000}"/>
    <cellStyle name="Percentuale 36 3 3" xfId="2398" xr:uid="{00000000-0005-0000-0000-0000D51B0000}"/>
    <cellStyle name="Percentuale 36 3 3 2" xfId="7411" xr:uid="{00000000-0005-0000-0000-0000D61B0000}"/>
    <cellStyle name="Percentuale 36 3 3 3" xfId="7412" xr:uid="{00000000-0005-0000-0000-0000D71B0000}"/>
    <cellStyle name="Percentuale 36 3 3 4" xfId="7413" xr:uid="{00000000-0005-0000-0000-0000D81B0000}"/>
    <cellStyle name="Percentuale 36 3 4" xfId="7414" xr:uid="{00000000-0005-0000-0000-0000D91B0000}"/>
    <cellStyle name="Percentuale 36 3 5" xfId="7415" xr:uid="{00000000-0005-0000-0000-0000DA1B0000}"/>
    <cellStyle name="Percentuale 36 3 6" xfId="7416" xr:uid="{00000000-0005-0000-0000-0000DB1B0000}"/>
    <cellStyle name="Percentuale 36 4" xfId="1311" xr:uid="{00000000-0005-0000-0000-0000DC1B0000}"/>
    <cellStyle name="Percentuale 36 4 2" xfId="7417" xr:uid="{00000000-0005-0000-0000-0000DD1B0000}"/>
    <cellStyle name="Percentuale 36 4 2 2" xfId="7418" xr:uid="{00000000-0005-0000-0000-0000DE1B0000}"/>
    <cellStyle name="Percentuale 36 4 3" xfId="7419" xr:uid="{00000000-0005-0000-0000-0000DF1B0000}"/>
    <cellStyle name="Percentuale 36 4 4" xfId="7420" xr:uid="{00000000-0005-0000-0000-0000E01B0000}"/>
    <cellStyle name="Percentuale 36 4 5" xfId="7421" xr:uid="{00000000-0005-0000-0000-0000E11B0000}"/>
    <cellStyle name="Percentuale 36 5" xfId="1312" xr:uid="{00000000-0005-0000-0000-0000E21B0000}"/>
    <cellStyle name="Percentuale 36 5 2" xfId="7422" xr:uid="{00000000-0005-0000-0000-0000E31B0000}"/>
    <cellStyle name="Percentuale 36 5 3" xfId="7423" xr:uid="{00000000-0005-0000-0000-0000E41B0000}"/>
    <cellStyle name="Percentuale 36 6" xfId="7424" xr:uid="{00000000-0005-0000-0000-0000E51B0000}"/>
    <cellStyle name="Percentuale 36 7" xfId="7425" xr:uid="{00000000-0005-0000-0000-0000E61B0000}"/>
    <cellStyle name="Percentuale 37" xfId="1313" xr:uid="{00000000-0005-0000-0000-0000E71B0000}"/>
    <cellStyle name="Percentuale 37 2" xfId="1314" xr:uid="{00000000-0005-0000-0000-0000E81B0000}"/>
    <cellStyle name="Percentuale 37 2 2" xfId="7426" xr:uid="{00000000-0005-0000-0000-0000E91B0000}"/>
    <cellStyle name="Percentuale 37 2 3" xfId="7427" xr:uid="{00000000-0005-0000-0000-0000EA1B0000}"/>
    <cellStyle name="Percentuale 37 2 4" xfId="7428" xr:uid="{00000000-0005-0000-0000-0000EB1B0000}"/>
    <cellStyle name="Percentuale 37 3" xfId="1315" xr:uid="{00000000-0005-0000-0000-0000EC1B0000}"/>
    <cellStyle name="Percentuale 37 3 2" xfId="1316" xr:uid="{00000000-0005-0000-0000-0000ED1B0000}"/>
    <cellStyle name="Percentuale 37 3 2 2" xfId="7429" xr:uid="{00000000-0005-0000-0000-0000EE1B0000}"/>
    <cellStyle name="Percentuale 37 3 2 3" xfId="7430" xr:uid="{00000000-0005-0000-0000-0000EF1B0000}"/>
    <cellStyle name="Percentuale 37 3 3" xfId="2399" xr:uid="{00000000-0005-0000-0000-0000F01B0000}"/>
    <cellStyle name="Percentuale 37 3 3 2" xfId="7431" xr:uid="{00000000-0005-0000-0000-0000F11B0000}"/>
    <cellStyle name="Percentuale 37 3 3 3" xfId="7432" xr:uid="{00000000-0005-0000-0000-0000F21B0000}"/>
    <cellStyle name="Percentuale 37 3 3 4" xfId="7433" xr:uid="{00000000-0005-0000-0000-0000F31B0000}"/>
    <cellStyle name="Percentuale 37 3 4" xfId="7434" xr:uid="{00000000-0005-0000-0000-0000F41B0000}"/>
    <cellStyle name="Percentuale 37 3 5" xfId="7435" xr:uid="{00000000-0005-0000-0000-0000F51B0000}"/>
    <cellStyle name="Percentuale 37 3 6" xfId="7436" xr:uid="{00000000-0005-0000-0000-0000F61B0000}"/>
    <cellStyle name="Percentuale 37 4" xfId="1317" xr:uid="{00000000-0005-0000-0000-0000F71B0000}"/>
    <cellStyle name="Percentuale 37 4 2" xfId="7437" xr:uid="{00000000-0005-0000-0000-0000F81B0000}"/>
    <cellStyle name="Percentuale 37 4 2 2" xfId="7438" xr:uid="{00000000-0005-0000-0000-0000F91B0000}"/>
    <cellStyle name="Percentuale 37 4 3" xfId="7439" xr:uid="{00000000-0005-0000-0000-0000FA1B0000}"/>
    <cellStyle name="Percentuale 37 4 4" xfId="7440" xr:uid="{00000000-0005-0000-0000-0000FB1B0000}"/>
    <cellStyle name="Percentuale 37 4 5" xfId="7441" xr:uid="{00000000-0005-0000-0000-0000FC1B0000}"/>
    <cellStyle name="Percentuale 37 5" xfId="1318" xr:uid="{00000000-0005-0000-0000-0000FD1B0000}"/>
    <cellStyle name="Percentuale 37 5 2" xfId="7442" xr:uid="{00000000-0005-0000-0000-0000FE1B0000}"/>
    <cellStyle name="Percentuale 37 5 3" xfId="7443" xr:uid="{00000000-0005-0000-0000-0000FF1B0000}"/>
    <cellStyle name="Percentuale 37 6" xfId="7444" xr:uid="{00000000-0005-0000-0000-0000001C0000}"/>
    <cellStyle name="Percentuale 37 7" xfId="7445" xr:uid="{00000000-0005-0000-0000-0000011C0000}"/>
    <cellStyle name="Percentuale 38" xfId="1319" xr:uid="{00000000-0005-0000-0000-0000021C0000}"/>
    <cellStyle name="Percentuale 38 2" xfId="1320" xr:uid="{00000000-0005-0000-0000-0000031C0000}"/>
    <cellStyle name="Percentuale 38 2 2" xfId="7446" xr:uid="{00000000-0005-0000-0000-0000041C0000}"/>
    <cellStyle name="Percentuale 38 2 3" xfId="7447" xr:uid="{00000000-0005-0000-0000-0000051C0000}"/>
    <cellStyle name="Percentuale 38 2 4" xfId="7448" xr:uid="{00000000-0005-0000-0000-0000061C0000}"/>
    <cellStyle name="Percentuale 38 3" xfId="1321" xr:uid="{00000000-0005-0000-0000-0000071C0000}"/>
    <cellStyle name="Percentuale 38 3 2" xfId="1322" xr:uid="{00000000-0005-0000-0000-0000081C0000}"/>
    <cellStyle name="Percentuale 38 3 2 2" xfId="7449" xr:uid="{00000000-0005-0000-0000-0000091C0000}"/>
    <cellStyle name="Percentuale 38 3 2 3" xfId="7450" xr:uid="{00000000-0005-0000-0000-00000A1C0000}"/>
    <cellStyle name="Percentuale 38 3 3" xfId="2400" xr:uid="{00000000-0005-0000-0000-00000B1C0000}"/>
    <cellStyle name="Percentuale 38 3 3 2" xfId="7451" xr:uid="{00000000-0005-0000-0000-00000C1C0000}"/>
    <cellStyle name="Percentuale 38 3 3 3" xfId="7452" xr:uid="{00000000-0005-0000-0000-00000D1C0000}"/>
    <cellStyle name="Percentuale 38 3 3 4" xfId="7453" xr:uid="{00000000-0005-0000-0000-00000E1C0000}"/>
    <cellStyle name="Percentuale 38 3 4" xfId="7454" xr:uid="{00000000-0005-0000-0000-00000F1C0000}"/>
    <cellStyle name="Percentuale 38 3 5" xfId="7455" xr:uid="{00000000-0005-0000-0000-0000101C0000}"/>
    <cellStyle name="Percentuale 38 3 6" xfId="7456" xr:uid="{00000000-0005-0000-0000-0000111C0000}"/>
    <cellStyle name="Percentuale 38 4" xfId="1323" xr:uid="{00000000-0005-0000-0000-0000121C0000}"/>
    <cellStyle name="Percentuale 38 4 2" xfId="7457" xr:uid="{00000000-0005-0000-0000-0000131C0000}"/>
    <cellStyle name="Percentuale 38 4 2 2" xfId="7458" xr:uid="{00000000-0005-0000-0000-0000141C0000}"/>
    <cellStyle name="Percentuale 38 4 3" xfId="7459" xr:uid="{00000000-0005-0000-0000-0000151C0000}"/>
    <cellStyle name="Percentuale 38 4 4" xfId="7460" xr:uid="{00000000-0005-0000-0000-0000161C0000}"/>
    <cellStyle name="Percentuale 38 4 5" xfId="7461" xr:uid="{00000000-0005-0000-0000-0000171C0000}"/>
    <cellStyle name="Percentuale 38 5" xfId="1324" xr:uid="{00000000-0005-0000-0000-0000181C0000}"/>
    <cellStyle name="Percentuale 38 5 2" xfId="7462" xr:uid="{00000000-0005-0000-0000-0000191C0000}"/>
    <cellStyle name="Percentuale 38 5 3" xfId="7463" xr:uid="{00000000-0005-0000-0000-00001A1C0000}"/>
    <cellStyle name="Percentuale 38 6" xfId="7464" xr:uid="{00000000-0005-0000-0000-00001B1C0000}"/>
    <cellStyle name="Percentuale 38 7" xfId="7465" xr:uid="{00000000-0005-0000-0000-00001C1C0000}"/>
    <cellStyle name="Percentuale 39" xfId="1325" xr:uid="{00000000-0005-0000-0000-00001D1C0000}"/>
    <cellStyle name="Percentuale 39 2" xfId="1326" xr:uid="{00000000-0005-0000-0000-00001E1C0000}"/>
    <cellStyle name="Percentuale 39 2 2" xfId="7466" xr:uid="{00000000-0005-0000-0000-00001F1C0000}"/>
    <cellStyle name="Percentuale 39 2 3" xfId="7467" xr:uid="{00000000-0005-0000-0000-0000201C0000}"/>
    <cellStyle name="Percentuale 39 2 4" xfId="7468" xr:uid="{00000000-0005-0000-0000-0000211C0000}"/>
    <cellStyle name="Percentuale 39 3" xfId="1327" xr:uid="{00000000-0005-0000-0000-0000221C0000}"/>
    <cellStyle name="Percentuale 39 3 2" xfId="1328" xr:uid="{00000000-0005-0000-0000-0000231C0000}"/>
    <cellStyle name="Percentuale 39 3 2 2" xfId="7469" xr:uid="{00000000-0005-0000-0000-0000241C0000}"/>
    <cellStyle name="Percentuale 39 3 2 3" xfId="7470" xr:uid="{00000000-0005-0000-0000-0000251C0000}"/>
    <cellStyle name="Percentuale 39 3 3" xfId="2401" xr:uid="{00000000-0005-0000-0000-0000261C0000}"/>
    <cellStyle name="Percentuale 39 3 3 2" xfId="7471" xr:uid="{00000000-0005-0000-0000-0000271C0000}"/>
    <cellStyle name="Percentuale 39 3 3 3" xfId="7472" xr:uid="{00000000-0005-0000-0000-0000281C0000}"/>
    <cellStyle name="Percentuale 39 3 3 4" xfId="7473" xr:uid="{00000000-0005-0000-0000-0000291C0000}"/>
    <cellStyle name="Percentuale 39 3 4" xfId="7474" xr:uid="{00000000-0005-0000-0000-00002A1C0000}"/>
    <cellStyle name="Percentuale 39 3 5" xfId="7475" xr:uid="{00000000-0005-0000-0000-00002B1C0000}"/>
    <cellStyle name="Percentuale 39 3 6" xfId="7476" xr:uid="{00000000-0005-0000-0000-00002C1C0000}"/>
    <cellStyle name="Percentuale 39 4" xfId="1329" xr:uid="{00000000-0005-0000-0000-00002D1C0000}"/>
    <cellStyle name="Percentuale 39 4 2" xfId="7477" xr:uid="{00000000-0005-0000-0000-00002E1C0000}"/>
    <cellStyle name="Percentuale 39 4 2 2" xfId="7478" xr:uid="{00000000-0005-0000-0000-00002F1C0000}"/>
    <cellStyle name="Percentuale 39 4 3" xfId="7479" xr:uid="{00000000-0005-0000-0000-0000301C0000}"/>
    <cellStyle name="Percentuale 39 4 4" xfId="7480" xr:uid="{00000000-0005-0000-0000-0000311C0000}"/>
    <cellStyle name="Percentuale 39 4 5" xfId="7481" xr:uid="{00000000-0005-0000-0000-0000321C0000}"/>
    <cellStyle name="Percentuale 39 5" xfId="1330" xr:uid="{00000000-0005-0000-0000-0000331C0000}"/>
    <cellStyle name="Percentuale 39 5 2" xfId="7482" xr:uid="{00000000-0005-0000-0000-0000341C0000}"/>
    <cellStyle name="Percentuale 39 5 3" xfId="7483" xr:uid="{00000000-0005-0000-0000-0000351C0000}"/>
    <cellStyle name="Percentuale 39 6" xfId="7484" xr:uid="{00000000-0005-0000-0000-0000361C0000}"/>
    <cellStyle name="Percentuale 39 7" xfId="7485" xr:uid="{00000000-0005-0000-0000-0000371C0000}"/>
    <cellStyle name="Percentuale 4" xfId="1331" xr:uid="{00000000-0005-0000-0000-0000381C0000}"/>
    <cellStyle name="Percentuale 4 2" xfId="1332" xr:uid="{00000000-0005-0000-0000-0000391C0000}"/>
    <cellStyle name="Percentuale 4 2 2" xfId="7486" xr:uid="{00000000-0005-0000-0000-00003A1C0000}"/>
    <cellStyle name="Percentuale 4 2 3" xfId="7487" xr:uid="{00000000-0005-0000-0000-00003B1C0000}"/>
    <cellStyle name="Percentuale 4 2 4" xfId="7488" xr:uid="{00000000-0005-0000-0000-00003C1C0000}"/>
    <cellStyle name="Percentuale 4 3" xfId="1333" xr:uid="{00000000-0005-0000-0000-00003D1C0000}"/>
    <cellStyle name="Percentuale 4 3 2" xfId="1334" xr:uid="{00000000-0005-0000-0000-00003E1C0000}"/>
    <cellStyle name="Percentuale 4 3 2 2" xfId="7489" xr:uid="{00000000-0005-0000-0000-00003F1C0000}"/>
    <cellStyle name="Percentuale 4 3 2 3" xfId="7490" xr:uid="{00000000-0005-0000-0000-0000401C0000}"/>
    <cellStyle name="Percentuale 4 3 3" xfId="2402" xr:uid="{00000000-0005-0000-0000-0000411C0000}"/>
    <cellStyle name="Percentuale 4 3 3 2" xfId="7491" xr:uid="{00000000-0005-0000-0000-0000421C0000}"/>
    <cellStyle name="Percentuale 4 3 3 3" xfId="7492" xr:uid="{00000000-0005-0000-0000-0000431C0000}"/>
    <cellStyle name="Percentuale 4 3 3 4" xfId="7493" xr:uid="{00000000-0005-0000-0000-0000441C0000}"/>
    <cellStyle name="Percentuale 4 3 4" xfId="7494" xr:uid="{00000000-0005-0000-0000-0000451C0000}"/>
    <cellStyle name="Percentuale 4 3 5" xfId="7495" xr:uid="{00000000-0005-0000-0000-0000461C0000}"/>
    <cellStyle name="Percentuale 4 3 6" xfId="7496" xr:uid="{00000000-0005-0000-0000-0000471C0000}"/>
    <cellStyle name="Percentuale 4 4" xfId="1335" xr:uid="{00000000-0005-0000-0000-0000481C0000}"/>
    <cellStyle name="Percentuale 4 4 2" xfId="7497" xr:uid="{00000000-0005-0000-0000-0000491C0000}"/>
    <cellStyle name="Percentuale 4 4 2 2" xfId="7498" xr:uid="{00000000-0005-0000-0000-00004A1C0000}"/>
    <cellStyle name="Percentuale 4 4 3" xfId="7499" xr:uid="{00000000-0005-0000-0000-00004B1C0000}"/>
    <cellStyle name="Percentuale 4 4 4" xfId="7500" xr:uid="{00000000-0005-0000-0000-00004C1C0000}"/>
    <cellStyle name="Percentuale 4 4 5" xfId="7501" xr:uid="{00000000-0005-0000-0000-00004D1C0000}"/>
    <cellStyle name="Percentuale 4 5" xfId="1336" xr:uid="{00000000-0005-0000-0000-00004E1C0000}"/>
    <cellStyle name="Percentuale 4 5 2" xfId="7502" xr:uid="{00000000-0005-0000-0000-00004F1C0000}"/>
    <cellStyle name="Percentuale 4 5 3" xfId="7503" xr:uid="{00000000-0005-0000-0000-0000501C0000}"/>
    <cellStyle name="Percentuale 4 6" xfId="7504" xr:uid="{00000000-0005-0000-0000-0000511C0000}"/>
    <cellStyle name="Percentuale 4 7" xfId="7505" xr:uid="{00000000-0005-0000-0000-0000521C0000}"/>
    <cellStyle name="Percentuale 40" xfId="1337" xr:uid="{00000000-0005-0000-0000-0000531C0000}"/>
    <cellStyle name="Percentuale 40 2" xfId="1338" xr:uid="{00000000-0005-0000-0000-0000541C0000}"/>
    <cellStyle name="Percentuale 40 2 2" xfId="7506" xr:uid="{00000000-0005-0000-0000-0000551C0000}"/>
    <cellStyle name="Percentuale 40 2 3" xfId="7507" xr:uid="{00000000-0005-0000-0000-0000561C0000}"/>
    <cellStyle name="Percentuale 40 2 4" xfId="7508" xr:uid="{00000000-0005-0000-0000-0000571C0000}"/>
    <cellStyle name="Percentuale 40 3" xfId="1339" xr:uid="{00000000-0005-0000-0000-0000581C0000}"/>
    <cellStyle name="Percentuale 40 3 2" xfId="1340" xr:uid="{00000000-0005-0000-0000-0000591C0000}"/>
    <cellStyle name="Percentuale 40 3 2 2" xfId="7509" xr:uid="{00000000-0005-0000-0000-00005A1C0000}"/>
    <cellStyle name="Percentuale 40 3 2 3" xfId="7510" xr:uid="{00000000-0005-0000-0000-00005B1C0000}"/>
    <cellStyle name="Percentuale 40 3 3" xfId="2403" xr:uid="{00000000-0005-0000-0000-00005C1C0000}"/>
    <cellStyle name="Percentuale 40 3 3 2" xfId="7511" xr:uid="{00000000-0005-0000-0000-00005D1C0000}"/>
    <cellStyle name="Percentuale 40 3 3 3" xfId="7512" xr:uid="{00000000-0005-0000-0000-00005E1C0000}"/>
    <cellStyle name="Percentuale 40 3 3 4" xfId="7513" xr:uid="{00000000-0005-0000-0000-00005F1C0000}"/>
    <cellStyle name="Percentuale 40 3 4" xfId="7514" xr:uid="{00000000-0005-0000-0000-0000601C0000}"/>
    <cellStyle name="Percentuale 40 3 5" xfId="7515" xr:uid="{00000000-0005-0000-0000-0000611C0000}"/>
    <cellStyle name="Percentuale 40 3 6" xfId="7516" xr:uid="{00000000-0005-0000-0000-0000621C0000}"/>
    <cellStyle name="Percentuale 40 4" xfId="1341" xr:uid="{00000000-0005-0000-0000-0000631C0000}"/>
    <cellStyle name="Percentuale 40 4 2" xfId="7517" xr:uid="{00000000-0005-0000-0000-0000641C0000}"/>
    <cellStyle name="Percentuale 40 4 2 2" xfId="7518" xr:uid="{00000000-0005-0000-0000-0000651C0000}"/>
    <cellStyle name="Percentuale 40 4 3" xfId="7519" xr:uid="{00000000-0005-0000-0000-0000661C0000}"/>
    <cellStyle name="Percentuale 40 4 4" xfId="7520" xr:uid="{00000000-0005-0000-0000-0000671C0000}"/>
    <cellStyle name="Percentuale 40 4 5" xfId="7521" xr:uid="{00000000-0005-0000-0000-0000681C0000}"/>
    <cellStyle name="Percentuale 40 5" xfId="1342" xr:uid="{00000000-0005-0000-0000-0000691C0000}"/>
    <cellStyle name="Percentuale 40 5 2" xfId="7522" xr:uid="{00000000-0005-0000-0000-00006A1C0000}"/>
    <cellStyle name="Percentuale 40 5 3" xfId="7523" xr:uid="{00000000-0005-0000-0000-00006B1C0000}"/>
    <cellStyle name="Percentuale 40 6" xfId="7524" xr:uid="{00000000-0005-0000-0000-00006C1C0000}"/>
    <cellStyle name="Percentuale 40 7" xfId="7525" xr:uid="{00000000-0005-0000-0000-00006D1C0000}"/>
    <cellStyle name="Percentuale 41" xfId="1343" xr:uid="{00000000-0005-0000-0000-00006E1C0000}"/>
    <cellStyle name="Percentuale 41 2" xfId="1344" xr:uid="{00000000-0005-0000-0000-00006F1C0000}"/>
    <cellStyle name="Percentuale 41 2 2" xfId="7526" xr:uid="{00000000-0005-0000-0000-0000701C0000}"/>
    <cellStyle name="Percentuale 41 2 3" xfId="7527" xr:uid="{00000000-0005-0000-0000-0000711C0000}"/>
    <cellStyle name="Percentuale 41 2 4" xfId="7528" xr:uid="{00000000-0005-0000-0000-0000721C0000}"/>
    <cellStyle name="Percentuale 41 3" xfId="1345" xr:uid="{00000000-0005-0000-0000-0000731C0000}"/>
    <cellStyle name="Percentuale 41 3 2" xfId="1346" xr:uid="{00000000-0005-0000-0000-0000741C0000}"/>
    <cellStyle name="Percentuale 41 3 2 2" xfId="7529" xr:uid="{00000000-0005-0000-0000-0000751C0000}"/>
    <cellStyle name="Percentuale 41 3 2 3" xfId="7530" xr:uid="{00000000-0005-0000-0000-0000761C0000}"/>
    <cellStyle name="Percentuale 41 3 3" xfId="2404" xr:uid="{00000000-0005-0000-0000-0000771C0000}"/>
    <cellStyle name="Percentuale 41 3 3 2" xfId="7531" xr:uid="{00000000-0005-0000-0000-0000781C0000}"/>
    <cellStyle name="Percentuale 41 3 3 3" xfId="7532" xr:uid="{00000000-0005-0000-0000-0000791C0000}"/>
    <cellStyle name="Percentuale 41 3 3 4" xfId="7533" xr:uid="{00000000-0005-0000-0000-00007A1C0000}"/>
    <cellStyle name="Percentuale 41 3 4" xfId="7534" xr:uid="{00000000-0005-0000-0000-00007B1C0000}"/>
    <cellStyle name="Percentuale 41 3 5" xfId="7535" xr:uid="{00000000-0005-0000-0000-00007C1C0000}"/>
    <cellStyle name="Percentuale 41 3 6" xfId="7536" xr:uid="{00000000-0005-0000-0000-00007D1C0000}"/>
    <cellStyle name="Percentuale 41 4" xfId="1347" xr:uid="{00000000-0005-0000-0000-00007E1C0000}"/>
    <cellStyle name="Percentuale 41 4 2" xfId="7537" xr:uid="{00000000-0005-0000-0000-00007F1C0000}"/>
    <cellStyle name="Percentuale 41 4 2 2" xfId="7538" xr:uid="{00000000-0005-0000-0000-0000801C0000}"/>
    <cellStyle name="Percentuale 41 4 3" xfId="7539" xr:uid="{00000000-0005-0000-0000-0000811C0000}"/>
    <cellStyle name="Percentuale 41 4 4" xfId="7540" xr:uid="{00000000-0005-0000-0000-0000821C0000}"/>
    <cellStyle name="Percentuale 41 4 5" xfId="7541" xr:uid="{00000000-0005-0000-0000-0000831C0000}"/>
    <cellStyle name="Percentuale 41 5" xfId="1348" xr:uid="{00000000-0005-0000-0000-0000841C0000}"/>
    <cellStyle name="Percentuale 41 5 2" xfId="7542" xr:uid="{00000000-0005-0000-0000-0000851C0000}"/>
    <cellStyle name="Percentuale 41 5 3" xfId="7543" xr:uid="{00000000-0005-0000-0000-0000861C0000}"/>
    <cellStyle name="Percentuale 41 6" xfId="7544" xr:uid="{00000000-0005-0000-0000-0000871C0000}"/>
    <cellStyle name="Percentuale 41 7" xfId="7545" xr:uid="{00000000-0005-0000-0000-0000881C0000}"/>
    <cellStyle name="Percentuale 42" xfId="1349" xr:uid="{00000000-0005-0000-0000-0000891C0000}"/>
    <cellStyle name="Percentuale 42 2" xfId="1350" xr:uid="{00000000-0005-0000-0000-00008A1C0000}"/>
    <cellStyle name="Percentuale 42 2 2" xfId="7546" xr:uid="{00000000-0005-0000-0000-00008B1C0000}"/>
    <cellStyle name="Percentuale 42 2 3" xfId="7547" xr:uid="{00000000-0005-0000-0000-00008C1C0000}"/>
    <cellStyle name="Percentuale 42 2 4" xfId="7548" xr:uid="{00000000-0005-0000-0000-00008D1C0000}"/>
    <cellStyle name="Percentuale 42 3" xfId="1351" xr:uid="{00000000-0005-0000-0000-00008E1C0000}"/>
    <cellStyle name="Percentuale 42 3 2" xfId="1352" xr:uid="{00000000-0005-0000-0000-00008F1C0000}"/>
    <cellStyle name="Percentuale 42 3 2 2" xfId="7549" xr:uid="{00000000-0005-0000-0000-0000901C0000}"/>
    <cellStyle name="Percentuale 42 3 2 3" xfId="7550" xr:uid="{00000000-0005-0000-0000-0000911C0000}"/>
    <cellStyle name="Percentuale 42 3 3" xfId="2405" xr:uid="{00000000-0005-0000-0000-0000921C0000}"/>
    <cellStyle name="Percentuale 42 3 3 2" xfId="7551" xr:uid="{00000000-0005-0000-0000-0000931C0000}"/>
    <cellStyle name="Percentuale 42 3 3 3" xfId="7552" xr:uid="{00000000-0005-0000-0000-0000941C0000}"/>
    <cellStyle name="Percentuale 42 3 3 4" xfId="7553" xr:uid="{00000000-0005-0000-0000-0000951C0000}"/>
    <cellStyle name="Percentuale 42 3 4" xfId="7554" xr:uid="{00000000-0005-0000-0000-0000961C0000}"/>
    <cellStyle name="Percentuale 42 3 5" xfId="7555" xr:uid="{00000000-0005-0000-0000-0000971C0000}"/>
    <cellStyle name="Percentuale 42 3 6" xfId="7556" xr:uid="{00000000-0005-0000-0000-0000981C0000}"/>
    <cellStyle name="Percentuale 42 4" xfId="1353" xr:uid="{00000000-0005-0000-0000-0000991C0000}"/>
    <cellStyle name="Percentuale 42 4 2" xfId="7557" xr:uid="{00000000-0005-0000-0000-00009A1C0000}"/>
    <cellStyle name="Percentuale 42 4 2 2" xfId="7558" xr:uid="{00000000-0005-0000-0000-00009B1C0000}"/>
    <cellStyle name="Percentuale 42 4 3" xfId="7559" xr:uid="{00000000-0005-0000-0000-00009C1C0000}"/>
    <cellStyle name="Percentuale 42 4 4" xfId="7560" xr:uid="{00000000-0005-0000-0000-00009D1C0000}"/>
    <cellStyle name="Percentuale 42 4 5" xfId="7561" xr:uid="{00000000-0005-0000-0000-00009E1C0000}"/>
    <cellStyle name="Percentuale 42 5" xfId="1354" xr:uid="{00000000-0005-0000-0000-00009F1C0000}"/>
    <cellStyle name="Percentuale 42 5 2" xfId="7562" xr:uid="{00000000-0005-0000-0000-0000A01C0000}"/>
    <cellStyle name="Percentuale 42 5 3" xfId="7563" xr:uid="{00000000-0005-0000-0000-0000A11C0000}"/>
    <cellStyle name="Percentuale 42 6" xfId="7564" xr:uid="{00000000-0005-0000-0000-0000A21C0000}"/>
    <cellStyle name="Percentuale 42 7" xfId="7565" xr:uid="{00000000-0005-0000-0000-0000A31C0000}"/>
    <cellStyle name="Percentuale 43" xfId="1355" xr:uid="{00000000-0005-0000-0000-0000A41C0000}"/>
    <cellStyle name="Percentuale 43 2" xfId="1356" xr:uid="{00000000-0005-0000-0000-0000A51C0000}"/>
    <cellStyle name="Percentuale 43 2 2" xfId="7566" xr:uid="{00000000-0005-0000-0000-0000A61C0000}"/>
    <cellStyle name="Percentuale 43 2 3" xfId="7567" xr:uid="{00000000-0005-0000-0000-0000A71C0000}"/>
    <cellStyle name="Percentuale 43 2 4" xfId="7568" xr:uid="{00000000-0005-0000-0000-0000A81C0000}"/>
    <cellStyle name="Percentuale 43 3" xfId="1357" xr:uid="{00000000-0005-0000-0000-0000A91C0000}"/>
    <cellStyle name="Percentuale 43 3 2" xfId="1358" xr:uid="{00000000-0005-0000-0000-0000AA1C0000}"/>
    <cellStyle name="Percentuale 43 3 2 2" xfId="7569" xr:uid="{00000000-0005-0000-0000-0000AB1C0000}"/>
    <cellStyle name="Percentuale 43 3 2 3" xfId="7570" xr:uid="{00000000-0005-0000-0000-0000AC1C0000}"/>
    <cellStyle name="Percentuale 43 3 3" xfId="2406" xr:uid="{00000000-0005-0000-0000-0000AD1C0000}"/>
    <cellStyle name="Percentuale 43 3 3 2" xfId="7571" xr:uid="{00000000-0005-0000-0000-0000AE1C0000}"/>
    <cellStyle name="Percentuale 43 3 3 3" xfId="7572" xr:uid="{00000000-0005-0000-0000-0000AF1C0000}"/>
    <cellStyle name="Percentuale 43 3 3 4" xfId="7573" xr:uid="{00000000-0005-0000-0000-0000B01C0000}"/>
    <cellStyle name="Percentuale 43 3 4" xfId="7574" xr:uid="{00000000-0005-0000-0000-0000B11C0000}"/>
    <cellStyle name="Percentuale 43 3 5" xfId="7575" xr:uid="{00000000-0005-0000-0000-0000B21C0000}"/>
    <cellStyle name="Percentuale 43 3 6" xfId="7576" xr:uid="{00000000-0005-0000-0000-0000B31C0000}"/>
    <cellStyle name="Percentuale 43 4" xfId="1359" xr:uid="{00000000-0005-0000-0000-0000B41C0000}"/>
    <cellStyle name="Percentuale 43 4 2" xfId="7577" xr:uid="{00000000-0005-0000-0000-0000B51C0000}"/>
    <cellStyle name="Percentuale 43 4 2 2" xfId="7578" xr:uid="{00000000-0005-0000-0000-0000B61C0000}"/>
    <cellStyle name="Percentuale 43 4 3" xfId="7579" xr:uid="{00000000-0005-0000-0000-0000B71C0000}"/>
    <cellStyle name="Percentuale 43 4 4" xfId="7580" xr:uid="{00000000-0005-0000-0000-0000B81C0000}"/>
    <cellStyle name="Percentuale 43 4 5" xfId="7581" xr:uid="{00000000-0005-0000-0000-0000B91C0000}"/>
    <cellStyle name="Percentuale 43 5" xfId="1360" xr:uid="{00000000-0005-0000-0000-0000BA1C0000}"/>
    <cellStyle name="Percentuale 43 5 2" xfId="7582" xr:uid="{00000000-0005-0000-0000-0000BB1C0000}"/>
    <cellStyle name="Percentuale 43 5 3" xfId="7583" xr:uid="{00000000-0005-0000-0000-0000BC1C0000}"/>
    <cellStyle name="Percentuale 43 6" xfId="7584" xr:uid="{00000000-0005-0000-0000-0000BD1C0000}"/>
    <cellStyle name="Percentuale 43 7" xfId="7585" xr:uid="{00000000-0005-0000-0000-0000BE1C0000}"/>
    <cellStyle name="Percentuale 44" xfId="1361" xr:uid="{00000000-0005-0000-0000-0000BF1C0000}"/>
    <cellStyle name="Percentuale 44 2" xfId="1362" xr:uid="{00000000-0005-0000-0000-0000C01C0000}"/>
    <cellStyle name="Percentuale 44 2 2" xfId="7586" xr:uid="{00000000-0005-0000-0000-0000C11C0000}"/>
    <cellStyle name="Percentuale 44 2 3" xfId="7587" xr:uid="{00000000-0005-0000-0000-0000C21C0000}"/>
    <cellStyle name="Percentuale 44 2 4" xfId="7588" xr:uid="{00000000-0005-0000-0000-0000C31C0000}"/>
    <cellStyle name="Percentuale 44 3" xfId="1363" xr:uid="{00000000-0005-0000-0000-0000C41C0000}"/>
    <cellStyle name="Percentuale 44 3 2" xfId="1364" xr:uid="{00000000-0005-0000-0000-0000C51C0000}"/>
    <cellStyle name="Percentuale 44 3 2 2" xfId="7589" xr:uid="{00000000-0005-0000-0000-0000C61C0000}"/>
    <cellStyle name="Percentuale 44 3 2 3" xfId="7590" xr:uid="{00000000-0005-0000-0000-0000C71C0000}"/>
    <cellStyle name="Percentuale 44 3 3" xfId="2407" xr:uid="{00000000-0005-0000-0000-0000C81C0000}"/>
    <cellStyle name="Percentuale 44 3 3 2" xfId="7591" xr:uid="{00000000-0005-0000-0000-0000C91C0000}"/>
    <cellStyle name="Percentuale 44 3 3 3" xfId="7592" xr:uid="{00000000-0005-0000-0000-0000CA1C0000}"/>
    <cellStyle name="Percentuale 44 3 3 4" xfId="7593" xr:uid="{00000000-0005-0000-0000-0000CB1C0000}"/>
    <cellStyle name="Percentuale 44 3 4" xfId="7594" xr:uid="{00000000-0005-0000-0000-0000CC1C0000}"/>
    <cellStyle name="Percentuale 44 3 5" xfId="7595" xr:uid="{00000000-0005-0000-0000-0000CD1C0000}"/>
    <cellStyle name="Percentuale 44 3 6" xfId="7596" xr:uid="{00000000-0005-0000-0000-0000CE1C0000}"/>
    <cellStyle name="Percentuale 44 4" xfId="1365" xr:uid="{00000000-0005-0000-0000-0000CF1C0000}"/>
    <cellStyle name="Percentuale 44 4 2" xfId="7597" xr:uid="{00000000-0005-0000-0000-0000D01C0000}"/>
    <cellStyle name="Percentuale 44 4 2 2" xfId="7598" xr:uid="{00000000-0005-0000-0000-0000D11C0000}"/>
    <cellStyle name="Percentuale 44 4 3" xfId="7599" xr:uid="{00000000-0005-0000-0000-0000D21C0000}"/>
    <cellStyle name="Percentuale 44 4 4" xfId="7600" xr:uid="{00000000-0005-0000-0000-0000D31C0000}"/>
    <cellStyle name="Percentuale 44 4 5" xfId="7601" xr:uid="{00000000-0005-0000-0000-0000D41C0000}"/>
    <cellStyle name="Percentuale 44 5" xfId="1366" xr:uid="{00000000-0005-0000-0000-0000D51C0000}"/>
    <cellStyle name="Percentuale 44 5 2" xfId="7602" xr:uid="{00000000-0005-0000-0000-0000D61C0000}"/>
    <cellStyle name="Percentuale 44 5 3" xfId="7603" xr:uid="{00000000-0005-0000-0000-0000D71C0000}"/>
    <cellStyle name="Percentuale 44 6" xfId="7604" xr:uid="{00000000-0005-0000-0000-0000D81C0000}"/>
    <cellStyle name="Percentuale 44 7" xfId="7605" xr:uid="{00000000-0005-0000-0000-0000D91C0000}"/>
    <cellStyle name="Percentuale 45" xfId="1367" xr:uid="{00000000-0005-0000-0000-0000DA1C0000}"/>
    <cellStyle name="Percentuale 45 2" xfId="1368" xr:uid="{00000000-0005-0000-0000-0000DB1C0000}"/>
    <cellStyle name="Percentuale 45 2 2" xfId="7606" xr:uid="{00000000-0005-0000-0000-0000DC1C0000}"/>
    <cellStyle name="Percentuale 45 2 3" xfId="7607" xr:uid="{00000000-0005-0000-0000-0000DD1C0000}"/>
    <cellStyle name="Percentuale 45 2 4" xfId="7608" xr:uid="{00000000-0005-0000-0000-0000DE1C0000}"/>
    <cellStyle name="Percentuale 45 3" xfId="1369" xr:uid="{00000000-0005-0000-0000-0000DF1C0000}"/>
    <cellStyle name="Percentuale 45 3 2" xfId="1370" xr:uid="{00000000-0005-0000-0000-0000E01C0000}"/>
    <cellStyle name="Percentuale 45 3 2 2" xfId="7609" xr:uid="{00000000-0005-0000-0000-0000E11C0000}"/>
    <cellStyle name="Percentuale 45 3 2 3" xfId="7610" xr:uid="{00000000-0005-0000-0000-0000E21C0000}"/>
    <cellStyle name="Percentuale 45 3 3" xfId="2408" xr:uid="{00000000-0005-0000-0000-0000E31C0000}"/>
    <cellStyle name="Percentuale 45 3 3 2" xfId="7611" xr:uid="{00000000-0005-0000-0000-0000E41C0000}"/>
    <cellStyle name="Percentuale 45 3 3 3" xfId="7612" xr:uid="{00000000-0005-0000-0000-0000E51C0000}"/>
    <cellStyle name="Percentuale 45 3 3 4" xfId="7613" xr:uid="{00000000-0005-0000-0000-0000E61C0000}"/>
    <cellStyle name="Percentuale 45 3 4" xfId="7614" xr:uid="{00000000-0005-0000-0000-0000E71C0000}"/>
    <cellStyle name="Percentuale 45 3 5" xfId="7615" xr:uid="{00000000-0005-0000-0000-0000E81C0000}"/>
    <cellStyle name="Percentuale 45 3 6" xfId="7616" xr:uid="{00000000-0005-0000-0000-0000E91C0000}"/>
    <cellStyle name="Percentuale 45 4" xfId="1371" xr:uid="{00000000-0005-0000-0000-0000EA1C0000}"/>
    <cellStyle name="Percentuale 45 4 2" xfId="7617" xr:uid="{00000000-0005-0000-0000-0000EB1C0000}"/>
    <cellStyle name="Percentuale 45 4 2 2" xfId="7618" xr:uid="{00000000-0005-0000-0000-0000EC1C0000}"/>
    <cellStyle name="Percentuale 45 4 3" xfId="7619" xr:uid="{00000000-0005-0000-0000-0000ED1C0000}"/>
    <cellStyle name="Percentuale 45 4 4" xfId="7620" xr:uid="{00000000-0005-0000-0000-0000EE1C0000}"/>
    <cellStyle name="Percentuale 45 4 5" xfId="7621" xr:uid="{00000000-0005-0000-0000-0000EF1C0000}"/>
    <cellStyle name="Percentuale 45 5" xfId="1372" xr:uid="{00000000-0005-0000-0000-0000F01C0000}"/>
    <cellStyle name="Percentuale 45 5 2" xfId="7622" xr:uid="{00000000-0005-0000-0000-0000F11C0000}"/>
    <cellStyle name="Percentuale 45 5 3" xfId="7623" xr:uid="{00000000-0005-0000-0000-0000F21C0000}"/>
    <cellStyle name="Percentuale 45 6" xfId="7624" xr:uid="{00000000-0005-0000-0000-0000F31C0000}"/>
    <cellStyle name="Percentuale 45 7" xfId="7625" xr:uid="{00000000-0005-0000-0000-0000F41C0000}"/>
    <cellStyle name="Percentuale 46" xfId="1373" xr:uid="{00000000-0005-0000-0000-0000F51C0000}"/>
    <cellStyle name="Percentuale 46 2" xfId="1374" xr:uid="{00000000-0005-0000-0000-0000F61C0000}"/>
    <cellStyle name="Percentuale 46 2 2" xfId="7626" xr:uid="{00000000-0005-0000-0000-0000F71C0000}"/>
    <cellStyle name="Percentuale 46 2 3" xfId="7627" xr:uid="{00000000-0005-0000-0000-0000F81C0000}"/>
    <cellStyle name="Percentuale 46 2 4" xfId="7628" xr:uid="{00000000-0005-0000-0000-0000F91C0000}"/>
    <cellStyle name="Percentuale 46 3" xfId="1375" xr:uid="{00000000-0005-0000-0000-0000FA1C0000}"/>
    <cellStyle name="Percentuale 46 3 2" xfId="1376" xr:uid="{00000000-0005-0000-0000-0000FB1C0000}"/>
    <cellStyle name="Percentuale 46 3 2 2" xfId="7629" xr:uid="{00000000-0005-0000-0000-0000FC1C0000}"/>
    <cellStyle name="Percentuale 46 3 2 3" xfId="7630" xr:uid="{00000000-0005-0000-0000-0000FD1C0000}"/>
    <cellStyle name="Percentuale 46 3 3" xfId="2409" xr:uid="{00000000-0005-0000-0000-0000FE1C0000}"/>
    <cellStyle name="Percentuale 46 3 3 2" xfId="7631" xr:uid="{00000000-0005-0000-0000-0000FF1C0000}"/>
    <cellStyle name="Percentuale 46 3 3 3" xfId="7632" xr:uid="{00000000-0005-0000-0000-0000001D0000}"/>
    <cellStyle name="Percentuale 46 3 3 4" xfId="7633" xr:uid="{00000000-0005-0000-0000-0000011D0000}"/>
    <cellStyle name="Percentuale 46 3 4" xfId="7634" xr:uid="{00000000-0005-0000-0000-0000021D0000}"/>
    <cellStyle name="Percentuale 46 3 5" xfId="7635" xr:uid="{00000000-0005-0000-0000-0000031D0000}"/>
    <cellStyle name="Percentuale 46 3 6" xfId="7636" xr:uid="{00000000-0005-0000-0000-0000041D0000}"/>
    <cellStyle name="Percentuale 46 4" xfId="1377" xr:uid="{00000000-0005-0000-0000-0000051D0000}"/>
    <cellStyle name="Percentuale 46 4 2" xfId="7637" xr:uid="{00000000-0005-0000-0000-0000061D0000}"/>
    <cellStyle name="Percentuale 46 4 2 2" xfId="7638" xr:uid="{00000000-0005-0000-0000-0000071D0000}"/>
    <cellStyle name="Percentuale 46 4 3" xfId="7639" xr:uid="{00000000-0005-0000-0000-0000081D0000}"/>
    <cellStyle name="Percentuale 46 4 4" xfId="7640" xr:uid="{00000000-0005-0000-0000-0000091D0000}"/>
    <cellStyle name="Percentuale 46 4 5" xfId="7641" xr:uid="{00000000-0005-0000-0000-00000A1D0000}"/>
    <cellStyle name="Percentuale 46 5" xfId="1378" xr:uid="{00000000-0005-0000-0000-00000B1D0000}"/>
    <cellStyle name="Percentuale 46 5 2" xfId="7642" xr:uid="{00000000-0005-0000-0000-00000C1D0000}"/>
    <cellStyle name="Percentuale 46 5 3" xfId="7643" xr:uid="{00000000-0005-0000-0000-00000D1D0000}"/>
    <cellStyle name="Percentuale 46 6" xfId="7644" xr:uid="{00000000-0005-0000-0000-00000E1D0000}"/>
    <cellStyle name="Percentuale 46 7" xfId="7645" xr:uid="{00000000-0005-0000-0000-00000F1D0000}"/>
    <cellStyle name="Percentuale 47" xfId="1379" xr:uid="{00000000-0005-0000-0000-0000101D0000}"/>
    <cellStyle name="Percentuale 47 2" xfId="1380" xr:uid="{00000000-0005-0000-0000-0000111D0000}"/>
    <cellStyle name="Percentuale 47 2 2" xfId="7646" xr:uid="{00000000-0005-0000-0000-0000121D0000}"/>
    <cellStyle name="Percentuale 47 2 3" xfId="7647" xr:uid="{00000000-0005-0000-0000-0000131D0000}"/>
    <cellStyle name="Percentuale 47 2 4" xfId="7648" xr:uid="{00000000-0005-0000-0000-0000141D0000}"/>
    <cellStyle name="Percentuale 47 3" xfId="1381" xr:uid="{00000000-0005-0000-0000-0000151D0000}"/>
    <cellStyle name="Percentuale 47 3 2" xfId="1382" xr:uid="{00000000-0005-0000-0000-0000161D0000}"/>
    <cellStyle name="Percentuale 47 3 2 2" xfId="7649" xr:uid="{00000000-0005-0000-0000-0000171D0000}"/>
    <cellStyle name="Percentuale 47 3 2 3" xfId="7650" xr:uid="{00000000-0005-0000-0000-0000181D0000}"/>
    <cellStyle name="Percentuale 47 3 3" xfId="2410" xr:uid="{00000000-0005-0000-0000-0000191D0000}"/>
    <cellStyle name="Percentuale 47 3 3 2" xfId="7651" xr:uid="{00000000-0005-0000-0000-00001A1D0000}"/>
    <cellStyle name="Percentuale 47 3 3 3" xfId="7652" xr:uid="{00000000-0005-0000-0000-00001B1D0000}"/>
    <cellStyle name="Percentuale 47 3 3 4" xfId="7653" xr:uid="{00000000-0005-0000-0000-00001C1D0000}"/>
    <cellStyle name="Percentuale 47 3 4" xfId="7654" xr:uid="{00000000-0005-0000-0000-00001D1D0000}"/>
    <cellStyle name="Percentuale 47 3 5" xfId="7655" xr:uid="{00000000-0005-0000-0000-00001E1D0000}"/>
    <cellStyle name="Percentuale 47 3 6" xfId="7656" xr:uid="{00000000-0005-0000-0000-00001F1D0000}"/>
    <cellStyle name="Percentuale 47 4" xfId="1383" xr:uid="{00000000-0005-0000-0000-0000201D0000}"/>
    <cellStyle name="Percentuale 47 4 2" xfId="7657" xr:uid="{00000000-0005-0000-0000-0000211D0000}"/>
    <cellStyle name="Percentuale 47 4 2 2" xfId="7658" xr:uid="{00000000-0005-0000-0000-0000221D0000}"/>
    <cellStyle name="Percentuale 47 4 3" xfId="7659" xr:uid="{00000000-0005-0000-0000-0000231D0000}"/>
    <cellStyle name="Percentuale 47 4 4" xfId="7660" xr:uid="{00000000-0005-0000-0000-0000241D0000}"/>
    <cellStyle name="Percentuale 47 4 5" xfId="7661" xr:uid="{00000000-0005-0000-0000-0000251D0000}"/>
    <cellStyle name="Percentuale 47 5" xfId="1384" xr:uid="{00000000-0005-0000-0000-0000261D0000}"/>
    <cellStyle name="Percentuale 47 5 2" xfId="7662" xr:uid="{00000000-0005-0000-0000-0000271D0000}"/>
    <cellStyle name="Percentuale 47 5 3" xfId="7663" xr:uid="{00000000-0005-0000-0000-0000281D0000}"/>
    <cellStyle name="Percentuale 47 6" xfId="7664" xr:uid="{00000000-0005-0000-0000-0000291D0000}"/>
    <cellStyle name="Percentuale 47 7" xfId="7665" xr:uid="{00000000-0005-0000-0000-00002A1D0000}"/>
    <cellStyle name="Percentuale 48" xfId="1385" xr:uid="{00000000-0005-0000-0000-00002B1D0000}"/>
    <cellStyle name="Percentuale 48 2" xfId="1386" xr:uid="{00000000-0005-0000-0000-00002C1D0000}"/>
    <cellStyle name="Percentuale 48 2 2" xfId="7666" xr:uid="{00000000-0005-0000-0000-00002D1D0000}"/>
    <cellStyle name="Percentuale 48 2 3" xfId="7667" xr:uid="{00000000-0005-0000-0000-00002E1D0000}"/>
    <cellStyle name="Percentuale 48 2 4" xfId="7668" xr:uid="{00000000-0005-0000-0000-00002F1D0000}"/>
    <cellStyle name="Percentuale 48 3" xfId="1387" xr:uid="{00000000-0005-0000-0000-0000301D0000}"/>
    <cellStyle name="Percentuale 48 3 2" xfId="1388" xr:uid="{00000000-0005-0000-0000-0000311D0000}"/>
    <cellStyle name="Percentuale 48 3 2 2" xfId="7669" xr:uid="{00000000-0005-0000-0000-0000321D0000}"/>
    <cellStyle name="Percentuale 48 3 2 3" xfId="7670" xr:uid="{00000000-0005-0000-0000-0000331D0000}"/>
    <cellStyle name="Percentuale 48 3 3" xfId="2411" xr:uid="{00000000-0005-0000-0000-0000341D0000}"/>
    <cellStyle name="Percentuale 48 3 3 2" xfId="7671" xr:uid="{00000000-0005-0000-0000-0000351D0000}"/>
    <cellStyle name="Percentuale 48 3 3 3" xfId="7672" xr:uid="{00000000-0005-0000-0000-0000361D0000}"/>
    <cellStyle name="Percentuale 48 3 3 4" xfId="7673" xr:uid="{00000000-0005-0000-0000-0000371D0000}"/>
    <cellStyle name="Percentuale 48 3 4" xfId="7674" xr:uid="{00000000-0005-0000-0000-0000381D0000}"/>
    <cellStyle name="Percentuale 48 3 5" xfId="7675" xr:uid="{00000000-0005-0000-0000-0000391D0000}"/>
    <cellStyle name="Percentuale 48 3 6" xfId="7676" xr:uid="{00000000-0005-0000-0000-00003A1D0000}"/>
    <cellStyle name="Percentuale 48 4" xfId="1389" xr:uid="{00000000-0005-0000-0000-00003B1D0000}"/>
    <cellStyle name="Percentuale 48 4 2" xfId="7677" xr:uid="{00000000-0005-0000-0000-00003C1D0000}"/>
    <cellStyle name="Percentuale 48 4 2 2" xfId="7678" xr:uid="{00000000-0005-0000-0000-00003D1D0000}"/>
    <cellStyle name="Percentuale 48 4 3" xfId="7679" xr:uid="{00000000-0005-0000-0000-00003E1D0000}"/>
    <cellStyle name="Percentuale 48 4 4" xfId="7680" xr:uid="{00000000-0005-0000-0000-00003F1D0000}"/>
    <cellStyle name="Percentuale 48 4 5" xfId="7681" xr:uid="{00000000-0005-0000-0000-0000401D0000}"/>
    <cellStyle name="Percentuale 48 5" xfId="1390" xr:uid="{00000000-0005-0000-0000-0000411D0000}"/>
    <cellStyle name="Percentuale 48 5 2" xfId="7682" xr:uid="{00000000-0005-0000-0000-0000421D0000}"/>
    <cellStyle name="Percentuale 48 5 3" xfId="7683" xr:uid="{00000000-0005-0000-0000-0000431D0000}"/>
    <cellStyle name="Percentuale 48 6" xfId="7684" xr:uid="{00000000-0005-0000-0000-0000441D0000}"/>
    <cellStyle name="Percentuale 48 7" xfId="7685" xr:uid="{00000000-0005-0000-0000-0000451D0000}"/>
    <cellStyle name="Percentuale 49" xfId="1391" xr:uid="{00000000-0005-0000-0000-0000461D0000}"/>
    <cellStyle name="Percentuale 49 2" xfId="1392" xr:uid="{00000000-0005-0000-0000-0000471D0000}"/>
    <cellStyle name="Percentuale 49 2 2" xfId="7686" xr:uid="{00000000-0005-0000-0000-0000481D0000}"/>
    <cellStyle name="Percentuale 49 2 3" xfId="7687" xr:uid="{00000000-0005-0000-0000-0000491D0000}"/>
    <cellStyle name="Percentuale 49 2 4" xfId="7688" xr:uid="{00000000-0005-0000-0000-00004A1D0000}"/>
    <cellStyle name="Percentuale 49 3" xfId="1393" xr:uid="{00000000-0005-0000-0000-00004B1D0000}"/>
    <cellStyle name="Percentuale 49 3 2" xfId="1394" xr:uid="{00000000-0005-0000-0000-00004C1D0000}"/>
    <cellStyle name="Percentuale 49 3 2 2" xfId="7689" xr:uid="{00000000-0005-0000-0000-00004D1D0000}"/>
    <cellStyle name="Percentuale 49 3 2 3" xfId="7690" xr:uid="{00000000-0005-0000-0000-00004E1D0000}"/>
    <cellStyle name="Percentuale 49 3 3" xfId="2412" xr:uid="{00000000-0005-0000-0000-00004F1D0000}"/>
    <cellStyle name="Percentuale 49 3 3 2" xfId="7691" xr:uid="{00000000-0005-0000-0000-0000501D0000}"/>
    <cellStyle name="Percentuale 49 3 3 3" xfId="7692" xr:uid="{00000000-0005-0000-0000-0000511D0000}"/>
    <cellStyle name="Percentuale 49 3 3 4" xfId="7693" xr:uid="{00000000-0005-0000-0000-0000521D0000}"/>
    <cellStyle name="Percentuale 49 3 4" xfId="7694" xr:uid="{00000000-0005-0000-0000-0000531D0000}"/>
    <cellStyle name="Percentuale 49 3 5" xfId="7695" xr:uid="{00000000-0005-0000-0000-0000541D0000}"/>
    <cellStyle name="Percentuale 49 3 6" xfId="7696" xr:uid="{00000000-0005-0000-0000-0000551D0000}"/>
    <cellStyle name="Percentuale 49 4" xfId="1395" xr:uid="{00000000-0005-0000-0000-0000561D0000}"/>
    <cellStyle name="Percentuale 49 4 2" xfId="7697" xr:uid="{00000000-0005-0000-0000-0000571D0000}"/>
    <cellStyle name="Percentuale 49 4 2 2" xfId="7698" xr:uid="{00000000-0005-0000-0000-0000581D0000}"/>
    <cellStyle name="Percentuale 49 4 3" xfId="7699" xr:uid="{00000000-0005-0000-0000-0000591D0000}"/>
    <cellStyle name="Percentuale 49 4 4" xfId="7700" xr:uid="{00000000-0005-0000-0000-00005A1D0000}"/>
    <cellStyle name="Percentuale 49 4 5" xfId="7701" xr:uid="{00000000-0005-0000-0000-00005B1D0000}"/>
    <cellStyle name="Percentuale 49 5" xfId="1396" xr:uid="{00000000-0005-0000-0000-00005C1D0000}"/>
    <cellStyle name="Percentuale 49 5 2" xfId="7702" xr:uid="{00000000-0005-0000-0000-00005D1D0000}"/>
    <cellStyle name="Percentuale 49 5 3" xfId="7703" xr:uid="{00000000-0005-0000-0000-00005E1D0000}"/>
    <cellStyle name="Percentuale 49 6" xfId="7704" xr:uid="{00000000-0005-0000-0000-00005F1D0000}"/>
    <cellStyle name="Percentuale 49 7" xfId="7705" xr:uid="{00000000-0005-0000-0000-0000601D0000}"/>
    <cellStyle name="Percentuale 5" xfId="1397" xr:uid="{00000000-0005-0000-0000-0000611D0000}"/>
    <cellStyle name="Percentuale 5 2" xfId="1398" xr:uid="{00000000-0005-0000-0000-0000621D0000}"/>
    <cellStyle name="Percentuale 5 2 2" xfId="7706" xr:uid="{00000000-0005-0000-0000-0000631D0000}"/>
    <cellStyle name="Percentuale 5 2 3" xfId="7707" xr:uid="{00000000-0005-0000-0000-0000641D0000}"/>
    <cellStyle name="Percentuale 5 2 4" xfId="7708" xr:uid="{00000000-0005-0000-0000-0000651D0000}"/>
    <cellStyle name="Percentuale 5 3" xfId="1399" xr:uid="{00000000-0005-0000-0000-0000661D0000}"/>
    <cellStyle name="Percentuale 5 3 2" xfId="1400" xr:uid="{00000000-0005-0000-0000-0000671D0000}"/>
    <cellStyle name="Percentuale 5 3 2 2" xfId="7709" xr:uid="{00000000-0005-0000-0000-0000681D0000}"/>
    <cellStyle name="Percentuale 5 3 2 3" xfId="7710" xr:uid="{00000000-0005-0000-0000-0000691D0000}"/>
    <cellStyle name="Percentuale 5 3 3" xfId="2413" xr:uid="{00000000-0005-0000-0000-00006A1D0000}"/>
    <cellStyle name="Percentuale 5 3 3 2" xfId="7711" xr:uid="{00000000-0005-0000-0000-00006B1D0000}"/>
    <cellStyle name="Percentuale 5 3 3 3" xfId="7712" xr:uid="{00000000-0005-0000-0000-00006C1D0000}"/>
    <cellStyle name="Percentuale 5 3 3 4" xfId="7713" xr:uid="{00000000-0005-0000-0000-00006D1D0000}"/>
    <cellStyle name="Percentuale 5 3 4" xfId="7714" xr:uid="{00000000-0005-0000-0000-00006E1D0000}"/>
    <cellStyle name="Percentuale 5 3 5" xfId="7715" xr:uid="{00000000-0005-0000-0000-00006F1D0000}"/>
    <cellStyle name="Percentuale 5 3 6" xfId="7716" xr:uid="{00000000-0005-0000-0000-0000701D0000}"/>
    <cellStyle name="Percentuale 5 4" xfId="1401" xr:uid="{00000000-0005-0000-0000-0000711D0000}"/>
    <cellStyle name="Percentuale 5 4 2" xfId="7717" xr:uid="{00000000-0005-0000-0000-0000721D0000}"/>
    <cellStyle name="Percentuale 5 4 2 2" xfId="7718" xr:uid="{00000000-0005-0000-0000-0000731D0000}"/>
    <cellStyle name="Percentuale 5 4 3" xfId="7719" xr:uid="{00000000-0005-0000-0000-0000741D0000}"/>
    <cellStyle name="Percentuale 5 4 4" xfId="7720" xr:uid="{00000000-0005-0000-0000-0000751D0000}"/>
    <cellStyle name="Percentuale 5 4 5" xfId="7721" xr:uid="{00000000-0005-0000-0000-0000761D0000}"/>
    <cellStyle name="Percentuale 5 5" xfId="1402" xr:uid="{00000000-0005-0000-0000-0000771D0000}"/>
    <cellStyle name="Percentuale 5 5 2" xfId="7722" xr:uid="{00000000-0005-0000-0000-0000781D0000}"/>
    <cellStyle name="Percentuale 5 5 3" xfId="7723" xr:uid="{00000000-0005-0000-0000-0000791D0000}"/>
    <cellStyle name="Percentuale 5 6" xfId="7724" xr:uid="{00000000-0005-0000-0000-00007A1D0000}"/>
    <cellStyle name="Percentuale 5 7" xfId="7725" xr:uid="{00000000-0005-0000-0000-00007B1D0000}"/>
    <cellStyle name="Percentuale 50" xfId="1403" xr:uid="{00000000-0005-0000-0000-00007C1D0000}"/>
    <cellStyle name="Percentuale 50 2" xfId="1404" xr:uid="{00000000-0005-0000-0000-00007D1D0000}"/>
    <cellStyle name="Percentuale 50 2 2" xfId="7726" xr:uid="{00000000-0005-0000-0000-00007E1D0000}"/>
    <cellStyle name="Percentuale 50 2 3" xfId="7727" xr:uid="{00000000-0005-0000-0000-00007F1D0000}"/>
    <cellStyle name="Percentuale 50 2 4" xfId="7728" xr:uid="{00000000-0005-0000-0000-0000801D0000}"/>
    <cellStyle name="Percentuale 50 3" xfId="1405" xr:uid="{00000000-0005-0000-0000-0000811D0000}"/>
    <cellStyle name="Percentuale 50 3 2" xfId="1406" xr:uid="{00000000-0005-0000-0000-0000821D0000}"/>
    <cellStyle name="Percentuale 50 3 2 2" xfId="7729" xr:uid="{00000000-0005-0000-0000-0000831D0000}"/>
    <cellStyle name="Percentuale 50 3 2 3" xfId="7730" xr:uid="{00000000-0005-0000-0000-0000841D0000}"/>
    <cellStyle name="Percentuale 50 3 3" xfId="2414" xr:uid="{00000000-0005-0000-0000-0000851D0000}"/>
    <cellStyle name="Percentuale 50 3 3 2" xfId="7731" xr:uid="{00000000-0005-0000-0000-0000861D0000}"/>
    <cellStyle name="Percentuale 50 3 3 3" xfId="7732" xr:uid="{00000000-0005-0000-0000-0000871D0000}"/>
    <cellStyle name="Percentuale 50 3 3 4" xfId="7733" xr:uid="{00000000-0005-0000-0000-0000881D0000}"/>
    <cellStyle name="Percentuale 50 3 4" xfId="7734" xr:uid="{00000000-0005-0000-0000-0000891D0000}"/>
    <cellStyle name="Percentuale 50 3 5" xfId="7735" xr:uid="{00000000-0005-0000-0000-00008A1D0000}"/>
    <cellStyle name="Percentuale 50 3 6" xfId="7736" xr:uid="{00000000-0005-0000-0000-00008B1D0000}"/>
    <cellStyle name="Percentuale 50 4" xfId="1407" xr:uid="{00000000-0005-0000-0000-00008C1D0000}"/>
    <cellStyle name="Percentuale 50 4 2" xfId="7737" xr:uid="{00000000-0005-0000-0000-00008D1D0000}"/>
    <cellStyle name="Percentuale 50 4 2 2" xfId="7738" xr:uid="{00000000-0005-0000-0000-00008E1D0000}"/>
    <cellStyle name="Percentuale 50 4 3" xfId="7739" xr:uid="{00000000-0005-0000-0000-00008F1D0000}"/>
    <cellStyle name="Percentuale 50 4 4" xfId="7740" xr:uid="{00000000-0005-0000-0000-0000901D0000}"/>
    <cellStyle name="Percentuale 50 4 5" xfId="7741" xr:uid="{00000000-0005-0000-0000-0000911D0000}"/>
    <cellStyle name="Percentuale 50 5" xfId="1408" xr:uid="{00000000-0005-0000-0000-0000921D0000}"/>
    <cellStyle name="Percentuale 50 5 2" xfId="7742" xr:uid="{00000000-0005-0000-0000-0000931D0000}"/>
    <cellStyle name="Percentuale 50 5 3" xfId="7743" xr:uid="{00000000-0005-0000-0000-0000941D0000}"/>
    <cellStyle name="Percentuale 50 6" xfId="7744" xr:uid="{00000000-0005-0000-0000-0000951D0000}"/>
    <cellStyle name="Percentuale 50 7" xfId="7745" xr:uid="{00000000-0005-0000-0000-0000961D0000}"/>
    <cellStyle name="Percentuale 51" xfId="1409" xr:uid="{00000000-0005-0000-0000-0000971D0000}"/>
    <cellStyle name="Percentuale 51 2" xfId="1410" xr:uid="{00000000-0005-0000-0000-0000981D0000}"/>
    <cellStyle name="Percentuale 51 2 2" xfId="7746" xr:uid="{00000000-0005-0000-0000-0000991D0000}"/>
    <cellStyle name="Percentuale 51 2 3" xfId="7747" xr:uid="{00000000-0005-0000-0000-00009A1D0000}"/>
    <cellStyle name="Percentuale 51 2 4" xfId="7748" xr:uid="{00000000-0005-0000-0000-00009B1D0000}"/>
    <cellStyle name="Percentuale 51 3" xfId="1411" xr:uid="{00000000-0005-0000-0000-00009C1D0000}"/>
    <cellStyle name="Percentuale 51 3 2" xfId="1412" xr:uid="{00000000-0005-0000-0000-00009D1D0000}"/>
    <cellStyle name="Percentuale 51 3 2 2" xfId="7749" xr:uid="{00000000-0005-0000-0000-00009E1D0000}"/>
    <cellStyle name="Percentuale 51 3 2 3" xfId="7750" xr:uid="{00000000-0005-0000-0000-00009F1D0000}"/>
    <cellStyle name="Percentuale 51 3 3" xfId="2415" xr:uid="{00000000-0005-0000-0000-0000A01D0000}"/>
    <cellStyle name="Percentuale 51 3 3 2" xfId="7751" xr:uid="{00000000-0005-0000-0000-0000A11D0000}"/>
    <cellStyle name="Percentuale 51 3 3 3" xfId="7752" xr:uid="{00000000-0005-0000-0000-0000A21D0000}"/>
    <cellStyle name="Percentuale 51 3 3 4" xfId="7753" xr:uid="{00000000-0005-0000-0000-0000A31D0000}"/>
    <cellStyle name="Percentuale 51 3 4" xfId="7754" xr:uid="{00000000-0005-0000-0000-0000A41D0000}"/>
    <cellStyle name="Percentuale 51 3 5" xfId="7755" xr:uid="{00000000-0005-0000-0000-0000A51D0000}"/>
    <cellStyle name="Percentuale 51 3 6" xfId="7756" xr:uid="{00000000-0005-0000-0000-0000A61D0000}"/>
    <cellStyle name="Percentuale 51 4" xfId="1413" xr:uid="{00000000-0005-0000-0000-0000A71D0000}"/>
    <cellStyle name="Percentuale 51 4 2" xfId="7757" xr:uid="{00000000-0005-0000-0000-0000A81D0000}"/>
    <cellStyle name="Percentuale 51 4 2 2" xfId="7758" xr:uid="{00000000-0005-0000-0000-0000A91D0000}"/>
    <cellStyle name="Percentuale 51 4 3" xfId="7759" xr:uid="{00000000-0005-0000-0000-0000AA1D0000}"/>
    <cellStyle name="Percentuale 51 4 4" xfId="7760" xr:uid="{00000000-0005-0000-0000-0000AB1D0000}"/>
    <cellStyle name="Percentuale 51 4 5" xfId="7761" xr:uid="{00000000-0005-0000-0000-0000AC1D0000}"/>
    <cellStyle name="Percentuale 51 5" xfId="1414" xr:uid="{00000000-0005-0000-0000-0000AD1D0000}"/>
    <cellStyle name="Percentuale 51 5 2" xfId="7762" xr:uid="{00000000-0005-0000-0000-0000AE1D0000}"/>
    <cellStyle name="Percentuale 51 5 3" xfId="7763" xr:uid="{00000000-0005-0000-0000-0000AF1D0000}"/>
    <cellStyle name="Percentuale 51 6" xfId="7764" xr:uid="{00000000-0005-0000-0000-0000B01D0000}"/>
    <cellStyle name="Percentuale 51 7" xfId="7765" xr:uid="{00000000-0005-0000-0000-0000B11D0000}"/>
    <cellStyle name="Percentuale 52" xfId="1415" xr:uid="{00000000-0005-0000-0000-0000B21D0000}"/>
    <cellStyle name="Percentuale 52 2" xfId="1416" xr:uid="{00000000-0005-0000-0000-0000B31D0000}"/>
    <cellStyle name="Percentuale 52 2 2" xfId="7766" xr:uid="{00000000-0005-0000-0000-0000B41D0000}"/>
    <cellStyle name="Percentuale 52 2 3" xfId="7767" xr:uid="{00000000-0005-0000-0000-0000B51D0000}"/>
    <cellStyle name="Percentuale 52 2 4" xfId="7768" xr:uid="{00000000-0005-0000-0000-0000B61D0000}"/>
    <cellStyle name="Percentuale 52 3" xfId="1417" xr:uid="{00000000-0005-0000-0000-0000B71D0000}"/>
    <cellStyle name="Percentuale 52 3 2" xfId="1418" xr:uid="{00000000-0005-0000-0000-0000B81D0000}"/>
    <cellStyle name="Percentuale 52 3 2 2" xfId="7769" xr:uid="{00000000-0005-0000-0000-0000B91D0000}"/>
    <cellStyle name="Percentuale 52 3 2 3" xfId="7770" xr:uid="{00000000-0005-0000-0000-0000BA1D0000}"/>
    <cellStyle name="Percentuale 52 3 3" xfId="2416" xr:uid="{00000000-0005-0000-0000-0000BB1D0000}"/>
    <cellStyle name="Percentuale 52 3 3 2" xfId="7771" xr:uid="{00000000-0005-0000-0000-0000BC1D0000}"/>
    <cellStyle name="Percentuale 52 3 3 3" xfId="7772" xr:uid="{00000000-0005-0000-0000-0000BD1D0000}"/>
    <cellStyle name="Percentuale 52 3 3 4" xfId="7773" xr:uid="{00000000-0005-0000-0000-0000BE1D0000}"/>
    <cellStyle name="Percentuale 52 3 4" xfId="7774" xr:uid="{00000000-0005-0000-0000-0000BF1D0000}"/>
    <cellStyle name="Percentuale 52 3 5" xfId="7775" xr:uid="{00000000-0005-0000-0000-0000C01D0000}"/>
    <cellStyle name="Percentuale 52 3 6" xfId="7776" xr:uid="{00000000-0005-0000-0000-0000C11D0000}"/>
    <cellStyle name="Percentuale 52 4" xfId="1419" xr:uid="{00000000-0005-0000-0000-0000C21D0000}"/>
    <cellStyle name="Percentuale 52 4 2" xfId="7777" xr:uid="{00000000-0005-0000-0000-0000C31D0000}"/>
    <cellStyle name="Percentuale 52 4 2 2" xfId="7778" xr:uid="{00000000-0005-0000-0000-0000C41D0000}"/>
    <cellStyle name="Percentuale 52 4 3" xfId="7779" xr:uid="{00000000-0005-0000-0000-0000C51D0000}"/>
    <cellStyle name="Percentuale 52 4 4" xfId="7780" xr:uid="{00000000-0005-0000-0000-0000C61D0000}"/>
    <cellStyle name="Percentuale 52 4 5" xfId="7781" xr:uid="{00000000-0005-0000-0000-0000C71D0000}"/>
    <cellStyle name="Percentuale 52 5" xfId="1420" xr:uid="{00000000-0005-0000-0000-0000C81D0000}"/>
    <cellStyle name="Percentuale 52 5 2" xfId="7782" xr:uid="{00000000-0005-0000-0000-0000C91D0000}"/>
    <cellStyle name="Percentuale 52 5 3" xfId="7783" xr:uid="{00000000-0005-0000-0000-0000CA1D0000}"/>
    <cellStyle name="Percentuale 52 6" xfId="7784" xr:uid="{00000000-0005-0000-0000-0000CB1D0000}"/>
    <cellStyle name="Percentuale 52 7" xfId="7785" xr:uid="{00000000-0005-0000-0000-0000CC1D0000}"/>
    <cellStyle name="Percentuale 53" xfId="1421" xr:uid="{00000000-0005-0000-0000-0000CD1D0000}"/>
    <cellStyle name="Percentuale 53 2" xfId="1422" xr:uid="{00000000-0005-0000-0000-0000CE1D0000}"/>
    <cellStyle name="Percentuale 53 2 2" xfId="7786" xr:uid="{00000000-0005-0000-0000-0000CF1D0000}"/>
    <cellStyle name="Percentuale 53 2 3" xfId="7787" xr:uid="{00000000-0005-0000-0000-0000D01D0000}"/>
    <cellStyle name="Percentuale 53 2 4" xfId="7788" xr:uid="{00000000-0005-0000-0000-0000D11D0000}"/>
    <cellStyle name="Percentuale 53 3" xfId="1423" xr:uid="{00000000-0005-0000-0000-0000D21D0000}"/>
    <cellStyle name="Percentuale 53 3 2" xfId="1424" xr:uid="{00000000-0005-0000-0000-0000D31D0000}"/>
    <cellStyle name="Percentuale 53 3 2 2" xfId="7789" xr:uid="{00000000-0005-0000-0000-0000D41D0000}"/>
    <cellStyle name="Percentuale 53 3 2 3" xfId="7790" xr:uid="{00000000-0005-0000-0000-0000D51D0000}"/>
    <cellStyle name="Percentuale 53 3 3" xfId="2417" xr:uid="{00000000-0005-0000-0000-0000D61D0000}"/>
    <cellStyle name="Percentuale 53 3 3 2" xfId="7791" xr:uid="{00000000-0005-0000-0000-0000D71D0000}"/>
    <cellStyle name="Percentuale 53 3 3 3" xfId="7792" xr:uid="{00000000-0005-0000-0000-0000D81D0000}"/>
    <cellStyle name="Percentuale 53 3 3 4" xfId="7793" xr:uid="{00000000-0005-0000-0000-0000D91D0000}"/>
    <cellStyle name="Percentuale 53 3 4" xfId="7794" xr:uid="{00000000-0005-0000-0000-0000DA1D0000}"/>
    <cellStyle name="Percentuale 53 3 5" xfId="7795" xr:uid="{00000000-0005-0000-0000-0000DB1D0000}"/>
    <cellStyle name="Percentuale 53 3 6" xfId="7796" xr:uid="{00000000-0005-0000-0000-0000DC1D0000}"/>
    <cellStyle name="Percentuale 53 4" xfId="1425" xr:uid="{00000000-0005-0000-0000-0000DD1D0000}"/>
    <cellStyle name="Percentuale 53 4 2" xfId="7797" xr:uid="{00000000-0005-0000-0000-0000DE1D0000}"/>
    <cellStyle name="Percentuale 53 4 2 2" xfId="7798" xr:uid="{00000000-0005-0000-0000-0000DF1D0000}"/>
    <cellStyle name="Percentuale 53 4 3" xfId="7799" xr:uid="{00000000-0005-0000-0000-0000E01D0000}"/>
    <cellStyle name="Percentuale 53 4 4" xfId="7800" xr:uid="{00000000-0005-0000-0000-0000E11D0000}"/>
    <cellStyle name="Percentuale 53 4 5" xfId="7801" xr:uid="{00000000-0005-0000-0000-0000E21D0000}"/>
    <cellStyle name="Percentuale 53 5" xfId="1426" xr:uid="{00000000-0005-0000-0000-0000E31D0000}"/>
    <cellStyle name="Percentuale 53 5 2" xfId="7802" xr:uid="{00000000-0005-0000-0000-0000E41D0000}"/>
    <cellStyle name="Percentuale 53 5 3" xfId="7803" xr:uid="{00000000-0005-0000-0000-0000E51D0000}"/>
    <cellStyle name="Percentuale 53 6" xfId="7804" xr:uid="{00000000-0005-0000-0000-0000E61D0000}"/>
    <cellStyle name="Percentuale 53 7" xfId="7805" xr:uid="{00000000-0005-0000-0000-0000E71D0000}"/>
    <cellStyle name="Percentuale 54" xfId="1427" xr:uid="{00000000-0005-0000-0000-0000E81D0000}"/>
    <cellStyle name="Percentuale 54 2" xfId="1428" xr:uid="{00000000-0005-0000-0000-0000E91D0000}"/>
    <cellStyle name="Percentuale 54 2 2" xfId="7806" xr:uid="{00000000-0005-0000-0000-0000EA1D0000}"/>
    <cellStyle name="Percentuale 54 2 3" xfId="7807" xr:uid="{00000000-0005-0000-0000-0000EB1D0000}"/>
    <cellStyle name="Percentuale 54 2 4" xfId="7808" xr:uid="{00000000-0005-0000-0000-0000EC1D0000}"/>
    <cellStyle name="Percentuale 54 3" xfId="1429" xr:uid="{00000000-0005-0000-0000-0000ED1D0000}"/>
    <cellStyle name="Percentuale 54 3 2" xfId="1430" xr:uid="{00000000-0005-0000-0000-0000EE1D0000}"/>
    <cellStyle name="Percentuale 54 3 2 2" xfId="7809" xr:uid="{00000000-0005-0000-0000-0000EF1D0000}"/>
    <cellStyle name="Percentuale 54 3 2 3" xfId="7810" xr:uid="{00000000-0005-0000-0000-0000F01D0000}"/>
    <cellStyle name="Percentuale 54 3 3" xfId="2418" xr:uid="{00000000-0005-0000-0000-0000F11D0000}"/>
    <cellStyle name="Percentuale 54 3 3 2" xfId="7811" xr:uid="{00000000-0005-0000-0000-0000F21D0000}"/>
    <cellStyle name="Percentuale 54 3 3 3" xfId="7812" xr:uid="{00000000-0005-0000-0000-0000F31D0000}"/>
    <cellStyle name="Percentuale 54 3 3 4" xfId="7813" xr:uid="{00000000-0005-0000-0000-0000F41D0000}"/>
    <cellStyle name="Percentuale 54 3 4" xfId="7814" xr:uid="{00000000-0005-0000-0000-0000F51D0000}"/>
    <cellStyle name="Percentuale 54 3 5" xfId="7815" xr:uid="{00000000-0005-0000-0000-0000F61D0000}"/>
    <cellStyle name="Percentuale 54 3 6" xfId="7816" xr:uid="{00000000-0005-0000-0000-0000F71D0000}"/>
    <cellStyle name="Percentuale 54 4" xfId="1431" xr:uid="{00000000-0005-0000-0000-0000F81D0000}"/>
    <cellStyle name="Percentuale 54 4 2" xfId="7817" xr:uid="{00000000-0005-0000-0000-0000F91D0000}"/>
    <cellStyle name="Percentuale 54 4 2 2" xfId="7818" xr:uid="{00000000-0005-0000-0000-0000FA1D0000}"/>
    <cellStyle name="Percentuale 54 4 3" xfId="7819" xr:uid="{00000000-0005-0000-0000-0000FB1D0000}"/>
    <cellStyle name="Percentuale 54 4 4" xfId="7820" xr:uid="{00000000-0005-0000-0000-0000FC1D0000}"/>
    <cellStyle name="Percentuale 54 4 5" xfId="7821" xr:uid="{00000000-0005-0000-0000-0000FD1D0000}"/>
    <cellStyle name="Percentuale 54 5" xfId="1432" xr:uid="{00000000-0005-0000-0000-0000FE1D0000}"/>
    <cellStyle name="Percentuale 54 5 2" xfId="7822" xr:uid="{00000000-0005-0000-0000-0000FF1D0000}"/>
    <cellStyle name="Percentuale 54 5 3" xfId="7823" xr:uid="{00000000-0005-0000-0000-0000001E0000}"/>
    <cellStyle name="Percentuale 54 6" xfId="7824" xr:uid="{00000000-0005-0000-0000-0000011E0000}"/>
    <cellStyle name="Percentuale 54 7" xfId="7825" xr:uid="{00000000-0005-0000-0000-0000021E0000}"/>
    <cellStyle name="Percentuale 55" xfId="1433" xr:uid="{00000000-0005-0000-0000-0000031E0000}"/>
    <cellStyle name="Percentuale 55 2" xfId="1434" xr:uid="{00000000-0005-0000-0000-0000041E0000}"/>
    <cellStyle name="Percentuale 55 2 2" xfId="7826" xr:uid="{00000000-0005-0000-0000-0000051E0000}"/>
    <cellStyle name="Percentuale 55 2 3" xfId="7827" xr:uid="{00000000-0005-0000-0000-0000061E0000}"/>
    <cellStyle name="Percentuale 55 2 4" xfId="7828" xr:uid="{00000000-0005-0000-0000-0000071E0000}"/>
    <cellStyle name="Percentuale 55 3" xfId="1435" xr:uid="{00000000-0005-0000-0000-0000081E0000}"/>
    <cellStyle name="Percentuale 55 3 2" xfId="1436" xr:uid="{00000000-0005-0000-0000-0000091E0000}"/>
    <cellStyle name="Percentuale 55 3 2 2" xfId="7829" xr:uid="{00000000-0005-0000-0000-00000A1E0000}"/>
    <cellStyle name="Percentuale 55 3 2 3" xfId="7830" xr:uid="{00000000-0005-0000-0000-00000B1E0000}"/>
    <cellStyle name="Percentuale 55 3 3" xfId="2419" xr:uid="{00000000-0005-0000-0000-00000C1E0000}"/>
    <cellStyle name="Percentuale 55 3 3 2" xfId="7831" xr:uid="{00000000-0005-0000-0000-00000D1E0000}"/>
    <cellStyle name="Percentuale 55 3 3 3" xfId="7832" xr:uid="{00000000-0005-0000-0000-00000E1E0000}"/>
    <cellStyle name="Percentuale 55 3 3 4" xfId="7833" xr:uid="{00000000-0005-0000-0000-00000F1E0000}"/>
    <cellStyle name="Percentuale 55 3 4" xfId="7834" xr:uid="{00000000-0005-0000-0000-0000101E0000}"/>
    <cellStyle name="Percentuale 55 3 5" xfId="7835" xr:uid="{00000000-0005-0000-0000-0000111E0000}"/>
    <cellStyle name="Percentuale 55 3 6" xfId="7836" xr:uid="{00000000-0005-0000-0000-0000121E0000}"/>
    <cellStyle name="Percentuale 55 4" xfId="1437" xr:uid="{00000000-0005-0000-0000-0000131E0000}"/>
    <cellStyle name="Percentuale 55 4 2" xfId="7837" xr:uid="{00000000-0005-0000-0000-0000141E0000}"/>
    <cellStyle name="Percentuale 55 4 2 2" xfId="7838" xr:uid="{00000000-0005-0000-0000-0000151E0000}"/>
    <cellStyle name="Percentuale 55 4 3" xfId="7839" xr:uid="{00000000-0005-0000-0000-0000161E0000}"/>
    <cellStyle name="Percentuale 55 4 4" xfId="7840" xr:uid="{00000000-0005-0000-0000-0000171E0000}"/>
    <cellStyle name="Percentuale 55 4 5" xfId="7841" xr:uid="{00000000-0005-0000-0000-0000181E0000}"/>
    <cellStyle name="Percentuale 55 5" xfId="1438" xr:uid="{00000000-0005-0000-0000-0000191E0000}"/>
    <cellStyle name="Percentuale 55 5 2" xfId="7842" xr:uid="{00000000-0005-0000-0000-00001A1E0000}"/>
    <cellStyle name="Percentuale 55 5 3" xfId="7843" xr:uid="{00000000-0005-0000-0000-00001B1E0000}"/>
    <cellStyle name="Percentuale 55 6" xfId="7844" xr:uid="{00000000-0005-0000-0000-00001C1E0000}"/>
    <cellStyle name="Percentuale 55 7" xfId="7845" xr:uid="{00000000-0005-0000-0000-00001D1E0000}"/>
    <cellStyle name="Percentuale 56" xfId="1439" xr:uid="{00000000-0005-0000-0000-00001E1E0000}"/>
    <cellStyle name="Percentuale 56 2" xfId="1440" xr:uid="{00000000-0005-0000-0000-00001F1E0000}"/>
    <cellStyle name="Percentuale 56 2 2" xfId="7846" xr:uid="{00000000-0005-0000-0000-0000201E0000}"/>
    <cellStyle name="Percentuale 56 2 3" xfId="7847" xr:uid="{00000000-0005-0000-0000-0000211E0000}"/>
    <cellStyle name="Percentuale 56 2 4" xfId="7848" xr:uid="{00000000-0005-0000-0000-0000221E0000}"/>
    <cellStyle name="Percentuale 56 3" xfId="1441" xr:uid="{00000000-0005-0000-0000-0000231E0000}"/>
    <cellStyle name="Percentuale 56 3 2" xfId="1442" xr:uid="{00000000-0005-0000-0000-0000241E0000}"/>
    <cellStyle name="Percentuale 56 3 2 2" xfId="7849" xr:uid="{00000000-0005-0000-0000-0000251E0000}"/>
    <cellStyle name="Percentuale 56 3 2 3" xfId="7850" xr:uid="{00000000-0005-0000-0000-0000261E0000}"/>
    <cellStyle name="Percentuale 56 3 3" xfId="2420" xr:uid="{00000000-0005-0000-0000-0000271E0000}"/>
    <cellStyle name="Percentuale 56 3 3 2" xfId="7851" xr:uid="{00000000-0005-0000-0000-0000281E0000}"/>
    <cellStyle name="Percentuale 56 3 3 3" xfId="7852" xr:uid="{00000000-0005-0000-0000-0000291E0000}"/>
    <cellStyle name="Percentuale 56 3 3 4" xfId="7853" xr:uid="{00000000-0005-0000-0000-00002A1E0000}"/>
    <cellStyle name="Percentuale 56 3 4" xfId="7854" xr:uid="{00000000-0005-0000-0000-00002B1E0000}"/>
    <cellStyle name="Percentuale 56 3 5" xfId="7855" xr:uid="{00000000-0005-0000-0000-00002C1E0000}"/>
    <cellStyle name="Percentuale 56 3 6" xfId="7856" xr:uid="{00000000-0005-0000-0000-00002D1E0000}"/>
    <cellStyle name="Percentuale 56 4" xfId="1443" xr:uid="{00000000-0005-0000-0000-00002E1E0000}"/>
    <cellStyle name="Percentuale 56 4 2" xfId="7857" xr:uid="{00000000-0005-0000-0000-00002F1E0000}"/>
    <cellStyle name="Percentuale 56 4 2 2" xfId="7858" xr:uid="{00000000-0005-0000-0000-0000301E0000}"/>
    <cellStyle name="Percentuale 56 4 3" xfId="7859" xr:uid="{00000000-0005-0000-0000-0000311E0000}"/>
    <cellStyle name="Percentuale 56 4 4" xfId="7860" xr:uid="{00000000-0005-0000-0000-0000321E0000}"/>
    <cellStyle name="Percentuale 56 4 5" xfId="7861" xr:uid="{00000000-0005-0000-0000-0000331E0000}"/>
    <cellStyle name="Percentuale 56 5" xfId="1444" xr:uid="{00000000-0005-0000-0000-0000341E0000}"/>
    <cellStyle name="Percentuale 56 5 2" xfId="7862" xr:uid="{00000000-0005-0000-0000-0000351E0000}"/>
    <cellStyle name="Percentuale 56 5 3" xfId="7863" xr:uid="{00000000-0005-0000-0000-0000361E0000}"/>
    <cellStyle name="Percentuale 56 6" xfId="7864" xr:uid="{00000000-0005-0000-0000-0000371E0000}"/>
    <cellStyle name="Percentuale 56 7" xfId="7865" xr:uid="{00000000-0005-0000-0000-0000381E0000}"/>
    <cellStyle name="Percentuale 57" xfId="1445" xr:uid="{00000000-0005-0000-0000-0000391E0000}"/>
    <cellStyle name="Percentuale 57 2" xfId="1446" xr:uid="{00000000-0005-0000-0000-00003A1E0000}"/>
    <cellStyle name="Percentuale 57 2 2" xfId="7866" xr:uid="{00000000-0005-0000-0000-00003B1E0000}"/>
    <cellStyle name="Percentuale 57 2 3" xfId="7867" xr:uid="{00000000-0005-0000-0000-00003C1E0000}"/>
    <cellStyle name="Percentuale 57 2 4" xfId="7868" xr:uid="{00000000-0005-0000-0000-00003D1E0000}"/>
    <cellStyle name="Percentuale 57 3" xfId="1447" xr:uid="{00000000-0005-0000-0000-00003E1E0000}"/>
    <cellStyle name="Percentuale 57 3 2" xfId="1448" xr:uid="{00000000-0005-0000-0000-00003F1E0000}"/>
    <cellStyle name="Percentuale 57 3 2 2" xfId="7869" xr:uid="{00000000-0005-0000-0000-0000401E0000}"/>
    <cellStyle name="Percentuale 57 3 2 3" xfId="7870" xr:uid="{00000000-0005-0000-0000-0000411E0000}"/>
    <cellStyle name="Percentuale 57 3 3" xfId="2421" xr:uid="{00000000-0005-0000-0000-0000421E0000}"/>
    <cellStyle name="Percentuale 57 3 3 2" xfId="7871" xr:uid="{00000000-0005-0000-0000-0000431E0000}"/>
    <cellStyle name="Percentuale 57 3 3 3" xfId="7872" xr:uid="{00000000-0005-0000-0000-0000441E0000}"/>
    <cellStyle name="Percentuale 57 3 3 4" xfId="7873" xr:uid="{00000000-0005-0000-0000-0000451E0000}"/>
    <cellStyle name="Percentuale 57 3 4" xfId="7874" xr:uid="{00000000-0005-0000-0000-0000461E0000}"/>
    <cellStyle name="Percentuale 57 3 5" xfId="7875" xr:uid="{00000000-0005-0000-0000-0000471E0000}"/>
    <cellStyle name="Percentuale 57 3 6" xfId="7876" xr:uid="{00000000-0005-0000-0000-0000481E0000}"/>
    <cellStyle name="Percentuale 57 4" xfId="1449" xr:uid="{00000000-0005-0000-0000-0000491E0000}"/>
    <cellStyle name="Percentuale 57 4 2" xfId="7877" xr:uid="{00000000-0005-0000-0000-00004A1E0000}"/>
    <cellStyle name="Percentuale 57 4 2 2" xfId="7878" xr:uid="{00000000-0005-0000-0000-00004B1E0000}"/>
    <cellStyle name="Percentuale 57 4 3" xfId="7879" xr:uid="{00000000-0005-0000-0000-00004C1E0000}"/>
    <cellStyle name="Percentuale 57 4 4" xfId="7880" xr:uid="{00000000-0005-0000-0000-00004D1E0000}"/>
    <cellStyle name="Percentuale 57 4 5" xfId="7881" xr:uid="{00000000-0005-0000-0000-00004E1E0000}"/>
    <cellStyle name="Percentuale 57 5" xfId="1450" xr:uid="{00000000-0005-0000-0000-00004F1E0000}"/>
    <cellStyle name="Percentuale 57 5 2" xfId="7882" xr:uid="{00000000-0005-0000-0000-0000501E0000}"/>
    <cellStyle name="Percentuale 57 5 3" xfId="7883" xr:uid="{00000000-0005-0000-0000-0000511E0000}"/>
    <cellStyle name="Percentuale 57 6" xfId="7884" xr:uid="{00000000-0005-0000-0000-0000521E0000}"/>
    <cellStyle name="Percentuale 57 7" xfId="7885" xr:uid="{00000000-0005-0000-0000-0000531E0000}"/>
    <cellStyle name="Percentuale 58" xfId="1451" xr:uid="{00000000-0005-0000-0000-0000541E0000}"/>
    <cellStyle name="Percentuale 58 2" xfId="1452" xr:uid="{00000000-0005-0000-0000-0000551E0000}"/>
    <cellStyle name="Percentuale 58 2 2" xfId="7886" xr:uid="{00000000-0005-0000-0000-0000561E0000}"/>
    <cellStyle name="Percentuale 58 2 3" xfId="7887" xr:uid="{00000000-0005-0000-0000-0000571E0000}"/>
    <cellStyle name="Percentuale 58 2 4" xfId="7888" xr:uid="{00000000-0005-0000-0000-0000581E0000}"/>
    <cellStyle name="Percentuale 58 3" xfId="1453" xr:uid="{00000000-0005-0000-0000-0000591E0000}"/>
    <cellStyle name="Percentuale 58 3 2" xfId="1454" xr:uid="{00000000-0005-0000-0000-00005A1E0000}"/>
    <cellStyle name="Percentuale 58 3 2 2" xfId="7889" xr:uid="{00000000-0005-0000-0000-00005B1E0000}"/>
    <cellStyle name="Percentuale 58 3 2 3" xfId="7890" xr:uid="{00000000-0005-0000-0000-00005C1E0000}"/>
    <cellStyle name="Percentuale 58 3 3" xfId="2422" xr:uid="{00000000-0005-0000-0000-00005D1E0000}"/>
    <cellStyle name="Percentuale 58 3 3 2" xfId="7891" xr:uid="{00000000-0005-0000-0000-00005E1E0000}"/>
    <cellStyle name="Percentuale 58 3 3 3" xfId="7892" xr:uid="{00000000-0005-0000-0000-00005F1E0000}"/>
    <cellStyle name="Percentuale 58 3 3 4" xfId="7893" xr:uid="{00000000-0005-0000-0000-0000601E0000}"/>
    <cellStyle name="Percentuale 58 3 4" xfId="7894" xr:uid="{00000000-0005-0000-0000-0000611E0000}"/>
    <cellStyle name="Percentuale 58 3 5" xfId="7895" xr:uid="{00000000-0005-0000-0000-0000621E0000}"/>
    <cellStyle name="Percentuale 58 3 6" xfId="7896" xr:uid="{00000000-0005-0000-0000-0000631E0000}"/>
    <cellStyle name="Percentuale 58 4" xfId="1455" xr:uid="{00000000-0005-0000-0000-0000641E0000}"/>
    <cellStyle name="Percentuale 58 4 2" xfId="7897" xr:uid="{00000000-0005-0000-0000-0000651E0000}"/>
    <cellStyle name="Percentuale 58 4 2 2" xfId="7898" xr:uid="{00000000-0005-0000-0000-0000661E0000}"/>
    <cellStyle name="Percentuale 58 4 3" xfId="7899" xr:uid="{00000000-0005-0000-0000-0000671E0000}"/>
    <cellStyle name="Percentuale 58 4 4" xfId="7900" xr:uid="{00000000-0005-0000-0000-0000681E0000}"/>
    <cellStyle name="Percentuale 58 4 5" xfId="7901" xr:uid="{00000000-0005-0000-0000-0000691E0000}"/>
    <cellStyle name="Percentuale 58 5" xfId="1456" xr:uid="{00000000-0005-0000-0000-00006A1E0000}"/>
    <cellStyle name="Percentuale 58 5 2" xfId="7902" xr:uid="{00000000-0005-0000-0000-00006B1E0000}"/>
    <cellStyle name="Percentuale 58 5 3" xfId="7903" xr:uid="{00000000-0005-0000-0000-00006C1E0000}"/>
    <cellStyle name="Percentuale 58 6" xfId="7904" xr:uid="{00000000-0005-0000-0000-00006D1E0000}"/>
    <cellStyle name="Percentuale 58 7" xfId="7905" xr:uid="{00000000-0005-0000-0000-00006E1E0000}"/>
    <cellStyle name="Percentuale 59" xfId="1457" xr:uid="{00000000-0005-0000-0000-00006F1E0000}"/>
    <cellStyle name="Percentuale 59 2" xfId="1458" xr:uid="{00000000-0005-0000-0000-0000701E0000}"/>
    <cellStyle name="Percentuale 59 2 2" xfId="7906" xr:uid="{00000000-0005-0000-0000-0000711E0000}"/>
    <cellStyle name="Percentuale 59 2 3" xfId="7907" xr:uid="{00000000-0005-0000-0000-0000721E0000}"/>
    <cellStyle name="Percentuale 59 2 4" xfId="7908" xr:uid="{00000000-0005-0000-0000-0000731E0000}"/>
    <cellStyle name="Percentuale 59 3" xfId="1459" xr:uid="{00000000-0005-0000-0000-0000741E0000}"/>
    <cellStyle name="Percentuale 59 3 2" xfId="1460" xr:uid="{00000000-0005-0000-0000-0000751E0000}"/>
    <cellStyle name="Percentuale 59 3 2 2" xfId="7909" xr:uid="{00000000-0005-0000-0000-0000761E0000}"/>
    <cellStyle name="Percentuale 59 3 2 3" xfId="7910" xr:uid="{00000000-0005-0000-0000-0000771E0000}"/>
    <cellStyle name="Percentuale 59 3 3" xfId="2423" xr:uid="{00000000-0005-0000-0000-0000781E0000}"/>
    <cellStyle name="Percentuale 59 3 3 2" xfId="7911" xr:uid="{00000000-0005-0000-0000-0000791E0000}"/>
    <cellStyle name="Percentuale 59 3 3 3" xfId="7912" xr:uid="{00000000-0005-0000-0000-00007A1E0000}"/>
    <cellStyle name="Percentuale 59 3 3 4" xfId="7913" xr:uid="{00000000-0005-0000-0000-00007B1E0000}"/>
    <cellStyle name="Percentuale 59 3 4" xfId="7914" xr:uid="{00000000-0005-0000-0000-00007C1E0000}"/>
    <cellStyle name="Percentuale 59 3 5" xfId="7915" xr:uid="{00000000-0005-0000-0000-00007D1E0000}"/>
    <cellStyle name="Percentuale 59 3 6" xfId="7916" xr:uid="{00000000-0005-0000-0000-00007E1E0000}"/>
    <cellStyle name="Percentuale 59 4" xfId="1461" xr:uid="{00000000-0005-0000-0000-00007F1E0000}"/>
    <cellStyle name="Percentuale 59 4 2" xfId="7917" xr:uid="{00000000-0005-0000-0000-0000801E0000}"/>
    <cellStyle name="Percentuale 59 4 2 2" xfId="7918" xr:uid="{00000000-0005-0000-0000-0000811E0000}"/>
    <cellStyle name="Percentuale 59 4 3" xfId="7919" xr:uid="{00000000-0005-0000-0000-0000821E0000}"/>
    <cellStyle name="Percentuale 59 4 4" xfId="7920" xr:uid="{00000000-0005-0000-0000-0000831E0000}"/>
    <cellStyle name="Percentuale 59 4 5" xfId="7921" xr:uid="{00000000-0005-0000-0000-0000841E0000}"/>
    <cellStyle name="Percentuale 59 5" xfId="1462" xr:uid="{00000000-0005-0000-0000-0000851E0000}"/>
    <cellStyle name="Percentuale 59 5 2" xfId="7922" xr:uid="{00000000-0005-0000-0000-0000861E0000}"/>
    <cellStyle name="Percentuale 59 5 3" xfId="7923" xr:uid="{00000000-0005-0000-0000-0000871E0000}"/>
    <cellStyle name="Percentuale 59 6" xfId="7924" xr:uid="{00000000-0005-0000-0000-0000881E0000}"/>
    <cellStyle name="Percentuale 59 7" xfId="7925" xr:uid="{00000000-0005-0000-0000-0000891E0000}"/>
    <cellStyle name="Percentuale 6" xfId="1463" xr:uid="{00000000-0005-0000-0000-00008A1E0000}"/>
    <cellStyle name="Percentuale 6 2" xfId="1464" xr:uid="{00000000-0005-0000-0000-00008B1E0000}"/>
    <cellStyle name="Percentuale 6 2 2" xfId="7926" xr:uid="{00000000-0005-0000-0000-00008C1E0000}"/>
    <cellStyle name="Percentuale 6 2 3" xfId="7927" xr:uid="{00000000-0005-0000-0000-00008D1E0000}"/>
    <cellStyle name="Percentuale 6 2 4" xfId="7928" xr:uid="{00000000-0005-0000-0000-00008E1E0000}"/>
    <cellStyle name="Percentuale 6 3" xfId="1465" xr:uid="{00000000-0005-0000-0000-00008F1E0000}"/>
    <cellStyle name="Percentuale 6 3 2" xfId="1466" xr:uid="{00000000-0005-0000-0000-0000901E0000}"/>
    <cellStyle name="Percentuale 6 3 2 2" xfId="7929" xr:uid="{00000000-0005-0000-0000-0000911E0000}"/>
    <cellStyle name="Percentuale 6 3 2 3" xfId="7930" xr:uid="{00000000-0005-0000-0000-0000921E0000}"/>
    <cellStyle name="Percentuale 6 3 3" xfId="2424" xr:uid="{00000000-0005-0000-0000-0000931E0000}"/>
    <cellStyle name="Percentuale 6 3 3 2" xfId="7931" xr:uid="{00000000-0005-0000-0000-0000941E0000}"/>
    <cellStyle name="Percentuale 6 3 3 3" xfId="7932" xr:uid="{00000000-0005-0000-0000-0000951E0000}"/>
    <cellStyle name="Percentuale 6 3 3 4" xfId="7933" xr:uid="{00000000-0005-0000-0000-0000961E0000}"/>
    <cellStyle name="Percentuale 6 3 4" xfId="7934" xr:uid="{00000000-0005-0000-0000-0000971E0000}"/>
    <cellStyle name="Percentuale 6 3 5" xfId="7935" xr:uid="{00000000-0005-0000-0000-0000981E0000}"/>
    <cellStyle name="Percentuale 6 3 6" xfId="7936" xr:uid="{00000000-0005-0000-0000-0000991E0000}"/>
    <cellStyle name="Percentuale 6 4" xfId="1467" xr:uid="{00000000-0005-0000-0000-00009A1E0000}"/>
    <cellStyle name="Percentuale 6 4 2" xfId="7937" xr:uid="{00000000-0005-0000-0000-00009B1E0000}"/>
    <cellStyle name="Percentuale 6 4 2 2" xfId="7938" xr:uid="{00000000-0005-0000-0000-00009C1E0000}"/>
    <cellStyle name="Percentuale 6 4 3" xfId="7939" xr:uid="{00000000-0005-0000-0000-00009D1E0000}"/>
    <cellStyle name="Percentuale 6 4 4" xfId="7940" xr:uid="{00000000-0005-0000-0000-00009E1E0000}"/>
    <cellStyle name="Percentuale 6 4 5" xfId="7941" xr:uid="{00000000-0005-0000-0000-00009F1E0000}"/>
    <cellStyle name="Percentuale 6 5" xfId="1468" xr:uid="{00000000-0005-0000-0000-0000A01E0000}"/>
    <cellStyle name="Percentuale 6 5 2" xfId="7942" xr:uid="{00000000-0005-0000-0000-0000A11E0000}"/>
    <cellStyle name="Percentuale 6 5 3" xfId="7943" xr:uid="{00000000-0005-0000-0000-0000A21E0000}"/>
    <cellStyle name="Percentuale 6 6" xfId="7944" xr:uid="{00000000-0005-0000-0000-0000A31E0000}"/>
    <cellStyle name="Percentuale 6 7" xfId="7945" xr:uid="{00000000-0005-0000-0000-0000A41E0000}"/>
    <cellStyle name="Percentuale 60" xfId="1469" xr:uid="{00000000-0005-0000-0000-0000A51E0000}"/>
    <cellStyle name="Percentuale 60 2" xfId="1470" xr:uid="{00000000-0005-0000-0000-0000A61E0000}"/>
    <cellStyle name="Percentuale 60 2 2" xfId="7946" xr:uid="{00000000-0005-0000-0000-0000A71E0000}"/>
    <cellStyle name="Percentuale 60 2 3" xfId="7947" xr:uid="{00000000-0005-0000-0000-0000A81E0000}"/>
    <cellStyle name="Percentuale 60 2 4" xfId="7948" xr:uid="{00000000-0005-0000-0000-0000A91E0000}"/>
    <cellStyle name="Percentuale 60 3" xfId="1471" xr:uid="{00000000-0005-0000-0000-0000AA1E0000}"/>
    <cellStyle name="Percentuale 60 3 2" xfId="1472" xr:uid="{00000000-0005-0000-0000-0000AB1E0000}"/>
    <cellStyle name="Percentuale 60 3 2 2" xfId="7949" xr:uid="{00000000-0005-0000-0000-0000AC1E0000}"/>
    <cellStyle name="Percentuale 60 3 2 3" xfId="7950" xr:uid="{00000000-0005-0000-0000-0000AD1E0000}"/>
    <cellStyle name="Percentuale 60 3 3" xfId="2425" xr:uid="{00000000-0005-0000-0000-0000AE1E0000}"/>
    <cellStyle name="Percentuale 60 3 3 2" xfId="7951" xr:uid="{00000000-0005-0000-0000-0000AF1E0000}"/>
    <cellStyle name="Percentuale 60 3 3 3" xfId="7952" xr:uid="{00000000-0005-0000-0000-0000B01E0000}"/>
    <cellStyle name="Percentuale 60 3 3 4" xfId="7953" xr:uid="{00000000-0005-0000-0000-0000B11E0000}"/>
    <cellStyle name="Percentuale 60 3 4" xfId="7954" xr:uid="{00000000-0005-0000-0000-0000B21E0000}"/>
    <cellStyle name="Percentuale 60 3 5" xfId="7955" xr:uid="{00000000-0005-0000-0000-0000B31E0000}"/>
    <cellStyle name="Percentuale 60 3 6" xfId="7956" xr:uid="{00000000-0005-0000-0000-0000B41E0000}"/>
    <cellStyle name="Percentuale 60 4" xfId="1473" xr:uid="{00000000-0005-0000-0000-0000B51E0000}"/>
    <cellStyle name="Percentuale 60 4 2" xfId="7957" xr:uid="{00000000-0005-0000-0000-0000B61E0000}"/>
    <cellStyle name="Percentuale 60 4 2 2" xfId="7958" xr:uid="{00000000-0005-0000-0000-0000B71E0000}"/>
    <cellStyle name="Percentuale 60 4 3" xfId="7959" xr:uid="{00000000-0005-0000-0000-0000B81E0000}"/>
    <cellStyle name="Percentuale 60 4 4" xfId="7960" xr:uid="{00000000-0005-0000-0000-0000B91E0000}"/>
    <cellStyle name="Percentuale 60 4 5" xfId="7961" xr:uid="{00000000-0005-0000-0000-0000BA1E0000}"/>
    <cellStyle name="Percentuale 60 5" xfId="1474" xr:uid="{00000000-0005-0000-0000-0000BB1E0000}"/>
    <cellStyle name="Percentuale 60 5 2" xfId="7962" xr:uid="{00000000-0005-0000-0000-0000BC1E0000}"/>
    <cellStyle name="Percentuale 60 5 3" xfId="7963" xr:uid="{00000000-0005-0000-0000-0000BD1E0000}"/>
    <cellStyle name="Percentuale 60 6" xfId="7964" xr:uid="{00000000-0005-0000-0000-0000BE1E0000}"/>
    <cellStyle name="Percentuale 60 7" xfId="7965" xr:uid="{00000000-0005-0000-0000-0000BF1E0000}"/>
    <cellStyle name="Percentuale 61" xfId="1475" xr:uid="{00000000-0005-0000-0000-0000C01E0000}"/>
    <cellStyle name="Percentuale 61 2" xfId="1476" xr:uid="{00000000-0005-0000-0000-0000C11E0000}"/>
    <cellStyle name="Percentuale 61 2 2" xfId="7966" xr:uid="{00000000-0005-0000-0000-0000C21E0000}"/>
    <cellStyle name="Percentuale 61 2 3" xfId="7967" xr:uid="{00000000-0005-0000-0000-0000C31E0000}"/>
    <cellStyle name="Percentuale 61 2 4" xfId="7968" xr:uid="{00000000-0005-0000-0000-0000C41E0000}"/>
    <cellStyle name="Percentuale 61 3" xfId="1477" xr:uid="{00000000-0005-0000-0000-0000C51E0000}"/>
    <cellStyle name="Percentuale 61 3 2" xfId="1478" xr:uid="{00000000-0005-0000-0000-0000C61E0000}"/>
    <cellStyle name="Percentuale 61 3 2 2" xfId="7969" xr:uid="{00000000-0005-0000-0000-0000C71E0000}"/>
    <cellStyle name="Percentuale 61 3 2 3" xfId="7970" xr:uid="{00000000-0005-0000-0000-0000C81E0000}"/>
    <cellStyle name="Percentuale 61 3 3" xfId="2426" xr:uid="{00000000-0005-0000-0000-0000C91E0000}"/>
    <cellStyle name="Percentuale 61 3 3 2" xfId="7971" xr:uid="{00000000-0005-0000-0000-0000CA1E0000}"/>
    <cellStyle name="Percentuale 61 3 3 3" xfId="7972" xr:uid="{00000000-0005-0000-0000-0000CB1E0000}"/>
    <cellStyle name="Percentuale 61 3 3 4" xfId="7973" xr:uid="{00000000-0005-0000-0000-0000CC1E0000}"/>
    <cellStyle name="Percentuale 61 3 4" xfId="7974" xr:uid="{00000000-0005-0000-0000-0000CD1E0000}"/>
    <cellStyle name="Percentuale 61 3 5" xfId="7975" xr:uid="{00000000-0005-0000-0000-0000CE1E0000}"/>
    <cellStyle name="Percentuale 61 3 6" xfId="7976" xr:uid="{00000000-0005-0000-0000-0000CF1E0000}"/>
    <cellStyle name="Percentuale 61 4" xfId="1479" xr:uid="{00000000-0005-0000-0000-0000D01E0000}"/>
    <cellStyle name="Percentuale 61 4 2" xfId="7977" xr:uid="{00000000-0005-0000-0000-0000D11E0000}"/>
    <cellStyle name="Percentuale 61 4 2 2" xfId="7978" xr:uid="{00000000-0005-0000-0000-0000D21E0000}"/>
    <cellStyle name="Percentuale 61 4 3" xfId="7979" xr:uid="{00000000-0005-0000-0000-0000D31E0000}"/>
    <cellStyle name="Percentuale 61 4 4" xfId="7980" xr:uid="{00000000-0005-0000-0000-0000D41E0000}"/>
    <cellStyle name="Percentuale 61 4 5" xfId="7981" xr:uid="{00000000-0005-0000-0000-0000D51E0000}"/>
    <cellStyle name="Percentuale 61 5" xfId="1480" xr:uid="{00000000-0005-0000-0000-0000D61E0000}"/>
    <cellStyle name="Percentuale 61 5 2" xfId="7982" xr:uid="{00000000-0005-0000-0000-0000D71E0000}"/>
    <cellStyle name="Percentuale 61 5 3" xfId="7983" xr:uid="{00000000-0005-0000-0000-0000D81E0000}"/>
    <cellStyle name="Percentuale 61 6" xfId="7984" xr:uid="{00000000-0005-0000-0000-0000D91E0000}"/>
    <cellStyle name="Percentuale 61 7" xfId="7985" xr:uid="{00000000-0005-0000-0000-0000DA1E0000}"/>
    <cellStyle name="Percentuale 62" xfId="1481" xr:uid="{00000000-0005-0000-0000-0000DB1E0000}"/>
    <cellStyle name="Percentuale 62 2" xfId="7986" xr:uid="{00000000-0005-0000-0000-0000DC1E0000}"/>
    <cellStyle name="Percentuale 62 3" xfId="7987" xr:uid="{00000000-0005-0000-0000-0000DD1E0000}"/>
    <cellStyle name="Percentuale 62 4" xfId="7988" xr:uid="{00000000-0005-0000-0000-0000DE1E0000}"/>
    <cellStyle name="Percentuale 63" xfId="1482" xr:uid="{00000000-0005-0000-0000-0000DF1E0000}"/>
    <cellStyle name="Percentuale 63 2" xfId="7989" xr:uid="{00000000-0005-0000-0000-0000E01E0000}"/>
    <cellStyle name="Percentuale 63 3" xfId="7990" xr:uid="{00000000-0005-0000-0000-0000E11E0000}"/>
    <cellStyle name="Percentuale 63 4" xfId="7991" xr:uid="{00000000-0005-0000-0000-0000E21E0000}"/>
    <cellStyle name="Percentuale 64" xfId="1483" xr:uid="{00000000-0005-0000-0000-0000E31E0000}"/>
    <cellStyle name="Percentuale 64 2" xfId="7992" xr:uid="{00000000-0005-0000-0000-0000E41E0000}"/>
    <cellStyle name="Percentuale 64 3" xfId="7993" xr:uid="{00000000-0005-0000-0000-0000E51E0000}"/>
    <cellStyle name="Percentuale 64 4" xfId="7994" xr:uid="{00000000-0005-0000-0000-0000E61E0000}"/>
    <cellStyle name="Percentuale 65" xfId="1484" xr:uid="{00000000-0005-0000-0000-0000E71E0000}"/>
    <cellStyle name="Percentuale 65 2" xfId="7995" xr:uid="{00000000-0005-0000-0000-0000E81E0000}"/>
    <cellStyle name="Percentuale 65 3" xfId="7996" xr:uid="{00000000-0005-0000-0000-0000E91E0000}"/>
    <cellStyle name="Percentuale 65 4" xfId="7997" xr:uid="{00000000-0005-0000-0000-0000EA1E0000}"/>
    <cellStyle name="Percentuale 66" xfId="1485" xr:uid="{00000000-0005-0000-0000-0000EB1E0000}"/>
    <cellStyle name="Percentuale 66 2" xfId="7998" xr:uid="{00000000-0005-0000-0000-0000EC1E0000}"/>
    <cellStyle name="Percentuale 66 3" xfId="7999" xr:uid="{00000000-0005-0000-0000-0000ED1E0000}"/>
    <cellStyle name="Percentuale 66 4" xfId="8000" xr:uid="{00000000-0005-0000-0000-0000EE1E0000}"/>
    <cellStyle name="Percentuale 67" xfId="1486" xr:uid="{00000000-0005-0000-0000-0000EF1E0000}"/>
    <cellStyle name="Percentuale 67 2" xfId="8001" xr:uid="{00000000-0005-0000-0000-0000F01E0000}"/>
    <cellStyle name="Percentuale 67 3" xfId="8002" xr:uid="{00000000-0005-0000-0000-0000F11E0000}"/>
    <cellStyle name="Percentuale 67 4" xfId="8003" xr:uid="{00000000-0005-0000-0000-0000F21E0000}"/>
    <cellStyle name="Percentuale 68" xfId="1487" xr:uid="{00000000-0005-0000-0000-0000F31E0000}"/>
    <cellStyle name="Percentuale 68 2" xfId="1488" xr:uid="{00000000-0005-0000-0000-0000F41E0000}"/>
    <cellStyle name="Percentuale 68 2 2" xfId="8004" xr:uid="{00000000-0005-0000-0000-0000F51E0000}"/>
    <cellStyle name="Percentuale 68 2 3" xfId="8005" xr:uid="{00000000-0005-0000-0000-0000F61E0000}"/>
    <cellStyle name="Percentuale 68 2 4" xfId="8006" xr:uid="{00000000-0005-0000-0000-0000F71E0000}"/>
    <cellStyle name="Percentuale 68 3" xfId="1489" xr:uid="{00000000-0005-0000-0000-0000F81E0000}"/>
    <cellStyle name="Percentuale 68 3 2" xfId="1490" xr:uid="{00000000-0005-0000-0000-0000F91E0000}"/>
    <cellStyle name="Percentuale 68 3 2 2" xfId="8007" xr:uid="{00000000-0005-0000-0000-0000FA1E0000}"/>
    <cellStyle name="Percentuale 68 3 2 3" xfId="8008" xr:uid="{00000000-0005-0000-0000-0000FB1E0000}"/>
    <cellStyle name="Percentuale 68 3 3" xfId="2427" xr:uid="{00000000-0005-0000-0000-0000FC1E0000}"/>
    <cellStyle name="Percentuale 68 3 3 2" xfId="8009" xr:uid="{00000000-0005-0000-0000-0000FD1E0000}"/>
    <cellStyle name="Percentuale 68 3 3 3" xfId="8010" xr:uid="{00000000-0005-0000-0000-0000FE1E0000}"/>
    <cellStyle name="Percentuale 68 3 3 4" xfId="8011" xr:uid="{00000000-0005-0000-0000-0000FF1E0000}"/>
    <cellStyle name="Percentuale 68 3 4" xfId="8012" xr:uid="{00000000-0005-0000-0000-0000001F0000}"/>
    <cellStyle name="Percentuale 68 3 5" xfId="8013" xr:uid="{00000000-0005-0000-0000-0000011F0000}"/>
    <cellStyle name="Percentuale 68 3 6" xfId="8014" xr:uid="{00000000-0005-0000-0000-0000021F0000}"/>
    <cellStyle name="Percentuale 68 4" xfId="1491" xr:uid="{00000000-0005-0000-0000-0000031F0000}"/>
    <cellStyle name="Percentuale 68 4 2" xfId="8015" xr:uid="{00000000-0005-0000-0000-0000041F0000}"/>
    <cellStyle name="Percentuale 68 4 2 2" xfId="8016" xr:uid="{00000000-0005-0000-0000-0000051F0000}"/>
    <cellStyle name="Percentuale 68 4 3" xfId="8017" xr:uid="{00000000-0005-0000-0000-0000061F0000}"/>
    <cellStyle name="Percentuale 68 4 4" xfId="8018" xr:uid="{00000000-0005-0000-0000-0000071F0000}"/>
    <cellStyle name="Percentuale 68 4 5" xfId="8019" xr:uid="{00000000-0005-0000-0000-0000081F0000}"/>
    <cellStyle name="Percentuale 68 5" xfId="1492" xr:uid="{00000000-0005-0000-0000-0000091F0000}"/>
    <cellStyle name="Percentuale 68 5 2" xfId="8020" xr:uid="{00000000-0005-0000-0000-00000A1F0000}"/>
    <cellStyle name="Percentuale 68 5 3" xfId="8021" xr:uid="{00000000-0005-0000-0000-00000B1F0000}"/>
    <cellStyle name="Percentuale 68 6" xfId="8022" xr:uid="{00000000-0005-0000-0000-00000C1F0000}"/>
    <cellStyle name="Percentuale 68 7" xfId="8023" xr:uid="{00000000-0005-0000-0000-00000D1F0000}"/>
    <cellStyle name="Percentuale 69" xfId="1493" xr:uid="{00000000-0005-0000-0000-00000E1F0000}"/>
    <cellStyle name="Percentuale 69 2" xfId="1494" xr:uid="{00000000-0005-0000-0000-00000F1F0000}"/>
    <cellStyle name="Percentuale 69 2 2" xfId="8024" xr:uid="{00000000-0005-0000-0000-0000101F0000}"/>
    <cellStyle name="Percentuale 69 2 3" xfId="8025" xr:uid="{00000000-0005-0000-0000-0000111F0000}"/>
    <cellStyle name="Percentuale 69 2 4" xfId="8026" xr:uid="{00000000-0005-0000-0000-0000121F0000}"/>
    <cellStyle name="Percentuale 69 3" xfId="1495" xr:uid="{00000000-0005-0000-0000-0000131F0000}"/>
    <cellStyle name="Percentuale 69 3 2" xfId="1496" xr:uid="{00000000-0005-0000-0000-0000141F0000}"/>
    <cellStyle name="Percentuale 69 3 2 2" xfId="8027" xr:uid="{00000000-0005-0000-0000-0000151F0000}"/>
    <cellStyle name="Percentuale 69 3 2 3" xfId="8028" xr:uid="{00000000-0005-0000-0000-0000161F0000}"/>
    <cellStyle name="Percentuale 69 3 3" xfId="2428" xr:uid="{00000000-0005-0000-0000-0000171F0000}"/>
    <cellStyle name="Percentuale 69 3 3 2" xfId="8029" xr:uid="{00000000-0005-0000-0000-0000181F0000}"/>
    <cellStyle name="Percentuale 69 3 3 3" xfId="8030" xr:uid="{00000000-0005-0000-0000-0000191F0000}"/>
    <cellStyle name="Percentuale 69 3 3 4" xfId="8031" xr:uid="{00000000-0005-0000-0000-00001A1F0000}"/>
    <cellStyle name="Percentuale 69 3 4" xfId="8032" xr:uid="{00000000-0005-0000-0000-00001B1F0000}"/>
    <cellStyle name="Percentuale 69 3 5" xfId="8033" xr:uid="{00000000-0005-0000-0000-00001C1F0000}"/>
    <cellStyle name="Percentuale 69 3 6" xfId="8034" xr:uid="{00000000-0005-0000-0000-00001D1F0000}"/>
    <cellStyle name="Percentuale 69 4" xfId="1497" xr:uid="{00000000-0005-0000-0000-00001E1F0000}"/>
    <cellStyle name="Percentuale 69 4 2" xfId="8035" xr:uid="{00000000-0005-0000-0000-00001F1F0000}"/>
    <cellStyle name="Percentuale 69 4 2 2" xfId="8036" xr:uid="{00000000-0005-0000-0000-0000201F0000}"/>
    <cellStyle name="Percentuale 69 4 3" xfId="8037" xr:uid="{00000000-0005-0000-0000-0000211F0000}"/>
    <cellStyle name="Percentuale 69 4 4" xfId="8038" xr:uid="{00000000-0005-0000-0000-0000221F0000}"/>
    <cellStyle name="Percentuale 69 4 5" xfId="8039" xr:uid="{00000000-0005-0000-0000-0000231F0000}"/>
    <cellStyle name="Percentuale 69 5" xfId="1498" xr:uid="{00000000-0005-0000-0000-0000241F0000}"/>
    <cellStyle name="Percentuale 69 5 2" xfId="8040" xr:uid="{00000000-0005-0000-0000-0000251F0000}"/>
    <cellStyle name="Percentuale 69 5 3" xfId="8041" xr:uid="{00000000-0005-0000-0000-0000261F0000}"/>
    <cellStyle name="Percentuale 69 6" xfId="8042" xr:uid="{00000000-0005-0000-0000-0000271F0000}"/>
    <cellStyle name="Percentuale 69 7" xfId="8043" xr:uid="{00000000-0005-0000-0000-0000281F0000}"/>
    <cellStyle name="Percentuale 7" xfId="1499" xr:uid="{00000000-0005-0000-0000-0000291F0000}"/>
    <cellStyle name="Percentuale 7 2" xfId="1500" xr:uid="{00000000-0005-0000-0000-00002A1F0000}"/>
    <cellStyle name="Percentuale 7 2 2" xfId="8044" xr:uid="{00000000-0005-0000-0000-00002B1F0000}"/>
    <cellStyle name="Percentuale 7 2 3" xfId="8045" xr:uid="{00000000-0005-0000-0000-00002C1F0000}"/>
    <cellStyle name="Percentuale 7 2 4" xfId="8046" xr:uid="{00000000-0005-0000-0000-00002D1F0000}"/>
    <cellStyle name="Percentuale 7 3" xfId="1501" xr:uid="{00000000-0005-0000-0000-00002E1F0000}"/>
    <cellStyle name="Percentuale 7 3 2" xfId="1502" xr:uid="{00000000-0005-0000-0000-00002F1F0000}"/>
    <cellStyle name="Percentuale 7 3 2 2" xfId="8047" xr:uid="{00000000-0005-0000-0000-0000301F0000}"/>
    <cellStyle name="Percentuale 7 3 2 3" xfId="8048" xr:uid="{00000000-0005-0000-0000-0000311F0000}"/>
    <cellStyle name="Percentuale 7 3 3" xfId="2429" xr:uid="{00000000-0005-0000-0000-0000321F0000}"/>
    <cellStyle name="Percentuale 7 3 3 2" xfId="8049" xr:uid="{00000000-0005-0000-0000-0000331F0000}"/>
    <cellStyle name="Percentuale 7 3 3 3" xfId="8050" xr:uid="{00000000-0005-0000-0000-0000341F0000}"/>
    <cellStyle name="Percentuale 7 3 3 4" xfId="8051" xr:uid="{00000000-0005-0000-0000-0000351F0000}"/>
    <cellStyle name="Percentuale 7 3 4" xfId="8052" xr:uid="{00000000-0005-0000-0000-0000361F0000}"/>
    <cellStyle name="Percentuale 7 3 5" xfId="8053" xr:uid="{00000000-0005-0000-0000-0000371F0000}"/>
    <cellStyle name="Percentuale 7 3 6" xfId="8054" xr:uid="{00000000-0005-0000-0000-0000381F0000}"/>
    <cellStyle name="Percentuale 7 4" xfId="1503" xr:uid="{00000000-0005-0000-0000-0000391F0000}"/>
    <cellStyle name="Percentuale 7 4 2" xfId="8055" xr:uid="{00000000-0005-0000-0000-00003A1F0000}"/>
    <cellStyle name="Percentuale 7 4 2 2" xfId="8056" xr:uid="{00000000-0005-0000-0000-00003B1F0000}"/>
    <cellStyle name="Percentuale 7 4 3" xfId="8057" xr:uid="{00000000-0005-0000-0000-00003C1F0000}"/>
    <cellStyle name="Percentuale 7 4 4" xfId="8058" xr:uid="{00000000-0005-0000-0000-00003D1F0000}"/>
    <cellStyle name="Percentuale 7 4 5" xfId="8059" xr:uid="{00000000-0005-0000-0000-00003E1F0000}"/>
    <cellStyle name="Percentuale 7 5" xfId="1504" xr:uid="{00000000-0005-0000-0000-00003F1F0000}"/>
    <cellStyle name="Percentuale 7 5 2" xfId="8060" xr:uid="{00000000-0005-0000-0000-0000401F0000}"/>
    <cellStyle name="Percentuale 7 5 3" xfId="8061" xr:uid="{00000000-0005-0000-0000-0000411F0000}"/>
    <cellStyle name="Percentuale 7 6" xfId="8062" xr:uid="{00000000-0005-0000-0000-0000421F0000}"/>
    <cellStyle name="Percentuale 7 7" xfId="8063" xr:uid="{00000000-0005-0000-0000-0000431F0000}"/>
    <cellStyle name="Percentuale 8" xfId="1505" xr:uid="{00000000-0005-0000-0000-0000441F0000}"/>
    <cellStyle name="Percentuale 8 2" xfId="1506" xr:uid="{00000000-0005-0000-0000-0000451F0000}"/>
    <cellStyle name="Percentuale 8 2 2" xfId="8064" xr:uid="{00000000-0005-0000-0000-0000461F0000}"/>
    <cellStyle name="Percentuale 8 2 3" xfId="8065" xr:uid="{00000000-0005-0000-0000-0000471F0000}"/>
    <cellStyle name="Percentuale 8 2 4" xfId="8066" xr:uid="{00000000-0005-0000-0000-0000481F0000}"/>
    <cellStyle name="Percentuale 8 3" xfId="1507" xr:uid="{00000000-0005-0000-0000-0000491F0000}"/>
    <cellStyle name="Percentuale 8 3 2" xfId="1508" xr:uid="{00000000-0005-0000-0000-00004A1F0000}"/>
    <cellStyle name="Percentuale 8 3 2 2" xfId="8067" xr:uid="{00000000-0005-0000-0000-00004B1F0000}"/>
    <cellStyle name="Percentuale 8 3 2 3" xfId="8068" xr:uid="{00000000-0005-0000-0000-00004C1F0000}"/>
    <cellStyle name="Percentuale 8 3 3" xfId="2430" xr:uid="{00000000-0005-0000-0000-00004D1F0000}"/>
    <cellStyle name="Percentuale 8 3 3 2" xfId="8069" xr:uid="{00000000-0005-0000-0000-00004E1F0000}"/>
    <cellStyle name="Percentuale 8 3 3 3" xfId="8070" xr:uid="{00000000-0005-0000-0000-00004F1F0000}"/>
    <cellStyle name="Percentuale 8 3 3 4" xfId="8071" xr:uid="{00000000-0005-0000-0000-0000501F0000}"/>
    <cellStyle name="Percentuale 8 3 4" xfId="8072" xr:uid="{00000000-0005-0000-0000-0000511F0000}"/>
    <cellStyle name="Percentuale 8 3 5" xfId="8073" xr:uid="{00000000-0005-0000-0000-0000521F0000}"/>
    <cellStyle name="Percentuale 8 3 6" xfId="8074" xr:uid="{00000000-0005-0000-0000-0000531F0000}"/>
    <cellStyle name="Percentuale 8 4" xfId="1509" xr:uid="{00000000-0005-0000-0000-0000541F0000}"/>
    <cellStyle name="Percentuale 8 4 2" xfId="8075" xr:uid="{00000000-0005-0000-0000-0000551F0000}"/>
    <cellStyle name="Percentuale 8 4 2 2" xfId="8076" xr:uid="{00000000-0005-0000-0000-0000561F0000}"/>
    <cellStyle name="Percentuale 8 4 3" xfId="8077" xr:uid="{00000000-0005-0000-0000-0000571F0000}"/>
    <cellStyle name="Percentuale 8 4 4" xfId="8078" xr:uid="{00000000-0005-0000-0000-0000581F0000}"/>
    <cellStyle name="Percentuale 8 4 5" xfId="8079" xr:uid="{00000000-0005-0000-0000-0000591F0000}"/>
    <cellStyle name="Percentuale 8 5" xfId="1510" xr:uid="{00000000-0005-0000-0000-00005A1F0000}"/>
    <cellStyle name="Percentuale 8 5 2" xfId="8080" xr:uid="{00000000-0005-0000-0000-00005B1F0000}"/>
    <cellStyle name="Percentuale 8 5 3" xfId="8081" xr:uid="{00000000-0005-0000-0000-00005C1F0000}"/>
    <cellStyle name="Percentuale 8 6" xfId="8082" xr:uid="{00000000-0005-0000-0000-00005D1F0000}"/>
    <cellStyle name="Percentuale 8 7" xfId="8083" xr:uid="{00000000-0005-0000-0000-00005E1F0000}"/>
    <cellStyle name="Percentuale 9" xfId="1511" xr:uid="{00000000-0005-0000-0000-00005F1F0000}"/>
    <cellStyle name="Percentuale 9 2" xfId="1512" xr:uid="{00000000-0005-0000-0000-0000601F0000}"/>
    <cellStyle name="Percentuale 9 2 2" xfId="8084" xr:uid="{00000000-0005-0000-0000-0000611F0000}"/>
    <cellStyle name="Percentuale 9 2 3" xfId="8085" xr:uid="{00000000-0005-0000-0000-0000621F0000}"/>
    <cellStyle name="Percentuale 9 2 4" xfId="8086" xr:uid="{00000000-0005-0000-0000-0000631F0000}"/>
    <cellStyle name="Percentuale 9 3" xfId="1513" xr:uid="{00000000-0005-0000-0000-0000641F0000}"/>
    <cellStyle name="Percentuale 9 3 2" xfId="1514" xr:uid="{00000000-0005-0000-0000-0000651F0000}"/>
    <cellStyle name="Percentuale 9 3 2 2" xfId="8087" xr:uid="{00000000-0005-0000-0000-0000661F0000}"/>
    <cellStyle name="Percentuale 9 3 2 3" xfId="8088" xr:uid="{00000000-0005-0000-0000-0000671F0000}"/>
    <cellStyle name="Percentuale 9 3 3" xfId="2431" xr:uid="{00000000-0005-0000-0000-0000681F0000}"/>
    <cellStyle name="Percentuale 9 3 3 2" xfId="8089" xr:uid="{00000000-0005-0000-0000-0000691F0000}"/>
    <cellStyle name="Percentuale 9 3 3 3" xfId="8090" xr:uid="{00000000-0005-0000-0000-00006A1F0000}"/>
    <cellStyle name="Percentuale 9 3 3 4" xfId="8091" xr:uid="{00000000-0005-0000-0000-00006B1F0000}"/>
    <cellStyle name="Percentuale 9 3 4" xfId="8092" xr:uid="{00000000-0005-0000-0000-00006C1F0000}"/>
    <cellStyle name="Percentuale 9 3 5" xfId="8093" xr:uid="{00000000-0005-0000-0000-00006D1F0000}"/>
    <cellStyle name="Percentuale 9 3 6" xfId="8094" xr:uid="{00000000-0005-0000-0000-00006E1F0000}"/>
    <cellStyle name="Percentuale 9 4" xfId="1515" xr:uid="{00000000-0005-0000-0000-00006F1F0000}"/>
    <cellStyle name="Percentuale 9 4 2" xfId="8095" xr:uid="{00000000-0005-0000-0000-0000701F0000}"/>
    <cellStyle name="Percentuale 9 4 2 2" xfId="8096" xr:uid="{00000000-0005-0000-0000-0000711F0000}"/>
    <cellStyle name="Percentuale 9 4 3" xfId="8097" xr:uid="{00000000-0005-0000-0000-0000721F0000}"/>
    <cellStyle name="Percentuale 9 4 4" xfId="8098" xr:uid="{00000000-0005-0000-0000-0000731F0000}"/>
    <cellStyle name="Percentuale 9 4 5" xfId="8099" xr:uid="{00000000-0005-0000-0000-0000741F0000}"/>
    <cellStyle name="Percentuale 9 5" xfId="1516" xr:uid="{00000000-0005-0000-0000-0000751F0000}"/>
    <cellStyle name="Percentuale 9 5 2" xfId="8100" xr:uid="{00000000-0005-0000-0000-0000761F0000}"/>
    <cellStyle name="Percentuale 9 5 3" xfId="8101" xr:uid="{00000000-0005-0000-0000-0000771F0000}"/>
    <cellStyle name="Percentuale 9 6" xfId="8102" xr:uid="{00000000-0005-0000-0000-0000781F0000}"/>
    <cellStyle name="Percentuale 9 7" xfId="8103" xr:uid="{00000000-0005-0000-0000-0000791F0000}"/>
    <cellStyle name="Pilkku_Layo9704" xfId="8104" xr:uid="{00000000-0005-0000-0000-00007A1F0000}"/>
    <cellStyle name="Procent 10" xfId="8105" xr:uid="{00000000-0005-0000-0000-00007B1F0000}"/>
    <cellStyle name="Procent 10 2" xfId="8106" xr:uid="{00000000-0005-0000-0000-00007C1F0000}"/>
    <cellStyle name="Procent 10 2 2" xfId="8107" xr:uid="{00000000-0005-0000-0000-00007D1F0000}"/>
    <cellStyle name="Procent 10 3" xfId="8108" xr:uid="{00000000-0005-0000-0000-00007E1F0000}"/>
    <cellStyle name="Procent 10 3 2" xfId="8109" xr:uid="{00000000-0005-0000-0000-00007F1F0000}"/>
    <cellStyle name="Procent 10 4" xfId="8110" xr:uid="{00000000-0005-0000-0000-0000801F0000}"/>
    <cellStyle name="Procent 10 4 2" xfId="8111" xr:uid="{00000000-0005-0000-0000-0000811F0000}"/>
    <cellStyle name="Procent 10 5" xfId="8112" xr:uid="{00000000-0005-0000-0000-0000821F0000}"/>
    <cellStyle name="Procent 11" xfId="8113" xr:uid="{00000000-0005-0000-0000-0000831F0000}"/>
    <cellStyle name="Procent 11 2" xfId="8114" xr:uid="{00000000-0005-0000-0000-0000841F0000}"/>
    <cellStyle name="Procent 12" xfId="8115" xr:uid="{00000000-0005-0000-0000-0000851F0000}"/>
    <cellStyle name="Procent 12 2" xfId="8116" xr:uid="{00000000-0005-0000-0000-0000861F0000}"/>
    <cellStyle name="Procent 13" xfId="8117" xr:uid="{00000000-0005-0000-0000-0000871F0000}"/>
    <cellStyle name="Procent 2" xfId="1517" xr:uid="{00000000-0005-0000-0000-0000881F0000}"/>
    <cellStyle name="Procent 2 10" xfId="8118" xr:uid="{00000000-0005-0000-0000-0000891F0000}"/>
    <cellStyle name="Procent 2 10 2" xfId="8119" xr:uid="{00000000-0005-0000-0000-00008A1F0000}"/>
    <cellStyle name="Procent 2 10 2 2" xfId="8120" xr:uid="{00000000-0005-0000-0000-00008B1F0000}"/>
    <cellStyle name="Procent 2 10 3" xfId="8121" xr:uid="{00000000-0005-0000-0000-00008C1F0000}"/>
    <cellStyle name="Procent 2 11" xfId="8122" xr:uid="{00000000-0005-0000-0000-00008D1F0000}"/>
    <cellStyle name="Procent 2 11 2" xfId="8123" xr:uid="{00000000-0005-0000-0000-00008E1F0000}"/>
    <cellStyle name="Procent 2 12" xfId="8124" xr:uid="{00000000-0005-0000-0000-00008F1F0000}"/>
    <cellStyle name="Procent 2 12 2" xfId="8125" xr:uid="{00000000-0005-0000-0000-0000901F0000}"/>
    <cellStyle name="Procent 2 13" xfId="8126" xr:uid="{00000000-0005-0000-0000-0000911F0000}"/>
    <cellStyle name="Procent 2 13 2" xfId="8127" xr:uid="{00000000-0005-0000-0000-0000921F0000}"/>
    <cellStyle name="Procent 2 14" xfId="8128" xr:uid="{00000000-0005-0000-0000-0000931F0000}"/>
    <cellStyle name="Procent 2 14 2" xfId="8129" xr:uid="{00000000-0005-0000-0000-0000941F0000}"/>
    <cellStyle name="Procent 2 15" xfId="8130" xr:uid="{00000000-0005-0000-0000-0000951F0000}"/>
    <cellStyle name="Procent 2 16" xfId="8131" xr:uid="{00000000-0005-0000-0000-0000961F0000}"/>
    <cellStyle name="Procent 2 17" xfId="8132" xr:uid="{00000000-0005-0000-0000-0000971F0000}"/>
    <cellStyle name="Procent 2 18" xfId="8133" xr:uid="{00000000-0005-0000-0000-0000981F0000}"/>
    <cellStyle name="Procent 2 2" xfId="2608" xr:uid="{00000000-0005-0000-0000-0000991F0000}"/>
    <cellStyle name="Procent 2 2 10" xfId="8134" xr:uid="{00000000-0005-0000-0000-00009A1F0000}"/>
    <cellStyle name="Procent 2 2 11" xfId="8135" xr:uid="{00000000-0005-0000-0000-00009B1F0000}"/>
    <cellStyle name="Procent 2 2 12" xfId="8136" xr:uid="{00000000-0005-0000-0000-00009C1F0000}"/>
    <cellStyle name="Procent 2 2 2" xfId="2609" xr:uid="{00000000-0005-0000-0000-00009D1F0000}"/>
    <cellStyle name="Procent 2 2 2 2" xfId="8137" xr:uid="{00000000-0005-0000-0000-00009E1F0000}"/>
    <cellStyle name="Procent 2 2 2 2 2" xfId="8138" xr:uid="{00000000-0005-0000-0000-00009F1F0000}"/>
    <cellStyle name="Procent 2 2 2 3" xfId="8139" xr:uid="{00000000-0005-0000-0000-0000A01F0000}"/>
    <cellStyle name="Procent 2 2 2 3 2" xfId="8140" xr:uid="{00000000-0005-0000-0000-0000A11F0000}"/>
    <cellStyle name="Procent 2 2 2 4" xfId="8141" xr:uid="{00000000-0005-0000-0000-0000A21F0000}"/>
    <cellStyle name="Procent 2 2 2 4 2" xfId="8142" xr:uid="{00000000-0005-0000-0000-0000A31F0000}"/>
    <cellStyle name="Procent 2 2 2 5" xfId="8143" xr:uid="{00000000-0005-0000-0000-0000A41F0000}"/>
    <cellStyle name="Procent 2 2 2 5 2" xfId="8144" xr:uid="{00000000-0005-0000-0000-0000A51F0000}"/>
    <cellStyle name="Procent 2 2 2 6" xfId="8145" xr:uid="{00000000-0005-0000-0000-0000A61F0000}"/>
    <cellStyle name="Procent 2 2 3" xfId="8146" xr:uid="{00000000-0005-0000-0000-0000A71F0000}"/>
    <cellStyle name="Procent 2 2 3 2" xfId="8147" xr:uid="{00000000-0005-0000-0000-0000A81F0000}"/>
    <cellStyle name="Procent 2 2 3 2 2" xfId="8148" xr:uid="{00000000-0005-0000-0000-0000A91F0000}"/>
    <cellStyle name="Procent 2 2 3 3" xfId="8149" xr:uid="{00000000-0005-0000-0000-0000AA1F0000}"/>
    <cellStyle name="Procent 2 2 4" xfId="8150" xr:uid="{00000000-0005-0000-0000-0000AB1F0000}"/>
    <cellStyle name="Procent 2 2 4 2" xfId="8151" xr:uid="{00000000-0005-0000-0000-0000AC1F0000}"/>
    <cellStyle name="Procent 2 2 5" xfId="8152" xr:uid="{00000000-0005-0000-0000-0000AD1F0000}"/>
    <cellStyle name="Procent 2 2 5 2" xfId="8153" xr:uid="{00000000-0005-0000-0000-0000AE1F0000}"/>
    <cellStyle name="Procent 2 2 6" xfId="8154" xr:uid="{00000000-0005-0000-0000-0000AF1F0000}"/>
    <cellStyle name="Procent 2 2 6 2" xfId="8155" xr:uid="{00000000-0005-0000-0000-0000B01F0000}"/>
    <cellStyle name="Procent 2 2 7" xfId="8156" xr:uid="{00000000-0005-0000-0000-0000B11F0000}"/>
    <cellStyle name="Procent 2 2 7 2" xfId="8157" xr:uid="{00000000-0005-0000-0000-0000B21F0000}"/>
    <cellStyle name="Procent 2 2 8" xfId="8158" xr:uid="{00000000-0005-0000-0000-0000B31F0000}"/>
    <cellStyle name="Procent 2 2 9" xfId="8159" xr:uid="{00000000-0005-0000-0000-0000B41F0000}"/>
    <cellStyle name="Procent 2 3" xfId="2610" xr:uid="{00000000-0005-0000-0000-0000B51F0000}"/>
    <cellStyle name="Procent 2 3 2" xfId="2611" xr:uid="{00000000-0005-0000-0000-0000B61F0000}"/>
    <cellStyle name="Procent 2 3 2 2" xfId="8160" xr:uid="{00000000-0005-0000-0000-0000B71F0000}"/>
    <cellStyle name="Procent 2 3 2 2 2" xfId="8161" xr:uid="{00000000-0005-0000-0000-0000B81F0000}"/>
    <cellStyle name="Procent 2 3 2 3" xfId="8162" xr:uid="{00000000-0005-0000-0000-0000B91F0000}"/>
    <cellStyle name="Procent 2 3 2 3 2" xfId="8163" xr:uid="{00000000-0005-0000-0000-0000BA1F0000}"/>
    <cellStyle name="Procent 2 3 2 4" xfId="8164" xr:uid="{00000000-0005-0000-0000-0000BB1F0000}"/>
    <cellStyle name="Procent 2 3 3" xfId="8165" xr:uid="{00000000-0005-0000-0000-0000BC1F0000}"/>
    <cellStyle name="Procent 2 3 3 2" xfId="8166" xr:uid="{00000000-0005-0000-0000-0000BD1F0000}"/>
    <cellStyle name="Procent 2 3 4" xfId="8167" xr:uid="{00000000-0005-0000-0000-0000BE1F0000}"/>
    <cellStyle name="Procent 2 3 4 2" xfId="8168" xr:uid="{00000000-0005-0000-0000-0000BF1F0000}"/>
    <cellStyle name="Procent 2 3 5" xfId="8169" xr:uid="{00000000-0005-0000-0000-0000C01F0000}"/>
    <cellStyle name="Procent 2 3 5 2" xfId="8170" xr:uid="{00000000-0005-0000-0000-0000C11F0000}"/>
    <cellStyle name="Procent 2 3 6" xfId="8171" xr:uid="{00000000-0005-0000-0000-0000C21F0000}"/>
    <cellStyle name="Procent 2 3 6 2" xfId="8172" xr:uid="{00000000-0005-0000-0000-0000C31F0000}"/>
    <cellStyle name="Procent 2 3 7" xfId="8173" xr:uid="{00000000-0005-0000-0000-0000C41F0000}"/>
    <cellStyle name="Procent 2 3 7 2" xfId="8174" xr:uid="{00000000-0005-0000-0000-0000C51F0000}"/>
    <cellStyle name="Procent 2 3 8" xfId="8175" xr:uid="{00000000-0005-0000-0000-0000C61F0000}"/>
    <cellStyle name="Procent 2 4" xfId="2612" xr:uid="{00000000-0005-0000-0000-0000C71F0000}"/>
    <cellStyle name="Procent 2 4 2" xfId="8176" xr:uid="{00000000-0005-0000-0000-0000C81F0000}"/>
    <cellStyle name="Procent 2 4 2 2" xfId="8177" xr:uid="{00000000-0005-0000-0000-0000C91F0000}"/>
    <cellStyle name="Procent 2 4 2 2 2" xfId="8178" xr:uid="{00000000-0005-0000-0000-0000CA1F0000}"/>
    <cellStyle name="Procent 2 4 2 3" xfId="8179" xr:uid="{00000000-0005-0000-0000-0000CB1F0000}"/>
    <cellStyle name="Procent 2 4 2 3 2" xfId="8180" xr:uid="{00000000-0005-0000-0000-0000CC1F0000}"/>
    <cellStyle name="Procent 2 4 2 4" xfId="8181" xr:uid="{00000000-0005-0000-0000-0000CD1F0000}"/>
    <cellStyle name="Procent 2 4 3" xfId="8182" xr:uid="{00000000-0005-0000-0000-0000CE1F0000}"/>
    <cellStyle name="Procent 2 4 3 2" xfId="8183" xr:uid="{00000000-0005-0000-0000-0000CF1F0000}"/>
    <cellStyle name="Procent 2 4 4" xfId="8184" xr:uid="{00000000-0005-0000-0000-0000D01F0000}"/>
    <cellStyle name="Procent 2 4 4 2" xfId="8185" xr:uid="{00000000-0005-0000-0000-0000D11F0000}"/>
    <cellStyle name="Procent 2 4 5" xfId="8186" xr:uid="{00000000-0005-0000-0000-0000D21F0000}"/>
    <cellStyle name="Procent 2 4 5 2" xfId="8187" xr:uid="{00000000-0005-0000-0000-0000D31F0000}"/>
    <cellStyle name="Procent 2 4 6" xfId="8188" xr:uid="{00000000-0005-0000-0000-0000D41F0000}"/>
    <cellStyle name="Procent 2 4 6 2" xfId="8189" xr:uid="{00000000-0005-0000-0000-0000D51F0000}"/>
    <cellStyle name="Procent 2 4 7" xfId="8190" xr:uid="{00000000-0005-0000-0000-0000D61F0000}"/>
    <cellStyle name="Procent 2 4 7 2" xfId="8191" xr:uid="{00000000-0005-0000-0000-0000D71F0000}"/>
    <cellStyle name="Procent 2 4 8" xfId="8192" xr:uid="{00000000-0005-0000-0000-0000D81F0000}"/>
    <cellStyle name="Procent 2 5" xfId="8193" xr:uid="{00000000-0005-0000-0000-0000D91F0000}"/>
    <cellStyle name="Procent 2 5 2" xfId="8194" xr:uid="{00000000-0005-0000-0000-0000DA1F0000}"/>
    <cellStyle name="Procent 2 5 2 2" xfId="8195" xr:uid="{00000000-0005-0000-0000-0000DB1F0000}"/>
    <cellStyle name="Procent 2 5 2 2 2" xfId="8196" xr:uid="{00000000-0005-0000-0000-0000DC1F0000}"/>
    <cellStyle name="Procent 2 5 2 3" xfId="8197" xr:uid="{00000000-0005-0000-0000-0000DD1F0000}"/>
    <cellStyle name="Procent 2 5 2 3 2" xfId="8198" xr:uid="{00000000-0005-0000-0000-0000DE1F0000}"/>
    <cellStyle name="Procent 2 5 2 4" xfId="8199" xr:uid="{00000000-0005-0000-0000-0000DF1F0000}"/>
    <cellStyle name="Procent 2 5 3" xfId="8200" xr:uid="{00000000-0005-0000-0000-0000E01F0000}"/>
    <cellStyle name="Procent 2 5 3 2" xfId="8201" xr:uid="{00000000-0005-0000-0000-0000E11F0000}"/>
    <cellStyle name="Procent 2 5 4" xfId="8202" xr:uid="{00000000-0005-0000-0000-0000E21F0000}"/>
    <cellStyle name="Procent 2 5 4 2" xfId="8203" xr:uid="{00000000-0005-0000-0000-0000E31F0000}"/>
    <cellStyle name="Procent 2 5 5" xfId="8204" xr:uid="{00000000-0005-0000-0000-0000E41F0000}"/>
    <cellStyle name="Procent 2 5 5 2" xfId="8205" xr:uid="{00000000-0005-0000-0000-0000E51F0000}"/>
    <cellStyle name="Procent 2 5 6" xfId="8206" xr:uid="{00000000-0005-0000-0000-0000E61F0000}"/>
    <cellStyle name="Procent 2 5 6 2" xfId="8207" xr:uid="{00000000-0005-0000-0000-0000E71F0000}"/>
    <cellStyle name="Procent 2 6" xfId="8208" xr:uid="{00000000-0005-0000-0000-0000E81F0000}"/>
    <cellStyle name="Procent 2 6 2" xfId="8209" xr:uid="{00000000-0005-0000-0000-0000E91F0000}"/>
    <cellStyle name="Procent 2 6 2 2" xfId="8210" xr:uid="{00000000-0005-0000-0000-0000EA1F0000}"/>
    <cellStyle name="Procent 2 6 2 2 2" xfId="8211" xr:uid="{00000000-0005-0000-0000-0000EB1F0000}"/>
    <cellStyle name="Procent 2 6 2 3" xfId="8212" xr:uid="{00000000-0005-0000-0000-0000EC1F0000}"/>
    <cellStyle name="Procent 2 6 2 3 2" xfId="8213" xr:uid="{00000000-0005-0000-0000-0000ED1F0000}"/>
    <cellStyle name="Procent 2 6 2 4" xfId="8214" xr:uid="{00000000-0005-0000-0000-0000EE1F0000}"/>
    <cellStyle name="Procent 2 6 3" xfId="8215" xr:uid="{00000000-0005-0000-0000-0000EF1F0000}"/>
    <cellStyle name="Procent 2 6 3 2" xfId="8216" xr:uid="{00000000-0005-0000-0000-0000F01F0000}"/>
    <cellStyle name="Procent 2 6 4" xfId="8217" xr:uid="{00000000-0005-0000-0000-0000F11F0000}"/>
    <cellStyle name="Procent 2 6 4 2" xfId="8218" xr:uid="{00000000-0005-0000-0000-0000F21F0000}"/>
    <cellStyle name="Procent 2 6 5" xfId="8219" xr:uid="{00000000-0005-0000-0000-0000F31F0000}"/>
    <cellStyle name="Procent 2 6 5 2" xfId="8220" xr:uid="{00000000-0005-0000-0000-0000F41F0000}"/>
    <cellStyle name="Procent 2 6 6" xfId="8221" xr:uid="{00000000-0005-0000-0000-0000F51F0000}"/>
    <cellStyle name="Procent 2 7" xfId="8222" xr:uid="{00000000-0005-0000-0000-0000F61F0000}"/>
    <cellStyle name="Procent 2 7 2" xfId="8223" xr:uid="{00000000-0005-0000-0000-0000F71F0000}"/>
    <cellStyle name="Procent 2 7 2 2" xfId="8224" xr:uid="{00000000-0005-0000-0000-0000F81F0000}"/>
    <cellStyle name="Procent 2 7 2 2 2" xfId="8225" xr:uid="{00000000-0005-0000-0000-0000F91F0000}"/>
    <cellStyle name="Procent 2 7 2 3" xfId="8226" xr:uid="{00000000-0005-0000-0000-0000FA1F0000}"/>
    <cellStyle name="Procent 2 7 2 3 2" xfId="8227" xr:uid="{00000000-0005-0000-0000-0000FB1F0000}"/>
    <cellStyle name="Procent 2 7 2 4" xfId="8228" xr:uid="{00000000-0005-0000-0000-0000FC1F0000}"/>
    <cellStyle name="Procent 2 7 3" xfId="8229" xr:uid="{00000000-0005-0000-0000-0000FD1F0000}"/>
    <cellStyle name="Procent 2 7 3 2" xfId="8230" xr:uid="{00000000-0005-0000-0000-0000FE1F0000}"/>
    <cellStyle name="Procent 2 7 4" xfId="8231" xr:uid="{00000000-0005-0000-0000-0000FF1F0000}"/>
    <cellStyle name="Procent 2 7 4 2" xfId="8232" xr:uid="{00000000-0005-0000-0000-000000200000}"/>
    <cellStyle name="Procent 2 7 5" xfId="8233" xr:uid="{00000000-0005-0000-0000-000001200000}"/>
    <cellStyle name="Procent 2 7 5 2" xfId="8234" xr:uid="{00000000-0005-0000-0000-000002200000}"/>
    <cellStyle name="Procent 2 7 6" xfId="8235" xr:uid="{00000000-0005-0000-0000-000003200000}"/>
    <cellStyle name="Procent 2 8" xfId="8236" xr:uid="{00000000-0005-0000-0000-000004200000}"/>
    <cellStyle name="Procent 2 8 2" xfId="8237" xr:uid="{00000000-0005-0000-0000-000005200000}"/>
    <cellStyle name="Procent 2 8 2 2" xfId="8238" xr:uid="{00000000-0005-0000-0000-000006200000}"/>
    <cellStyle name="Procent 2 8 2 2 2" xfId="8239" xr:uid="{00000000-0005-0000-0000-000007200000}"/>
    <cellStyle name="Procent 2 8 2 3" xfId="8240" xr:uid="{00000000-0005-0000-0000-000008200000}"/>
    <cellStyle name="Procent 2 8 2 3 2" xfId="8241" xr:uid="{00000000-0005-0000-0000-000009200000}"/>
    <cellStyle name="Procent 2 8 2 4" xfId="8242" xr:uid="{00000000-0005-0000-0000-00000A200000}"/>
    <cellStyle name="Procent 2 8 3" xfId="8243" xr:uid="{00000000-0005-0000-0000-00000B200000}"/>
    <cellStyle name="Procent 2 8 3 2" xfId="8244" xr:uid="{00000000-0005-0000-0000-00000C200000}"/>
    <cellStyle name="Procent 2 8 4" xfId="8245" xr:uid="{00000000-0005-0000-0000-00000D200000}"/>
    <cellStyle name="Procent 2 8 4 2" xfId="8246" xr:uid="{00000000-0005-0000-0000-00000E200000}"/>
    <cellStyle name="Procent 2 8 5" xfId="8247" xr:uid="{00000000-0005-0000-0000-00000F200000}"/>
    <cellStyle name="Procent 2 8 5 2" xfId="8248" xr:uid="{00000000-0005-0000-0000-000010200000}"/>
    <cellStyle name="Procent 2 8 6" xfId="8249" xr:uid="{00000000-0005-0000-0000-000011200000}"/>
    <cellStyle name="Procent 2 9" xfId="8250" xr:uid="{00000000-0005-0000-0000-000012200000}"/>
    <cellStyle name="Procent 2 9 2" xfId="8251" xr:uid="{00000000-0005-0000-0000-000013200000}"/>
    <cellStyle name="Procent 2 9 2 2" xfId="8252" xr:uid="{00000000-0005-0000-0000-000014200000}"/>
    <cellStyle name="Procent 2 9 3" xfId="8253" xr:uid="{00000000-0005-0000-0000-000015200000}"/>
    <cellStyle name="Procent 2 9 3 2" xfId="8254" xr:uid="{00000000-0005-0000-0000-000016200000}"/>
    <cellStyle name="Procent 2 9 4" xfId="8255" xr:uid="{00000000-0005-0000-0000-000017200000}"/>
    <cellStyle name="Procent 3" xfId="2613" xr:uid="{00000000-0005-0000-0000-000018200000}"/>
    <cellStyle name="Procent 3 2" xfId="8256" xr:uid="{00000000-0005-0000-0000-000019200000}"/>
    <cellStyle name="Procent 3 2 2" xfId="8257" xr:uid="{00000000-0005-0000-0000-00001A200000}"/>
    <cellStyle name="Procent 3 2 2 2" xfId="8258" xr:uid="{00000000-0005-0000-0000-00001B200000}"/>
    <cellStyle name="Procent 3 2 3" xfId="8259" xr:uid="{00000000-0005-0000-0000-00001C200000}"/>
    <cellStyle name="Procent 3 2 3 2" xfId="8260" xr:uid="{00000000-0005-0000-0000-00001D200000}"/>
    <cellStyle name="Procent 3 2 4" xfId="8261" xr:uid="{00000000-0005-0000-0000-00001E200000}"/>
    <cellStyle name="Procent 3 2 5" xfId="8262" xr:uid="{00000000-0005-0000-0000-00001F200000}"/>
    <cellStyle name="Procent 3 3" xfId="8263" xr:uid="{00000000-0005-0000-0000-000020200000}"/>
    <cellStyle name="Procent 3 3 2" xfId="8264" xr:uid="{00000000-0005-0000-0000-000021200000}"/>
    <cellStyle name="Procent 3 4" xfId="8265" xr:uid="{00000000-0005-0000-0000-000022200000}"/>
    <cellStyle name="Procent 3 4 2" xfId="8266" xr:uid="{00000000-0005-0000-0000-000023200000}"/>
    <cellStyle name="Procent 3 5" xfId="8267" xr:uid="{00000000-0005-0000-0000-000024200000}"/>
    <cellStyle name="Procent 3 6" xfId="8268" xr:uid="{00000000-0005-0000-0000-000025200000}"/>
    <cellStyle name="Procent 3 7" xfId="8269" xr:uid="{00000000-0005-0000-0000-000026200000}"/>
    <cellStyle name="Procent 4" xfId="2614" xr:uid="{00000000-0005-0000-0000-000027200000}"/>
    <cellStyle name="Procent 4 2" xfId="2615" xr:uid="{00000000-0005-0000-0000-000028200000}"/>
    <cellStyle name="Procent 4 2 2" xfId="8270" xr:uid="{00000000-0005-0000-0000-000029200000}"/>
    <cellStyle name="Procent 4 2 2 2" xfId="8271" xr:uid="{00000000-0005-0000-0000-00002A200000}"/>
    <cellStyle name="Procent 4 2 2 3" xfId="8272" xr:uid="{00000000-0005-0000-0000-00002B200000}"/>
    <cellStyle name="Procent 4 2 3" xfId="8273" xr:uid="{00000000-0005-0000-0000-00002C200000}"/>
    <cellStyle name="Procent 4 2 3 2" xfId="8274" xr:uid="{00000000-0005-0000-0000-00002D200000}"/>
    <cellStyle name="Procent 4 2 4" xfId="8275" xr:uid="{00000000-0005-0000-0000-00002E200000}"/>
    <cellStyle name="Procent 4 2 5" xfId="8276" xr:uid="{00000000-0005-0000-0000-00002F200000}"/>
    <cellStyle name="Procent 4 3" xfId="8277" xr:uid="{00000000-0005-0000-0000-000030200000}"/>
    <cellStyle name="Procent 4 3 2" xfId="8278" xr:uid="{00000000-0005-0000-0000-000031200000}"/>
    <cellStyle name="Procent 4 3 3" xfId="8279" xr:uid="{00000000-0005-0000-0000-000032200000}"/>
    <cellStyle name="Procent 4 4" xfId="8280" xr:uid="{00000000-0005-0000-0000-000033200000}"/>
    <cellStyle name="Procent 4 4 2" xfId="8281" xr:uid="{00000000-0005-0000-0000-000034200000}"/>
    <cellStyle name="Procent 4 5" xfId="8282" xr:uid="{00000000-0005-0000-0000-000035200000}"/>
    <cellStyle name="Procent 4 5 2" xfId="8283" xr:uid="{00000000-0005-0000-0000-000036200000}"/>
    <cellStyle name="Procent 4 6" xfId="8284" xr:uid="{00000000-0005-0000-0000-000037200000}"/>
    <cellStyle name="Procent 4 7" xfId="8285" xr:uid="{00000000-0005-0000-0000-000038200000}"/>
    <cellStyle name="Procent 5" xfId="2616" xr:uid="{00000000-0005-0000-0000-000039200000}"/>
    <cellStyle name="Procent 5 2" xfId="2617" xr:uid="{00000000-0005-0000-0000-00003A200000}"/>
    <cellStyle name="Procent 5 2 2" xfId="8286" xr:uid="{00000000-0005-0000-0000-00003B200000}"/>
    <cellStyle name="Procent 5 2 2 2" xfId="8287" xr:uid="{00000000-0005-0000-0000-00003C200000}"/>
    <cellStyle name="Procent 5 2 3" xfId="8288" xr:uid="{00000000-0005-0000-0000-00003D200000}"/>
    <cellStyle name="Procent 5 2 3 2" xfId="8289" xr:uid="{00000000-0005-0000-0000-00003E200000}"/>
    <cellStyle name="Procent 5 2 4" xfId="8290" xr:uid="{00000000-0005-0000-0000-00003F200000}"/>
    <cellStyle name="Procent 5 3" xfId="8291" xr:uid="{00000000-0005-0000-0000-000040200000}"/>
    <cellStyle name="Procent 5 3 2" xfId="8292" xr:uid="{00000000-0005-0000-0000-000041200000}"/>
    <cellStyle name="Procent 5 4" xfId="8293" xr:uid="{00000000-0005-0000-0000-000042200000}"/>
    <cellStyle name="Procent 5 4 2" xfId="8294" xr:uid="{00000000-0005-0000-0000-000043200000}"/>
    <cellStyle name="Procent 5 5" xfId="8295" xr:uid="{00000000-0005-0000-0000-000044200000}"/>
    <cellStyle name="Procent 5 5 2" xfId="8296" xr:uid="{00000000-0005-0000-0000-000045200000}"/>
    <cellStyle name="Procent 5 6" xfId="8297" xr:uid="{00000000-0005-0000-0000-000046200000}"/>
    <cellStyle name="Procent 5 7" xfId="8298" xr:uid="{00000000-0005-0000-0000-000047200000}"/>
    <cellStyle name="Procent 6" xfId="2618" xr:uid="{00000000-0005-0000-0000-000048200000}"/>
    <cellStyle name="Procent 6 2" xfId="8299" xr:uid="{00000000-0005-0000-0000-000049200000}"/>
    <cellStyle name="Procent 6 2 2" xfId="8300" xr:uid="{00000000-0005-0000-0000-00004A200000}"/>
    <cellStyle name="Procent 6 2 2 2" xfId="8301" xr:uid="{00000000-0005-0000-0000-00004B200000}"/>
    <cellStyle name="Procent 6 2 3" xfId="8302" xr:uid="{00000000-0005-0000-0000-00004C200000}"/>
    <cellStyle name="Procent 6 2 3 2" xfId="8303" xr:uid="{00000000-0005-0000-0000-00004D200000}"/>
    <cellStyle name="Procent 6 2 4" xfId="8304" xr:uid="{00000000-0005-0000-0000-00004E200000}"/>
    <cellStyle name="Procent 6 3" xfId="8305" xr:uid="{00000000-0005-0000-0000-00004F200000}"/>
    <cellStyle name="Procent 6 3 2" xfId="8306" xr:uid="{00000000-0005-0000-0000-000050200000}"/>
    <cellStyle name="Procent 6 4" xfId="8307" xr:uid="{00000000-0005-0000-0000-000051200000}"/>
    <cellStyle name="Procent 6 4 2" xfId="8308" xr:uid="{00000000-0005-0000-0000-000052200000}"/>
    <cellStyle name="Procent 6 5" xfId="8309" xr:uid="{00000000-0005-0000-0000-000053200000}"/>
    <cellStyle name="Procent 6 5 2" xfId="8310" xr:uid="{00000000-0005-0000-0000-000054200000}"/>
    <cellStyle name="Procent 6 6" xfId="8311" xr:uid="{00000000-0005-0000-0000-000055200000}"/>
    <cellStyle name="Procent 7" xfId="2619" xr:uid="{00000000-0005-0000-0000-000056200000}"/>
    <cellStyle name="Procent 7 2" xfId="8312" xr:uid="{00000000-0005-0000-0000-000057200000}"/>
    <cellStyle name="Procent 7 2 2" xfId="8313" xr:uid="{00000000-0005-0000-0000-000058200000}"/>
    <cellStyle name="Procent 7 2 2 2" xfId="8314" xr:uid="{00000000-0005-0000-0000-000059200000}"/>
    <cellStyle name="Procent 7 2 3" xfId="8315" xr:uid="{00000000-0005-0000-0000-00005A200000}"/>
    <cellStyle name="Procent 7 2 3 2" xfId="8316" xr:uid="{00000000-0005-0000-0000-00005B200000}"/>
    <cellStyle name="Procent 7 2 4" xfId="8317" xr:uid="{00000000-0005-0000-0000-00005C200000}"/>
    <cellStyle name="Procent 7 3" xfId="8318" xr:uid="{00000000-0005-0000-0000-00005D200000}"/>
    <cellStyle name="Procent 7 3 2" xfId="8319" xr:uid="{00000000-0005-0000-0000-00005E200000}"/>
    <cellStyle name="Procent 7 4" xfId="8320" xr:uid="{00000000-0005-0000-0000-00005F200000}"/>
    <cellStyle name="Procent 7 4 2" xfId="8321" xr:uid="{00000000-0005-0000-0000-000060200000}"/>
    <cellStyle name="Procent 7 5" xfId="8322" xr:uid="{00000000-0005-0000-0000-000061200000}"/>
    <cellStyle name="Procent 7 5 2" xfId="8323" xr:uid="{00000000-0005-0000-0000-000062200000}"/>
    <cellStyle name="Procent 7 6" xfId="8324" xr:uid="{00000000-0005-0000-0000-000063200000}"/>
    <cellStyle name="Procent 8" xfId="8325" xr:uid="{00000000-0005-0000-0000-000064200000}"/>
    <cellStyle name="Procent 8 2" xfId="8326" xr:uid="{00000000-0005-0000-0000-000065200000}"/>
    <cellStyle name="Procent 8 2 2" xfId="8327" xr:uid="{00000000-0005-0000-0000-000066200000}"/>
    <cellStyle name="Procent 8 2 2 2" xfId="8328" xr:uid="{00000000-0005-0000-0000-000067200000}"/>
    <cellStyle name="Procent 8 2 3" xfId="8329" xr:uid="{00000000-0005-0000-0000-000068200000}"/>
    <cellStyle name="Procent 8 2 3 2" xfId="8330" xr:uid="{00000000-0005-0000-0000-000069200000}"/>
    <cellStyle name="Procent 8 2 4" xfId="8331" xr:uid="{00000000-0005-0000-0000-00006A200000}"/>
    <cellStyle name="Procent 8 3" xfId="8332" xr:uid="{00000000-0005-0000-0000-00006B200000}"/>
    <cellStyle name="Procent 8 3 2" xfId="8333" xr:uid="{00000000-0005-0000-0000-00006C200000}"/>
    <cellStyle name="Procent 8 4" xfId="8334" xr:uid="{00000000-0005-0000-0000-00006D200000}"/>
    <cellStyle name="Procent 8 4 2" xfId="8335" xr:uid="{00000000-0005-0000-0000-00006E200000}"/>
    <cellStyle name="Procent 8 5" xfId="8336" xr:uid="{00000000-0005-0000-0000-00006F200000}"/>
    <cellStyle name="Procent 9" xfId="8337" xr:uid="{00000000-0005-0000-0000-000070200000}"/>
    <cellStyle name="Procent 9 2" xfId="8338" xr:uid="{00000000-0005-0000-0000-000071200000}"/>
    <cellStyle name="Procent 9 2 2" xfId="8339" xr:uid="{00000000-0005-0000-0000-000072200000}"/>
    <cellStyle name="Procent 9 3" xfId="8340" xr:uid="{00000000-0005-0000-0000-000073200000}"/>
    <cellStyle name="Procent 9 3 2" xfId="8341" xr:uid="{00000000-0005-0000-0000-000074200000}"/>
    <cellStyle name="Procent 9 4" xfId="8342" xr:uid="{00000000-0005-0000-0000-000075200000}"/>
    <cellStyle name="Pyör. luku_Layo9704" xfId="8343" xr:uid="{00000000-0005-0000-0000-000076200000}"/>
    <cellStyle name="Pyör. valuutta_Layo9704" xfId="8344" xr:uid="{00000000-0005-0000-0000-000077200000}"/>
    <cellStyle name="Standard_Sce_D_Extraction" xfId="1518" xr:uid="{00000000-0005-0000-0000-000078200000}"/>
    <cellStyle name="Style 134 2" xfId="2620" xr:uid="{00000000-0005-0000-0000-000079200000}"/>
    <cellStyle name="Style 140" xfId="2621" xr:uid="{00000000-0005-0000-0000-00007A200000}"/>
    <cellStyle name="Style 142 2" xfId="2622" xr:uid="{00000000-0005-0000-0000-00007B200000}"/>
    <cellStyle name="Style 155" xfId="8345" xr:uid="{00000000-0005-0000-0000-00007C200000}"/>
    <cellStyle name="Style 156" xfId="8346" xr:uid="{00000000-0005-0000-0000-00007D200000}"/>
    <cellStyle name="Style 157" xfId="8347" xr:uid="{00000000-0005-0000-0000-00007E200000}"/>
    <cellStyle name="Style 158" xfId="8348" xr:uid="{00000000-0005-0000-0000-00007F200000}"/>
    <cellStyle name="Style 159" xfId="8349" xr:uid="{00000000-0005-0000-0000-000080200000}"/>
    <cellStyle name="Style 161" xfId="8350" xr:uid="{00000000-0005-0000-0000-000081200000}"/>
    <cellStyle name="Style 162" xfId="8351" xr:uid="{00000000-0005-0000-0000-000082200000}"/>
    <cellStyle name="Style 163" xfId="8352" xr:uid="{00000000-0005-0000-0000-000083200000}"/>
    <cellStyle name="Style 21" xfId="8353" xr:uid="{00000000-0005-0000-0000-000084200000}"/>
    <cellStyle name="Style 21 2" xfId="8354" xr:uid="{00000000-0005-0000-0000-000085200000}"/>
    <cellStyle name="Style 21 2 2" xfId="8355" xr:uid="{00000000-0005-0000-0000-000086200000}"/>
    <cellStyle name="Style 21 3" xfId="8356" xr:uid="{00000000-0005-0000-0000-000087200000}"/>
    <cellStyle name="Style 22" xfId="8357" xr:uid="{00000000-0005-0000-0000-000088200000}"/>
    <cellStyle name="Style 22 2" xfId="8358" xr:uid="{00000000-0005-0000-0000-000089200000}"/>
    <cellStyle name="Style 223" xfId="8359" xr:uid="{00000000-0005-0000-0000-00008A200000}"/>
    <cellStyle name="Style 224" xfId="8360" xr:uid="{00000000-0005-0000-0000-00008B200000}"/>
    <cellStyle name="Style 225" xfId="8361" xr:uid="{00000000-0005-0000-0000-00008C200000}"/>
    <cellStyle name="Style 226" xfId="8362" xr:uid="{00000000-0005-0000-0000-00008D200000}"/>
    <cellStyle name="Style 227" xfId="8363" xr:uid="{00000000-0005-0000-0000-00008E200000}"/>
    <cellStyle name="Style 229" xfId="8364" xr:uid="{00000000-0005-0000-0000-00008F200000}"/>
    <cellStyle name="Style 23" xfId="8365" xr:uid="{00000000-0005-0000-0000-000090200000}"/>
    <cellStyle name="Style 230" xfId="8366" xr:uid="{00000000-0005-0000-0000-000091200000}"/>
    <cellStyle name="Style 231" xfId="8367" xr:uid="{00000000-0005-0000-0000-000092200000}"/>
    <cellStyle name="Style 24" xfId="8368" xr:uid="{00000000-0005-0000-0000-000093200000}"/>
    <cellStyle name="Style 24 2" xfId="8369" xr:uid="{00000000-0005-0000-0000-000094200000}"/>
    <cellStyle name="Style 25" xfId="8370" xr:uid="{00000000-0005-0000-0000-000095200000}"/>
    <cellStyle name="Style 25 2" xfId="8371" xr:uid="{00000000-0005-0000-0000-000096200000}"/>
    <cellStyle name="Style 25 2 2" xfId="8372" xr:uid="{00000000-0005-0000-0000-000097200000}"/>
    <cellStyle name="Style 25 3" xfId="8373" xr:uid="{00000000-0005-0000-0000-000098200000}"/>
    <cellStyle name="Style 257" xfId="8374" xr:uid="{00000000-0005-0000-0000-000099200000}"/>
    <cellStyle name="Style 258" xfId="8375" xr:uid="{00000000-0005-0000-0000-00009A200000}"/>
    <cellStyle name="Style 259" xfId="8376" xr:uid="{00000000-0005-0000-0000-00009B200000}"/>
    <cellStyle name="Style 26" xfId="8377" xr:uid="{00000000-0005-0000-0000-00009C200000}"/>
    <cellStyle name="Style 260" xfId="8378" xr:uid="{00000000-0005-0000-0000-00009D200000}"/>
    <cellStyle name="Style 261" xfId="8379" xr:uid="{00000000-0005-0000-0000-00009E200000}"/>
    <cellStyle name="Style 263" xfId="8380" xr:uid="{00000000-0005-0000-0000-00009F200000}"/>
    <cellStyle name="Style 264" xfId="8381" xr:uid="{00000000-0005-0000-0000-0000A0200000}"/>
    <cellStyle name="Style 265" xfId="8382" xr:uid="{00000000-0005-0000-0000-0000A1200000}"/>
    <cellStyle name="Style 461" xfId="8383" xr:uid="{00000000-0005-0000-0000-0000A2200000}"/>
    <cellStyle name="Style 467" xfId="8384" xr:uid="{00000000-0005-0000-0000-0000A3200000}"/>
    <cellStyle name="Style 468" xfId="8385" xr:uid="{00000000-0005-0000-0000-0000A4200000}"/>
    <cellStyle name="Style 469" xfId="8386" xr:uid="{00000000-0005-0000-0000-0000A5200000}"/>
    <cellStyle name="Style 478" xfId="8387" xr:uid="{00000000-0005-0000-0000-0000A6200000}"/>
    <cellStyle name="Style 479" xfId="8388" xr:uid="{00000000-0005-0000-0000-0000A7200000}"/>
    <cellStyle name="Style 480" xfId="8389" xr:uid="{00000000-0005-0000-0000-0000A8200000}"/>
    <cellStyle name="Style 481" xfId="8390" xr:uid="{00000000-0005-0000-0000-0000A9200000}"/>
    <cellStyle name="Style 482" xfId="8391" xr:uid="{00000000-0005-0000-0000-0000AA200000}"/>
    <cellStyle name="Style 484" xfId="8392" xr:uid="{00000000-0005-0000-0000-0000AB200000}"/>
    <cellStyle name="Style 485" xfId="8393" xr:uid="{00000000-0005-0000-0000-0000AC200000}"/>
    <cellStyle name="Style 486" xfId="8394" xr:uid="{00000000-0005-0000-0000-0000AD200000}"/>
    <cellStyle name="Style 495" xfId="8395" xr:uid="{00000000-0005-0000-0000-0000AE200000}"/>
    <cellStyle name="Style 496" xfId="8396" xr:uid="{00000000-0005-0000-0000-0000AF200000}"/>
    <cellStyle name="Style 497" xfId="8397" xr:uid="{00000000-0005-0000-0000-0000B0200000}"/>
    <cellStyle name="Style 498" xfId="8398" xr:uid="{00000000-0005-0000-0000-0000B1200000}"/>
    <cellStyle name="Style 499" xfId="8399" xr:uid="{00000000-0005-0000-0000-0000B2200000}"/>
    <cellStyle name="Style 501" xfId="8400" xr:uid="{00000000-0005-0000-0000-0000B3200000}"/>
    <cellStyle name="Style 502" xfId="8401" xr:uid="{00000000-0005-0000-0000-0000B4200000}"/>
    <cellStyle name="Style 503" xfId="8402" xr:uid="{00000000-0005-0000-0000-0000B5200000}"/>
    <cellStyle name="Style 580" xfId="8403" xr:uid="{00000000-0005-0000-0000-0000B6200000}"/>
    <cellStyle name="Style 581" xfId="8404" xr:uid="{00000000-0005-0000-0000-0000B7200000}"/>
    <cellStyle name="Style 582" xfId="8405" xr:uid="{00000000-0005-0000-0000-0000B8200000}"/>
    <cellStyle name="Style 583" xfId="8406" xr:uid="{00000000-0005-0000-0000-0000B9200000}"/>
    <cellStyle name="Style 584" xfId="8407" xr:uid="{00000000-0005-0000-0000-0000BA200000}"/>
    <cellStyle name="Style 586" xfId="8408" xr:uid="{00000000-0005-0000-0000-0000BB200000}"/>
    <cellStyle name="Style 587" xfId="8409" xr:uid="{00000000-0005-0000-0000-0000BC200000}"/>
    <cellStyle name="Style 588" xfId="8410" xr:uid="{00000000-0005-0000-0000-0000BD200000}"/>
    <cellStyle name="Testo avviso" xfId="1519" xr:uid="{00000000-0005-0000-0000-0000BE200000}"/>
    <cellStyle name="Testo avviso 2" xfId="8411" xr:uid="{00000000-0005-0000-0000-0000BF200000}"/>
    <cellStyle name="Testo avviso 3" xfId="8412" xr:uid="{00000000-0005-0000-0000-0000C0200000}"/>
    <cellStyle name="Testo descrittivo" xfId="1520" xr:uid="{00000000-0005-0000-0000-0000C1200000}"/>
    <cellStyle name="Testo descrittivo 2" xfId="8413" xr:uid="{00000000-0005-0000-0000-0000C2200000}"/>
    <cellStyle name="Testo descrittivo 3" xfId="8414" xr:uid="{00000000-0005-0000-0000-0000C3200000}"/>
    <cellStyle name="Titel 2" xfId="2623" xr:uid="{00000000-0005-0000-0000-0000C4200000}"/>
    <cellStyle name="Titel 2 2" xfId="8415" xr:uid="{00000000-0005-0000-0000-0000C5200000}"/>
    <cellStyle name="Titel 2 3" xfId="8416" xr:uid="{00000000-0005-0000-0000-0000C6200000}"/>
    <cellStyle name="Title 2" xfId="2624" xr:uid="{00000000-0005-0000-0000-0000C7200000}"/>
    <cellStyle name="Title 2 2" xfId="8417" xr:uid="{00000000-0005-0000-0000-0000C8200000}"/>
    <cellStyle name="Title 2 3" xfId="8418" xr:uid="{00000000-0005-0000-0000-0000C9200000}"/>
    <cellStyle name="Title 3" xfId="2432" xr:uid="{00000000-0005-0000-0000-0000CA200000}"/>
    <cellStyle name="Titolo" xfId="1521" xr:uid="{00000000-0005-0000-0000-0000CB200000}"/>
    <cellStyle name="Titolo 1" xfId="1522" xr:uid="{00000000-0005-0000-0000-0000CC200000}"/>
    <cellStyle name="Titolo 1 2" xfId="8419" xr:uid="{00000000-0005-0000-0000-0000CD200000}"/>
    <cellStyle name="Titolo 1 3" xfId="8420" xr:uid="{00000000-0005-0000-0000-0000CE200000}"/>
    <cellStyle name="Titolo 1 4" xfId="8421" xr:uid="{00000000-0005-0000-0000-0000CF200000}"/>
    <cellStyle name="Titolo 2" xfId="1523" xr:uid="{00000000-0005-0000-0000-0000D0200000}"/>
    <cellStyle name="Titolo 2 2" xfId="8422" xr:uid="{00000000-0005-0000-0000-0000D1200000}"/>
    <cellStyle name="Titolo 2 3" xfId="8423" xr:uid="{00000000-0005-0000-0000-0000D2200000}"/>
    <cellStyle name="Titolo 2 4" xfId="8424" xr:uid="{00000000-0005-0000-0000-0000D3200000}"/>
    <cellStyle name="Titolo 3" xfId="1524" xr:uid="{00000000-0005-0000-0000-0000D4200000}"/>
    <cellStyle name="Titolo 3 2" xfId="2433" xr:uid="{00000000-0005-0000-0000-0000D5200000}"/>
    <cellStyle name="Titolo 3 2 2" xfId="8425" xr:uid="{00000000-0005-0000-0000-0000D6200000}"/>
    <cellStyle name="Titolo 3 2 3" xfId="8426" xr:uid="{00000000-0005-0000-0000-0000D7200000}"/>
    <cellStyle name="Titolo 3 3" xfId="8427" xr:uid="{00000000-0005-0000-0000-0000D8200000}"/>
    <cellStyle name="Titolo 3 4" xfId="8428" xr:uid="{00000000-0005-0000-0000-0000D9200000}"/>
    <cellStyle name="Titolo 4" xfId="1525" xr:uid="{00000000-0005-0000-0000-0000DA200000}"/>
    <cellStyle name="Titolo 4 2" xfId="8429" xr:uid="{00000000-0005-0000-0000-0000DB200000}"/>
    <cellStyle name="Titolo 4 3" xfId="8430" xr:uid="{00000000-0005-0000-0000-0000DC200000}"/>
    <cellStyle name="Titolo 5" xfId="8431" xr:uid="{00000000-0005-0000-0000-0000DD200000}"/>
    <cellStyle name="Titolo 6" xfId="8432" xr:uid="{00000000-0005-0000-0000-0000DE200000}"/>
    <cellStyle name="Total" xfId="1972" builtinId="25" customBuiltin="1"/>
    <cellStyle name="Total 2" xfId="2625" xr:uid="{00000000-0005-0000-0000-0000E0200000}"/>
    <cellStyle name="Total 2 2" xfId="8433" xr:uid="{00000000-0005-0000-0000-0000E1200000}"/>
    <cellStyle name="Total 2 3" xfId="8434" xr:uid="{00000000-0005-0000-0000-0000E2200000}"/>
    <cellStyle name="Total 2 4" xfId="8435" xr:uid="{00000000-0005-0000-0000-0000E3200000}"/>
    <cellStyle name="Total 2 5" xfId="8436" xr:uid="{00000000-0005-0000-0000-0000E4200000}"/>
    <cellStyle name="Total 3" xfId="8437" xr:uid="{00000000-0005-0000-0000-0000E5200000}"/>
    <cellStyle name="Total 4" xfId="8438" xr:uid="{00000000-0005-0000-0000-0000E6200000}"/>
    <cellStyle name="Totale" xfId="1526" xr:uid="{00000000-0005-0000-0000-0000E7200000}"/>
    <cellStyle name="Totale 10" xfId="8439" xr:uid="{00000000-0005-0000-0000-0000E8200000}"/>
    <cellStyle name="Totale 11" xfId="8440" xr:uid="{00000000-0005-0000-0000-0000E9200000}"/>
    <cellStyle name="Totale 2" xfId="2434" xr:uid="{00000000-0005-0000-0000-0000EA200000}"/>
    <cellStyle name="Totale 2 2" xfId="2435" xr:uid="{00000000-0005-0000-0000-0000EB200000}"/>
    <cellStyle name="Totale 2 3" xfId="2436" xr:uid="{00000000-0005-0000-0000-0000EC200000}"/>
    <cellStyle name="Totale 2 4" xfId="2437" xr:uid="{00000000-0005-0000-0000-0000ED200000}"/>
    <cellStyle name="Totale 2 5" xfId="2438" xr:uid="{00000000-0005-0000-0000-0000EE200000}"/>
    <cellStyle name="Totale 3" xfId="2439" xr:uid="{00000000-0005-0000-0000-0000EF200000}"/>
    <cellStyle name="Totale 3 2" xfId="8441" xr:uid="{00000000-0005-0000-0000-0000F0200000}"/>
    <cellStyle name="Totale 3 3" xfId="8442" xr:uid="{00000000-0005-0000-0000-0000F1200000}"/>
    <cellStyle name="Totale 4" xfId="2440" xr:uid="{00000000-0005-0000-0000-0000F2200000}"/>
    <cellStyle name="Totale 4 2" xfId="8443" xr:uid="{00000000-0005-0000-0000-0000F3200000}"/>
    <cellStyle name="Totale 4 3" xfId="8444" xr:uid="{00000000-0005-0000-0000-0000F4200000}"/>
    <cellStyle name="Totale 5" xfId="2441" xr:uid="{00000000-0005-0000-0000-0000F5200000}"/>
    <cellStyle name="Totale 5 2" xfId="8445" xr:uid="{00000000-0005-0000-0000-0000F6200000}"/>
    <cellStyle name="Totale 5 3" xfId="8446" xr:uid="{00000000-0005-0000-0000-0000F7200000}"/>
    <cellStyle name="Totale 6" xfId="2442" xr:uid="{00000000-0005-0000-0000-0000F8200000}"/>
    <cellStyle name="Totale 6 2" xfId="8447" xr:uid="{00000000-0005-0000-0000-0000F9200000}"/>
    <cellStyle name="Totale 6 3" xfId="8448" xr:uid="{00000000-0005-0000-0000-0000FA200000}"/>
    <cellStyle name="Totale 7" xfId="8449" xr:uid="{00000000-0005-0000-0000-0000FB200000}"/>
    <cellStyle name="Totale 8" xfId="8450" xr:uid="{00000000-0005-0000-0000-0000FC200000}"/>
    <cellStyle name="Totale 9" xfId="8451" xr:uid="{00000000-0005-0000-0000-0000FD200000}"/>
    <cellStyle name="Ugyldig 2" xfId="8452" xr:uid="{00000000-0005-0000-0000-0000FE200000}"/>
    <cellStyle name="Uncertain" xfId="8453" xr:uid="{00000000-0005-0000-0000-0000FF200000}"/>
    <cellStyle name="Valore non valido" xfId="1527" xr:uid="{00000000-0005-0000-0000-000000210000}"/>
    <cellStyle name="Valore non valido 2" xfId="8454" xr:uid="{00000000-0005-0000-0000-000001210000}"/>
    <cellStyle name="Valore non valido 3" xfId="8455" xr:uid="{00000000-0005-0000-0000-000002210000}"/>
    <cellStyle name="Valore valido" xfId="10" xr:uid="{00000000-0005-0000-0000-000003210000}"/>
    <cellStyle name="Valore valido 2" xfId="8456" xr:uid="{00000000-0005-0000-0000-000004210000}"/>
    <cellStyle name="Valore valido 3" xfId="8457" xr:uid="{00000000-0005-0000-0000-000005210000}"/>
    <cellStyle name="Valuutta_Layo9704" xfId="8458" xr:uid="{00000000-0005-0000-0000-000006210000}"/>
    <cellStyle name="Warning Text" xfId="1970" builtinId="11" customBuiltin="1"/>
    <cellStyle name="Warning Text 2" xfId="2626" xr:uid="{00000000-0005-0000-0000-000008210000}"/>
    <cellStyle name="Warning Text 2 2" xfId="8459" xr:uid="{00000000-0005-0000-0000-000009210000}"/>
    <cellStyle name="Warning Text 2 3" xfId="8460" xr:uid="{00000000-0005-0000-0000-00000A210000}"/>
    <cellStyle name="Warning Text 3" xfId="8461" xr:uid="{00000000-0005-0000-0000-00000B210000}"/>
    <cellStyle name="Warning Text 4" xfId="8462" xr:uid="{00000000-0005-0000-0000-00000C210000}"/>
    <cellStyle name="X08_Total Oil" xfId="2627" xr:uid="{00000000-0005-0000-0000-00000D210000}"/>
    <cellStyle name="X12_Total Figs 1 dec" xfId="2628" xr:uid="{00000000-0005-0000-0000-00000E210000}"/>
    <cellStyle name="Years" xfId="8463" xr:uid="{00000000-0005-0000-0000-00000F210000}"/>
    <cellStyle name="Обычный_CRF2002 (1)" xfId="1528" xr:uid="{00000000-0005-0000-0000-00001021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152400</xdr:colOff>
      <xdr:row>18</xdr:row>
      <xdr:rowOff>76200</xdr:rowOff>
    </xdr:from>
    <xdr:to>
      <xdr:col>9</xdr:col>
      <xdr:colOff>504825</xdr:colOff>
      <xdr:row>28</xdr:row>
      <xdr:rowOff>95250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990850" y="3505200"/>
          <a:ext cx="4524375"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Maximum capacity (the sum of existing and newly installed) of residential</a:t>
          </a:r>
          <a:r>
            <a:rPr lang="da-DK" sz="1100" baseline="0"/>
            <a:t> solar heating is constrained separately for DKE and DKW and for Single-family and Multi-family buildings. </a:t>
          </a:r>
        </a:p>
        <a:p>
          <a:r>
            <a:rPr lang="da-DK" sz="1100"/>
            <a:t>Maximum installed capacity is defined by the need to cover 65 % of hot</a:t>
          </a:r>
          <a:r>
            <a:rPr lang="da-DK" sz="1100" baseline="0"/>
            <a:t> water and 10 % of space heating demand and available roof area. </a:t>
          </a: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PV sheet is copied from Solar heating calculation spreadsheet located on the ftp </a:t>
          </a:r>
          <a:endParaRPr lang="da-DK">
            <a:effectLst/>
          </a:endParaRPr>
        </a:p>
        <a:p>
          <a:r>
            <a:rPr lang="da-DK" sz="1100">
              <a:solidFill>
                <a:schemeClr val="dk1"/>
              </a:solidFill>
              <a:effectLst/>
              <a:latin typeface="+mn-lt"/>
              <a:ea typeface="+mn-ea"/>
              <a:cs typeface="+mn-cs"/>
            </a:rPr>
            <a:t>ftp://ftp.risoe.dk/TIMES-DK/Phase_2/DOCUMENTATION/2_Residential/Solar%20heating%20and%20PV/</a:t>
          </a:r>
          <a:endParaRPr lang="da-DK">
            <a:effectLst/>
          </a:endParaRPr>
        </a:p>
        <a:p>
          <a:endParaRPr lang="da-DK"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28574</xdr:colOff>
      <xdr:row>36</xdr:row>
      <xdr:rowOff>190501</xdr:rowOff>
    </xdr:from>
    <xdr:to>
      <xdr:col>10</xdr:col>
      <xdr:colOff>171449</xdr:colOff>
      <xdr:row>43</xdr:row>
      <xdr:rowOff>982</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6048374" y="7267576"/>
          <a:ext cx="2581275" cy="117255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Maximum</a:t>
          </a:r>
          <a:r>
            <a:rPr lang="da-DK" sz="1100" baseline="0"/>
            <a:t> installed capacities are aggregated to building types (SIngle-family, Multi-family), construction period, regions and </a:t>
          </a:r>
          <a:r>
            <a:rPr lang="da-DK" sz="1100" baseline="0">
              <a:solidFill>
                <a:schemeClr val="dk1"/>
              </a:solidFill>
              <a:effectLst/>
              <a:latin typeface="+mn-lt"/>
              <a:ea typeface="+mn-ea"/>
              <a:cs typeface="+mn-cs"/>
            </a:rPr>
            <a:t>positions relative to DH areas used in TIMES-DTU.</a:t>
          </a:r>
        </a:p>
      </xdr:txBody>
    </xdr:sp>
    <xdr:clientData/>
  </xdr:twoCellAnchor>
  <xdr:twoCellAnchor>
    <xdr:from>
      <xdr:col>20</xdr:col>
      <xdr:colOff>38099</xdr:colOff>
      <xdr:row>44</xdr:row>
      <xdr:rowOff>180976</xdr:rowOff>
    </xdr:from>
    <xdr:to>
      <xdr:col>24</xdr:col>
      <xdr:colOff>180974</xdr:colOff>
      <xdr:row>50</xdr:row>
      <xdr:rowOff>162907</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14982824" y="8820151"/>
          <a:ext cx="2581275" cy="117255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Out of roof area dedicated to</a:t>
          </a:r>
          <a:r>
            <a:rPr lang="da-DK" sz="1100" baseline="0"/>
            <a:t> installation of both solar heating and PVs, this the </a:t>
          </a:r>
          <a:r>
            <a:rPr lang="da-DK" sz="1100"/>
            <a:t>share of roof area taken</a:t>
          </a:r>
          <a:r>
            <a:rPr lang="da-DK" sz="1100" baseline="0"/>
            <a:t> by solar thermal alone</a:t>
          </a:r>
          <a:r>
            <a:rPr lang="da-DK" sz="1100" baseline="0">
              <a:solidFill>
                <a:schemeClr val="dk1"/>
              </a:solidFill>
              <a:effectLst/>
              <a:latin typeface="+mn-lt"/>
              <a:ea typeface="+mn-ea"/>
              <a:cs typeface="+mn-cs"/>
            </a:rPr>
            <a:t>.</a:t>
          </a:r>
        </a:p>
      </xdr:txBody>
    </xdr:sp>
    <xdr:clientData/>
  </xdr:twoCellAnchor>
  <xdr:twoCellAnchor>
    <xdr:from>
      <xdr:col>20</xdr:col>
      <xdr:colOff>28574</xdr:colOff>
      <xdr:row>65</xdr:row>
      <xdr:rowOff>28576</xdr:rowOff>
    </xdr:from>
    <xdr:to>
      <xdr:col>24</xdr:col>
      <xdr:colOff>171449</xdr:colOff>
      <xdr:row>71</xdr:row>
      <xdr:rowOff>48607</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14973299" y="12820651"/>
          <a:ext cx="2581275" cy="117255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algn="l"/>
          <a:r>
            <a:rPr lang="da-DK" sz="1100"/>
            <a:t>It is assumed that part of the roof area dedicated to</a:t>
          </a:r>
          <a:r>
            <a:rPr lang="da-DK" sz="1100" baseline="0"/>
            <a:t> installation of both solar heating and PVs and not utlised for soalr heating is available for installation of PVs.</a:t>
          </a:r>
          <a:endParaRPr lang="da-DK" sz="1100" baseline="0">
            <a:solidFill>
              <a:schemeClr val="dk1"/>
            </a:solidFill>
            <a:effectLst/>
            <a:latin typeface="+mn-lt"/>
            <a:ea typeface="+mn-ea"/>
            <a:cs typeface="+mn-cs"/>
          </a:endParaRPr>
        </a:p>
      </xdr:txBody>
    </xdr:sp>
    <xdr:clientData/>
  </xdr:twoCellAnchor>
  <xdr:twoCellAnchor>
    <xdr:from>
      <xdr:col>20</xdr:col>
      <xdr:colOff>32656</xdr:colOff>
      <xdr:row>71</xdr:row>
      <xdr:rowOff>84352</xdr:rowOff>
    </xdr:from>
    <xdr:to>
      <xdr:col>24</xdr:col>
      <xdr:colOff>175531</xdr:colOff>
      <xdr:row>78</xdr:row>
      <xdr:rowOff>49954</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15000513" y="14113316"/>
          <a:ext cx="2592161" cy="1176638"/>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l"/>
          <a:r>
            <a:rPr lang="da-DK" sz="1100"/>
            <a:t>The multiplicator 0.3 (30 %) in the formulas in cells C64:T73 represents the share of total roof area which which is dedicated for installation of both</a:t>
          </a:r>
          <a:r>
            <a:rPr lang="da-DK" sz="1100" baseline="0"/>
            <a:t> solar heating and PVs.</a:t>
          </a:r>
          <a:endParaRPr lang="da-DK" sz="1100" baseline="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EO/Statistik/14Stat/Tab2014.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tpet/AppData/Local/Microsoft/Windows/Temporary%20Internet%20Files/Content.Outlook/DT1IHSF5/SubRES_TMPL/ad_beregningsmodel_version_2_1_maj_2013_(4)(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VEDA/VEDA_Models/Denmark/TIMES-DK_Residential/VT_DK_HOU_v1p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LBT/Arbejde/TIMES-DK-DEA/VT_DK_ELC_v1p1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stpet/AppData/Local/Microsoft/Windows/Temporary%20Internet%20Files/Content.Outlook/DT1IHSF5/Supply-Use_OilProduc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vedmenu"/>
      <sheetName val="Bruttoenergiforbrug (k)"/>
      <sheetName val="Forbrug i alt (k)"/>
      <sheetName val="Produktionserhverv (k)"/>
      <sheetName val="Handel &amp; service (k)"/>
      <sheetName val="Husholdninger (k)"/>
      <sheetName val="Opvarmning (k)"/>
      <sheetName val="Netto opvarmning (k)"/>
      <sheetName val="Forbrug af el (k)"/>
      <sheetName val="Emissioner (k)"/>
      <sheetName val="Bruttoenergiforbrug (f)"/>
      <sheetName val="Brændselsforbrug"/>
      <sheetName val="Energisektor"/>
      <sheetName val="Forbrug i alt (f)"/>
      <sheetName val="Transport (f)"/>
      <sheetName val="Produktionserhverv (f)"/>
      <sheetName val="Handel &amp; service (f)"/>
      <sheetName val="Husholdninger (f)"/>
      <sheetName val="Opvarmning (f)"/>
      <sheetName val="Netto opvarmning (f)"/>
      <sheetName val="Forbrug af el (f)"/>
      <sheetName val="Emissioner (f)"/>
      <sheetName val="Produktion af primær energi"/>
      <sheetName val="Vedvarende energi"/>
      <sheetName val="El produktion"/>
      <sheetName val="Brændselsforbrug ved el prod."/>
      <sheetName val="Fjv produktion"/>
      <sheetName val="Brændselsforbrug ved fjv prod."/>
      <sheetName val="Produktion af bygas"/>
      <sheetName val="Oversigt energibalance"/>
      <sheetName val="Detaljeret opgørel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6">
          <cell r="A16" t="str">
            <v>-  el</v>
          </cell>
          <cell r="G16">
            <v>356.40000000000003</v>
          </cell>
          <cell r="H16">
            <v>0</v>
          </cell>
          <cell r="I16">
            <v>0</v>
          </cell>
          <cell r="J16">
            <v>360</v>
          </cell>
          <cell r="K16">
            <v>410.40000000000003</v>
          </cell>
          <cell r="L16">
            <v>421.2</v>
          </cell>
          <cell r="M16">
            <v>421.2</v>
          </cell>
          <cell r="N16">
            <v>428.40000000000003</v>
          </cell>
          <cell r="O16">
            <v>478.8</v>
          </cell>
          <cell r="P16">
            <v>482.40000000000003</v>
          </cell>
          <cell r="Q16">
            <v>482.40000000000003</v>
          </cell>
          <cell r="R16">
            <v>475.2</v>
          </cell>
          <cell r="S16">
            <v>468</v>
          </cell>
          <cell r="T16">
            <v>493.2</v>
          </cell>
          <cell r="U16">
            <v>496.8</v>
          </cell>
          <cell r="V16">
            <v>540</v>
          </cell>
          <cell r="W16">
            <v>568.80000000000007</v>
          </cell>
          <cell r="X16">
            <v>738</v>
          </cell>
          <cell r="Y16">
            <v>735.84</v>
          </cell>
          <cell r="Z16">
            <v>716.76</v>
          </cell>
          <cell r="AA16">
            <v>701.28000000000009</v>
          </cell>
          <cell r="AB16">
            <v>761.4</v>
          </cell>
          <cell r="AC16">
            <v>815.04000000000008</v>
          </cell>
          <cell r="AD16">
            <v>853.56</v>
          </cell>
          <cell r="AE16">
            <v>923.4</v>
          </cell>
          <cell r="AF16">
            <v>1015.5600000000001</v>
          </cell>
          <cell r="AG16">
            <v>1169.6399999999999</v>
          </cell>
          <cell r="AH16">
            <v>1226.1600000000001</v>
          </cell>
          <cell r="AI16">
            <v>1252.8</v>
          </cell>
          <cell r="AJ16">
            <v>1252.44</v>
          </cell>
          <cell r="AK16">
            <v>1311.84</v>
          </cell>
          <cell r="AL16">
            <v>1269.72</v>
          </cell>
          <cell r="AM16">
            <v>1333.0800000000002</v>
          </cell>
          <cell r="AN16">
            <v>1350.72</v>
          </cell>
          <cell r="AO16">
            <v>1352.52</v>
          </cell>
          <cell r="AP16">
            <v>1281.6000000000001</v>
          </cell>
          <cell r="AQ16">
            <v>1360.44</v>
          </cell>
          <cell r="AR16">
            <v>1422</v>
          </cell>
          <cell r="AS16">
            <v>1455.12</v>
          </cell>
          <cell r="AT16">
            <v>1428.84</v>
          </cell>
          <cell r="AU16">
            <v>1387.44</v>
          </cell>
          <cell r="AV16">
            <v>1390.68</v>
          </cell>
          <cell r="AW16">
            <v>1387.44</v>
          </cell>
          <cell r="AY16">
            <v>-0.23297954957287592</v>
          </cell>
        </row>
      </sheetData>
      <sheetData sheetId="15">
        <row r="11">
          <cell r="A11" t="str">
            <v>-  el</v>
          </cell>
          <cell r="G11">
            <v>20598.67577680244</v>
          </cell>
          <cell r="H11">
            <v>0</v>
          </cell>
          <cell r="I11">
            <v>0</v>
          </cell>
          <cell r="J11">
            <v>21485.99627547156</v>
          </cell>
          <cell r="K11">
            <v>23399.850662004828</v>
          </cell>
          <cell r="L11">
            <v>25491.836394046739</v>
          </cell>
          <cell r="M11">
            <v>27137.299293510765</v>
          </cell>
          <cell r="N11">
            <v>28199.875801501981</v>
          </cell>
          <cell r="O11">
            <v>27743.861135704654</v>
          </cell>
          <cell r="P11">
            <v>27286.542296661351</v>
          </cell>
          <cell r="Q11">
            <v>28078.728310605915</v>
          </cell>
          <cell r="R11">
            <v>28500.31937087265</v>
          </cell>
          <cell r="S11">
            <v>30065.164707002485</v>
          </cell>
          <cell r="T11">
            <v>31670.627336295991</v>
          </cell>
          <cell r="U11">
            <v>33276.85512449214</v>
          </cell>
          <cell r="V11">
            <v>33991.711513855611</v>
          </cell>
          <cell r="W11">
            <v>34831.164043420402</v>
          </cell>
          <cell r="X11">
            <v>35464.671215598239</v>
          </cell>
          <cell r="Y11">
            <v>36544.392429631975</v>
          </cell>
          <cell r="Z11">
            <v>37348.690713619049</v>
          </cell>
          <cell r="AA11">
            <v>38268.202303876918</v>
          </cell>
          <cell r="AB11">
            <v>38691.648493331995</v>
          </cell>
          <cell r="AC11">
            <v>39644.389043999181</v>
          </cell>
          <cell r="AD11">
            <v>40436.009323635466</v>
          </cell>
          <cell r="AE11">
            <v>41409.287753085475</v>
          </cell>
          <cell r="AF11">
            <v>42672.556064549921</v>
          </cell>
          <cell r="AG11">
            <v>42516.980655775878</v>
          </cell>
          <cell r="AH11">
            <v>42625.507094393033</v>
          </cell>
          <cell r="AI11">
            <v>43203.126290218519</v>
          </cell>
          <cell r="AJ11">
            <v>42993.223455359592</v>
          </cell>
          <cell r="AK11">
            <v>42400.98215573909</v>
          </cell>
          <cell r="AL11">
            <v>41865.463282534576</v>
          </cell>
          <cell r="AM11">
            <v>42985.626888190178</v>
          </cell>
          <cell r="AN11">
            <v>44059.613490995835</v>
          </cell>
          <cell r="AO11">
            <v>43855.592431817211</v>
          </cell>
          <cell r="AP11">
            <v>42751.237133549766</v>
          </cell>
          <cell r="AQ11">
            <v>41647.170174261621</v>
          </cell>
          <cell r="AR11">
            <v>37184.502094422467</v>
          </cell>
          <cell r="AS11">
            <v>37746.362826842473</v>
          </cell>
          <cell r="AT11">
            <v>38018.040211841682</v>
          </cell>
          <cell r="AU11">
            <v>37487.779010970131</v>
          </cell>
          <cell r="AV11">
            <v>36932.741135986776</v>
          </cell>
          <cell r="AW11">
            <v>36168.197504354503</v>
          </cell>
          <cell r="AY11">
            <v>-2.0700971769661347E-2</v>
          </cell>
        </row>
      </sheetData>
      <sheetData sheetId="16">
        <row r="11">
          <cell r="A11" t="str">
            <v>-  el</v>
          </cell>
          <cell r="G11">
            <v>13577.260536</v>
          </cell>
          <cell r="H11">
            <v>0</v>
          </cell>
          <cell r="I11">
            <v>0</v>
          </cell>
          <cell r="J11">
            <v>15531.585054999625</v>
          </cell>
          <cell r="K11">
            <v>17394.344972861116</v>
          </cell>
          <cell r="L11">
            <v>18744.641293168301</v>
          </cell>
          <cell r="M11">
            <v>20541.603485066255</v>
          </cell>
          <cell r="N11">
            <v>21531.894460975418</v>
          </cell>
          <cell r="O11">
            <v>21808.12707328434</v>
          </cell>
          <cell r="P11">
            <v>21896.284461106748</v>
          </cell>
          <cell r="Q11">
            <v>22439.002909067796</v>
          </cell>
          <cell r="R11">
            <v>22753.010809387819</v>
          </cell>
          <cell r="S11">
            <v>23882.301787303189</v>
          </cell>
          <cell r="T11">
            <v>25290.836208027511</v>
          </cell>
          <cell r="U11">
            <v>26480.938223771169</v>
          </cell>
          <cell r="V11">
            <v>27961.464805502255</v>
          </cell>
          <cell r="W11">
            <v>28711.769708396045</v>
          </cell>
          <cell r="X11">
            <v>29001.105033402913</v>
          </cell>
          <cell r="Y11">
            <v>30046.962918944548</v>
          </cell>
          <cell r="Z11">
            <v>30765.726295803397</v>
          </cell>
          <cell r="AA11">
            <v>31378.028314584615</v>
          </cell>
          <cell r="AB11">
            <v>31934.560400000009</v>
          </cell>
          <cell r="AC11">
            <v>32719.244316000004</v>
          </cell>
          <cell r="AD11">
            <v>32829.745724682456</v>
          </cell>
          <cell r="AE11">
            <v>33673.738750000004</v>
          </cell>
          <cell r="AF11">
            <v>33954.962228999997</v>
          </cell>
          <cell r="AG11">
            <v>34767.55796795692</v>
          </cell>
          <cell r="AH11">
            <v>34994.133993263713</v>
          </cell>
          <cell r="AI11">
            <v>35620.216993086986</v>
          </cell>
          <cell r="AJ11">
            <v>36421.885290148522</v>
          </cell>
          <cell r="AK11">
            <v>36659.169344665293</v>
          </cell>
          <cell r="AL11">
            <v>36438.240914915543</v>
          </cell>
          <cell r="AM11">
            <v>37188.798879028342</v>
          </cell>
          <cell r="AN11">
            <v>37439.174731981686</v>
          </cell>
          <cell r="AO11">
            <v>38355.428949270732</v>
          </cell>
          <cell r="AP11">
            <v>39230.371231523088</v>
          </cell>
          <cell r="AQ11">
            <v>39233.847293011226</v>
          </cell>
          <cell r="AR11">
            <v>38250.799311725757</v>
          </cell>
          <cell r="AS11">
            <v>38808.526317453972</v>
          </cell>
          <cell r="AT11">
            <v>38126.052664339993</v>
          </cell>
          <cell r="AU11">
            <v>37417.080210799999</v>
          </cell>
          <cell r="AV11">
            <v>36933.407847792179</v>
          </cell>
          <cell r="AW11">
            <v>36319.452647999999</v>
          </cell>
          <cell r="AY11">
            <v>-1.6623302196276502E-2</v>
          </cell>
        </row>
      </sheetData>
      <sheetData sheetId="17">
        <row r="10">
          <cell r="A10" t="str">
            <v>-  el</v>
          </cell>
          <cell r="G10">
            <v>22025.536289773245</v>
          </cell>
          <cell r="H10">
            <v>0</v>
          </cell>
          <cell r="I10">
            <v>0</v>
          </cell>
          <cell r="J10">
            <v>22508.820020528445</v>
          </cell>
          <cell r="K10">
            <v>23696.599337995176</v>
          </cell>
          <cell r="L10">
            <v>25449.769605953257</v>
          </cell>
          <cell r="M10">
            <v>27095.827706489239</v>
          </cell>
          <cell r="N10">
            <v>28947.943198498026</v>
          </cell>
          <cell r="O10">
            <v>28582.232864295347</v>
          </cell>
          <cell r="P10">
            <v>28426.103703338649</v>
          </cell>
          <cell r="Q10">
            <v>28823.983689394085</v>
          </cell>
          <cell r="R10">
            <v>28944.158629127349</v>
          </cell>
          <cell r="S10">
            <v>30463.308292997517</v>
          </cell>
          <cell r="T10">
            <v>32887.870663704016</v>
          </cell>
          <cell r="U10">
            <v>34490.766875507863</v>
          </cell>
          <cell r="V10">
            <v>35874.154486144391</v>
          </cell>
          <cell r="W10">
            <v>35791.4499565796</v>
          </cell>
          <cell r="X10">
            <v>35642.215784401757</v>
          </cell>
          <cell r="Y10">
            <v>34811.935570368034</v>
          </cell>
          <cell r="Z10">
            <v>36486.927286380953</v>
          </cell>
          <cell r="AA10">
            <v>36751.12869612308</v>
          </cell>
          <cell r="AB10">
            <v>37194.036506668002</v>
          </cell>
          <cell r="AC10">
            <v>37541.300556000824</v>
          </cell>
          <cell r="AD10">
            <v>37062.003627049475</v>
          </cell>
          <cell r="AE10">
            <v>38145.239719999998</v>
          </cell>
          <cell r="AF10">
            <v>37142.523729</v>
          </cell>
          <cell r="AG10">
            <v>36946.981901119827</v>
          </cell>
          <cell r="AH10">
            <v>37021.105142760716</v>
          </cell>
          <cell r="AI10">
            <v>36773.255962134615</v>
          </cell>
          <cell r="AJ10">
            <v>36573.183134391562</v>
          </cell>
          <cell r="AK10">
            <v>36682.361291889611</v>
          </cell>
          <cell r="AL10">
            <v>36942.953993003423</v>
          </cell>
          <cell r="AM10">
            <v>37194.982461536412</v>
          </cell>
          <cell r="AN10">
            <v>37617.974703180364</v>
          </cell>
          <cell r="AO10">
            <v>38063.772637844915</v>
          </cell>
          <cell r="AP10">
            <v>37256.366853231142</v>
          </cell>
          <cell r="AQ10">
            <v>37006.893051693507</v>
          </cell>
          <cell r="AR10">
            <v>36347.318160089046</v>
          </cell>
          <cell r="AS10">
            <v>37400.643107906893</v>
          </cell>
          <cell r="AT10">
            <v>36398.666431878315</v>
          </cell>
          <cell r="AU10">
            <v>35960.520367192497</v>
          </cell>
          <cell r="AV10">
            <v>37105.77496643913</v>
          </cell>
          <cell r="AW10">
            <v>36373.608555446895</v>
          </cell>
          <cell r="AY10">
            <v>-1.9731872239683867</v>
          </cell>
        </row>
      </sheetData>
      <sheetData sheetId="18"/>
      <sheetData sheetId="19"/>
      <sheetData sheetId="20"/>
      <sheetData sheetId="21"/>
      <sheetData sheetId="22"/>
      <sheetData sheetId="23">
        <row r="5">
          <cell r="A5" t="str">
            <v>Vedvarende energi</v>
          </cell>
          <cell r="G5">
            <v>11138.331914186334</v>
          </cell>
          <cell r="H5">
            <v>0</v>
          </cell>
          <cell r="I5">
            <v>0</v>
          </cell>
          <cell r="J5">
            <v>11548.530850284571</v>
          </cell>
          <cell r="K5">
            <v>12128.440467585435</v>
          </cell>
          <cell r="L5">
            <v>12204.130907517523</v>
          </cell>
          <cell r="M5">
            <v>13788.617183251303</v>
          </cell>
          <cell r="N5">
            <v>17643.132779453197</v>
          </cell>
          <cell r="O5">
            <v>22699.448896694041</v>
          </cell>
          <cell r="P5">
            <v>28356.429214212974</v>
          </cell>
          <cell r="Q5">
            <v>30879.717070742881</v>
          </cell>
          <cell r="R5">
            <v>32497.288066691086</v>
          </cell>
          <cell r="S5">
            <v>34194.708091162182</v>
          </cell>
          <cell r="T5">
            <v>35201.002991441244</v>
          </cell>
          <cell r="U5">
            <v>38352.941850600706</v>
          </cell>
          <cell r="V5">
            <v>42057.533851194719</v>
          </cell>
          <cell r="W5">
            <v>42577.284672144793</v>
          </cell>
          <cell r="X5">
            <v>43547.37984672263</v>
          </cell>
          <cell r="Y5">
            <v>45461.381462528916</v>
          </cell>
          <cell r="Z5">
            <v>49353.069199668316</v>
          </cell>
          <cell r="AA5">
            <v>52261.75268922987</v>
          </cell>
          <cell r="AB5">
            <v>54698.80320567116</v>
          </cell>
          <cell r="AC5">
            <v>54194.274636132206</v>
          </cell>
          <cell r="AD5">
            <v>56571.563477008553</v>
          </cell>
          <cell r="AE5">
            <v>59797.179033680623</v>
          </cell>
          <cell r="AF5">
            <v>64229.521636977195</v>
          </cell>
          <cell r="AG5">
            <v>67076.987768098887</v>
          </cell>
          <cell r="AH5">
            <v>69861.240024182101</v>
          </cell>
          <cell r="AI5">
            <v>76016.485765940379</v>
          </cell>
          <cell r="AJ5">
            <v>80243.514548834064</v>
          </cell>
          <cell r="AK5">
            <v>85021.08128206346</v>
          </cell>
          <cell r="AL5">
            <v>95607.020356512308</v>
          </cell>
          <cell r="AM5">
            <v>102859.83728733</v>
          </cell>
          <cell r="AN5">
            <v>105584.87167156038</v>
          </cell>
          <cell r="AO5">
            <v>106768.49033461287</v>
          </cell>
          <cell r="AP5">
            <v>119212.36862236312</v>
          </cell>
          <cell r="AQ5">
            <v>117024.42154100799</v>
          </cell>
          <cell r="AR5">
            <v>117338.16291632081</v>
          </cell>
          <cell r="AS5">
            <v>131306.01167147871</v>
          </cell>
          <cell r="AT5">
            <v>130625.95524684498</v>
          </cell>
          <cell r="AU5">
            <v>130066.99355350935</v>
          </cell>
          <cell r="AV5">
            <v>135245.91525110326</v>
          </cell>
          <cell r="AW5">
            <v>138972.02780965835</v>
          </cell>
          <cell r="AY5">
            <v>2.7550647660131045</v>
          </cell>
        </row>
      </sheetData>
      <sheetData sheetId="24"/>
      <sheetData sheetId="25"/>
      <sheetData sheetId="26"/>
      <sheetData sheetId="27"/>
      <sheetData sheetId="28"/>
      <sheetData sheetId="29"/>
      <sheetData sheetId="3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RES"/>
      <sheetName val="Legend"/>
      <sheetName val="Heat demand in new buildings"/>
      <sheetName val="Buildings_stock_eff"/>
      <sheetName val="Commodities"/>
      <sheetName val="Processes"/>
      <sheetName val="Boilers"/>
      <sheetName val="Buildings"/>
      <sheetName val="Dem"/>
      <sheetName val="RES_Fuel"/>
      <sheetName val="Emi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ered_demand_by_GSHP_20072015" connectionId="1" xr16:uid="{00000000-0016-0000-0A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3:E16"/>
  <sheetViews>
    <sheetView workbookViewId="0">
      <selection activeCell="E4" sqref="E4"/>
    </sheetView>
  </sheetViews>
  <sheetFormatPr defaultRowHeight="14.4"/>
  <cols>
    <col min="1" max="1" width="11.5546875" customWidth="1"/>
    <col min="2" max="2" width="15.6640625" customWidth="1"/>
    <col min="3" max="3" width="13.88671875" customWidth="1"/>
    <col min="4" max="4" width="19.88671875" customWidth="1"/>
    <col min="5" max="5" width="60.33203125" customWidth="1"/>
  </cols>
  <sheetData>
    <row r="3" spans="1:5">
      <c r="A3" s="29" t="s">
        <v>105</v>
      </c>
      <c r="B3" s="29" t="s">
        <v>106</v>
      </c>
      <c r="C3" s="29" t="s">
        <v>107</v>
      </c>
      <c r="D3" s="29" t="s">
        <v>108</v>
      </c>
      <c r="E3" s="29" t="s">
        <v>109</v>
      </c>
    </row>
    <row r="4" spans="1:5" s="194" customFormat="1">
      <c r="A4" s="195">
        <v>44020</v>
      </c>
      <c r="B4" s="194" t="s">
        <v>234</v>
      </c>
      <c r="C4" s="194" t="s">
        <v>236</v>
      </c>
      <c r="D4" s="194" t="s">
        <v>236</v>
      </c>
      <c r="E4" s="194" t="s">
        <v>237</v>
      </c>
    </row>
    <row r="5" spans="1:5" s="194" customFormat="1">
      <c r="A5" s="195">
        <v>44020</v>
      </c>
      <c r="B5" s="194" t="s">
        <v>234</v>
      </c>
      <c r="C5" s="194" t="s">
        <v>236</v>
      </c>
      <c r="D5" s="194" t="s">
        <v>236</v>
      </c>
      <c r="E5" s="194" t="s">
        <v>235</v>
      </c>
    </row>
    <row r="6" spans="1:5" s="194" customFormat="1">
      <c r="A6" s="195">
        <v>42991</v>
      </c>
      <c r="B6" s="194" t="s">
        <v>220</v>
      </c>
      <c r="C6" s="194" t="s">
        <v>132</v>
      </c>
      <c r="D6" s="194" t="str">
        <f>ADDRESS(ROW(RestrictDHexpansion!B3),COLUMN(RestrictDHexpansion!B3),4,1)</f>
        <v>B3</v>
      </c>
      <c r="E6" s="194" t="s">
        <v>221</v>
      </c>
    </row>
    <row r="7" spans="1:5" s="194" customFormat="1">
      <c r="A7" s="195">
        <v>42991</v>
      </c>
      <c r="B7" s="194" t="s">
        <v>220</v>
      </c>
      <c r="C7" s="194" t="s">
        <v>145</v>
      </c>
      <c r="D7" s="194" t="str">
        <f>ADDRESS(ROW(NG_HPs_boilers!B2),COLUMN(NG_HPs_boilers!B2),4,1)</f>
        <v>B2</v>
      </c>
      <c r="E7" s="194" t="s">
        <v>221</v>
      </c>
    </row>
    <row r="8" spans="1:5" s="194" customFormat="1">
      <c r="A8" s="195">
        <v>42991</v>
      </c>
      <c r="B8" s="194" t="s">
        <v>220</v>
      </c>
      <c r="C8" s="194" t="s">
        <v>144</v>
      </c>
      <c r="D8" s="194" t="str">
        <f>ADDRESS(ROW(GAS_Constraint!B2),COLUMN(GAS_Constraint!B2),4,1)</f>
        <v>B2</v>
      </c>
      <c r="E8" s="194" t="s">
        <v>221</v>
      </c>
    </row>
    <row r="9" spans="1:5" s="194" customFormat="1">
      <c r="A9" s="195">
        <v>42991</v>
      </c>
      <c r="B9" s="194" t="s">
        <v>220</v>
      </c>
      <c r="C9" s="194" t="s">
        <v>143</v>
      </c>
      <c r="D9" s="194" t="e">
        <f>ADDRESS(ROW(#REF!),COLUMN(#REF!),4,1)</f>
        <v>#REF!</v>
      </c>
      <c r="E9" s="194" t="s">
        <v>221</v>
      </c>
    </row>
    <row r="10" spans="1:5" s="194" customFormat="1">
      <c r="A10" s="195">
        <v>42991</v>
      </c>
      <c r="B10" s="194" t="s">
        <v>220</v>
      </c>
      <c r="C10" s="194" t="s">
        <v>141</v>
      </c>
      <c r="D10" s="194" t="str">
        <f>ADDRESS(ROW('Residential solar heating'!B2),COLUMN('Residential solar heating'!B2),4,1)</f>
        <v>B2</v>
      </c>
      <c r="E10" s="194" t="s">
        <v>221</v>
      </c>
    </row>
    <row r="11" spans="1:5" s="194" customFormat="1">
      <c r="A11" s="195">
        <v>42991</v>
      </c>
      <c r="B11" s="194" t="s">
        <v>220</v>
      </c>
      <c r="C11" s="194" t="s">
        <v>111</v>
      </c>
      <c r="D11" s="194" t="e">
        <f>ADDRESS(ROW(#REF!),COLUMN(#REF!),4,1)</f>
        <v>#REF!</v>
      </c>
      <c r="E11" s="194" t="s">
        <v>221</v>
      </c>
    </row>
    <row r="12" spans="1:5" s="194" customFormat="1">
      <c r="A12" s="195">
        <v>42991</v>
      </c>
      <c r="B12" s="194" t="s">
        <v>220</v>
      </c>
      <c r="C12" s="194" t="s">
        <v>211</v>
      </c>
      <c r="D12" s="194" t="str">
        <f>ADDRESS(ROW(DHconstrain_to_existing!B2),COLUMN(DHconstrain_to_existing!B2),4,1)</f>
        <v>B2</v>
      </c>
      <c r="E12" s="194" t="s">
        <v>221</v>
      </c>
    </row>
    <row r="13" spans="1:5" s="164" customFormat="1">
      <c r="A13" s="195">
        <v>42676</v>
      </c>
      <c r="B13" s="283" t="s">
        <v>212</v>
      </c>
      <c r="C13" s="283" t="s">
        <v>211</v>
      </c>
      <c r="D13" s="283"/>
      <c r="E13" s="283" t="s">
        <v>210</v>
      </c>
    </row>
    <row r="14" spans="1:5" s="194" customFormat="1">
      <c r="A14" s="195">
        <v>42522</v>
      </c>
      <c r="B14" s="194" t="s">
        <v>131</v>
      </c>
      <c r="C14" s="194" t="s">
        <v>155</v>
      </c>
      <c r="D14" s="194" t="str">
        <f>ADDRESS(ROW(Intro!B1),COLUMN(Intro!B1),4,1)</f>
        <v>B1</v>
      </c>
      <c r="E14" s="194" t="s">
        <v>156</v>
      </c>
    </row>
    <row r="15" spans="1:5" s="194" customFormat="1">
      <c r="A15" s="195">
        <v>42521</v>
      </c>
      <c r="B15" s="194" t="s">
        <v>131</v>
      </c>
      <c r="C15" s="194" t="s">
        <v>132</v>
      </c>
      <c r="D15" s="194" t="str">
        <f>ADDRESS(ROW(RestrictDHexpansion!B2),COLUMN(RestrictDHexpansion!B2),4,1)</f>
        <v>B2</v>
      </c>
      <c r="E15" s="194" t="s">
        <v>133</v>
      </c>
    </row>
    <row r="16" spans="1:5">
      <c r="A16" s="173">
        <v>42481</v>
      </c>
      <c r="B16" s="172" t="s">
        <v>110</v>
      </c>
      <c r="C16" s="172" t="s">
        <v>111</v>
      </c>
      <c r="D16" s="172"/>
      <c r="E16" s="172" t="s">
        <v>112</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sheetPr>
  <dimension ref="B1:C20"/>
  <sheetViews>
    <sheetView workbookViewId="0">
      <selection activeCell="C25" sqref="C25"/>
    </sheetView>
  </sheetViews>
  <sheetFormatPr defaultColWidth="9.109375" defaultRowHeight="13.8"/>
  <cols>
    <col min="1" max="1" width="9.109375" style="197"/>
    <col min="2" max="2" width="24" style="197" bestFit="1" customWidth="1"/>
    <col min="3" max="3" width="138.44140625" style="197" customWidth="1"/>
    <col min="4" max="16384" width="9.109375" style="197"/>
  </cols>
  <sheetData>
    <row r="1" spans="2:3" ht="18">
      <c r="B1" s="196" t="s">
        <v>134</v>
      </c>
    </row>
    <row r="3" spans="2:3" ht="14.4">
      <c r="B3" s="198" t="s">
        <v>135</v>
      </c>
      <c r="C3" s="197" t="s">
        <v>139</v>
      </c>
    </row>
    <row r="4" spans="2:3" ht="14.4">
      <c r="B4" s="198" t="s">
        <v>136</v>
      </c>
    </row>
    <row r="5" spans="2:3" ht="14.4">
      <c r="B5" s="198"/>
    </row>
    <row r="6" spans="2:3" ht="14.4">
      <c r="B6" s="198"/>
    </row>
    <row r="7" spans="2:3" ht="14.4">
      <c r="B7" s="198"/>
    </row>
    <row r="8" spans="2:3" ht="14.4">
      <c r="B8" s="198" t="s">
        <v>137</v>
      </c>
      <c r="C8" s="197" t="s">
        <v>140</v>
      </c>
    </row>
    <row r="9" spans="2:3" ht="14.4">
      <c r="B9" s="198"/>
    </row>
    <row r="10" spans="2:3" ht="14.4">
      <c r="B10" s="199" t="s">
        <v>138</v>
      </c>
    </row>
    <row r="11" spans="2:3" ht="14.4">
      <c r="B11" s="198"/>
    </row>
    <row r="12" spans="2:3" ht="14.4">
      <c r="B12" s="200" t="s">
        <v>111</v>
      </c>
      <c r="C12" s="197" t="s">
        <v>147</v>
      </c>
    </row>
    <row r="13" spans="2:3" ht="14.4">
      <c r="B13" s="200" t="s">
        <v>141</v>
      </c>
      <c r="C13" s="197" t="s">
        <v>148</v>
      </c>
    </row>
    <row r="14" spans="2:3" ht="14.4">
      <c r="B14" s="200" t="s">
        <v>143</v>
      </c>
      <c r="C14" s="197" t="s">
        <v>150</v>
      </c>
    </row>
    <row r="15" spans="2:3" ht="14.4">
      <c r="B15" s="200" t="s">
        <v>144</v>
      </c>
      <c r="C15" s="202" t="s">
        <v>151</v>
      </c>
    </row>
    <row r="16" spans="2:3" ht="14.4">
      <c r="B16" s="200" t="s">
        <v>145</v>
      </c>
      <c r="C16" s="197" t="s">
        <v>152</v>
      </c>
    </row>
    <row r="17" spans="2:3" ht="14.4">
      <c r="B17" s="200" t="s">
        <v>132</v>
      </c>
      <c r="C17" s="197" t="s">
        <v>153</v>
      </c>
    </row>
    <row r="18" spans="2:3" ht="14.4">
      <c r="B18" s="200" t="s">
        <v>211</v>
      </c>
      <c r="C18" s="197" t="s">
        <v>213</v>
      </c>
    </row>
    <row r="19" spans="2:3" ht="14.4">
      <c r="B19" s="201" t="s">
        <v>142</v>
      </c>
      <c r="C19" s="197" t="s">
        <v>149</v>
      </c>
    </row>
    <row r="20" spans="2:3" ht="14.4">
      <c r="B20" s="201" t="s">
        <v>146</v>
      </c>
      <c r="C20" s="197" t="s">
        <v>154</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92D050"/>
  </sheetPr>
  <dimension ref="A1:Q40"/>
  <sheetViews>
    <sheetView topLeftCell="A30" zoomScaleNormal="100" workbookViewId="0">
      <selection activeCell="B35" sqref="B35"/>
    </sheetView>
  </sheetViews>
  <sheetFormatPr defaultColWidth="9.109375" defaultRowHeight="14.4"/>
  <cols>
    <col min="1" max="1" width="9.109375" style="3"/>
    <col min="2" max="2" width="24.33203125" style="3" bestFit="1" customWidth="1"/>
    <col min="3" max="3" width="9.109375" style="3"/>
    <col min="4" max="4" width="13.109375" style="3" bestFit="1" customWidth="1"/>
    <col min="5" max="7" width="9.109375" style="3"/>
    <col min="8" max="8" width="12.88671875" style="3" bestFit="1" customWidth="1"/>
    <col min="9" max="11" width="9.109375" style="3"/>
    <col min="12" max="12" width="10.5546875" style="3" bestFit="1" customWidth="1"/>
    <col min="13" max="13" width="10.5546875" style="3" customWidth="1"/>
    <col min="14" max="14" width="42.5546875" style="3" bestFit="1" customWidth="1"/>
    <col min="15" max="16384" width="9.109375" style="3"/>
  </cols>
  <sheetData>
    <row r="1" spans="1:14">
      <c r="A1" s="3" t="s">
        <v>51</v>
      </c>
    </row>
    <row r="2" spans="1:14">
      <c r="B2" s="130" t="s">
        <v>219</v>
      </c>
      <c r="I2" s="3" t="s">
        <v>231</v>
      </c>
    </row>
    <row r="3" spans="1:14">
      <c r="B3" s="130" t="s">
        <v>9</v>
      </c>
    </row>
    <row r="4" spans="1:14">
      <c r="J4" s="3" t="s">
        <v>52</v>
      </c>
    </row>
    <row r="5" spans="1:14">
      <c r="B5" s="7" t="s">
        <v>0</v>
      </c>
      <c r="C5" s="5" t="s">
        <v>4</v>
      </c>
      <c r="D5" s="5" t="s">
        <v>3</v>
      </c>
      <c r="E5" s="5" t="s">
        <v>1</v>
      </c>
      <c r="F5" s="5" t="s">
        <v>6</v>
      </c>
      <c r="G5" s="6" t="s">
        <v>5</v>
      </c>
      <c r="H5" s="6" t="s">
        <v>7</v>
      </c>
      <c r="I5" s="6" t="s">
        <v>2</v>
      </c>
      <c r="J5" s="6" t="s">
        <v>8</v>
      </c>
      <c r="K5" s="36" t="s">
        <v>53</v>
      </c>
      <c r="L5" s="2" t="s">
        <v>12</v>
      </c>
      <c r="M5" s="2" t="s">
        <v>11</v>
      </c>
      <c r="N5" s="7" t="s">
        <v>10</v>
      </c>
    </row>
    <row r="6" spans="1:14">
      <c r="B6" s="224" t="s">
        <v>186</v>
      </c>
      <c r="C6" s="224"/>
      <c r="D6" s="224"/>
      <c r="E6" s="224"/>
      <c r="F6" s="224"/>
      <c r="G6" s="224"/>
      <c r="H6" s="224"/>
      <c r="I6" s="224"/>
      <c r="J6" s="224"/>
      <c r="K6" s="224"/>
      <c r="L6" s="224" t="s">
        <v>185</v>
      </c>
      <c r="M6" s="224" t="s">
        <v>185</v>
      </c>
      <c r="N6" s="224"/>
    </row>
    <row r="7" spans="1:14">
      <c r="B7" s="3" t="s">
        <v>54</v>
      </c>
      <c r="D7" s="3" t="s">
        <v>55</v>
      </c>
      <c r="H7" s="2" t="s">
        <v>85</v>
      </c>
      <c r="I7" s="3">
        <v>2015</v>
      </c>
      <c r="J7" s="3" t="s">
        <v>29</v>
      </c>
      <c r="K7" s="3">
        <v>1</v>
      </c>
      <c r="L7" s="18">
        <f>ROUND(M30,2)</f>
        <v>535.65</v>
      </c>
      <c r="M7" s="18">
        <f>ROUND(M29,2)</f>
        <v>1065.95</v>
      </c>
      <c r="N7" s="3" t="s">
        <v>56</v>
      </c>
    </row>
    <row r="8" spans="1:14">
      <c r="H8" s="2" t="s">
        <v>85</v>
      </c>
      <c r="I8" s="3">
        <v>0</v>
      </c>
      <c r="J8" s="3" t="s">
        <v>29</v>
      </c>
      <c r="L8" s="3">
        <v>5</v>
      </c>
      <c r="M8" s="3">
        <v>5</v>
      </c>
    </row>
    <row r="9" spans="1:14">
      <c r="B9" s="3" t="s">
        <v>57</v>
      </c>
      <c r="D9" s="3" t="s">
        <v>58</v>
      </c>
      <c r="H9" s="2" t="s">
        <v>85</v>
      </c>
      <c r="I9" s="3">
        <v>2015</v>
      </c>
      <c r="J9" s="3" t="s">
        <v>29</v>
      </c>
      <c r="K9" s="3">
        <v>1</v>
      </c>
      <c r="L9" s="18">
        <f>ROUND(P30,2)</f>
        <v>27.41</v>
      </c>
      <c r="M9" s="18">
        <f>ROUND(P29,2)</f>
        <v>45.88</v>
      </c>
      <c r="N9" s="3" t="s">
        <v>59</v>
      </c>
    </row>
    <row r="10" spans="1:14">
      <c r="H10" s="2" t="s">
        <v>85</v>
      </c>
      <c r="I10" s="3">
        <v>0</v>
      </c>
      <c r="J10" s="3" t="s">
        <v>29</v>
      </c>
      <c r="L10" s="3">
        <v>5</v>
      </c>
      <c r="M10" s="3">
        <v>5</v>
      </c>
    </row>
    <row r="11" spans="1:14">
      <c r="H11" s="2"/>
    </row>
    <row r="12" spans="1:14">
      <c r="H12" s="2"/>
      <c r="M12" s="171"/>
    </row>
    <row r="22" spans="13:17" ht="30.75" customHeight="1">
      <c r="M22" s="286" t="s">
        <v>229</v>
      </c>
      <c r="N22" s="286"/>
      <c r="O22" s="286"/>
      <c r="P22" s="286"/>
      <c r="Q22" s="286"/>
    </row>
    <row r="23" spans="13:17">
      <c r="M23" s="22" t="s">
        <v>233</v>
      </c>
      <c r="N23" s="22"/>
      <c r="O23" s="22"/>
      <c r="P23" s="22" t="s">
        <v>232</v>
      </c>
      <c r="Q23" s="22"/>
    </row>
    <row r="24" spans="13:17">
      <c r="M24" s="22">
        <v>17.89</v>
      </c>
      <c r="N24" s="22" t="s">
        <v>223</v>
      </c>
      <c r="O24" s="22"/>
      <c r="P24" s="22">
        <v>0.77</v>
      </c>
      <c r="Q24" s="22" t="s">
        <v>223</v>
      </c>
    </row>
    <row r="25" spans="13:17">
      <c r="M25" s="22">
        <v>8.99</v>
      </c>
      <c r="N25" s="22" t="s">
        <v>224</v>
      </c>
      <c r="O25" s="22"/>
      <c r="P25" s="22">
        <v>0.46</v>
      </c>
      <c r="Q25" s="22" t="s">
        <v>224</v>
      </c>
    </row>
    <row r="26" spans="13:17">
      <c r="M26" s="175">
        <v>0.2145</v>
      </c>
      <c r="N26" s="22" t="s">
        <v>222</v>
      </c>
      <c r="O26" s="22"/>
      <c r="P26" s="175">
        <v>0.2145</v>
      </c>
      <c r="Q26" s="22" t="s">
        <v>222</v>
      </c>
    </row>
    <row r="27" spans="13:17">
      <c r="M27" s="22">
        <f>M26*M24</f>
        <v>3.837405</v>
      </c>
      <c r="N27" s="22" t="s">
        <v>225</v>
      </c>
      <c r="O27" s="22"/>
      <c r="P27" s="22">
        <f>P26*P24</f>
        <v>0.16516500000000001</v>
      </c>
      <c r="Q27" s="22" t="s">
        <v>225</v>
      </c>
    </row>
    <row r="28" spans="13:17">
      <c r="M28" s="22">
        <f>M26*M25</f>
        <v>1.928355</v>
      </c>
      <c r="N28" s="22" t="s">
        <v>226</v>
      </c>
      <c r="O28" s="22"/>
      <c r="P28" s="22">
        <f>P26*P25</f>
        <v>9.8670000000000008E-2</v>
      </c>
      <c r="Q28" s="22" t="s">
        <v>226</v>
      </c>
    </row>
    <row r="29" spans="13:17">
      <c r="M29" s="22">
        <f>M27/3.6*1000</f>
        <v>1065.9458333333334</v>
      </c>
      <c r="N29" s="22" t="s">
        <v>227</v>
      </c>
      <c r="O29" s="22"/>
      <c r="P29" s="22">
        <f>P27/3.6*1000</f>
        <v>45.879166666666663</v>
      </c>
      <c r="Q29" s="22" t="s">
        <v>227</v>
      </c>
    </row>
    <row r="30" spans="13:17">
      <c r="M30" s="22">
        <f>M28/3.6*1000</f>
        <v>535.6541666666667</v>
      </c>
      <c r="N30" s="22" t="s">
        <v>228</v>
      </c>
      <c r="O30" s="22"/>
      <c r="P30" s="22">
        <f>P28/3.6*1000</f>
        <v>27.408333333333331</v>
      </c>
      <c r="Q30" s="22" t="s">
        <v>228</v>
      </c>
    </row>
    <row r="34" spans="2:14">
      <c r="B34" s="3" t="s">
        <v>230</v>
      </c>
    </row>
    <row r="35" spans="2:14">
      <c r="B35" s="168" t="s">
        <v>0</v>
      </c>
      <c r="C35" s="166" t="s">
        <v>4</v>
      </c>
      <c r="D35" s="166" t="s">
        <v>3</v>
      </c>
      <c r="E35" s="166" t="s">
        <v>1</v>
      </c>
      <c r="F35" s="166" t="s">
        <v>6</v>
      </c>
      <c r="G35" s="167" t="s">
        <v>5</v>
      </c>
      <c r="H35" s="167" t="s">
        <v>7</v>
      </c>
      <c r="I35" s="167" t="s">
        <v>2</v>
      </c>
      <c r="J35" s="167" t="s">
        <v>8</v>
      </c>
      <c r="K35" s="36" t="s">
        <v>53</v>
      </c>
      <c r="L35" s="170" t="s">
        <v>12</v>
      </c>
      <c r="M35" s="170" t="s">
        <v>11</v>
      </c>
      <c r="N35" s="168" t="s">
        <v>10</v>
      </c>
    </row>
    <row r="36" spans="2:14">
      <c r="B36" s="224" t="s">
        <v>186</v>
      </c>
      <c r="C36" s="224"/>
      <c r="D36" s="224"/>
      <c r="E36" s="224"/>
      <c r="F36" s="224"/>
      <c r="G36" s="224"/>
      <c r="H36" s="224"/>
      <c r="I36" s="224"/>
      <c r="J36" s="224"/>
      <c r="K36" s="224"/>
      <c r="L36" s="224" t="s">
        <v>185</v>
      </c>
      <c r="M36" s="224" t="s">
        <v>185</v>
      </c>
      <c r="N36" s="224"/>
    </row>
    <row r="37" spans="2:14">
      <c r="B37" s="164" t="s">
        <v>54</v>
      </c>
      <c r="C37" s="164"/>
      <c r="D37" s="164" t="s">
        <v>55</v>
      </c>
      <c r="E37" s="164"/>
      <c r="F37" s="164"/>
      <c r="G37" s="164"/>
      <c r="H37" s="170" t="s">
        <v>85</v>
      </c>
      <c r="I37" s="164">
        <v>2015</v>
      </c>
      <c r="J37" s="164" t="s">
        <v>29</v>
      </c>
      <c r="K37" s="164">
        <v>1</v>
      </c>
      <c r="L37" s="171">
        <f>SUM(PV!C64:D68)</f>
        <v>139.40659772240645</v>
      </c>
      <c r="M37" s="171">
        <f>SUM(PV!C69:D73)</f>
        <v>455.44226144598315</v>
      </c>
      <c r="N37" s="164" t="s">
        <v>56</v>
      </c>
    </row>
    <row r="38" spans="2:14">
      <c r="B38" s="164"/>
      <c r="C38" s="164"/>
      <c r="D38" s="164"/>
      <c r="E38" s="164"/>
      <c r="F38" s="164"/>
      <c r="G38" s="164"/>
      <c r="H38" s="170" t="s">
        <v>85</v>
      </c>
      <c r="I38" s="164">
        <v>0</v>
      </c>
      <c r="J38" s="164" t="s">
        <v>29</v>
      </c>
      <c r="K38" s="164"/>
      <c r="L38" s="164">
        <v>5</v>
      </c>
      <c r="M38" s="164">
        <v>5</v>
      </c>
      <c r="N38" s="164"/>
    </row>
    <row r="39" spans="2:14">
      <c r="B39" s="164" t="s">
        <v>57</v>
      </c>
      <c r="C39" s="164"/>
      <c r="D39" s="164" t="s">
        <v>58</v>
      </c>
      <c r="E39" s="164"/>
      <c r="F39" s="164"/>
      <c r="G39" s="164"/>
      <c r="H39" s="170" t="s">
        <v>85</v>
      </c>
      <c r="I39" s="164">
        <v>2015</v>
      </c>
      <c r="J39" s="164" t="s">
        <v>29</v>
      </c>
      <c r="K39" s="164">
        <v>1</v>
      </c>
      <c r="L39" s="171">
        <f>SUM(PV!E64:F68)</f>
        <v>1525.3313746589292</v>
      </c>
      <c r="M39" s="171">
        <f>SUM(PV!E69:F73)</f>
        <v>2944.0865752154159</v>
      </c>
      <c r="N39" s="164" t="s">
        <v>59</v>
      </c>
    </row>
    <row r="40" spans="2:14">
      <c r="B40" s="164"/>
      <c r="C40" s="164"/>
      <c r="D40" s="164"/>
      <c r="E40" s="164"/>
      <c r="F40" s="164"/>
      <c r="G40" s="164"/>
      <c r="H40" s="170" t="s">
        <v>85</v>
      </c>
      <c r="I40" s="164">
        <v>0</v>
      </c>
      <c r="J40" s="164" t="s">
        <v>29</v>
      </c>
      <c r="K40" s="164"/>
      <c r="L40" s="164">
        <v>5</v>
      </c>
      <c r="M40" s="164">
        <v>5</v>
      </c>
      <c r="N40" s="164"/>
    </row>
  </sheetData>
  <mergeCells count="1">
    <mergeCell ref="M22:Q22"/>
  </mergeCells>
  <pageMargins left="0.7" right="0.7" top="0.75" bottom="0.75" header="0.3" footer="0.3"/>
  <pageSetup orientation="portrait"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92D050"/>
  </sheetPr>
  <dimension ref="B1:O22"/>
  <sheetViews>
    <sheetView workbookViewId="0">
      <selection activeCell="H6" sqref="H6"/>
    </sheetView>
  </sheetViews>
  <sheetFormatPr defaultRowHeight="14.4"/>
  <cols>
    <col min="2" max="2" width="24.33203125" bestFit="1" customWidth="1"/>
    <col min="3" max="3" width="14" bestFit="1" customWidth="1"/>
    <col min="4" max="4" width="23.44140625" bestFit="1" customWidth="1"/>
    <col min="7" max="7" width="17.6640625" bestFit="1" customWidth="1"/>
    <col min="8" max="8" width="10.88671875" bestFit="1" customWidth="1"/>
    <col min="11" max="11" width="14.33203125" bestFit="1" customWidth="1"/>
    <col min="12" max="12" width="48.88671875" bestFit="1" customWidth="1"/>
  </cols>
  <sheetData>
    <row r="1" spans="2:15">
      <c r="B1" s="3"/>
      <c r="C1" s="3"/>
      <c r="D1" s="3"/>
      <c r="E1" s="3"/>
      <c r="F1" s="3"/>
      <c r="G1" s="3"/>
      <c r="H1" s="3"/>
      <c r="I1" s="3"/>
      <c r="J1" s="3"/>
      <c r="K1" s="3"/>
      <c r="L1" s="3"/>
      <c r="M1" s="3"/>
      <c r="N1" s="3"/>
      <c r="O1" s="3"/>
    </row>
    <row r="2" spans="2:15">
      <c r="B2" s="4" t="s">
        <v>219</v>
      </c>
      <c r="C2" s="3"/>
      <c r="D2" s="3"/>
      <c r="E2" s="3"/>
      <c r="F2" s="3"/>
      <c r="G2" s="32" t="s">
        <v>50</v>
      </c>
      <c r="H2" s="32"/>
      <c r="I2" s="33">
        <v>0</v>
      </c>
      <c r="J2" s="33">
        <v>0</v>
      </c>
      <c r="K2" s="3"/>
      <c r="L2" s="3"/>
      <c r="M2" s="3"/>
      <c r="N2" s="3"/>
      <c r="O2" s="3"/>
    </row>
    <row r="3" spans="2:15">
      <c r="B3" s="4" t="s">
        <v>9</v>
      </c>
      <c r="C3" s="3"/>
      <c r="D3" s="3"/>
      <c r="E3" s="3"/>
      <c r="F3" s="3"/>
      <c r="G3" s="3"/>
      <c r="H3" s="3"/>
      <c r="I3" s="3"/>
      <c r="J3" s="3"/>
      <c r="K3" s="3"/>
      <c r="L3" s="3"/>
      <c r="M3" s="3"/>
      <c r="N3" s="3"/>
      <c r="O3" s="3"/>
    </row>
    <row r="4" spans="2:15">
      <c r="B4" s="3"/>
      <c r="C4" s="3"/>
      <c r="D4" s="3"/>
      <c r="E4" s="3"/>
      <c r="F4" s="3"/>
      <c r="G4" s="3" t="s">
        <v>28</v>
      </c>
      <c r="H4" s="3"/>
      <c r="I4" s="3"/>
      <c r="J4" s="3"/>
      <c r="K4" s="3"/>
      <c r="L4" s="3"/>
      <c r="M4" s="3"/>
      <c r="N4" s="3"/>
      <c r="O4" s="3"/>
    </row>
    <row r="5" spans="2:15">
      <c r="B5" s="7" t="s">
        <v>0</v>
      </c>
      <c r="C5" s="5" t="s">
        <v>3</v>
      </c>
      <c r="D5" s="6" t="s">
        <v>5</v>
      </c>
      <c r="E5" s="6" t="s">
        <v>7</v>
      </c>
      <c r="F5" s="6" t="s">
        <v>2</v>
      </c>
      <c r="G5" s="6" t="s">
        <v>8</v>
      </c>
      <c r="H5" s="1" t="s">
        <v>27</v>
      </c>
      <c r="I5" s="2" t="s">
        <v>12</v>
      </c>
      <c r="J5" s="2" t="s">
        <v>11</v>
      </c>
      <c r="K5" s="2" t="s">
        <v>25</v>
      </c>
      <c r="L5" s="7" t="s">
        <v>10</v>
      </c>
      <c r="M5" s="3"/>
      <c r="N5" s="3"/>
      <c r="O5" s="3"/>
    </row>
    <row r="6" spans="2:15" s="164" customFormat="1">
      <c r="B6" s="224" t="s">
        <v>186</v>
      </c>
      <c r="C6" s="224"/>
      <c r="D6" s="224"/>
      <c r="E6" s="224"/>
      <c r="F6" s="224"/>
      <c r="G6" s="224"/>
      <c r="H6" s="224"/>
      <c r="I6" s="224" t="s">
        <v>167</v>
      </c>
      <c r="J6" s="224" t="s">
        <v>167</v>
      </c>
      <c r="K6" s="224"/>
      <c r="L6" s="224"/>
    </row>
    <row r="7" spans="2:15">
      <c r="B7" s="3" t="s">
        <v>38</v>
      </c>
      <c r="C7" s="3" t="s">
        <v>40</v>
      </c>
      <c r="D7" s="3" t="s">
        <v>39</v>
      </c>
      <c r="E7" s="3"/>
      <c r="F7" s="3">
        <v>2010</v>
      </c>
      <c r="G7" s="3" t="s">
        <v>29</v>
      </c>
      <c r="H7" s="3">
        <v>1</v>
      </c>
      <c r="I7" s="18">
        <f>F20+F21</f>
        <v>17.445671535352499</v>
      </c>
      <c r="J7" s="18">
        <f>G20+G21</f>
        <v>11.082273373662201</v>
      </c>
      <c r="K7" s="3">
        <v>5</v>
      </c>
      <c r="L7" s="3" t="s">
        <v>41</v>
      </c>
      <c r="M7" s="3"/>
      <c r="N7" s="3"/>
      <c r="O7" s="3"/>
    </row>
    <row r="8" spans="2:15">
      <c r="C8" s="3" t="s">
        <v>40</v>
      </c>
      <c r="D8" s="3" t="s">
        <v>39</v>
      </c>
      <c r="E8" s="3"/>
      <c r="F8" s="3">
        <v>2020</v>
      </c>
      <c r="G8" s="3" t="s">
        <v>29</v>
      </c>
      <c r="H8" s="3">
        <v>1</v>
      </c>
      <c r="I8" s="18">
        <f>I7*(1+I2)</f>
        <v>17.445671535352499</v>
      </c>
      <c r="J8" s="18">
        <f>J7*(1+J2)</f>
        <v>11.082273373662201</v>
      </c>
    </row>
    <row r="18" spans="2:9">
      <c r="B18" s="25" t="s">
        <v>42</v>
      </c>
      <c r="C18" s="26"/>
      <c r="D18" s="26"/>
      <c r="E18" s="26"/>
      <c r="F18" s="26"/>
      <c r="G18" s="26"/>
      <c r="H18" s="26"/>
      <c r="I18" s="3"/>
    </row>
    <row r="19" spans="2:9" ht="15" thickBot="1">
      <c r="B19" s="27" t="s">
        <v>43</v>
      </c>
      <c r="C19" s="27" t="s">
        <v>7</v>
      </c>
      <c r="D19" s="27" t="s">
        <v>44</v>
      </c>
      <c r="E19" s="27" t="s">
        <v>2</v>
      </c>
      <c r="F19" s="28" t="s">
        <v>12</v>
      </c>
      <c r="G19" s="28" t="s">
        <v>11</v>
      </c>
      <c r="H19" s="27" t="s">
        <v>3</v>
      </c>
      <c r="I19" s="31"/>
    </row>
    <row r="20" spans="2:9">
      <c r="B20" s="3" t="s">
        <v>45</v>
      </c>
      <c r="C20" s="3" t="s">
        <v>47</v>
      </c>
      <c r="D20" s="29" t="s">
        <v>46</v>
      </c>
      <c r="E20" s="29">
        <v>2009</v>
      </c>
      <c r="F20" s="30">
        <v>17.445671535352499</v>
      </c>
      <c r="G20" s="30">
        <v>11.082273373662201</v>
      </c>
      <c r="H20" s="3" t="s">
        <v>48</v>
      </c>
      <c r="I20" s="3"/>
    </row>
    <row r="21" spans="2:9">
      <c r="B21" s="3" t="s">
        <v>45</v>
      </c>
      <c r="C21" s="3" t="s">
        <v>47</v>
      </c>
      <c r="D21" t="s">
        <v>46</v>
      </c>
      <c r="E21" s="29">
        <v>2009</v>
      </c>
      <c r="F21" s="35"/>
      <c r="G21" s="35"/>
      <c r="H21" s="3" t="s">
        <v>49</v>
      </c>
    </row>
    <row r="22" spans="2:9">
      <c r="B22" s="3"/>
      <c r="C22" s="3"/>
      <c r="D22" s="29"/>
      <c r="E22" s="29"/>
      <c r="F22" s="34"/>
      <c r="G22" s="34"/>
      <c r="H22" s="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92D050"/>
  </sheetPr>
  <dimension ref="A1:T32"/>
  <sheetViews>
    <sheetView workbookViewId="0">
      <selection activeCell="F41" sqref="F41"/>
    </sheetView>
  </sheetViews>
  <sheetFormatPr defaultRowHeight="14.4"/>
  <cols>
    <col min="1" max="1" width="9.109375" style="3"/>
    <col min="2" max="2" width="24.33203125" style="3" bestFit="1" customWidth="1"/>
    <col min="3" max="3" width="30" style="3" bestFit="1" customWidth="1"/>
    <col min="4" max="4" width="18" style="3" bestFit="1" customWidth="1"/>
    <col min="5" max="7" width="9.109375" style="3"/>
    <col min="8" max="8" width="14.33203125" style="3" bestFit="1" customWidth="1"/>
    <col min="9" max="9" width="9.5546875" style="3" bestFit="1" customWidth="1"/>
    <col min="10" max="10" width="9.21875" style="3" bestFit="1" customWidth="1"/>
    <col min="11" max="11" width="9.109375" style="3"/>
    <col min="12" max="12" width="24" style="3" bestFit="1" customWidth="1"/>
    <col min="13" max="14" width="9.109375" style="3"/>
    <col min="15" max="15" width="24.109375" style="3" bestFit="1" customWidth="1"/>
    <col min="16" max="257" width="9.109375" style="3"/>
    <col min="258" max="258" width="24.33203125" style="3" bestFit="1" customWidth="1"/>
    <col min="259" max="259" width="30" style="3" bestFit="1" customWidth="1"/>
    <col min="260" max="260" width="18" style="3" bestFit="1" customWidth="1"/>
    <col min="261" max="263" width="9.109375" style="3"/>
    <col min="264" max="264" width="14.33203125" style="3" bestFit="1" customWidth="1"/>
    <col min="265" max="267" width="9.109375" style="3"/>
    <col min="268" max="268" width="24" style="3" bestFit="1" customWidth="1"/>
    <col min="269" max="270" width="9.109375" style="3"/>
    <col min="271" max="271" width="24.109375" style="3" bestFit="1" customWidth="1"/>
    <col min="272" max="513" width="9.109375" style="3"/>
    <col min="514" max="514" width="24.33203125" style="3" bestFit="1" customWidth="1"/>
    <col min="515" max="515" width="30" style="3" bestFit="1" customWidth="1"/>
    <col min="516" max="516" width="18" style="3" bestFit="1" customWidth="1"/>
    <col min="517" max="519" width="9.109375" style="3"/>
    <col min="520" max="520" width="14.33203125" style="3" bestFit="1" customWidth="1"/>
    <col min="521" max="523" width="9.109375" style="3"/>
    <col min="524" max="524" width="24" style="3" bestFit="1" customWidth="1"/>
    <col min="525" max="526" width="9.109375" style="3"/>
    <col min="527" max="527" width="24.109375" style="3" bestFit="1" customWidth="1"/>
    <col min="528" max="769" width="9.109375" style="3"/>
    <col min="770" max="770" width="24.33203125" style="3" bestFit="1" customWidth="1"/>
    <col min="771" max="771" width="30" style="3" bestFit="1" customWidth="1"/>
    <col min="772" max="772" width="18" style="3" bestFit="1" customWidth="1"/>
    <col min="773" max="775" width="9.109375" style="3"/>
    <col min="776" max="776" width="14.33203125" style="3" bestFit="1" customWidth="1"/>
    <col min="777" max="779" width="9.109375" style="3"/>
    <col min="780" max="780" width="24" style="3" bestFit="1" customWidth="1"/>
    <col min="781" max="782" width="9.109375" style="3"/>
    <col min="783" max="783" width="24.109375" style="3" bestFit="1" customWidth="1"/>
    <col min="784" max="1025" width="9.109375" style="3"/>
    <col min="1026" max="1026" width="24.33203125" style="3" bestFit="1" customWidth="1"/>
    <col min="1027" max="1027" width="30" style="3" bestFit="1" customWidth="1"/>
    <col min="1028" max="1028" width="18" style="3" bestFit="1" customWidth="1"/>
    <col min="1029" max="1031" width="9.109375" style="3"/>
    <col min="1032" max="1032" width="14.33203125" style="3" bestFit="1" customWidth="1"/>
    <col min="1033" max="1035" width="9.109375" style="3"/>
    <col min="1036" max="1036" width="24" style="3" bestFit="1" customWidth="1"/>
    <col min="1037" max="1038" width="9.109375" style="3"/>
    <col min="1039" max="1039" width="24.109375" style="3" bestFit="1" customWidth="1"/>
    <col min="1040" max="1281" width="9.109375" style="3"/>
    <col min="1282" max="1282" width="24.33203125" style="3" bestFit="1" customWidth="1"/>
    <col min="1283" max="1283" width="30" style="3" bestFit="1" customWidth="1"/>
    <col min="1284" max="1284" width="18" style="3" bestFit="1" customWidth="1"/>
    <col min="1285" max="1287" width="9.109375" style="3"/>
    <col min="1288" max="1288" width="14.33203125" style="3" bestFit="1" customWidth="1"/>
    <col min="1289" max="1291" width="9.109375" style="3"/>
    <col min="1292" max="1292" width="24" style="3" bestFit="1" customWidth="1"/>
    <col min="1293" max="1294" width="9.109375" style="3"/>
    <col min="1295" max="1295" width="24.109375" style="3" bestFit="1" customWidth="1"/>
    <col min="1296" max="1537" width="9.109375" style="3"/>
    <col min="1538" max="1538" width="24.33203125" style="3" bestFit="1" customWidth="1"/>
    <col min="1539" max="1539" width="30" style="3" bestFit="1" customWidth="1"/>
    <col min="1540" max="1540" width="18" style="3" bestFit="1" customWidth="1"/>
    <col min="1541" max="1543" width="9.109375" style="3"/>
    <col min="1544" max="1544" width="14.33203125" style="3" bestFit="1" customWidth="1"/>
    <col min="1545" max="1547" width="9.109375" style="3"/>
    <col min="1548" max="1548" width="24" style="3" bestFit="1" customWidth="1"/>
    <col min="1549" max="1550" width="9.109375" style="3"/>
    <col min="1551" max="1551" width="24.109375" style="3" bestFit="1" customWidth="1"/>
    <col min="1552" max="1793" width="9.109375" style="3"/>
    <col min="1794" max="1794" width="24.33203125" style="3" bestFit="1" customWidth="1"/>
    <col min="1795" max="1795" width="30" style="3" bestFit="1" customWidth="1"/>
    <col min="1796" max="1796" width="18" style="3" bestFit="1" customWidth="1"/>
    <col min="1797" max="1799" width="9.109375" style="3"/>
    <col min="1800" max="1800" width="14.33203125" style="3" bestFit="1" customWidth="1"/>
    <col min="1801" max="1803" width="9.109375" style="3"/>
    <col min="1804" max="1804" width="24" style="3" bestFit="1" customWidth="1"/>
    <col min="1805" max="1806" width="9.109375" style="3"/>
    <col min="1807" max="1807" width="24.109375" style="3" bestFit="1" customWidth="1"/>
    <col min="1808" max="2049" width="9.109375" style="3"/>
    <col min="2050" max="2050" width="24.33203125" style="3" bestFit="1" customWidth="1"/>
    <col min="2051" max="2051" width="30" style="3" bestFit="1" customWidth="1"/>
    <col min="2052" max="2052" width="18" style="3" bestFit="1" customWidth="1"/>
    <col min="2053" max="2055" width="9.109375" style="3"/>
    <col min="2056" max="2056" width="14.33203125" style="3" bestFit="1" customWidth="1"/>
    <col min="2057" max="2059" width="9.109375" style="3"/>
    <col min="2060" max="2060" width="24" style="3" bestFit="1" customWidth="1"/>
    <col min="2061" max="2062" width="9.109375" style="3"/>
    <col min="2063" max="2063" width="24.109375" style="3" bestFit="1" customWidth="1"/>
    <col min="2064" max="2305" width="9.109375" style="3"/>
    <col min="2306" max="2306" width="24.33203125" style="3" bestFit="1" customWidth="1"/>
    <col min="2307" max="2307" width="30" style="3" bestFit="1" customWidth="1"/>
    <col min="2308" max="2308" width="18" style="3" bestFit="1" customWidth="1"/>
    <col min="2309" max="2311" width="9.109375" style="3"/>
    <col min="2312" max="2312" width="14.33203125" style="3" bestFit="1" customWidth="1"/>
    <col min="2313" max="2315" width="9.109375" style="3"/>
    <col min="2316" max="2316" width="24" style="3" bestFit="1" customWidth="1"/>
    <col min="2317" max="2318" width="9.109375" style="3"/>
    <col min="2319" max="2319" width="24.109375" style="3" bestFit="1" customWidth="1"/>
    <col min="2320" max="2561" width="9.109375" style="3"/>
    <col min="2562" max="2562" width="24.33203125" style="3" bestFit="1" customWidth="1"/>
    <col min="2563" max="2563" width="30" style="3" bestFit="1" customWidth="1"/>
    <col min="2564" max="2564" width="18" style="3" bestFit="1" customWidth="1"/>
    <col min="2565" max="2567" width="9.109375" style="3"/>
    <col min="2568" max="2568" width="14.33203125" style="3" bestFit="1" customWidth="1"/>
    <col min="2569" max="2571" width="9.109375" style="3"/>
    <col min="2572" max="2572" width="24" style="3" bestFit="1" customWidth="1"/>
    <col min="2573" max="2574" width="9.109375" style="3"/>
    <col min="2575" max="2575" width="24.109375" style="3" bestFit="1" customWidth="1"/>
    <col min="2576" max="2817" width="9.109375" style="3"/>
    <col min="2818" max="2818" width="24.33203125" style="3" bestFit="1" customWidth="1"/>
    <col min="2819" max="2819" width="30" style="3" bestFit="1" customWidth="1"/>
    <col min="2820" max="2820" width="18" style="3" bestFit="1" customWidth="1"/>
    <col min="2821" max="2823" width="9.109375" style="3"/>
    <col min="2824" max="2824" width="14.33203125" style="3" bestFit="1" customWidth="1"/>
    <col min="2825" max="2827" width="9.109375" style="3"/>
    <col min="2828" max="2828" width="24" style="3" bestFit="1" customWidth="1"/>
    <col min="2829" max="2830" width="9.109375" style="3"/>
    <col min="2831" max="2831" width="24.109375" style="3" bestFit="1" customWidth="1"/>
    <col min="2832" max="3073" width="9.109375" style="3"/>
    <col min="3074" max="3074" width="24.33203125" style="3" bestFit="1" customWidth="1"/>
    <col min="3075" max="3075" width="30" style="3" bestFit="1" customWidth="1"/>
    <col min="3076" max="3076" width="18" style="3" bestFit="1" customWidth="1"/>
    <col min="3077" max="3079" width="9.109375" style="3"/>
    <col min="3080" max="3080" width="14.33203125" style="3" bestFit="1" customWidth="1"/>
    <col min="3081" max="3083" width="9.109375" style="3"/>
    <col min="3084" max="3084" width="24" style="3" bestFit="1" customWidth="1"/>
    <col min="3085" max="3086" width="9.109375" style="3"/>
    <col min="3087" max="3087" width="24.109375" style="3" bestFit="1" customWidth="1"/>
    <col min="3088" max="3329" width="9.109375" style="3"/>
    <col min="3330" max="3330" width="24.33203125" style="3" bestFit="1" customWidth="1"/>
    <col min="3331" max="3331" width="30" style="3" bestFit="1" customWidth="1"/>
    <col min="3332" max="3332" width="18" style="3" bestFit="1" customWidth="1"/>
    <col min="3333" max="3335" width="9.109375" style="3"/>
    <col min="3336" max="3336" width="14.33203125" style="3" bestFit="1" customWidth="1"/>
    <col min="3337" max="3339" width="9.109375" style="3"/>
    <col min="3340" max="3340" width="24" style="3" bestFit="1" customWidth="1"/>
    <col min="3341" max="3342" width="9.109375" style="3"/>
    <col min="3343" max="3343" width="24.109375" style="3" bestFit="1" customWidth="1"/>
    <col min="3344" max="3585" width="9.109375" style="3"/>
    <col min="3586" max="3586" width="24.33203125" style="3" bestFit="1" customWidth="1"/>
    <col min="3587" max="3587" width="30" style="3" bestFit="1" customWidth="1"/>
    <col min="3588" max="3588" width="18" style="3" bestFit="1" customWidth="1"/>
    <col min="3589" max="3591" width="9.109375" style="3"/>
    <col min="3592" max="3592" width="14.33203125" style="3" bestFit="1" customWidth="1"/>
    <col min="3593" max="3595" width="9.109375" style="3"/>
    <col min="3596" max="3596" width="24" style="3" bestFit="1" customWidth="1"/>
    <col min="3597" max="3598" width="9.109375" style="3"/>
    <col min="3599" max="3599" width="24.109375" style="3" bestFit="1" customWidth="1"/>
    <col min="3600" max="3841" width="9.109375" style="3"/>
    <col min="3842" max="3842" width="24.33203125" style="3" bestFit="1" customWidth="1"/>
    <col min="3843" max="3843" width="30" style="3" bestFit="1" customWidth="1"/>
    <col min="3844" max="3844" width="18" style="3" bestFit="1" customWidth="1"/>
    <col min="3845" max="3847" width="9.109375" style="3"/>
    <col min="3848" max="3848" width="14.33203125" style="3" bestFit="1" customWidth="1"/>
    <col min="3849" max="3851" width="9.109375" style="3"/>
    <col min="3852" max="3852" width="24" style="3" bestFit="1" customWidth="1"/>
    <col min="3853" max="3854" width="9.109375" style="3"/>
    <col min="3855" max="3855" width="24.109375" style="3" bestFit="1" customWidth="1"/>
    <col min="3856" max="4097" width="9.109375" style="3"/>
    <col min="4098" max="4098" width="24.33203125" style="3" bestFit="1" customWidth="1"/>
    <col min="4099" max="4099" width="30" style="3" bestFit="1" customWidth="1"/>
    <col min="4100" max="4100" width="18" style="3" bestFit="1" customWidth="1"/>
    <col min="4101" max="4103" width="9.109375" style="3"/>
    <col min="4104" max="4104" width="14.33203125" style="3" bestFit="1" customWidth="1"/>
    <col min="4105" max="4107" width="9.109375" style="3"/>
    <col min="4108" max="4108" width="24" style="3" bestFit="1" customWidth="1"/>
    <col min="4109" max="4110" width="9.109375" style="3"/>
    <col min="4111" max="4111" width="24.109375" style="3" bestFit="1" customWidth="1"/>
    <col min="4112" max="4353" width="9.109375" style="3"/>
    <col min="4354" max="4354" width="24.33203125" style="3" bestFit="1" customWidth="1"/>
    <col min="4355" max="4355" width="30" style="3" bestFit="1" customWidth="1"/>
    <col min="4356" max="4356" width="18" style="3" bestFit="1" customWidth="1"/>
    <col min="4357" max="4359" width="9.109375" style="3"/>
    <col min="4360" max="4360" width="14.33203125" style="3" bestFit="1" customWidth="1"/>
    <col min="4361" max="4363" width="9.109375" style="3"/>
    <col min="4364" max="4364" width="24" style="3" bestFit="1" customWidth="1"/>
    <col min="4365" max="4366" width="9.109375" style="3"/>
    <col min="4367" max="4367" width="24.109375" style="3" bestFit="1" customWidth="1"/>
    <col min="4368" max="4609" width="9.109375" style="3"/>
    <col min="4610" max="4610" width="24.33203125" style="3" bestFit="1" customWidth="1"/>
    <col min="4611" max="4611" width="30" style="3" bestFit="1" customWidth="1"/>
    <col min="4612" max="4612" width="18" style="3" bestFit="1" customWidth="1"/>
    <col min="4613" max="4615" width="9.109375" style="3"/>
    <col min="4616" max="4616" width="14.33203125" style="3" bestFit="1" customWidth="1"/>
    <col min="4617" max="4619" width="9.109375" style="3"/>
    <col min="4620" max="4620" width="24" style="3" bestFit="1" customWidth="1"/>
    <col min="4621" max="4622" width="9.109375" style="3"/>
    <col min="4623" max="4623" width="24.109375" style="3" bestFit="1" customWidth="1"/>
    <col min="4624" max="4865" width="9.109375" style="3"/>
    <col min="4866" max="4866" width="24.33203125" style="3" bestFit="1" customWidth="1"/>
    <col min="4867" max="4867" width="30" style="3" bestFit="1" customWidth="1"/>
    <col min="4868" max="4868" width="18" style="3" bestFit="1" customWidth="1"/>
    <col min="4869" max="4871" width="9.109375" style="3"/>
    <col min="4872" max="4872" width="14.33203125" style="3" bestFit="1" customWidth="1"/>
    <col min="4873" max="4875" width="9.109375" style="3"/>
    <col min="4876" max="4876" width="24" style="3" bestFit="1" customWidth="1"/>
    <col min="4877" max="4878" width="9.109375" style="3"/>
    <col min="4879" max="4879" width="24.109375" style="3" bestFit="1" customWidth="1"/>
    <col min="4880" max="5121" width="9.109375" style="3"/>
    <col min="5122" max="5122" width="24.33203125" style="3" bestFit="1" customWidth="1"/>
    <col min="5123" max="5123" width="30" style="3" bestFit="1" customWidth="1"/>
    <col min="5124" max="5124" width="18" style="3" bestFit="1" customWidth="1"/>
    <col min="5125" max="5127" width="9.109375" style="3"/>
    <col min="5128" max="5128" width="14.33203125" style="3" bestFit="1" customWidth="1"/>
    <col min="5129" max="5131" width="9.109375" style="3"/>
    <col min="5132" max="5132" width="24" style="3" bestFit="1" customWidth="1"/>
    <col min="5133" max="5134" width="9.109375" style="3"/>
    <col min="5135" max="5135" width="24.109375" style="3" bestFit="1" customWidth="1"/>
    <col min="5136" max="5377" width="9.109375" style="3"/>
    <col min="5378" max="5378" width="24.33203125" style="3" bestFit="1" customWidth="1"/>
    <col min="5379" max="5379" width="30" style="3" bestFit="1" customWidth="1"/>
    <col min="5380" max="5380" width="18" style="3" bestFit="1" customWidth="1"/>
    <col min="5381" max="5383" width="9.109375" style="3"/>
    <col min="5384" max="5384" width="14.33203125" style="3" bestFit="1" customWidth="1"/>
    <col min="5385" max="5387" width="9.109375" style="3"/>
    <col min="5388" max="5388" width="24" style="3" bestFit="1" customWidth="1"/>
    <col min="5389" max="5390" width="9.109375" style="3"/>
    <col min="5391" max="5391" width="24.109375" style="3" bestFit="1" customWidth="1"/>
    <col min="5392" max="5633" width="9.109375" style="3"/>
    <col min="5634" max="5634" width="24.33203125" style="3" bestFit="1" customWidth="1"/>
    <col min="5635" max="5635" width="30" style="3" bestFit="1" customWidth="1"/>
    <col min="5636" max="5636" width="18" style="3" bestFit="1" customWidth="1"/>
    <col min="5637" max="5639" width="9.109375" style="3"/>
    <col min="5640" max="5640" width="14.33203125" style="3" bestFit="1" customWidth="1"/>
    <col min="5641" max="5643" width="9.109375" style="3"/>
    <col min="5644" max="5644" width="24" style="3" bestFit="1" customWidth="1"/>
    <col min="5645" max="5646" width="9.109375" style="3"/>
    <col min="5647" max="5647" width="24.109375" style="3" bestFit="1" customWidth="1"/>
    <col min="5648" max="5889" width="9.109375" style="3"/>
    <col min="5890" max="5890" width="24.33203125" style="3" bestFit="1" customWidth="1"/>
    <col min="5891" max="5891" width="30" style="3" bestFit="1" customWidth="1"/>
    <col min="5892" max="5892" width="18" style="3" bestFit="1" customWidth="1"/>
    <col min="5893" max="5895" width="9.109375" style="3"/>
    <col min="5896" max="5896" width="14.33203125" style="3" bestFit="1" customWidth="1"/>
    <col min="5897" max="5899" width="9.109375" style="3"/>
    <col min="5900" max="5900" width="24" style="3" bestFit="1" customWidth="1"/>
    <col min="5901" max="5902" width="9.109375" style="3"/>
    <col min="5903" max="5903" width="24.109375" style="3" bestFit="1" customWidth="1"/>
    <col min="5904" max="6145" width="9.109375" style="3"/>
    <col min="6146" max="6146" width="24.33203125" style="3" bestFit="1" customWidth="1"/>
    <col min="6147" max="6147" width="30" style="3" bestFit="1" customWidth="1"/>
    <col min="6148" max="6148" width="18" style="3" bestFit="1" customWidth="1"/>
    <col min="6149" max="6151" width="9.109375" style="3"/>
    <col min="6152" max="6152" width="14.33203125" style="3" bestFit="1" customWidth="1"/>
    <col min="6153" max="6155" width="9.109375" style="3"/>
    <col min="6156" max="6156" width="24" style="3" bestFit="1" customWidth="1"/>
    <col min="6157" max="6158" width="9.109375" style="3"/>
    <col min="6159" max="6159" width="24.109375" style="3" bestFit="1" customWidth="1"/>
    <col min="6160" max="6401" width="9.109375" style="3"/>
    <col min="6402" max="6402" width="24.33203125" style="3" bestFit="1" customWidth="1"/>
    <col min="6403" max="6403" width="30" style="3" bestFit="1" customWidth="1"/>
    <col min="6404" max="6404" width="18" style="3" bestFit="1" customWidth="1"/>
    <col min="6405" max="6407" width="9.109375" style="3"/>
    <col min="6408" max="6408" width="14.33203125" style="3" bestFit="1" customWidth="1"/>
    <col min="6409" max="6411" width="9.109375" style="3"/>
    <col min="6412" max="6412" width="24" style="3" bestFit="1" customWidth="1"/>
    <col min="6413" max="6414" width="9.109375" style="3"/>
    <col min="6415" max="6415" width="24.109375" style="3" bestFit="1" customWidth="1"/>
    <col min="6416" max="6657" width="9.109375" style="3"/>
    <col min="6658" max="6658" width="24.33203125" style="3" bestFit="1" customWidth="1"/>
    <col min="6659" max="6659" width="30" style="3" bestFit="1" customWidth="1"/>
    <col min="6660" max="6660" width="18" style="3" bestFit="1" customWidth="1"/>
    <col min="6661" max="6663" width="9.109375" style="3"/>
    <col min="6664" max="6664" width="14.33203125" style="3" bestFit="1" customWidth="1"/>
    <col min="6665" max="6667" width="9.109375" style="3"/>
    <col min="6668" max="6668" width="24" style="3" bestFit="1" customWidth="1"/>
    <col min="6669" max="6670" width="9.109375" style="3"/>
    <col min="6671" max="6671" width="24.109375" style="3" bestFit="1" customWidth="1"/>
    <col min="6672" max="6913" width="9.109375" style="3"/>
    <col min="6914" max="6914" width="24.33203125" style="3" bestFit="1" customWidth="1"/>
    <col min="6915" max="6915" width="30" style="3" bestFit="1" customWidth="1"/>
    <col min="6916" max="6916" width="18" style="3" bestFit="1" customWidth="1"/>
    <col min="6917" max="6919" width="9.109375" style="3"/>
    <col min="6920" max="6920" width="14.33203125" style="3" bestFit="1" customWidth="1"/>
    <col min="6921" max="6923" width="9.109375" style="3"/>
    <col min="6924" max="6924" width="24" style="3" bestFit="1" customWidth="1"/>
    <col min="6925" max="6926" width="9.109375" style="3"/>
    <col min="6927" max="6927" width="24.109375" style="3" bestFit="1" customWidth="1"/>
    <col min="6928" max="7169" width="9.109375" style="3"/>
    <col min="7170" max="7170" width="24.33203125" style="3" bestFit="1" customWidth="1"/>
    <col min="7171" max="7171" width="30" style="3" bestFit="1" customWidth="1"/>
    <col min="7172" max="7172" width="18" style="3" bestFit="1" customWidth="1"/>
    <col min="7173" max="7175" width="9.109375" style="3"/>
    <col min="7176" max="7176" width="14.33203125" style="3" bestFit="1" customWidth="1"/>
    <col min="7177" max="7179" width="9.109375" style="3"/>
    <col min="7180" max="7180" width="24" style="3" bestFit="1" customWidth="1"/>
    <col min="7181" max="7182" width="9.109375" style="3"/>
    <col min="7183" max="7183" width="24.109375" style="3" bestFit="1" customWidth="1"/>
    <col min="7184" max="7425" width="9.109375" style="3"/>
    <col min="7426" max="7426" width="24.33203125" style="3" bestFit="1" customWidth="1"/>
    <col min="7427" max="7427" width="30" style="3" bestFit="1" customWidth="1"/>
    <col min="7428" max="7428" width="18" style="3" bestFit="1" customWidth="1"/>
    <col min="7429" max="7431" width="9.109375" style="3"/>
    <col min="7432" max="7432" width="14.33203125" style="3" bestFit="1" customWidth="1"/>
    <col min="7433" max="7435" width="9.109375" style="3"/>
    <col min="7436" max="7436" width="24" style="3" bestFit="1" customWidth="1"/>
    <col min="7437" max="7438" width="9.109375" style="3"/>
    <col min="7439" max="7439" width="24.109375" style="3" bestFit="1" customWidth="1"/>
    <col min="7440" max="7681" width="9.109375" style="3"/>
    <col min="7682" max="7682" width="24.33203125" style="3" bestFit="1" customWidth="1"/>
    <col min="7683" max="7683" width="30" style="3" bestFit="1" customWidth="1"/>
    <col min="7684" max="7684" width="18" style="3" bestFit="1" customWidth="1"/>
    <col min="7685" max="7687" width="9.109375" style="3"/>
    <col min="7688" max="7688" width="14.33203125" style="3" bestFit="1" customWidth="1"/>
    <col min="7689" max="7691" width="9.109375" style="3"/>
    <col min="7692" max="7692" width="24" style="3" bestFit="1" customWidth="1"/>
    <col min="7693" max="7694" width="9.109375" style="3"/>
    <col min="7695" max="7695" width="24.109375" style="3" bestFit="1" customWidth="1"/>
    <col min="7696" max="7937" width="9.109375" style="3"/>
    <col min="7938" max="7938" width="24.33203125" style="3" bestFit="1" customWidth="1"/>
    <col min="7939" max="7939" width="30" style="3" bestFit="1" customWidth="1"/>
    <col min="7940" max="7940" width="18" style="3" bestFit="1" customWidth="1"/>
    <col min="7941" max="7943" width="9.109375" style="3"/>
    <col min="7944" max="7944" width="14.33203125" style="3" bestFit="1" customWidth="1"/>
    <col min="7945" max="7947" width="9.109375" style="3"/>
    <col min="7948" max="7948" width="24" style="3" bestFit="1" customWidth="1"/>
    <col min="7949" max="7950" width="9.109375" style="3"/>
    <col min="7951" max="7951" width="24.109375" style="3" bestFit="1" customWidth="1"/>
    <col min="7952" max="8193" width="9.109375" style="3"/>
    <col min="8194" max="8194" width="24.33203125" style="3" bestFit="1" customWidth="1"/>
    <col min="8195" max="8195" width="30" style="3" bestFit="1" customWidth="1"/>
    <col min="8196" max="8196" width="18" style="3" bestFit="1" customWidth="1"/>
    <col min="8197" max="8199" width="9.109375" style="3"/>
    <col min="8200" max="8200" width="14.33203125" style="3" bestFit="1" customWidth="1"/>
    <col min="8201" max="8203" width="9.109375" style="3"/>
    <col min="8204" max="8204" width="24" style="3" bestFit="1" customWidth="1"/>
    <col min="8205" max="8206" width="9.109375" style="3"/>
    <col min="8207" max="8207" width="24.109375" style="3" bestFit="1" customWidth="1"/>
    <col min="8208" max="8449" width="9.109375" style="3"/>
    <col min="8450" max="8450" width="24.33203125" style="3" bestFit="1" customWidth="1"/>
    <col min="8451" max="8451" width="30" style="3" bestFit="1" customWidth="1"/>
    <col min="8452" max="8452" width="18" style="3" bestFit="1" customWidth="1"/>
    <col min="8453" max="8455" width="9.109375" style="3"/>
    <col min="8456" max="8456" width="14.33203125" style="3" bestFit="1" customWidth="1"/>
    <col min="8457" max="8459" width="9.109375" style="3"/>
    <col min="8460" max="8460" width="24" style="3" bestFit="1" customWidth="1"/>
    <col min="8461" max="8462" width="9.109375" style="3"/>
    <col min="8463" max="8463" width="24.109375" style="3" bestFit="1" customWidth="1"/>
    <col min="8464" max="8705" width="9.109375" style="3"/>
    <col min="8706" max="8706" width="24.33203125" style="3" bestFit="1" customWidth="1"/>
    <col min="8707" max="8707" width="30" style="3" bestFit="1" customWidth="1"/>
    <col min="8708" max="8708" width="18" style="3" bestFit="1" customWidth="1"/>
    <col min="8709" max="8711" width="9.109375" style="3"/>
    <col min="8712" max="8712" width="14.33203125" style="3" bestFit="1" customWidth="1"/>
    <col min="8713" max="8715" width="9.109375" style="3"/>
    <col min="8716" max="8716" width="24" style="3" bestFit="1" customWidth="1"/>
    <col min="8717" max="8718" width="9.109375" style="3"/>
    <col min="8719" max="8719" width="24.109375" style="3" bestFit="1" customWidth="1"/>
    <col min="8720" max="8961" width="9.109375" style="3"/>
    <col min="8962" max="8962" width="24.33203125" style="3" bestFit="1" customWidth="1"/>
    <col min="8963" max="8963" width="30" style="3" bestFit="1" customWidth="1"/>
    <col min="8964" max="8964" width="18" style="3" bestFit="1" customWidth="1"/>
    <col min="8965" max="8967" width="9.109375" style="3"/>
    <col min="8968" max="8968" width="14.33203125" style="3" bestFit="1" customWidth="1"/>
    <col min="8969" max="8971" width="9.109375" style="3"/>
    <col min="8972" max="8972" width="24" style="3" bestFit="1" customWidth="1"/>
    <col min="8973" max="8974" width="9.109375" style="3"/>
    <col min="8975" max="8975" width="24.109375" style="3" bestFit="1" customWidth="1"/>
    <col min="8976" max="9217" width="9.109375" style="3"/>
    <col min="9218" max="9218" width="24.33203125" style="3" bestFit="1" customWidth="1"/>
    <col min="9219" max="9219" width="30" style="3" bestFit="1" customWidth="1"/>
    <col min="9220" max="9220" width="18" style="3" bestFit="1" customWidth="1"/>
    <col min="9221" max="9223" width="9.109375" style="3"/>
    <col min="9224" max="9224" width="14.33203125" style="3" bestFit="1" customWidth="1"/>
    <col min="9225" max="9227" width="9.109375" style="3"/>
    <col min="9228" max="9228" width="24" style="3" bestFit="1" customWidth="1"/>
    <col min="9229" max="9230" width="9.109375" style="3"/>
    <col min="9231" max="9231" width="24.109375" style="3" bestFit="1" customWidth="1"/>
    <col min="9232" max="9473" width="9.109375" style="3"/>
    <col min="9474" max="9474" width="24.33203125" style="3" bestFit="1" customWidth="1"/>
    <col min="9475" max="9475" width="30" style="3" bestFit="1" customWidth="1"/>
    <col min="9476" max="9476" width="18" style="3" bestFit="1" customWidth="1"/>
    <col min="9477" max="9479" width="9.109375" style="3"/>
    <col min="9480" max="9480" width="14.33203125" style="3" bestFit="1" customWidth="1"/>
    <col min="9481" max="9483" width="9.109375" style="3"/>
    <col min="9484" max="9484" width="24" style="3" bestFit="1" customWidth="1"/>
    <col min="9485" max="9486" width="9.109375" style="3"/>
    <col min="9487" max="9487" width="24.109375" style="3" bestFit="1" customWidth="1"/>
    <col min="9488" max="9729" width="9.109375" style="3"/>
    <col min="9730" max="9730" width="24.33203125" style="3" bestFit="1" customWidth="1"/>
    <col min="9731" max="9731" width="30" style="3" bestFit="1" customWidth="1"/>
    <col min="9732" max="9732" width="18" style="3" bestFit="1" customWidth="1"/>
    <col min="9733" max="9735" width="9.109375" style="3"/>
    <col min="9736" max="9736" width="14.33203125" style="3" bestFit="1" customWidth="1"/>
    <col min="9737" max="9739" width="9.109375" style="3"/>
    <col min="9740" max="9740" width="24" style="3" bestFit="1" customWidth="1"/>
    <col min="9741" max="9742" width="9.109375" style="3"/>
    <col min="9743" max="9743" width="24.109375" style="3" bestFit="1" customWidth="1"/>
    <col min="9744" max="9985" width="9.109375" style="3"/>
    <col min="9986" max="9986" width="24.33203125" style="3" bestFit="1" customWidth="1"/>
    <col min="9987" max="9987" width="30" style="3" bestFit="1" customWidth="1"/>
    <col min="9988" max="9988" width="18" style="3" bestFit="1" customWidth="1"/>
    <col min="9989" max="9991" width="9.109375" style="3"/>
    <col min="9992" max="9992" width="14.33203125" style="3" bestFit="1" customWidth="1"/>
    <col min="9993" max="9995" width="9.109375" style="3"/>
    <col min="9996" max="9996" width="24" style="3" bestFit="1" customWidth="1"/>
    <col min="9997" max="9998" width="9.109375" style="3"/>
    <col min="9999" max="9999" width="24.109375" style="3" bestFit="1" customWidth="1"/>
    <col min="10000" max="10241" width="9.109375" style="3"/>
    <col min="10242" max="10242" width="24.33203125" style="3" bestFit="1" customWidth="1"/>
    <col min="10243" max="10243" width="30" style="3" bestFit="1" customWidth="1"/>
    <col min="10244" max="10244" width="18" style="3" bestFit="1" customWidth="1"/>
    <col min="10245" max="10247" width="9.109375" style="3"/>
    <col min="10248" max="10248" width="14.33203125" style="3" bestFit="1" customWidth="1"/>
    <col min="10249" max="10251" width="9.109375" style="3"/>
    <col min="10252" max="10252" width="24" style="3" bestFit="1" customWidth="1"/>
    <col min="10253" max="10254" width="9.109375" style="3"/>
    <col min="10255" max="10255" width="24.109375" style="3" bestFit="1" customWidth="1"/>
    <col min="10256" max="10497" width="9.109375" style="3"/>
    <col min="10498" max="10498" width="24.33203125" style="3" bestFit="1" customWidth="1"/>
    <col min="10499" max="10499" width="30" style="3" bestFit="1" customWidth="1"/>
    <col min="10500" max="10500" width="18" style="3" bestFit="1" customWidth="1"/>
    <col min="10501" max="10503" width="9.109375" style="3"/>
    <col min="10504" max="10504" width="14.33203125" style="3" bestFit="1" customWidth="1"/>
    <col min="10505" max="10507" width="9.109375" style="3"/>
    <col min="10508" max="10508" width="24" style="3" bestFit="1" customWidth="1"/>
    <col min="10509" max="10510" width="9.109375" style="3"/>
    <col min="10511" max="10511" width="24.109375" style="3" bestFit="1" customWidth="1"/>
    <col min="10512" max="10753" width="9.109375" style="3"/>
    <col min="10754" max="10754" width="24.33203125" style="3" bestFit="1" customWidth="1"/>
    <col min="10755" max="10755" width="30" style="3" bestFit="1" customWidth="1"/>
    <col min="10756" max="10756" width="18" style="3" bestFit="1" customWidth="1"/>
    <col min="10757" max="10759" width="9.109375" style="3"/>
    <col min="10760" max="10760" width="14.33203125" style="3" bestFit="1" customWidth="1"/>
    <col min="10761" max="10763" width="9.109375" style="3"/>
    <col min="10764" max="10764" width="24" style="3" bestFit="1" customWidth="1"/>
    <col min="10765" max="10766" width="9.109375" style="3"/>
    <col min="10767" max="10767" width="24.109375" style="3" bestFit="1" customWidth="1"/>
    <col min="10768" max="11009" width="9.109375" style="3"/>
    <col min="11010" max="11010" width="24.33203125" style="3" bestFit="1" customWidth="1"/>
    <col min="11011" max="11011" width="30" style="3" bestFit="1" customWidth="1"/>
    <col min="11012" max="11012" width="18" style="3" bestFit="1" customWidth="1"/>
    <col min="11013" max="11015" width="9.109375" style="3"/>
    <col min="11016" max="11016" width="14.33203125" style="3" bestFit="1" customWidth="1"/>
    <col min="11017" max="11019" width="9.109375" style="3"/>
    <col min="11020" max="11020" width="24" style="3" bestFit="1" customWidth="1"/>
    <col min="11021" max="11022" width="9.109375" style="3"/>
    <col min="11023" max="11023" width="24.109375" style="3" bestFit="1" customWidth="1"/>
    <col min="11024" max="11265" width="9.109375" style="3"/>
    <col min="11266" max="11266" width="24.33203125" style="3" bestFit="1" customWidth="1"/>
    <col min="11267" max="11267" width="30" style="3" bestFit="1" customWidth="1"/>
    <col min="11268" max="11268" width="18" style="3" bestFit="1" customWidth="1"/>
    <col min="11269" max="11271" width="9.109375" style="3"/>
    <col min="11272" max="11272" width="14.33203125" style="3" bestFit="1" customWidth="1"/>
    <col min="11273" max="11275" width="9.109375" style="3"/>
    <col min="11276" max="11276" width="24" style="3" bestFit="1" customWidth="1"/>
    <col min="11277" max="11278" width="9.109375" style="3"/>
    <col min="11279" max="11279" width="24.109375" style="3" bestFit="1" customWidth="1"/>
    <col min="11280" max="11521" width="9.109375" style="3"/>
    <col min="11522" max="11522" width="24.33203125" style="3" bestFit="1" customWidth="1"/>
    <col min="11523" max="11523" width="30" style="3" bestFit="1" customWidth="1"/>
    <col min="11524" max="11524" width="18" style="3" bestFit="1" customWidth="1"/>
    <col min="11525" max="11527" width="9.109375" style="3"/>
    <col min="11528" max="11528" width="14.33203125" style="3" bestFit="1" customWidth="1"/>
    <col min="11529" max="11531" width="9.109375" style="3"/>
    <col min="11532" max="11532" width="24" style="3" bestFit="1" customWidth="1"/>
    <col min="11533" max="11534" width="9.109375" style="3"/>
    <col min="11535" max="11535" width="24.109375" style="3" bestFit="1" customWidth="1"/>
    <col min="11536" max="11777" width="9.109375" style="3"/>
    <col min="11778" max="11778" width="24.33203125" style="3" bestFit="1" customWidth="1"/>
    <col min="11779" max="11779" width="30" style="3" bestFit="1" customWidth="1"/>
    <col min="11780" max="11780" width="18" style="3" bestFit="1" customWidth="1"/>
    <col min="11781" max="11783" width="9.109375" style="3"/>
    <col min="11784" max="11784" width="14.33203125" style="3" bestFit="1" customWidth="1"/>
    <col min="11785" max="11787" width="9.109375" style="3"/>
    <col min="11788" max="11788" width="24" style="3" bestFit="1" customWidth="1"/>
    <col min="11789" max="11790" width="9.109375" style="3"/>
    <col min="11791" max="11791" width="24.109375" style="3" bestFit="1" customWidth="1"/>
    <col min="11792" max="12033" width="9.109375" style="3"/>
    <col min="12034" max="12034" width="24.33203125" style="3" bestFit="1" customWidth="1"/>
    <col min="12035" max="12035" width="30" style="3" bestFit="1" customWidth="1"/>
    <col min="12036" max="12036" width="18" style="3" bestFit="1" customWidth="1"/>
    <col min="12037" max="12039" width="9.109375" style="3"/>
    <col min="12040" max="12040" width="14.33203125" style="3" bestFit="1" customWidth="1"/>
    <col min="12041" max="12043" width="9.109375" style="3"/>
    <col min="12044" max="12044" width="24" style="3" bestFit="1" customWidth="1"/>
    <col min="12045" max="12046" width="9.109375" style="3"/>
    <col min="12047" max="12047" width="24.109375" style="3" bestFit="1" customWidth="1"/>
    <col min="12048" max="12289" width="9.109375" style="3"/>
    <col min="12290" max="12290" width="24.33203125" style="3" bestFit="1" customWidth="1"/>
    <col min="12291" max="12291" width="30" style="3" bestFit="1" customWidth="1"/>
    <col min="12292" max="12292" width="18" style="3" bestFit="1" customWidth="1"/>
    <col min="12293" max="12295" width="9.109375" style="3"/>
    <col min="12296" max="12296" width="14.33203125" style="3" bestFit="1" customWidth="1"/>
    <col min="12297" max="12299" width="9.109375" style="3"/>
    <col min="12300" max="12300" width="24" style="3" bestFit="1" customWidth="1"/>
    <col min="12301" max="12302" width="9.109375" style="3"/>
    <col min="12303" max="12303" width="24.109375" style="3" bestFit="1" customWidth="1"/>
    <col min="12304" max="12545" width="9.109375" style="3"/>
    <col min="12546" max="12546" width="24.33203125" style="3" bestFit="1" customWidth="1"/>
    <col min="12547" max="12547" width="30" style="3" bestFit="1" customWidth="1"/>
    <col min="12548" max="12548" width="18" style="3" bestFit="1" customWidth="1"/>
    <col min="12549" max="12551" width="9.109375" style="3"/>
    <col min="12552" max="12552" width="14.33203125" style="3" bestFit="1" customWidth="1"/>
    <col min="12553" max="12555" width="9.109375" style="3"/>
    <col min="12556" max="12556" width="24" style="3" bestFit="1" customWidth="1"/>
    <col min="12557" max="12558" width="9.109375" style="3"/>
    <col min="12559" max="12559" width="24.109375" style="3" bestFit="1" customWidth="1"/>
    <col min="12560" max="12801" width="9.109375" style="3"/>
    <col min="12802" max="12802" width="24.33203125" style="3" bestFit="1" customWidth="1"/>
    <col min="12803" max="12803" width="30" style="3" bestFit="1" customWidth="1"/>
    <col min="12804" max="12804" width="18" style="3" bestFit="1" customWidth="1"/>
    <col min="12805" max="12807" width="9.109375" style="3"/>
    <col min="12808" max="12808" width="14.33203125" style="3" bestFit="1" customWidth="1"/>
    <col min="12809" max="12811" width="9.109375" style="3"/>
    <col min="12812" max="12812" width="24" style="3" bestFit="1" customWidth="1"/>
    <col min="12813" max="12814" width="9.109375" style="3"/>
    <col min="12815" max="12815" width="24.109375" style="3" bestFit="1" customWidth="1"/>
    <col min="12816" max="13057" width="9.109375" style="3"/>
    <col min="13058" max="13058" width="24.33203125" style="3" bestFit="1" customWidth="1"/>
    <col min="13059" max="13059" width="30" style="3" bestFit="1" customWidth="1"/>
    <col min="13060" max="13060" width="18" style="3" bestFit="1" customWidth="1"/>
    <col min="13061" max="13063" width="9.109375" style="3"/>
    <col min="13064" max="13064" width="14.33203125" style="3" bestFit="1" customWidth="1"/>
    <col min="13065" max="13067" width="9.109375" style="3"/>
    <col min="13068" max="13068" width="24" style="3" bestFit="1" customWidth="1"/>
    <col min="13069" max="13070" width="9.109375" style="3"/>
    <col min="13071" max="13071" width="24.109375" style="3" bestFit="1" customWidth="1"/>
    <col min="13072" max="13313" width="9.109375" style="3"/>
    <col min="13314" max="13314" width="24.33203125" style="3" bestFit="1" customWidth="1"/>
    <col min="13315" max="13315" width="30" style="3" bestFit="1" customWidth="1"/>
    <col min="13316" max="13316" width="18" style="3" bestFit="1" customWidth="1"/>
    <col min="13317" max="13319" width="9.109375" style="3"/>
    <col min="13320" max="13320" width="14.33203125" style="3" bestFit="1" customWidth="1"/>
    <col min="13321" max="13323" width="9.109375" style="3"/>
    <col min="13324" max="13324" width="24" style="3" bestFit="1" customWidth="1"/>
    <col min="13325" max="13326" width="9.109375" style="3"/>
    <col min="13327" max="13327" width="24.109375" style="3" bestFit="1" customWidth="1"/>
    <col min="13328" max="13569" width="9.109375" style="3"/>
    <col min="13570" max="13570" width="24.33203125" style="3" bestFit="1" customWidth="1"/>
    <col min="13571" max="13571" width="30" style="3" bestFit="1" customWidth="1"/>
    <col min="13572" max="13572" width="18" style="3" bestFit="1" customWidth="1"/>
    <col min="13573" max="13575" width="9.109375" style="3"/>
    <col min="13576" max="13576" width="14.33203125" style="3" bestFit="1" customWidth="1"/>
    <col min="13577" max="13579" width="9.109375" style="3"/>
    <col min="13580" max="13580" width="24" style="3" bestFit="1" customWidth="1"/>
    <col min="13581" max="13582" width="9.109375" style="3"/>
    <col min="13583" max="13583" width="24.109375" style="3" bestFit="1" customWidth="1"/>
    <col min="13584" max="13825" width="9.109375" style="3"/>
    <col min="13826" max="13826" width="24.33203125" style="3" bestFit="1" customWidth="1"/>
    <col min="13827" max="13827" width="30" style="3" bestFit="1" customWidth="1"/>
    <col min="13828" max="13828" width="18" style="3" bestFit="1" customWidth="1"/>
    <col min="13829" max="13831" width="9.109375" style="3"/>
    <col min="13832" max="13832" width="14.33203125" style="3" bestFit="1" customWidth="1"/>
    <col min="13833" max="13835" width="9.109375" style="3"/>
    <col min="13836" max="13836" width="24" style="3" bestFit="1" customWidth="1"/>
    <col min="13837" max="13838" width="9.109375" style="3"/>
    <col min="13839" max="13839" width="24.109375" style="3" bestFit="1" customWidth="1"/>
    <col min="13840" max="14081" width="9.109375" style="3"/>
    <col min="14082" max="14082" width="24.33203125" style="3" bestFit="1" customWidth="1"/>
    <col min="14083" max="14083" width="30" style="3" bestFit="1" customWidth="1"/>
    <col min="14084" max="14084" width="18" style="3" bestFit="1" customWidth="1"/>
    <col min="14085" max="14087" width="9.109375" style="3"/>
    <col min="14088" max="14088" width="14.33203125" style="3" bestFit="1" customWidth="1"/>
    <col min="14089" max="14091" width="9.109375" style="3"/>
    <col min="14092" max="14092" width="24" style="3" bestFit="1" customWidth="1"/>
    <col min="14093" max="14094" width="9.109375" style="3"/>
    <col min="14095" max="14095" width="24.109375" style="3" bestFit="1" customWidth="1"/>
    <col min="14096" max="14337" width="9.109375" style="3"/>
    <col min="14338" max="14338" width="24.33203125" style="3" bestFit="1" customWidth="1"/>
    <col min="14339" max="14339" width="30" style="3" bestFit="1" customWidth="1"/>
    <col min="14340" max="14340" width="18" style="3" bestFit="1" customWidth="1"/>
    <col min="14341" max="14343" width="9.109375" style="3"/>
    <col min="14344" max="14344" width="14.33203125" style="3" bestFit="1" customWidth="1"/>
    <col min="14345" max="14347" width="9.109375" style="3"/>
    <col min="14348" max="14348" width="24" style="3" bestFit="1" customWidth="1"/>
    <col min="14349" max="14350" width="9.109375" style="3"/>
    <col min="14351" max="14351" width="24.109375" style="3" bestFit="1" customWidth="1"/>
    <col min="14352" max="14593" width="9.109375" style="3"/>
    <col min="14594" max="14594" width="24.33203125" style="3" bestFit="1" customWidth="1"/>
    <col min="14595" max="14595" width="30" style="3" bestFit="1" customWidth="1"/>
    <col min="14596" max="14596" width="18" style="3" bestFit="1" customWidth="1"/>
    <col min="14597" max="14599" width="9.109375" style="3"/>
    <col min="14600" max="14600" width="14.33203125" style="3" bestFit="1" customWidth="1"/>
    <col min="14601" max="14603" width="9.109375" style="3"/>
    <col min="14604" max="14604" width="24" style="3" bestFit="1" customWidth="1"/>
    <col min="14605" max="14606" width="9.109375" style="3"/>
    <col min="14607" max="14607" width="24.109375" style="3" bestFit="1" customWidth="1"/>
    <col min="14608" max="14849" width="9.109375" style="3"/>
    <col min="14850" max="14850" width="24.33203125" style="3" bestFit="1" customWidth="1"/>
    <col min="14851" max="14851" width="30" style="3" bestFit="1" customWidth="1"/>
    <col min="14852" max="14852" width="18" style="3" bestFit="1" customWidth="1"/>
    <col min="14853" max="14855" width="9.109375" style="3"/>
    <col min="14856" max="14856" width="14.33203125" style="3" bestFit="1" customWidth="1"/>
    <col min="14857" max="14859" width="9.109375" style="3"/>
    <col min="14860" max="14860" width="24" style="3" bestFit="1" customWidth="1"/>
    <col min="14861" max="14862" width="9.109375" style="3"/>
    <col min="14863" max="14863" width="24.109375" style="3" bestFit="1" customWidth="1"/>
    <col min="14864" max="15105" width="9.109375" style="3"/>
    <col min="15106" max="15106" width="24.33203125" style="3" bestFit="1" customWidth="1"/>
    <col min="15107" max="15107" width="30" style="3" bestFit="1" customWidth="1"/>
    <col min="15108" max="15108" width="18" style="3" bestFit="1" customWidth="1"/>
    <col min="15109" max="15111" width="9.109375" style="3"/>
    <col min="15112" max="15112" width="14.33203125" style="3" bestFit="1" customWidth="1"/>
    <col min="15113" max="15115" width="9.109375" style="3"/>
    <col min="15116" max="15116" width="24" style="3" bestFit="1" customWidth="1"/>
    <col min="15117" max="15118" width="9.109375" style="3"/>
    <col min="15119" max="15119" width="24.109375" style="3" bestFit="1" customWidth="1"/>
    <col min="15120" max="15361" width="9.109375" style="3"/>
    <col min="15362" max="15362" width="24.33203125" style="3" bestFit="1" customWidth="1"/>
    <col min="15363" max="15363" width="30" style="3" bestFit="1" customWidth="1"/>
    <col min="15364" max="15364" width="18" style="3" bestFit="1" customWidth="1"/>
    <col min="15365" max="15367" width="9.109375" style="3"/>
    <col min="15368" max="15368" width="14.33203125" style="3" bestFit="1" customWidth="1"/>
    <col min="15369" max="15371" width="9.109375" style="3"/>
    <col min="15372" max="15372" width="24" style="3" bestFit="1" customWidth="1"/>
    <col min="15373" max="15374" width="9.109375" style="3"/>
    <col min="15375" max="15375" width="24.109375" style="3" bestFit="1" customWidth="1"/>
    <col min="15376" max="15617" width="9.109375" style="3"/>
    <col min="15618" max="15618" width="24.33203125" style="3" bestFit="1" customWidth="1"/>
    <col min="15619" max="15619" width="30" style="3" bestFit="1" customWidth="1"/>
    <col min="15620" max="15620" width="18" style="3" bestFit="1" customWidth="1"/>
    <col min="15621" max="15623" width="9.109375" style="3"/>
    <col min="15624" max="15624" width="14.33203125" style="3" bestFit="1" customWidth="1"/>
    <col min="15625" max="15627" width="9.109375" style="3"/>
    <col min="15628" max="15628" width="24" style="3" bestFit="1" customWidth="1"/>
    <col min="15629" max="15630" width="9.109375" style="3"/>
    <col min="15631" max="15631" width="24.109375" style="3" bestFit="1" customWidth="1"/>
    <col min="15632" max="15873" width="9.109375" style="3"/>
    <col min="15874" max="15874" width="24.33203125" style="3" bestFit="1" customWidth="1"/>
    <col min="15875" max="15875" width="30" style="3" bestFit="1" customWidth="1"/>
    <col min="15876" max="15876" width="18" style="3" bestFit="1" customWidth="1"/>
    <col min="15877" max="15879" width="9.109375" style="3"/>
    <col min="15880" max="15880" width="14.33203125" style="3" bestFit="1" customWidth="1"/>
    <col min="15881" max="15883" width="9.109375" style="3"/>
    <col min="15884" max="15884" width="24" style="3" bestFit="1" customWidth="1"/>
    <col min="15885" max="15886" width="9.109375" style="3"/>
    <col min="15887" max="15887" width="24.109375" style="3" bestFit="1" customWidth="1"/>
    <col min="15888" max="16129" width="9.109375" style="3"/>
    <col min="16130" max="16130" width="24.33203125" style="3" bestFit="1" customWidth="1"/>
    <col min="16131" max="16131" width="30" style="3" bestFit="1" customWidth="1"/>
    <col min="16132" max="16132" width="18" style="3" bestFit="1" customWidth="1"/>
    <col min="16133" max="16135" width="9.109375" style="3"/>
    <col min="16136" max="16136" width="14.33203125" style="3" bestFit="1" customWidth="1"/>
    <col min="16137" max="16139" width="9.109375" style="3"/>
    <col min="16140" max="16140" width="24" style="3" bestFit="1" customWidth="1"/>
    <col min="16141" max="16142" width="9.109375" style="3"/>
    <col min="16143" max="16143" width="24.109375" style="3" bestFit="1" customWidth="1"/>
    <col min="16144" max="16384" width="9.109375" style="3"/>
  </cols>
  <sheetData>
    <row r="1" spans="1:20">
      <c r="A1" s="3" t="s">
        <v>51</v>
      </c>
    </row>
    <row r="2" spans="1:20">
      <c r="B2" s="4" t="s">
        <v>219</v>
      </c>
    </row>
    <row r="3" spans="1:20">
      <c r="B3" s="4" t="s">
        <v>9</v>
      </c>
      <c r="I3" s="3" t="s">
        <v>167</v>
      </c>
      <c r="J3" s="3" t="s">
        <v>168</v>
      </c>
    </row>
    <row r="4" spans="1:20">
      <c r="G4" s="3" t="s">
        <v>28</v>
      </c>
    </row>
    <row r="5" spans="1:20">
      <c r="B5" s="7" t="s">
        <v>0</v>
      </c>
      <c r="C5" s="5" t="s">
        <v>3</v>
      </c>
      <c r="D5" s="6" t="s">
        <v>5</v>
      </c>
      <c r="E5" s="6" t="s">
        <v>7</v>
      </c>
      <c r="F5" s="6" t="s">
        <v>2</v>
      </c>
      <c r="G5" s="6" t="s">
        <v>8</v>
      </c>
      <c r="H5" s="1" t="s">
        <v>27</v>
      </c>
      <c r="I5" s="2" t="s">
        <v>12</v>
      </c>
      <c r="J5" s="2" t="s">
        <v>11</v>
      </c>
      <c r="K5" s="2" t="s">
        <v>25</v>
      </c>
      <c r="L5" s="7" t="s">
        <v>10</v>
      </c>
    </row>
    <row r="6" spans="1:20" s="164" customFormat="1">
      <c r="B6" s="224" t="s">
        <v>186</v>
      </c>
      <c r="C6" s="224"/>
      <c r="D6" s="224"/>
      <c r="E6" s="224"/>
      <c r="F6" s="224"/>
      <c r="G6" s="224"/>
      <c r="H6" s="224"/>
      <c r="I6" s="224" t="s">
        <v>167</v>
      </c>
      <c r="J6" s="224" t="s">
        <v>168</v>
      </c>
      <c r="K6" s="224"/>
      <c r="L6" s="224"/>
    </row>
    <row r="7" spans="1:20">
      <c r="B7" s="3" t="s">
        <v>179</v>
      </c>
      <c r="C7" s="3" t="s">
        <v>86</v>
      </c>
      <c r="D7" s="3" t="s">
        <v>13</v>
      </c>
      <c r="F7" s="3">
        <v>2014</v>
      </c>
      <c r="G7" s="3" t="s">
        <v>29</v>
      </c>
      <c r="H7" s="3">
        <v>1</v>
      </c>
      <c r="I7" s="171">
        <f>ROUND($F$15*I24/1000,2)</f>
        <v>3.06</v>
      </c>
      <c r="J7" s="171">
        <f>ROUND($F$15*J24/1000,2)</f>
        <v>0.61</v>
      </c>
      <c r="K7" s="3">
        <v>5</v>
      </c>
      <c r="L7" s="3" t="s">
        <v>169</v>
      </c>
      <c r="O7" s="8"/>
      <c r="P7" s="8"/>
      <c r="Q7" s="8"/>
      <c r="R7" s="8"/>
      <c r="S7" s="8"/>
      <c r="T7" s="8"/>
    </row>
    <row r="8" spans="1:20">
      <c r="B8" s="164" t="s">
        <v>180</v>
      </c>
      <c r="C8" s="3" t="s">
        <v>87</v>
      </c>
      <c r="D8" s="3" t="s">
        <v>26</v>
      </c>
      <c r="F8" s="3">
        <v>2014</v>
      </c>
      <c r="G8" s="3" t="s">
        <v>29</v>
      </c>
      <c r="H8" s="3">
        <v>1</v>
      </c>
      <c r="I8" s="171">
        <f>ROUND($F$16*I25/1000,2)</f>
        <v>10.83</v>
      </c>
      <c r="J8" s="171">
        <f>ROUND($F$16*J25/1000,2)</f>
        <v>7.9</v>
      </c>
      <c r="K8" s="3">
        <v>5</v>
      </c>
      <c r="L8" s="3" t="s">
        <v>170</v>
      </c>
      <c r="O8" s="8"/>
      <c r="P8" s="8"/>
      <c r="Q8" s="8"/>
      <c r="R8" s="8"/>
      <c r="S8" s="8"/>
      <c r="T8" s="8"/>
    </row>
    <row r="9" spans="1:20">
      <c r="O9" s="8"/>
      <c r="P9" s="8"/>
      <c r="Q9" s="8"/>
      <c r="R9" s="8"/>
      <c r="S9" s="8"/>
      <c r="T9" s="8"/>
    </row>
    <row r="10" spans="1:20">
      <c r="O10" s="8"/>
      <c r="P10" s="162"/>
      <c r="Q10" s="162"/>
      <c r="R10" s="162"/>
      <c r="S10" s="162"/>
      <c r="T10" s="8"/>
    </row>
    <row r="11" spans="1:20">
      <c r="O11" s="163"/>
      <c r="P11" s="8"/>
      <c r="Q11" s="8"/>
      <c r="R11" s="8"/>
      <c r="S11" s="8"/>
      <c r="T11" s="8"/>
    </row>
    <row r="12" spans="1:20" ht="15" thickBot="1">
      <c r="O12" s="163"/>
      <c r="P12" s="8"/>
      <c r="Q12" s="8"/>
      <c r="R12" s="8"/>
      <c r="S12" s="8"/>
      <c r="T12" s="8"/>
    </row>
    <row r="13" spans="1:20" ht="15.6" thickTop="1" thickBot="1">
      <c r="C13" s="131" t="s">
        <v>88</v>
      </c>
      <c r="D13" s="132" t="s">
        <v>89</v>
      </c>
      <c r="E13" s="131" t="s">
        <v>88</v>
      </c>
      <c r="F13" s="132" t="s">
        <v>89</v>
      </c>
      <c r="O13" s="8"/>
      <c r="P13" s="8"/>
      <c r="Q13" s="8"/>
      <c r="R13" s="8"/>
      <c r="S13" s="8"/>
      <c r="T13" s="8"/>
    </row>
    <row r="14" spans="1:20" ht="15.6" thickTop="1" thickBot="1">
      <c r="C14" s="133">
        <v>2010</v>
      </c>
      <c r="D14" s="134">
        <v>2010</v>
      </c>
      <c r="E14" s="133">
        <v>2014</v>
      </c>
      <c r="F14" s="134">
        <v>2014</v>
      </c>
      <c r="P14" s="8"/>
      <c r="Q14" s="8"/>
      <c r="R14" s="8"/>
      <c r="S14" s="8"/>
      <c r="T14" s="8"/>
    </row>
    <row r="15" spans="1:20" ht="15" thickTop="1">
      <c r="B15" s="135" t="s">
        <v>73</v>
      </c>
      <c r="C15" s="136">
        <v>4207</v>
      </c>
      <c r="D15" s="137">
        <v>3786</v>
      </c>
      <c r="E15" s="285">
        <v>4050.19</v>
      </c>
      <c r="F15" s="284">
        <v>3665.42</v>
      </c>
      <c r="I15" s="3" t="s">
        <v>90</v>
      </c>
      <c r="J15" s="138"/>
      <c r="K15" s="138"/>
      <c r="L15" s="138"/>
      <c r="M15" s="138"/>
      <c r="N15" s="138"/>
      <c r="O15" s="138"/>
      <c r="P15" s="8"/>
      <c r="Q15" s="8"/>
      <c r="R15" s="8"/>
      <c r="S15" s="8"/>
      <c r="T15" s="8"/>
    </row>
    <row r="16" spans="1:20" ht="15" thickBot="1">
      <c r="B16" s="139" t="s">
        <v>72</v>
      </c>
      <c r="C16" s="140">
        <v>23554</v>
      </c>
      <c r="D16" s="141">
        <v>20021</v>
      </c>
      <c r="E16" s="285">
        <v>21908.959999999999</v>
      </c>
      <c r="F16" s="284">
        <v>18732.16</v>
      </c>
      <c r="I16" s="3" t="s">
        <v>91</v>
      </c>
      <c r="P16" s="8"/>
      <c r="Q16" s="8"/>
      <c r="R16" s="8"/>
      <c r="S16" s="8"/>
      <c r="T16" s="8"/>
    </row>
    <row r="17" spans="3:20" ht="15" thickTop="1">
      <c r="I17" s="18"/>
      <c r="J17" s="18"/>
      <c r="O17" s="8"/>
      <c r="P17" s="8"/>
      <c r="Q17" s="8"/>
      <c r="R17" s="8"/>
      <c r="S17" s="8"/>
      <c r="T17" s="8"/>
    </row>
    <row r="18" spans="3:20" ht="15" thickBot="1">
      <c r="O18" s="8"/>
      <c r="P18" s="8"/>
      <c r="Q18" s="8"/>
      <c r="R18" s="8"/>
      <c r="S18" s="8"/>
      <c r="T18" s="8"/>
    </row>
    <row r="19" spans="3:20" ht="15.6" thickTop="1" thickBot="1">
      <c r="C19" s="142" t="s">
        <v>92</v>
      </c>
      <c r="D19" s="143" t="s">
        <v>12</v>
      </c>
      <c r="E19" s="144" t="s">
        <v>11</v>
      </c>
      <c r="H19" s="131" t="s">
        <v>93</v>
      </c>
      <c r="I19" s="145" t="s">
        <v>12</v>
      </c>
      <c r="J19" s="146" t="s">
        <v>11</v>
      </c>
    </row>
    <row r="20" spans="3:20" ht="15" thickBot="1">
      <c r="C20" s="147" t="s">
        <v>94</v>
      </c>
      <c r="D20" s="158">
        <v>2.9812859143113513</v>
      </c>
      <c r="E20" s="159">
        <v>1.2444638499799396</v>
      </c>
      <c r="H20" s="148" t="s">
        <v>95</v>
      </c>
      <c r="I20" s="149">
        <f>SUM(D26:D31)</f>
        <v>3.0215152542480492</v>
      </c>
      <c r="J20" s="150">
        <f>SUM(E26:E31)</f>
        <v>0.60268297065680221</v>
      </c>
      <c r="L20" s="3" t="s">
        <v>96</v>
      </c>
    </row>
    <row r="21" spans="3:20" ht="15" thickBot="1">
      <c r="C21" s="147" t="s">
        <v>94</v>
      </c>
      <c r="D21" s="158">
        <v>1.5041731437128953</v>
      </c>
      <c r="E21" s="159">
        <v>1.1540019461845619</v>
      </c>
      <c r="H21" s="139" t="s">
        <v>97</v>
      </c>
      <c r="I21" s="151">
        <f>SUM(D20:D25)</f>
        <v>11.893951486870833</v>
      </c>
      <c r="J21" s="152">
        <f>SUM(E20:E25)</f>
        <v>8.6759511170509089</v>
      </c>
    </row>
    <row r="22" spans="3:20" ht="15" thickBot="1">
      <c r="C22" s="147" t="s">
        <v>98</v>
      </c>
      <c r="D22" s="158">
        <v>4.1565480762539906</v>
      </c>
      <c r="E22" s="159">
        <v>0.2537913558472033</v>
      </c>
    </row>
    <row r="23" spans="3:20" ht="15.6" thickTop="1" thickBot="1">
      <c r="C23" s="147" t="s">
        <v>98</v>
      </c>
      <c r="D23" s="158">
        <v>0.89541687033788497</v>
      </c>
      <c r="E23" s="159">
        <v>0.27350896201028663</v>
      </c>
      <c r="H23" s="131" t="s">
        <v>93</v>
      </c>
      <c r="I23" s="145" t="s">
        <v>12</v>
      </c>
      <c r="J23" s="146" t="s">
        <v>11</v>
      </c>
    </row>
    <row r="24" spans="3:20" ht="15" thickBot="1">
      <c r="C24" s="147" t="s">
        <v>99</v>
      </c>
      <c r="D24" s="158">
        <v>1.4026228019513625</v>
      </c>
      <c r="E24" s="159">
        <v>3.7370082761552075</v>
      </c>
      <c r="H24" s="148" t="s">
        <v>95</v>
      </c>
      <c r="I24" s="153">
        <f>I20/SUM($I$20:$J$20)</f>
        <v>0.83370584795410163</v>
      </c>
      <c r="J24" s="154">
        <f>J20/SUM($I$20:$J$20)</f>
        <v>0.16629415204589834</v>
      </c>
      <c r="L24" s="3" t="s">
        <v>100</v>
      </c>
    </row>
    <row r="25" spans="3:20" ht="15" thickBot="1">
      <c r="C25" s="147" t="s">
        <v>99</v>
      </c>
      <c r="D25" s="158">
        <v>0.95390468030334685</v>
      </c>
      <c r="E25" s="159">
        <v>2.0131767268737106</v>
      </c>
      <c r="H25" s="139" t="s">
        <v>97</v>
      </c>
      <c r="I25" s="155">
        <f>I21/SUM($I$21:$J$21)</f>
        <v>0.57822108912675163</v>
      </c>
      <c r="J25" s="156">
        <f>J21/SUM($I$21:$J$21)</f>
        <v>0.42177891087324848</v>
      </c>
      <c r="L25" s="3" t="s">
        <v>101</v>
      </c>
    </row>
    <row r="26" spans="3:20" ht="15" thickBot="1">
      <c r="C26" s="147" t="s">
        <v>102</v>
      </c>
      <c r="D26" s="158">
        <v>0.75259474889530775</v>
      </c>
      <c r="E26" s="159">
        <v>0.15682529347846549</v>
      </c>
    </row>
    <row r="27" spans="3:20" ht="15" thickBot="1">
      <c r="C27" s="147" t="s">
        <v>102</v>
      </c>
      <c r="D27" s="158">
        <v>0.19581276930273747</v>
      </c>
      <c r="E27" s="159">
        <v>6.8819350580588398E-2</v>
      </c>
    </row>
    <row r="28" spans="3:20" ht="15" thickBot="1">
      <c r="C28" s="147" t="s">
        <v>103</v>
      </c>
      <c r="D28" s="158">
        <v>1.6222108707983598</v>
      </c>
      <c r="E28" s="159">
        <v>3.1379433788139094E-2</v>
      </c>
    </row>
    <row r="29" spans="3:20" ht="15" thickBot="1">
      <c r="C29" s="147" t="s">
        <v>103</v>
      </c>
      <c r="D29" s="158">
        <v>0.24442777755043013</v>
      </c>
      <c r="E29" s="159">
        <v>9.8845957465763939E-3</v>
      </c>
    </row>
    <row r="30" spans="3:20" ht="15" thickBot="1">
      <c r="C30" s="147" t="s">
        <v>104</v>
      </c>
      <c r="D30" s="158">
        <v>0.14244480241032562</v>
      </c>
      <c r="E30" s="159">
        <v>0.26457663492147254</v>
      </c>
    </row>
    <row r="31" spans="3:20" ht="15" thickBot="1">
      <c r="C31" s="157" t="s">
        <v>104</v>
      </c>
      <c r="D31" s="160">
        <v>6.4024285290888369E-2</v>
      </c>
      <c r="E31" s="161">
        <v>7.1197662141560342E-2</v>
      </c>
    </row>
    <row r="32" spans="3:20" ht="15" thickTop="1"/>
  </sheetData>
  <pageMargins left="0.7" right="0.7" top="0.75" bottom="0.75" header="0.3" footer="0.3"/>
  <pageSetup paperSize="9" orientation="portrait"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92D050"/>
  </sheetPr>
  <dimension ref="A2:J26"/>
  <sheetViews>
    <sheetView workbookViewId="0">
      <selection activeCell="G9" sqref="G9:H14"/>
    </sheetView>
  </sheetViews>
  <sheetFormatPr defaultColWidth="9.109375" defaultRowHeight="14.4"/>
  <cols>
    <col min="1" max="1" width="9.109375" style="164"/>
    <col min="2" max="2" width="26.44140625" style="164" bestFit="1" customWidth="1"/>
    <col min="3" max="3" width="15.109375" style="164" customWidth="1"/>
    <col min="4" max="4" width="6.6640625" style="164" customWidth="1"/>
    <col min="5" max="5" width="17.5546875" style="164" customWidth="1"/>
    <col min="6" max="6" width="10.109375" style="164" customWidth="1"/>
    <col min="7" max="7" width="12.33203125" style="164" customWidth="1"/>
    <col min="8" max="8" width="14.5546875" style="164" customWidth="1"/>
    <col min="9" max="9" width="9.109375" style="164"/>
    <col min="10" max="10" width="76" style="164" bestFit="1" customWidth="1"/>
    <col min="11" max="12" width="9.109375" style="164"/>
    <col min="13" max="13" width="10.6640625" style="164" bestFit="1" customWidth="1"/>
    <col min="14" max="14" width="12.88671875" style="164" bestFit="1" customWidth="1"/>
    <col min="15" max="15" width="76.88671875" style="164" customWidth="1"/>
    <col min="16" max="16384" width="9.109375" style="164"/>
  </cols>
  <sheetData>
    <row r="2" spans="1:10">
      <c r="A2" s="164" t="s">
        <v>51</v>
      </c>
      <c r="D2" s="174"/>
    </row>
    <row r="3" spans="1:10">
      <c r="A3" s="29"/>
      <c r="B3" s="29" t="s">
        <v>218</v>
      </c>
      <c r="I3" s="175">
        <v>0.02</v>
      </c>
      <c r="J3" s="164" t="s">
        <v>113</v>
      </c>
    </row>
    <row r="4" spans="1:10">
      <c r="A4" s="29"/>
      <c r="B4" s="29" t="s">
        <v>9</v>
      </c>
    </row>
    <row r="5" spans="1:10">
      <c r="B5" s="165"/>
    </row>
    <row r="6" spans="1:10" ht="15" thickBot="1">
      <c r="E6" s="164" t="s">
        <v>166</v>
      </c>
      <c r="J6" s="29"/>
    </row>
    <row r="7" spans="1:10">
      <c r="B7" s="204" t="s">
        <v>0</v>
      </c>
      <c r="C7" s="205" t="s">
        <v>158</v>
      </c>
      <c r="D7" s="205" t="s">
        <v>2</v>
      </c>
      <c r="E7" s="206" t="s">
        <v>157</v>
      </c>
      <c r="F7" s="207" t="s">
        <v>114</v>
      </c>
      <c r="G7" s="208" t="s">
        <v>12</v>
      </c>
      <c r="H7" s="208" t="s">
        <v>11</v>
      </c>
      <c r="I7" s="208">
        <v>0</v>
      </c>
      <c r="J7" s="177" t="s">
        <v>10</v>
      </c>
    </row>
    <row r="8" spans="1:10">
      <c r="B8" s="224" t="s">
        <v>186</v>
      </c>
      <c r="C8" s="224"/>
      <c r="D8" s="224"/>
      <c r="E8" s="224"/>
      <c r="F8" s="224"/>
      <c r="G8" s="224"/>
      <c r="H8" s="224"/>
      <c r="I8" s="224"/>
      <c r="J8" s="224"/>
    </row>
    <row r="9" spans="1:10">
      <c r="B9" s="209" t="s">
        <v>159</v>
      </c>
      <c r="C9" s="221" t="str">
        <f t="shared" ref="C9:C14" si="0">G21</f>
        <v>DHPIPEHETCE1</v>
      </c>
      <c r="D9" s="210">
        <v>2012</v>
      </c>
      <c r="E9" s="210" t="s">
        <v>165</v>
      </c>
      <c r="F9" s="210">
        <v>1</v>
      </c>
      <c r="G9" s="211">
        <f>ROUNDUP(E21*$I$3,2)</f>
        <v>67.600000000000009</v>
      </c>
      <c r="H9" s="211">
        <f t="shared" ref="H9:H14" si="1">ROUNDUP(F21*$I$3,2)</f>
        <v>77.680000000000007</v>
      </c>
      <c r="I9" s="212">
        <v>5</v>
      </c>
      <c r="J9" s="213" t="s">
        <v>115</v>
      </c>
    </row>
    <row r="10" spans="1:10">
      <c r="B10" s="214" t="s">
        <v>160</v>
      </c>
      <c r="C10" s="179" t="str">
        <f t="shared" si="0"/>
        <v>DHPIPEHETCN1</v>
      </c>
      <c r="D10" s="178">
        <v>2012</v>
      </c>
      <c r="E10" s="178" t="s">
        <v>165</v>
      </c>
      <c r="F10" s="178">
        <v>1</v>
      </c>
      <c r="G10" s="211">
        <f t="shared" ref="G10:G14" si="2">ROUNDUP(E22*$I$3,2)</f>
        <v>10.28</v>
      </c>
      <c r="H10" s="211">
        <f t="shared" si="1"/>
        <v>1.1499999999999999</v>
      </c>
      <c r="I10" s="180">
        <v>5</v>
      </c>
      <c r="J10" s="215" t="s">
        <v>116</v>
      </c>
    </row>
    <row r="11" spans="1:10">
      <c r="B11" s="214" t="s">
        <v>161</v>
      </c>
      <c r="C11" s="179" t="str">
        <f t="shared" si="0"/>
        <v>DHPIPEHETCN2</v>
      </c>
      <c r="D11" s="178">
        <v>2012</v>
      </c>
      <c r="E11" s="178" t="s">
        <v>165</v>
      </c>
      <c r="F11" s="178">
        <v>1</v>
      </c>
      <c r="G11" s="211">
        <f t="shared" si="2"/>
        <v>1.1200000000000001</v>
      </c>
      <c r="H11" s="211">
        <f t="shared" si="1"/>
        <v>0.68</v>
      </c>
      <c r="I11" s="180">
        <v>5</v>
      </c>
      <c r="J11" s="215" t="s">
        <v>117</v>
      </c>
    </row>
    <row r="12" spans="1:10">
      <c r="B12" s="214" t="s">
        <v>162</v>
      </c>
      <c r="C12" s="179" t="str">
        <f t="shared" si="0"/>
        <v>DHPIPEHETDE1</v>
      </c>
      <c r="D12" s="178">
        <v>2012</v>
      </c>
      <c r="E12" s="178" t="s">
        <v>165</v>
      </c>
      <c r="F12" s="178">
        <v>1</v>
      </c>
      <c r="G12" s="211">
        <f t="shared" si="2"/>
        <v>28.720000000000002</v>
      </c>
      <c r="H12" s="211">
        <f t="shared" si="1"/>
        <v>68.260000000000005</v>
      </c>
      <c r="I12" s="180">
        <v>5</v>
      </c>
      <c r="J12" s="215" t="s">
        <v>118</v>
      </c>
    </row>
    <row r="13" spans="1:10">
      <c r="B13" s="214" t="s">
        <v>163</v>
      </c>
      <c r="C13" s="179" t="str">
        <f t="shared" si="0"/>
        <v>DHPIPEHETDN1</v>
      </c>
      <c r="D13" s="178">
        <v>2012</v>
      </c>
      <c r="E13" s="178" t="s">
        <v>165</v>
      </c>
      <c r="F13" s="178">
        <v>1</v>
      </c>
      <c r="G13" s="211">
        <f t="shared" si="2"/>
        <v>17.130000000000003</v>
      </c>
      <c r="H13" s="211">
        <f t="shared" si="1"/>
        <v>8</v>
      </c>
      <c r="I13" s="180">
        <v>5</v>
      </c>
      <c r="J13" s="215" t="s">
        <v>119</v>
      </c>
    </row>
    <row r="14" spans="1:10">
      <c r="B14" s="216" t="s">
        <v>164</v>
      </c>
      <c r="C14" s="217" t="str">
        <f t="shared" si="0"/>
        <v>DHPIPEHETDN2</v>
      </c>
      <c r="D14" s="218">
        <v>2012</v>
      </c>
      <c r="E14" s="218" t="s">
        <v>165</v>
      </c>
      <c r="F14" s="218">
        <v>1</v>
      </c>
      <c r="G14" s="211">
        <f t="shared" si="2"/>
        <v>7.42</v>
      </c>
      <c r="H14" s="211">
        <f t="shared" si="1"/>
        <v>3.3699999999999997</v>
      </c>
      <c r="I14" s="219">
        <v>5</v>
      </c>
      <c r="J14" s="220" t="s">
        <v>120</v>
      </c>
    </row>
    <row r="19" spans="2:9" ht="15" thickBot="1">
      <c r="B19" s="181" t="s">
        <v>42</v>
      </c>
      <c r="C19" s="182"/>
      <c r="D19" s="182"/>
      <c r="E19" s="182"/>
      <c r="F19" s="182"/>
      <c r="G19" s="183"/>
      <c r="H19" s="183"/>
    </row>
    <row r="20" spans="2:9" ht="15" thickBot="1">
      <c r="B20" s="184" t="s">
        <v>43</v>
      </c>
      <c r="C20" s="184" t="s">
        <v>7</v>
      </c>
      <c r="D20" s="184" t="s">
        <v>2</v>
      </c>
      <c r="E20" s="176" t="s">
        <v>12</v>
      </c>
      <c r="F20" s="176" t="s">
        <v>11</v>
      </c>
      <c r="G20" s="185" t="s">
        <v>3</v>
      </c>
      <c r="I20" s="203"/>
    </row>
    <row r="21" spans="2:9">
      <c r="B21" s="182" t="s">
        <v>45</v>
      </c>
      <c r="C21" s="186" t="s">
        <v>121</v>
      </c>
      <c r="D21" s="187">
        <v>2012</v>
      </c>
      <c r="E21" s="35">
        <v>3379.9996920988501</v>
      </c>
      <c r="F21" s="35">
        <v>3883.87708724713</v>
      </c>
      <c r="G21" s="188" t="s">
        <v>122</v>
      </c>
      <c r="I21" s="189" t="s">
        <v>123</v>
      </c>
    </row>
    <row r="22" spans="2:9">
      <c r="B22" s="182" t="s">
        <v>45</v>
      </c>
      <c r="C22" s="186" t="s">
        <v>121</v>
      </c>
      <c r="D22" s="187">
        <v>2012</v>
      </c>
      <c r="E22" s="35">
        <v>513.69863013698603</v>
      </c>
      <c r="F22" s="35">
        <v>57.077625570776299</v>
      </c>
      <c r="G22" s="189" t="s">
        <v>124</v>
      </c>
      <c r="I22" s="189" t="s">
        <v>125</v>
      </c>
    </row>
    <row r="23" spans="2:9">
      <c r="B23" s="190" t="s">
        <v>45</v>
      </c>
      <c r="C23" s="191" t="s">
        <v>121</v>
      </c>
      <c r="D23" s="192">
        <v>2012</v>
      </c>
      <c r="E23" s="35">
        <v>55.5605774600442</v>
      </c>
      <c r="F23" s="35">
        <v>33.828890188355899</v>
      </c>
      <c r="G23" s="193" t="s">
        <v>126</v>
      </c>
      <c r="I23" s="189" t="s">
        <v>127</v>
      </c>
    </row>
    <row r="24" spans="2:9">
      <c r="B24" s="182" t="s">
        <v>45</v>
      </c>
      <c r="C24" s="186" t="s">
        <v>121</v>
      </c>
      <c r="D24" s="187">
        <v>2012</v>
      </c>
      <c r="E24" s="35">
        <v>1435.76196499209</v>
      </c>
      <c r="F24" s="35">
        <v>3412.6067761821701</v>
      </c>
      <c r="G24" s="188" t="s">
        <v>128</v>
      </c>
      <c r="I24" s="189" t="s">
        <v>123</v>
      </c>
    </row>
    <row r="25" spans="2:9">
      <c r="B25" s="182" t="s">
        <v>45</v>
      </c>
      <c r="C25" s="186" t="s">
        <v>121</v>
      </c>
      <c r="D25" s="187">
        <v>2012</v>
      </c>
      <c r="E25" s="35">
        <v>856.16438356164394</v>
      </c>
      <c r="F25" s="35">
        <v>399.54337899543401</v>
      </c>
      <c r="G25" s="189" t="s">
        <v>129</v>
      </c>
      <c r="I25" s="189" t="s">
        <v>125</v>
      </c>
    </row>
    <row r="26" spans="2:9">
      <c r="B26" s="190" t="s">
        <v>45</v>
      </c>
      <c r="C26" s="191" t="s">
        <v>121</v>
      </c>
      <c r="D26" s="192">
        <v>2012</v>
      </c>
      <c r="E26" s="35">
        <v>370.97073867008999</v>
      </c>
      <c r="F26" s="35">
        <v>168.415902933789</v>
      </c>
      <c r="G26" s="193" t="s">
        <v>130</v>
      </c>
      <c r="I26" s="189" t="s">
        <v>127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sheetPr>
  <dimension ref="A1:T40"/>
  <sheetViews>
    <sheetView tabSelected="1" workbookViewId="0">
      <selection activeCell="J10" sqref="J10"/>
    </sheetView>
  </sheetViews>
  <sheetFormatPr defaultRowHeight="14.4"/>
  <cols>
    <col min="1" max="1" width="9.109375" style="164"/>
    <col min="2" max="2" width="24.33203125" style="164" bestFit="1" customWidth="1"/>
    <col min="3" max="3" width="30.109375" style="164" bestFit="1" customWidth="1"/>
    <col min="4" max="4" width="18.109375" style="164" bestFit="1" customWidth="1"/>
    <col min="5" max="7" width="10" style="164" bestFit="1" customWidth="1"/>
    <col min="8" max="8" width="14.33203125" style="164" bestFit="1" customWidth="1"/>
    <col min="9" max="11" width="9.109375" style="164"/>
    <col min="12" max="12" width="24" style="164" bestFit="1" customWidth="1"/>
    <col min="13" max="14" width="9.109375" style="164"/>
    <col min="15" max="15" width="24.109375" style="164" bestFit="1" customWidth="1"/>
    <col min="16" max="257" width="9.109375" style="164"/>
    <col min="258" max="258" width="24.33203125" style="164" bestFit="1" customWidth="1"/>
    <col min="259" max="259" width="30" style="164" bestFit="1" customWidth="1"/>
    <col min="260" max="260" width="18" style="164" bestFit="1" customWidth="1"/>
    <col min="261" max="263" width="9.109375" style="164"/>
    <col min="264" max="264" width="14.33203125" style="164" bestFit="1" customWidth="1"/>
    <col min="265" max="267" width="9.109375" style="164"/>
    <col min="268" max="268" width="24" style="164" bestFit="1" customWidth="1"/>
    <col min="269" max="270" width="9.109375" style="164"/>
    <col min="271" max="271" width="24.109375" style="164" bestFit="1" customWidth="1"/>
    <col min="272" max="513" width="9.109375" style="164"/>
    <col min="514" max="514" width="24.33203125" style="164" bestFit="1" customWidth="1"/>
    <col min="515" max="515" width="30" style="164" bestFit="1" customWidth="1"/>
    <col min="516" max="516" width="18" style="164" bestFit="1" customWidth="1"/>
    <col min="517" max="519" width="9.109375" style="164"/>
    <col min="520" max="520" width="14.33203125" style="164" bestFit="1" customWidth="1"/>
    <col min="521" max="523" width="9.109375" style="164"/>
    <col min="524" max="524" width="24" style="164" bestFit="1" customWidth="1"/>
    <col min="525" max="526" width="9.109375" style="164"/>
    <col min="527" max="527" width="24.109375" style="164" bestFit="1" customWidth="1"/>
    <col min="528" max="769" width="9.109375" style="164"/>
    <col min="770" max="770" width="24.33203125" style="164" bestFit="1" customWidth="1"/>
    <col min="771" max="771" width="30" style="164" bestFit="1" customWidth="1"/>
    <col min="772" max="772" width="18" style="164" bestFit="1" customWidth="1"/>
    <col min="773" max="775" width="9.109375" style="164"/>
    <col min="776" max="776" width="14.33203125" style="164" bestFit="1" customWidth="1"/>
    <col min="777" max="779" width="9.109375" style="164"/>
    <col min="780" max="780" width="24" style="164" bestFit="1" customWidth="1"/>
    <col min="781" max="782" width="9.109375" style="164"/>
    <col min="783" max="783" width="24.109375" style="164" bestFit="1" customWidth="1"/>
    <col min="784" max="1025" width="9.109375" style="164"/>
    <col min="1026" max="1026" width="24.33203125" style="164" bestFit="1" customWidth="1"/>
    <col min="1027" max="1027" width="30" style="164" bestFit="1" customWidth="1"/>
    <col min="1028" max="1028" width="18" style="164" bestFit="1" customWidth="1"/>
    <col min="1029" max="1031" width="9.109375" style="164"/>
    <col min="1032" max="1032" width="14.33203125" style="164" bestFit="1" customWidth="1"/>
    <col min="1033" max="1035" width="9.109375" style="164"/>
    <col min="1036" max="1036" width="24" style="164" bestFit="1" customWidth="1"/>
    <col min="1037" max="1038" width="9.109375" style="164"/>
    <col min="1039" max="1039" width="24.109375" style="164" bestFit="1" customWidth="1"/>
    <col min="1040" max="1281" width="9.109375" style="164"/>
    <col min="1282" max="1282" width="24.33203125" style="164" bestFit="1" customWidth="1"/>
    <col min="1283" max="1283" width="30" style="164" bestFit="1" customWidth="1"/>
    <col min="1284" max="1284" width="18" style="164" bestFit="1" customWidth="1"/>
    <col min="1285" max="1287" width="9.109375" style="164"/>
    <col min="1288" max="1288" width="14.33203125" style="164" bestFit="1" customWidth="1"/>
    <col min="1289" max="1291" width="9.109375" style="164"/>
    <col min="1292" max="1292" width="24" style="164" bestFit="1" customWidth="1"/>
    <col min="1293" max="1294" width="9.109375" style="164"/>
    <col min="1295" max="1295" width="24.109375" style="164" bestFit="1" customWidth="1"/>
    <col min="1296" max="1537" width="9.109375" style="164"/>
    <col min="1538" max="1538" width="24.33203125" style="164" bestFit="1" customWidth="1"/>
    <col min="1539" max="1539" width="30" style="164" bestFit="1" customWidth="1"/>
    <col min="1540" max="1540" width="18" style="164" bestFit="1" customWidth="1"/>
    <col min="1541" max="1543" width="9.109375" style="164"/>
    <col min="1544" max="1544" width="14.33203125" style="164" bestFit="1" customWidth="1"/>
    <col min="1545" max="1547" width="9.109375" style="164"/>
    <col min="1548" max="1548" width="24" style="164" bestFit="1" customWidth="1"/>
    <col min="1549" max="1550" width="9.109375" style="164"/>
    <col min="1551" max="1551" width="24.109375" style="164" bestFit="1" customWidth="1"/>
    <col min="1552" max="1793" width="9.109375" style="164"/>
    <col min="1794" max="1794" width="24.33203125" style="164" bestFit="1" customWidth="1"/>
    <col min="1795" max="1795" width="30" style="164" bestFit="1" customWidth="1"/>
    <col min="1796" max="1796" width="18" style="164" bestFit="1" customWidth="1"/>
    <col min="1797" max="1799" width="9.109375" style="164"/>
    <col min="1800" max="1800" width="14.33203125" style="164" bestFit="1" customWidth="1"/>
    <col min="1801" max="1803" width="9.109375" style="164"/>
    <col min="1804" max="1804" width="24" style="164" bestFit="1" customWidth="1"/>
    <col min="1805" max="1806" width="9.109375" style="164"/>
    <col min="1807" max="1807" width="24.109375" style="164" bestFit="1" customWidth="1"/>
    <col min="1808" max="2049" width="9.109375" style="164"/>
    <col min="2050" max="2050" width="24.33203125" style="164" bestFit="1" customWidth="1"/>
    <col min="2051" max="2051" width="30" style="164" bestFit="1" customWidth="1"/>
    <col min="2052" max="2052" width="18" style="164" bestFit="1" customWidth="1"/>
    <col min="2053" max="2055" width="9.109375" style="164"/>
    <col min="2056" max="2056" width="14.33203125" style="164" bestFit="1" customWidth="1"/>
    <col min="2057" max="2059" width="9.109375" style="164"/>
    <col min="2060" max="2060" width="24" style="164" bestFit="1" customWidth="1"/>
    <col min="2061" max="2062" width="9.109375" style="164"/>
    <col min="2063" max="2063" width="24.109375" style="164" bestFit="1" customWidth="1"/>
    <col min="2064" max="2305" width="9.109375" style="164"/>
    <col min="2306" max="2306" width="24.33203125" style="164" bestFit="1" customWidth="1"/>
    <col min="2307" max="2307" width="30" style="164" bestFit="1" customWidth="1"/>
    <col min="2308" max="2308" width="18" style="164" bestFit="1" customWidth="1"/>
    <col min="2309" max="2311" width="9.109375" style="164"/>
    <col min="2312" max="2312" width="14.33203125" style="164" bestFit="1" customWidth="1"/>
    <col min="2313" max="2315" width="9.109375" style="164"/>
    <col min="2316" max="2316" width="24" style="164" bestFit="1" customWidth="1"/>
    <col min="2317" max="2318" width="9.109375" style="164"/>
    <col min="2319" max="2319" width="24.109375" style="164" bestFit="1" customWidth="1"/>
    <col min="2320" max="2561" width="9.109375" style="164"/>
    <col min="2562" max="2562" width="24.33203125" style="164" bestFit="1" customWidth="1"/>
    <col min="2563" max="2563" width="30" style="164" bestFit="1" customWidth="1"/>
    <col min="2564" max="2564" width="18" style="164" bestFit="1" customWidth="1"/>
    <col min="2565" max="2567" width="9.109375" style="164"/>
    <col min="2568" max="2568" width="14.33203125" style="164" bestFit="1" customWidth="1"/>
    <col min="2569" max="2571" width="9.109375" style="164"/>
    <col min="2572" max="2572" width="24" style="164" bestFit="1" customWidth="1"/>
    <col min="2573" max="2574" width="9.109375" style="164"/>
    <col min="2575" max="2575" width="24.109375" style="164" bestFit="1" customWidth="1"/>
    <col min="2576" max="2817" width="9.109375" style="164"/>
    <col min="2818" max="2818" width="24.33203125" style="164" bestFit="1" customWidth="1"/>
    <col min="2819" max="2819" width="30" style="164" bestFit="1" customWidth="1"/>
    <col min="2820" max="2820" width="18" style="164" bestFit="1" customWidth="1"/>
    <col min="2821" max="2823" width="9.109375" style="164"/>
    <col min="2824" max="2824" width="14.33203125" style="164" bestFit="1" customWidth="1"/>
    <col min="2825" max="2827" width="9.109375" style="164"/>
    <col min="2828" max="2828" width="24" style="164" bestFit="1" customWidth="1"/>
    <col min="2829" max="2830" width="9.109375" style="164"/>
    <col min="2831" max="2831" width="24.109375" style="164" bestFit="1" customWidth="1"/>
    <col min="2832" max="3073" width="9.109375" style="164"/>
    <col min="3074" max="3074" width="24.33203125" style="164" bestFit="1" customWidth="1"/>
    <col min="3075" max="3075" width="30" style="164" bestFit="1" customWidth="1"/>
    <col min="3076" max="3076" width="18" style="164" bestFit="1" customWidth="1"/>
    <col min="3077" max="3079" width="9.109375" style="164"/>
    <col min="3080" max="3080" width="14.33203125" style="164" bestFit="1" customWidth="1"/>
    <col min="3081" max="3083" width="9.109375" style="164"/>
    <col min="3084" max="3084" width="24" style="164" bestFit="1" customWidth="1"/>
    <col min="3085" max="3086" width="9.109375" style="164"/>
    <col min="3087" max="3087" width="24.109375" style="164" bestFit="1" customWidth="1"/>
    <col min="3088" max="3329" width="9.109375" style="164"/>
    <col min="3330" max="3330" width="24.33203125" style="164" bestFit="1" customWidth="1"/>
    <col min="3331" max="3331" width="30" style="164" bestFit="1" customWidth="1"/>
    <col min="3332" max="3332" width="18" style="164" bestFit="1" customWidth="1"/>
    <col min="3333" max="3335" width="9.109375" style="164"/>
    <col min="3336" max="3336" width="14.33203125" style="164" bestFit="1" customWidth="1"/>
    <col min="3337" max="3339" width="9.109375" style="164"/>
    <col min="3340" max="3340" width="24" style="164" bestFit="1" customWidth="1"/>
    <col min="3341" max="3342" width="9.109375" style="164"/>
    <col min="3343" max="3343" width="24.109375" style="164" bestFit="1" customWidth="1"/>
    <col min="3344" max="3585" width="9.109375" style="164"/>
    <col min="3586" max="3586" width="24.33203125" style="164" bestFit="1" customWidth="1"/>
    <col min="3587" max="3587" width="30" style="164" bestFit="1" customWidth="1"/>
    <col min="3588" max="3588" width="18" style="164" bestFit="1" customWidth="1"/>
    <col min="3589" max="3591" width="9.109375" style="164"/>
    <col min="3592" max="3592" width="14.33203125" style="164" bestFit="1" customWidth="1"/>
    <col min="3593" max="3595" width="9.109375" style="164"/>
    <col min="3596" max="3596" width="24" style="164" bestFit="1" customWidth="1"/>
    <col min="3597" max="3598" width="9.109375" style="164"/>
    <col min="3599" max="3599" width="24.109375" style="164" bestFit="1" customWidth="1"/>
    <col min="3600" max="3841" width="9.109375" style="164"/>
    <col min="3842" max="3842" width="24.33203125" style="164" bestFit="1" customWidth="1"/>
    <col min="3843" max="3843" width="30" style="164" bestFit="1" customWidth="1"/>
    <col min="3844" max="3844" width="18" style="164" bestFit="1" customWidth="1"/>
    <col min="3845" max="3847" width="9.109375" style="164"/>
    <col min="3848" max="3848" width="14.33203125" style="164" bestFit="1" customWidth="1"/>
    <col min="3849" max="3851" width="9.109375" style="164"/>
    <col min="3852" max="3852" width="24" style="164" bestFit="1" customWidth="1"/>
    <col min="3853" max="3854" width="9.109375" style="164"/>
    <col min="3855" max="3855" width="24.109375" style="164" bestFit="1" customWidth="1"/>
    <col min="3856" max="4097" width="9.109375" style="164"/>
    <col min="4098" max="4098" width="24.33203125" style="164" bestFit="1" customWidth="1"/>
    <col min="4099" max="4099" width="30" style="164" bestFit="1" customWidth="1"/>
    <col min="4100" max="4100" width="18" style="164" bestFit="1" customWidth="1"/>
    <col min="4101" max="4103" width="9.109375" style="164"/>
    <col min="4104" max="4104" width="14.33203125" style="164" bestFit="1" customWidth="1"/>
    <col min="4105" max="4107" width="9.109375" style="164"/>
    <col min="4108" max="4108" width="24" style="164" bestFit="1" customWidth="1"/>
    <col min="4109" max="4110" width="9.109375" style="164"/>
    <col min="4111" max="4111" width="24.109375" style="164" bestFit="1" customWidth="1"/>
    <col min="4112" max="4353" width="9.109375" style="164"/>
    <col min="4354" max="4354" width="24.33203125" style="164" bestFit="1" customWidth="1"/>
    <col min="4355" max="4355" width="30" style="164" bestFit="1" customWidth="1"/>
    <col min="4356" max="4356" width="18" style="164" bestFit="1" customWidth="1"/>
    <col min="4357" max="4359" width="9.109375" style="164"/>
    <col min="4360" max="4360" width="14.33203125" style="164" bestFit="1" customWidth="1"/>
    <col min="4361" max="4363" width="9.109375" style="164"/>
    <col min="4364" max="4364" width="24" style="164" bestFit="1" customWidth="1"/>
    <col min="4365" max="4366" width="9.109375" style="164"/>
    <col min="4367" max="4367" width="24.109375" style="164" bestFit="1" customWidth="1"/>
    <col min="4368" max="4609" width="9.109375" style="164"/>
    <col min="4610" max="4610" width="24.33203125" style="164" bestFit="1" customWidth="1"/>
    <col min="4611" max="4611" width="30" style="164" bestFit="1" customWidth="1"/>
    <col min="4612" max="4612" width="18" style="164" bestFit="1" customWidth="1"/>
    <col min="4613" max="4615" width="9.109375" style="164"/>
    <col min="4616" max="4616" width="14.33203125" style="164" bestFit="1" customWidth="1"/>
    <col min="4617" max="4619" width="9.109375" style="164"/>
    <col min="4620" max="4620" width="24" style="164" bestFit="1" customWidth="1"/>
    <col min="4621" max="4622" width="9.109375" style="164"/>
    <col min="4623" max="4623" width="24.109375" style="164" bestFit="1" customWidth="1"/>
    <col min="4624" max="4865" width="9.109375" style="164"/>
    <col min="4866" max="4866" width="24.33203125" style="164" bestFit="1" customWidth="1"/>
    <col min="4867" max="4867" width="30" style="164" bestFit="1" customWidth="1"/>
    <col min="4868" max="4868" width="18" style="164" bestFit="1" customWidth="1"/>
    <col min="4869" max="4871" width="9.109375" style="164"/>
    <col min="4872" max="4872" width="14.33203125" style="164" bestFit="1" customWidth="1"/>
    <col min="4873" max="4875" width="9.109375" style="164"/>
    <col min="4876" max="4876" width="24" style="164" bestFit="1" customWidth="1"/>
    <col min="4877" max="4878" width="9.109375" style="164"/>
    <col min="4879" max="4879" width="24.109375" style="164" bestFit="1" customWidth="1"/>
    <col min="4880" max="5121" width="9.109375" style="164"/>
    <col min="5122" max="5122" width="24.33203125" style="164" bestFit="1" customWidth="1"/>
    <col min="5123" max="5123" width="30" style="164" bestFit="1" customWidth="1"/>
    <col min="5124" max="5124" width="18" style="164" bestFit="1" customWidth="1"/>
    <col min="5125" max="5127" width="9.109375" style="164"/>
    <col min="5128" max="5128" width="14.33203125" style="164" bestFit="1" customWidth="1"/>
    <col min="5129" max="5131" width="9.109375" style="164"/>
    <col min="5132" max="5132" width="24" style="164" bestFit="1" customWidth="1"/>
    <col min="5133" max="5134" width="9.109375" style="164"/>
    <col min="5135" max="5135" width="24.109375" style="164" bestFit="1" customWidth="1"/>
    <col min="5136" max="5377" width="9.109375" style="164"/>
    <col min="5378" max="5378" width="24.33203125" style="164" bestFit="1" customWidth="1"/>
    <col min="5379" max="5379" width="30" style="164" bestFit="1" customWidth="1"/>
    <col min="5380" max="5380" width="18" style="164" bestFit="1" customWidth="1"/>
    <col min="5381" max="5383" width="9.109375" style="164"/>
    <col min="5384" max="5384" width="14.33203125" style="164" bestFit="1" customWidth="1"/>
    <col min="5385" max="5387" width="9.109375" style="164"/>
    <col min="5388" max="5388" width="24" style="164" bestFit="1" customWidth="1"/>
    <col min="5389" max="5390" width="9.109375" style="164"/>
    <col min="5391" max="5391" width="24.109375" style="164" bestFit="1" customWidth="1"/>
    <col min="5392" max="5633" width="9.109375" style="164"/>
    <col min="5634" max="5634" width="24.33203125" style="164" bestFit="1" customWidth="1"/>
    <col min="5635" max="5635" width="30" style="164" bestFit="1" customWidth="1"/>
    <col min="5636" max="5636" width="18" style="164" bestFit="1" customWidth="1"/>
    <col min="5637" max="5639" width="9.109375" style="164"/>
    <col min="5640" max="5640" width="14.33203125" style="164" bestFit="1" customWidth="1"/>
    <col min="5641" max="5643" width="9.109375" style="164"/>
    <col min="5644" max="5644" width="24" style="164" bestFit="1" customWidth="1"/>
    <col min="5645" max="5646" width="9.109375" style="164"/>
    <col min="5647" max="5647" width="24.109375" style="164" bestFit="1" customWidth="1"/>
    <col min="5648" max="5889" width="9.109375" style="164"/>
    <col min="5890" max="5890" width="24.33203125" style="164" bestFit="1" customWidth="1"/>
    <col min="5891" max="5891" width="30" style="164" bestFit="1" customWidth="1"/>
    <col min="5892" max="5892" width="18" style="164" bestFit="1" customWidth="1"/>
    <col min="5893" max="5895" width="9.109375" style="164"/>
    <col min="5896" max="5896" width="14.33203125" style="164" bestFit="1" customWidth="1"/>
    <col min="5897" max="5899" width="9.109375" style="164"/>
    <col min="5900" max="5900" width="24" style="164" bestFit="1" customWidth="1"/>
    <col min="5901" max="5902" width="9.109375" style="164"/>
    <col min="5903" max="5903" width="24.109375" style="164" bestFit="1" customWidth="1"/>
    <col min="5904" max="6145" width="9.109375" style="164"/>
    <col min="6146" max="6146" width="24.33203125" style="164" bestFit="1" customWidth="1"/>
    <col min="6147" max="6147" width="30" style="164" bestFit="1" customWidth="1"/>
    <col min="6148" max="6148" width="18" style="164" bestFit="1" customWidth="1"/>
    <col min="6149" max="6151" width="9.109375" style="164"/>
    <col min="6152" max="6152" width="14.33203125" style="164" bestFit="1" customWidth="1"/>
    <col min="6153" max="6155" width="9.109375" style="164"/>
    <col min="6156" max="6156" width="24" style="164" bestFit="1" customWidth="1"/>
    <col min="6157" max="6158" width="9.109375" style="164"/>
    <col min="6159" max="6159" width="24.109375" style="164" bestFit="1" customWidth="1"/>
    <col min="6160" max="6401" width="9.109375" style="164"/>
    <col min="6402" max="6402" width="24.33203125" style="164" bestFit="1" customWidth="1"/>
    <col min="6403" max="6403" width="30" style="164" bestFit="1" customWidth="1"/>
    <col min="6404" max="6404" width="18" style="164" bestFit="1" customWidth="1"/>
    <col min="6405" max="6407" width="9.109375" style="164"/>
    <col min="6408" max="6408" width="14.33203125" style="164" bestFit="1" customWidth="1"/>
    <col min="6409" max="6411" width="9.109375" style="164"/>
    <col min="6412" max="6412" width="24" style="164" bestFit="1" customWidth="1"/>
    <col min="6413" max="6414" width="9.109375" style="164"/>
    <col min="6415" max="6415" width="24.109375" style="164" bestFit="1" customWidth="1"/>
    <col min="6416" max="6657" width="9.109375" style="164"/>
    <col min="6658" max="6658" width="24.33203125" style="164" bestFit="1" customWidth="1"/>
    <col min="6659" max="6659" width="30" style="164" bestFit="1" customWidth="1"/>
    <col min="6660" max="6660" width="18" style="164" bestFit="1" customWidth="1"/>
    <col min="6661" max="6663" width="9.109375" style="164"/>
    <col min="6664" max="6664" width="14.33203125" style="164" bestFit="1" customWidth="1"/>
    <col min="6665" max="6667" width="9.109375" style="164"/>
    <col min="6668" max="6668" width="24" style="164" bestFit="1" customWidth="1"/>
    <col min="6669" max="6670" width="9.109375" style="164"/>
    <col min="6671" max="6671" width="24.109375" style="164" bestFit="1" customWidth="1"/>
    <col min="6672" max="6913" width="9.109375" style="164"/>
    <col min="6914" max="6914" width="24.33203125" style="164" bestFit="1" customWidth="1"/>
    <col min="6915" max="6915" width="30" style="164" bestFit="1" customWidth="1"/>
    <col min="6916" max="6916" width="18" style="164" bestFit="1" customWidth="1"/>
    <col min="6917" max="6919" width="9.109375" style="164"/>
    <col min="6920" max="6920" width="14.33203125" style="164" bestFit="1" customWidth="1"/>
    <col min="6921" max="6923" width="9.109375" style="164"/>
    <col min="6924" max="6924" width="24" style="164" bestFit="1" customWidth="1"/>
    <col min="6925" max="6926" width="9.109375" style="164"/>
    <col min="6927" max="6927" width="24.109375" style="164" bestFit="1" customWidth="1"/>
    <col min="6928" max="7169" width="9.109375" style="164"/>
    <col min="7170" max="7170" width="24.33203125" style="164" bestFit="1" customWidth="1"/>
    <col min="7171" max="7171" width="30" style="164" bestFit="1" customWidth="1"/>
    <col min="7172" max="7172" width="18" style="164" bestFit="1" customWidth="1"/>
    <col min="7173" max="7175" width="9.109375" style="164"/>
    <col min="7176" max="7176" width="14.33203125" style="164" bestFit="1" customWidth="1"/>
    <col min="7177" max="7179" width="9.109375" style="164"/>
    <col min="7180" max="7180" width="24" style="164" bestFit="1" customWidth="1"/>
    <col min="7181" max="7182" width="9.109375" style="164"/>
    <col min="7183" max="7183" width="24.109375" style="164" bestFit="1" customWidth="1"/>
    <col min="7184" max="7425" width="9.109375" style="164"/>
    <col min="7426" max="7426" width="24.33203125" style="164" bestFit="1" customWidth="1"/>
    <col min="7427" max="7427" width="30" style="164" bestFit="1" customWidth="1"/>
    <col min="7428" max="7428" width="18" style="164" bestFit="1" customWidth="1"/>
    <col min="7429" max="7431" width="9.109375" style="164"/>
    <col min="7432" max="7432" width="14.33203125" style="164" bestFit="1" customWidth="1"/>
    <col min="7433" max="7435" width="9.109375" style="164"/>
    <col min="7436" max="7436" width="24" style="164" bestFit="1" customWidth="1"/>
    <col min="7437" max="7438" width="9.109375" style="164"/>
    <col min="7439" max="7439" width="24.109375" style="164" bestFit="1" customWidth="1"/>
    <col min="7440" max="7681" width="9.109375" style="164"/>
    <col min="7682" max="7682" width="24.33203125" style="164" bestFit="1" customWidth="1"/>
    <col min="7683" max="7683" width="30" style="164" bestFit="1" customWidth="1"/>
    <col min="7684" max="7684" width="18" style="164" bestFit="1" customWidth="1"/>
    <col min="7685" max="7687" width="9.109375" style="164"/>
    <col min="7688" max="7688" width="14.33203125" style="164" bestFit="1" customWidth="1"/>
    <col min="7689" max="7691" width="9.109375" style="164"/>
    <col min="7692" max="7692" width="24" style="164" bestFit="1" customWidth="1"/>
    <col min="7693" max="7694" width="9.109375" style="164"/>
    <col min="7695" max="7695" width="24.109375" style="164" bestFit="1" customWidth="1"/>
    <col min="7696" max="7937" width="9.109375" style="164"/>
    <col min="7938" max="7938" width="24.33203125" style="164" bestFit="1" customWidth="1"/>
    <col min="7939" max="7939" width="30" style="164" bestFit="1" customWidth="1"/>
    <col min="7940" max="7940" width="18" style="164" bestFit="1" customWidth="1"/>
    <col min="7941" max="7943" width="9.109375" style="164"/>
    <col min="7944" max="7944" width="14.33203125" style="164" bestFit="1" customWidth="1"/>
    <col min="7945" max="7947" width="9.109375" style="164"/>
    <col min="7948" max="7948" width="24" style="164" bestFit="1" customWidth="1"/>
    <col min="7949" max="7950" width="9.109375" style="164"/>
    <col min="7951" max="7951" width="24.109375" style="164" bestFit="1" customWidth="1"/>
    <col min="7952" max="8193" width="9.109375" style="164"/>
    <col min="8194" max="8194" width="24.33203125" style="164" bestFit="1" customWidth="1"/>
    <col min="8195" max="8195" width="30" style="164" bestFit="1" customWidth="1"/>
    <col min="8196" max="8196" width="18" style="164" bestFit="1" customWidth="1"/>
    <col min="8197" max="8199" width="9.109375" style="164"/>
    <col min="8200" max="8200" width="14.33203125" style="164" bestFit="1" customWidth="1"/>
    <col min="8201" max="8203" width="9.109375" style="164"/>
    <col min="8204" max="8204" width="24" style="164" bestFit="1" customWidth="1"/>
    <col min="8205" max="8206" width="9.109375" style="164"/>
    <col min="8207" max="8207" width="24.109375" style="164" bestFit="1" customWidth="1"/>
    <col min="8208" max="8449" width="9.109375" style="164"/>
    <col min="8450" max="8450" width="24.33203125" style="164" bestFit="1" customWidth="1"/>
    <col min="8451" max="8451" width="30" style="164" bestFit="1" customWidth="1"/>
    <col min="8452" max="8452" width="18" style="164" bestFit="1" customWidth="1"/>
    <col min="8453" max="8455" width="9.109375" style="164"/>
    <col min="8456" max="8456" width="14.33203125" style="164" bestFit="1" customWidth="1"/>
    <col min="8457" max="8459" width="9.109375" style="164"/>
    <col min="8460" max="8460" width="24" style="164" bestFit="1" customWidth="1"/>
    <col min="8461" max="8462" width="9.109375" style="164"/>
    <col min="8463" max="8463" width="24.109375" style="164" bestFit="1" customWidth="1"/>
    <col min="8464" max="8705" width="9.109375" style="164"/>
    <col min="8706" max="8706" width="24.33203125" style="164" bestFit="1" customWidth="1"/>
    <col min="8707" max="8707" width="30" style="164" bestFit="1" customWidth="1"/>
    <col min="8708" max="8708" width="18" style="164" bestFit="1" customWidth="1"/>
    <col min="8709" max="8711" width="9.109375" style="164"/>
    <col min="8712" max="8712" width="14.33203125" style="164" bestFit="1" customWidth="1"/>
    <col min="8713" max="8715" width="9.109375" style="164"/>
    <col min="8716" max="8716" width="24" style="164" bestFit="1" customWidth="1"/>
    <col min="8717" max="8718" width="9.109375" style="164"/>
    <col min="8719" max="8719" width="24.109375" style="164" bestFit="1" customWidth="1"/>
    <col min="8720" max="8961" width="9.109375" style="164"/>
    <col min="8962" max="8962" width="24.33203125" style="164" bestFit="1" customWidth="1"/>
    <col min="8963" max="8963" width="30" style="164" bestFit="1" customWidth="1"/>
    <col min="8964" max="8964" width="18" style="164" bestFit="1" customWidth="1"/>
    <col min="8965" max="8967" width="9.109375" style="164"/>
    <col min="8968" max="8968" width="14.33203125" style="164" bestFit="1" customWidth="1"/>
    <col min="8969" max="8971" width="9.109375" style="164"/>
    <col min="8972" max="8972" width="24" style="164" bestFit="1" customWidth="1"/>
    <col min="8973" max="8974" width="9.109375" style="164"/>
    <col min="8975" max="8975" width="24.109375" style="164" bestFit="1" customWidth="1"/>
    <col min="8976" max="9217" width="9.109375" style="164"/>
    <col min="9218" max="9218" width="24.33203125" style="164" bestFit="1" customWidth="1"/>
    <col min="9219" max="9219" width="30" style="164" bestFit="1" customWidth="1"/>
    <col min="9220" max="9220" width="18" style="164" bestFit="1" customWidth="1"/>
    <col min="9221" max="9223" width="9.109375" style="164"/>
    <col min="9224" max="9224" width="14.33203125" style="164" bestFit="1" customWidth="1"/>
    <col min="9225" max="9227" width="9.109375" style="164"/>
    <col min="9228" max="9228" width="24" style="164" bestFit="1" customWidth="1"/>
    <col min="9229" max="9230" width="9.109375" style="164"/>
    <col min="9231" max="9231" width="24.109375" style="164" bestFit="1" customWidth="1"/>
    <col min="9232" max="9473" width="9.109375" style="164"/>
    <col min="9474" max="9474" width="24.33203125" style="164" bestFit="1" customWidth="1"/>
    <col min="9475" max="9475" width="30" style="164" bestFit="1" customWidth="1"/>
    <col min="9476" max="9476" width="18" style="164" bestFit="1" customWidth="1"/>
    <col min="9477" max="9479" width="9.109375" style="164"/>
    <col min="9480" max="9480" width="14.33203125" style="164" bestFit="1" customWidth="1"/>
    <col min="9481" max="9483" width="9.109375" style="164"/>
    <col min="9484" max="9484" width="24" style="164" bestFit="1" customWidth="1"/>
    <col min="9485" max="9486" width="9.109375" style="164"/>
    <col min="9487" max="9487" width="24.109375" style="164" bestFit="1" customWidth="1"/>
    <col min="9488" max="9729" width="9.109375" style="164"/>
    <col min="9730" max="9730" width="24.33203125" style="164" bestFit="1" customWidth="1"/>
    <col min="9731" max="9731" width="30" style="164" bestFit="1" customWidth="1"/>
    <col min="9732" max="9732" width="18" style="164" bestFit="1" customWidth="1"/>
    <col min="9733" max="9735" width="9.109375" style="164"/>
    <col min="9736" max="9736" width="14.33203125" style="164" bestFit="1" customWidth="1"/>
    <col min="9737" max="9739" width="9.109375" style="164"/>
    <col min="9740" max="9740" width="24" style="164" bestFit="1" customWidth="1"/>
    <col min="9741" max="9742" width="9.109375" style="164"/>
    <col min="9743" max="9743" width="24.109375" style="164" bestFit="1" customWidth="1"/>
    <col min="9744" max="9985" width="9.109375" style="164"/>
    <col min="9986" max="9986" width="24.33203125" style="164" bestFit="1" customWidth="1"/>
    <col min="9987" max="9987" width="30" style="164" bestFit="1" customWidth="1"/>
    <col min="9988" max="9988" width="18" style="164" bestFit="1" customWidth="1"/>
    <col min="9989" max="9991" width="9.109375" style="164"/>
    <col min="9992" max="9992" width="14.33203125" style="164" bestFit="1" customWidth="1"/>
    <col min="9993" max="9995" width="9.109375" style="164"/>
    <col min="9996" max="9996" width="24" style="164" bestFit="1" customWidth="1"/>
    <col min="9997" max="9998" width="9.109375" style="164"/>
    <col min="9999" max="9999" width="24.109375" style="164" bestFit="1" customWidth="1"/>
    <col min="10000" max="10241" width="9.109375" style="164"/>
    <col min="10242" max="10242" width="24.33203125" style="164" bestFit="1" customWidth="1"/>
    <col min="10243" max="10243" width="30" style="164" bestFit="1" customWidth="1"/>
    <col min="10244" max="10244" width="18" style="164" bestFit="1" customWidth="1"/>
    <col min="10245" max="10247" width="9.109375" style="164"/>
    <col min="10248" max="10248" width="14.33203125" style="164" bestFit="1" customWidth="1"/>
    <col min="10249" max="10251" width="9.109375" style="164"/>
    <col min="10252" max="10252" width="24" style="164" bestFit="1" customWidth="1"/>
    <col min="10253" max="10254" width="9.109375" style="164"/>
    <col min="10255" max="10255" width="24.109375" style="164" bestFit="1" customWidth="1"/>
    <col min="10256" max="10497" width="9.109375" style="164"/>
    <col min="10498" max="10498" width="24.33203125" style="164" bestFit="1" customWidth="1"/>
    <col min="10499" max="10499" width="30" style="164" bestFit="1" customWidth="1"/>
    <col min="10500" max="10500" width="18" style="164" bestFit="1" customWidth="1"/>
    <col min="10501" max="10503" width="9.109375" style="164"/>
    <col min="10504" max="10504" width="14.33203125" style="164" bestFit="1" customWidth="1"/>
    <col min="10505" max="10507" width="9.109375" style="164"/>
    <col min="10508" max="10508" width="24" style="164" bestFit="1" customWidth="1"/>
    <col min="10509" max="10510" width="9.109375" style="164"/>
    <col min="10511" max="10511" width="24.109375" style="164" bestFit="1" customWidth="1"/>
    <col min="10512" max="10753" width="9.109375" style="164"/>
    <col min="10754" max="10754" width="24.33203125" style="164" bestFit="1" customWidth="1"/>
    <col min="10755" max="10755" width="30" style="164" bestFit="1" customWidth="1"/>
    <col min="10756" max="10756" width="18" style="164" bestFit="1" customWidth="1"/>
    <col min="10757" max="10759" width="9.109375" style="164"/>
    <col min="10760" max="10760" width="14.33203125" style="164" bestFit="1" customWidth="1"/>
    <col min="10761" max="10763" width="9.109375" style="164"/>
    <col min="10764" max="10764" width="24" style="164" bestFit="1" customWidth="1"/>
    <col min="10765" max="10766" width="9.109375" style="164"/>
    <col min="10767" max="10767" width="24.109375" style="164" bestFit="1" customWidth="1"/>
    <col min="10768" max="11009" width="9.109375" style="164"/>
    <col min="11010" max="11010" width="24.33203125" style="164" bestFit="1" customWidth="1"/>
    <col min="11011" max="11011" width="30" style="164" bestFit="1" customWidth="1"/>
    <col min="11012" max="11012" width="18" style="164" bestFit="1" customWidth="1"/>
    <col min="11013" max="11015" width="9.109375" style="164"/>
    <col min="11016" max="11016" width="14.33203125" style="164" bestFit="1" customWidth="1"/>
    <col min="11017" max="11019" width="9.109375" style="164"/>
    <col min="11020" max="11020" width="24" style="164" bestFit="1" customWidth="1"/>
    <col min="11021" max="11022" width="9.109375" style="164"/>
    <col min="11023" max="11023" width="24.109375" style="164" bestFit="1" customWidth="1"/>
    <col min="11024" max="11265" width="9.109375" style="164"/>
    <col min="11266" max="11266" width="24.33203125" style="164" bestFit="1" customWidth="1"/>
    <col min="11267" max="11267" width="30" style="164" bestFit="1" customWidth="1"/>
    <col min="11268" max="11268" width="18" style="164" bestFit="1" customWidth="1"/>
    <col min="11269" max="11271" width="9.109375" style="164"/>
    <col min="11272" max="11272" width="14.33203125" style="164" bestFit="1" customWidth="1"/>
    <col min="11273" max="11275" width="9.109375" style="164"/>
    <col min="11276" max="11276" width="24" style="164" bestFit="1" customWidth="1"/>
    <col min="11277" max="11278" width="9.109375" style="164"/>
    <col min="11279" max="11279" width="24.109375" style="164" bestFit="1" customWidth="1"/>
    <col min="11280" max="11521" width="9.109375" style="164"/>
    <col min="11522" max="11522" width="24.33203125" style="164" bestFit="1" customWidth="1"/>
    <col min="11523" max="11523" width="30" style="164" bestFit="1" customWidth="1"/>
    <col min="11524" max="11524" width="18" style="164" bestFit="1" customWidth="1"/>
    <col min="11525" max="11527" width="9.109375" style="164"/>
    <col min="11528" max="11528" width="14.33203125" style="164" bestFit="1" customWidth="1"/>
    <col min="11529" max="11531" width="9.109375" style="164"/>
    <col min="11532" max="11532" width="24" style="164" bestFit="1" customWidth="1"/>
    <col min="11533" max="11534" width="9.109375" style="164"/>
    <col min="11535" max="11535" width="24.109375" style="164" bestFit="1" customWidth="1"/>
    <col min="11536" max="11777" width="9.109375" style="164"/>
    <col min="11778" max="11778" width="24.33203125" style="164" bestFit="1" customWidth="1"/>
    <col min="11779" max="11779" width="30" style="164" bestFit="1" customWidth="1"/>
    <col min="11780" max="11780" width="18" style="164" bestFit="1" customWidth="1"/>
    <col min="11781" max="11783" width="9.109375" style="164"/>
    <col min="11784" max="11784" width="14.33203125" style="164" bestFit="1" customWidth="1"/>
    <col min="11785" max="11787" width="9.109375" style="164"/>
    <col min="11788" max="11788" width="24" style="164" bestFit="1" customWidth="1"/>
    <col min="11789" max="11790" width="9.109375" style="164"/>
    <col min="11791" max="11791" width="24.109375" style="164" bestFit="1" customWidth="1"/>
    <col min="11792" max="12033" width="9.109375" style="164"/>
    <col min="12034" max="12034" width="24.33203125" style="164" bestFit="1" customWidth="1"/>
    <col min="12035" max="12035" width="30" style="164" bestFit="1" customWidth="1"/>
    <col min="12036" max="12036" width="18" style="164" bestFit="1" customWidth="1"/>
    <col min="12037" max="12039" width="9.109375" style="164"/>
    <col min="12040" max="12040" width="14.33203125" style="164" bestFit="1" customWidth="1"/>
    <col min="12041" max="12043" width="9.109375" style="164"/>
    <col min="12044" max="12044" width="24" style="164" bestFit="1" customWidth="1"/>
    <col min="12045" max="12046" width="9.109375" style="164"/>
    <col min="12047" max="12047" width="24.109375" style="164" bestFit="1" customWidth="1"/>
    <col min="12048" max="12289" width="9.109375" style="164"/>
    <col min="12290" max="12290" width="24.33203125" style="164" bestFit="1" customWidth="1"/>
    <col min="12291" max="12291" width="30" style="164" bestFit="1" customWidth="1"/>
    <col min="12292" max="12292" width="18" style="164" bestFit="1" customWidth="1"/>
    <col min="12293" max="12295" width="9.109375" style="164"/>
    <col min="12296" max="12296" width="14.33203125" style="164" bestFit="1" customWidth="1"/>
    <col min="12297" max="12299" width="9.109375" style="164"/>
    <col min="12300" max="12300" width="24" style="164" bestFit="1" customWidth="1"/>
    <col min="12301" max="12302" width="9.109375" style="164"/>
    <col min="12303" max="12303" width="24.109375" style="164" bestFit="1" customWidth="1"/>
    <col min="12304" max="12545" width="9.109375" style="164"/>
    <col min="12546" max="12546" width="24.33203125" style="164" bestFit="1" customWidth="1"/>
    <col min="12547" max="12547" width="30" style="164" bestFit="1" customWidth="1"/>
    <col min="12548" max="12548" width="18" style="164" bestFit="1" customWidth="1"/>
    <col min="12549" max="12551" width="9.109375" style="164"/>
    <col min="12552" max="12552" width="14.33203125" style="164" bestFit="1" customWidth="1"/>
    <col min="12553" max="12555" width="9.109375" style="164"/>
    <col min="12556" max="12556" width="24" style="164" bestFit="1" customWidth="1"/>
    <col min="12557" max="12558" width="9.109375" style="164"/>
    <col min="12559" max="12559" width="24.109375" style="164" bestFit="1" customWidth="1"/>
    <col min="12560" max="12801" width="9.109375" style="164"/>
    <col min="12802" max="12802" width="24.33203125" style="164" bestFit="1" customWidth="1"/>
    <col min="12803" max="12803" width="30" style="164" bestFit="1" customWidth="1"/>
    <col min="12804" max="12804" width="18" style="164" bestFit="1" customWidth="1"/>
    <col min="12805" max="12807" width="9.109375" style="164"/>
    <col min="12808" max="12808" width="14.33203125" style="164" bestFit="1" customWidth="1"/>
    <col min="12809" max="12811" width="9.109375" style="164"/>
    <col min="12812" max="12812" width="24" style="164" bestFit="1" customWidth="1"/>
    <col min="12813" max="12814" width="9.109375" style="164"/>
    <col min="12815" max="12815" width="24.109375" style="164" bestFit="1" customWidth="1"/>
    <col min="12816" max="13057" width="9.109375" style="164"/>
    <col min="13058" max="13058" width="24.33203125" style="164" bestFit="1" customWidth="1"/>
    <col min="13059" max="13059" width="30" style="164" bestFit="1" customWidth="1"/>
    <col min="13060" max="13060" width="18" style="164" bestFit="1" customWidth="1"/>
    <col min="13061" max="13063" width="9.109375" style="164"/>
    <col min="13064" max="13064" width="14.33203125" style="164" bestFit="1" customWidth="1"/>
    <col min="13065" max="13067" width="9.109375" style="164"/>
    <col min="13068" max="13068" width="24" style="164" bestFit="1" customWidth="1"/>
    <col min="13069" max="13070" width="9.109375" style="164"/>
    <col min="13071" max="13071" width="24.109375" style="164" bestFit="1" customWidth="1"/>
    <col min="13072" max="13313" width="9.109375" style="164"/>
    <col min="13314" max="13314" width="24.33203125" style="164" bestFit="1" customWidth="1"/>
    <col min="13315" max="13315" width="30" style="164" bestFit="1" customWidth="1"/>
    <col min="13316" max="13316" width="18" style="164" bestFit="1" customWidth="1"/>
    <col min="13317" max="13319" width="9.109375" style="164"/>
    <col min="13320" max="13320" width="14.33203125" style="164" bestFit="1" customWidth="1"/>
    <col min="13321" max="13323" width="9.109375" style="164"/>
    <col min="13324" max="13324" width="24" style="164" bestFit="1" customWidth="1"/>
    <col min="13325" max="13326" width="9.109375" style="164"/>
    <col min="13327" max="13327" width="24.109375" style="164" bestFit="1" customWidth="1"/>
    <col min="13328" max="13569" width="9.109375" style="164"/>
    <col min="13570" max="13570" width="24.33203125" style="164" bestFit="1" customWidth="1"/>
    <col min="13571" max="13571" width="30" style="164" bestFit="1" customWidth="1"/>
    <col min="13572" max="13572" width="18" style="164" bestFit="1" customWidth="1"/>
    <col min="13573" max="13575" width="9.109375" style="164"/>
    <col min="13576" max="13576" width="14.33203125" style="164" bestFit="1" customWidth="1"/>
    <col min="13577" max="13579" width="9.109375" style="164"/>
    <col min="13580" max="13580" width="24" style="164" bestFit="1" customWidth="1"/>
    <col min="13581" max="13582" width="9.109375" style="164"/>
    <col min="13583" max="13583" width="24.109375" style="164" bestFit="1" customWidth="1"/>
    <col min="13584" max="13825" width="9.109375" style="164"/>
    <col min="13826" max="13826" width="24.33203125" style="164" bestFit="1" customWidth="1"/>
    <col min="13827" max="13827" width="30" style="164" bestFit="1" customWidth="1"/>
    <col min="13828" max="13828" width="18" style="164" bestFit="1" customWidth="1"/>
    <col min="13829" max="13831" width="9.109375" style="164"/>
    <col min="13832" max="13832" width="14.33203125" style="164" bestFit="1" customWidth="1"/>
    <col min="13833" max="13835" width="9.109375" style="164"/>
    <col min="13836" max="13836" width="24" style="164" bestFit="1" customWidth="1"/>
    <col min="13837" max="13838" width="9.109375" style="164"/>
    <col min="13839" max="13839" width="24.109375" style="164" bestFit="1" customWidth="1"/>
    <col min="13840" max="14081" width="9.109375" style="164"/>
    <col min="14082" max="14082" width="24.33203125" style="164" bestFit="1" customWidth="1"/>
    <col min="14083" max="14083" width="30" style="164" bestFit="1" customWidth="1"/>
    <col min="14084" max="14084" width="18" style="164" bestFit="1" customWidth="1"/>
    <col min="14085" max="14087" width="9.109375" style="164"/>
    <col min="14088" max="14088" width="14.33203125" style="164" bestFit="1" customWidth="1"/>
    <col min="14089" max="14091" width="9.109375" style="164"/>
    <col min="14092" max="14092" width="24" style="164" bestFit="1" customWidth="1"/>
    <col min="14093" max="14094" width="9.109375" style="164"/>
    <col min="14095" max="14095" width="24.109375" style="164" bestFit="1" customWidth="1"/>
    <col min="14096" max="14337" width="9.109375" style="164"/>
    <col min="14338" max="14338" width="24.33203125" style="164" bestFit="1" customWidth="1"/>
    <col min="14339" max="14339" width="30" style="164" bestFit="1" customWidth="1"/>
    <col min="14340" max="14340" width="18" style="164" bestFit="1" customWidth="1"/>
    <col min="14341" max="14343" width="9.109375" style="164"/>
    <col min="14344" max="14344" width="14.33203125" style="164" bestFit="1" customWidth="1"/>
    <col min="14345" max="14347" width="9.109375" style="164"/>
    <col min="14348" max="14348" width="24" style="164" bestFit="1" customWidth="1"/>
    <col min="14349" max="14350" width="9.109375" style="164"/>
    <col min="14351" max="14351" width="24.109375" style="164" bestFit="1" customWidth="1"/>
    <col min="14352" max="14593" width="9.109375" style="164"/>
    <col min="14594" max="14594" width="24.33203125" style="164" bestFit="1" customWidth="1"/>
    <col min="14595" max="14595" width="30" style="164" bestFit="1" customWidth="1"/>
    <col min="14596" max="14596" width="18" style="164" bestFit="1" customWidth="1"/>
    <col min="14597" max="14599" width="9.109375" style="164"/>
    <col min="14600" max="14600" width="14.33203125" style="164" bestFit="1" customWidth="1"/>
    <col min="14601" max="14603" width="9.109375" style="164"/>
    <col min="14604" max="14604" width="24" style="164" bestFit="1" customWidth="1"/>
    <col min="14605" max="14606" width="9.109375" style="164"/>
    <col min="14607" max="14607" width="24.109375" style="164" bestFit="1" customWidth="1"/>
    <col min="14608" max="14849" width="9.109375" style="164"/>
    <col min="14850" max="14850" width="24.33203125" style="164" bestFit="1" customWidth="1"/>
    <col min="14851" max="14851" width="30" style="164" bestFit="1" customWidth="1"/>
    <col min="14852" max="14852" width="18" style="164" bestFit="1" customWidth="1"/>
    <col min="14853" max="14855" width="9.109375" style="164"/>
    <col min="14856" max="14856" width="14.33203125" style="164" bestFit="1" customWidth="1"/>
    <col min="14857" max="14859" width="9.109375" style="164"/>
    <col min="14860" max="14860" width="24" style="164" bestFit="1" customWidth="1"/>
    <col min="14861" max="14862" width="9.109375" style="164"/>
    <col min="14863" max="14863" width="24.109375" style="164" bestFit="1" customWidth="1"/>
    <col min="14864" max="15105" width="9.109375" style="164"/>
    <col min="15106" max="15106" width="24.33203125" style="164" bestFit="1" customWidth="1"/>
    <col min="15107" max="15107" width="30" style="164" bestFit="1" customWidth="1"/>
    <col min="15108" max="15108" width="18" style="164" bestFit="1" customWidth="1"/>
    <col min="15109" max="15111" width="9.109375" style="164"/>
    <col min="15112" max="15112" width="14.33203125" style="164" bestFit="1" customWidth="1"/>
    <col min="15113" max="15115" width="9.109375" style="164"/>
    <col min="15116" max="15116" width="24" style="164" bestFit="1" customWidth="1"/>
    <col min="15117" max="15118" width="9.109375" style="164"/>
    <col min="15119" max="15119" width="24.109375" style="164" bestFit="1" customWidth="1"/>
    <col min="15120" max="15361" width="9.109375" style="164"/>
    <col min="15362" max="15362" width="24.33203125" style="164" bestFit="1" customWidth="1"/>
    <col min="15363" max="15363" width="30" style="164" bestFit="1" customWidth="1"/>
    <col min="15364" max="15364" width="18" style="164" bestFit="1" customWidth="1"/>
    <col min="15365" max="15367" width="9.109375" style="164"/>
    <col min="15368" max="15368" width="14.33203125" style="164" bestFit="1" customWidth="1"/>
    <col min="15369" max="15371" width="9.109375" style="164"/>
    <col min="15372" max="15372" width="24" style="164" bestFit="1" customWidth="1"/>
    <col min="15373" max="15374" width="9.109375" style="164"/>
    <col min="15375" max="15375" width="24.109375" style="164" bestFit="1" customWidth="1"/>
    <col min="15376" max="15617" width="9.109375" style="164"/>
    <col min="15618" max="15618" width="24.33203125" style="164" bestFit="1" customWidth="1"/>
    <col min="15619" max="15619" width="30" style="164" bestFit="1" customWidth="1"/>
    <col min="15620" max="15620" width="18" style="164" bestFit="1" customWidth="1"/>
    <col min="15621" max="15623" width="9.109375" style="164"/>
    <col min="15624" max="15624" width="14.33203125" style="164" bestFit="1" customWidth="1"/>
    <col min="15625" max="15627" width="9.109375" style="164"/>
    <col min="15628" max="15628" width="24" style="164" bestFit="1" customWidth="1"/>
    <col min="15629" max="15630" width="9.109375" style="164"/>
    <col min="15631" max="15631" width="24.109375" style="164" bestFit="1" customWidth="1"/>
    <col min="15632" max="15873" width="9.109375" style="164"/>
    <col min="15874" max="15874" width="24.33203125" style="164" bestFit="1" customWidth="1"/>
    <col min="15875" max="15875" width="30" style="164" bestFit="1" customWidth="1"/>
    <col min="15876" max="15876" width="18" style="164" bestFit="1" customWidth="1"/>
    <col min="15877" max="15879" width="9.109375" style="164"/>
    <col min="15880" max="15880" width="14.33203125" style="164" bestFit="1" customWidth="1"/>
    <col min="15881" max="15883" width="9.109375" style="164"/>
    <col min="15884" max="15884" width="24" style="164" bestFit="1" customWidth="1"/>
    <col min="15885" max="15886" width="9.109375" style="164"/>
    <col min="15887" max="15887" width="24.109375" style="164" bestFit="1" customWidth="1"/>
    <col min="15888" max="16129" width="9.109375" style="164"/>
    <col min="16130" max="16130" width="24.33203125" style="164" bestFit="1" customWidth="1"/>
    <col min="16131" max="16131" width="30" style="164" bestFit="1" customWidth="1"/>
    <col min="16132" max="16132" width="18" style="164" bestFit="1" customWidth="1"/>
    <col min="16133" max="16135" width="9.109375" style="164"/>
    <col min="16136" max="16136" width="14.33203125" style="164" bestFit="1" customWidth="1"/>
    <col min="16137" max="16139" width="9.109375" style="164"/>
    <col min="16140" max="16140" width="24" style="164" bestFit="1" customWidth="1"/>
    <col min="16141" max="16142" width="9.109375" style="164"/>
    <col min="16143" max="16143" width="24.109375" style="164" bestFit="1" customWidth="1"/>
    <col min="16144" max="16384" width="9.109375" style="164"/>
  </cols>
  <sheetData>
    <row r="1" spans="1:20">
      <c r="A1" s="164" t="s">
        <v>51</v>
      </c>
    </row>
    <row r="2" spans="1:20">
      <c r="B2" s="4" t="s">
        <v>219</v>
      </c>
    </row>
    <row r="3" spans="1:20">
      <c r="B3" s="4" t="s">
        <v>9</v>
      </c>
    </row>
    <row r="4" spans="1:20">
      <c r="G4" s="164" t="s">
        <v>28</v>
      </c>
    </row>
    <row r="5" spans="1:20">
      <c r="B5" s="168" t="s">
        <v>0</v>
      </c>
      <c r="C5" s="166" t="s">
        <v>3</v>
      </c>
      <c r="D5" s="167" t="s">
        <v>5</v>
      </c>
      <c r="E5" s="167" t="s">
        <v>7</v>
      </c>
      <c r="F5" s="167" t="s">
        <v>2</v>
      </c>
      <c r="G5" s="167" t="s">
        <v>8</v>
      </c>
      <c r="H5" s="169" t="s">
        <v>27</v>
      </c>
      <c r="I5" s="170" t="s">
        <v>12</v>
      </c>
      <c r="J5" s="170" t="s">
        <v>11</v>
      </c>
      <c r="K5" s="170" t="s">
        <v>25</v>
      </c>
      <c r="L5" s="168" t="s">
        <v>10</v>
      </c>
      <c r="O5" s="164" t="s">
        <v>209</v>
      </c>
    </row>
    <row r="6" spans="1:20">
      <c r="B6" s="224" t="s">
        <v>186</v>
      </c>
      <c r="C6" s="224"/>
      <c r="D6" s="224"/>
      <c r="E6" s="224"/>
      <c r="F6" s="224"/>
      <c r="G6" s="224"/>
      <c r="H6" s="224"/>
      <c r="I6" s="224" t="s">
        <v>167</v>
      </c>
      <c r="J6" s="224" t="s">
        <v>168</v>
      </c>
      <c r="K6" s="224"/>
      <c r="L6" s="224"/>
    </row>
    <row r="7" spans="1:20">
      <c r="B7" s="164" t="s">
        <v>176</v>
      </c>
      <c r="C7" s="223" t="s">
        <v>182</v>
      </c>
      <c r="D7" s="164" t="s">
        <v>214</v>
      </c>
      <c r="F7" s="164">
        <v>2014</v>
      </c>
      <c r="G7" s="164" t="s">
        <v>29</v>
      </c>
      <c r="H7" s="164">
        <v>1</v>
      </c>
      <c r="I7" s="171">
        <f>ROUND(J18,2)</f>
        <v>2.86</v>
      </c>
      <c r="J7" s="273">
        <f>ROUND(L18,2)</f>
        <v>12.49</v>
      </c>
      <c r="K7" s="164">
        <v>5</v>
      </c>
      <c r="L7" s="164" t="s">
        <v>172</v>
      </c>
      <c r="O7" s="8"/>
      <c r="P7" s="8"/>
      <c r="Q7" s="8"/>
      <c r="R7" s="8"/>
      <c r="S7" s="8"/>
      <c r="T7" s="8"/>
    </row>
    <row r="8" spans="1:20">
      <c r="B8" s="164" t="s">
        <v>175</v>
      </c>
      <c r="C8" s="223" t="s">
        <v>181</v>
      </c>
      <c r="D8" s="164" t="s">
        <v>215</v>
      </c>
      <c r="F8" s="164">
        <v>2014</v>
      </c>
      <c r="G8" s="164" t="s">
        <v>29</v>
      </c>
      <c r="H8" s="164">
        <v>1</v>
      </c>
      <c r="I8" s="171">
        <f>ROUND(J19,2)</f>
        <v>15.76</v>
      </c>
      <c r="J8" s="273">
        <f>ROUND(L19,2)</f>
        <v>9.7100000000000009</v>
      </c>
      <c r="K8" s="164">
        <v>5</v>
      </c>
      <c r="L8" s="164" t="s">
        <v>171</v>
      </c>
      <c r="O8" s="8"/>
      <c r="P8" s="8"/>
      <c r="Q8" s="8"/>
      <c r="R8" s="8"/>
      <c r="S8" s="8"/>
      <c r="T8" s="8"/>
    </row>
    <row r="9" spans="1:20">
      <c r="B9" s="164" t="s">
        <v>178</v>
      </c>
      <c r="C9" s="223" t="s">
        <v>184</v>
      </c>
      <c r="D9" s="164" t="s">
        <v>216</v>
      </c>
      <c r="F9" s="164">
        <v>2014</v>
      </c>
      <c r="G9" s="164" t="s">
        <v>29</v>
      </c>
      <c r="H9" s="164">
        <v>1</v>
      </c>
      <c r="I9" s="273">
        <f>ROUND(K18,2)</f>
        <v>3.26</v>
      </c>
      <c r="J9" s="273">
        <f>ROUND(M18,2)</f>
        <v>13.25</v>
      </c>
      <c r="K9" s="164">
        <v>5</v>
      </c>
      <c r="L9" s="164" t="s">
        <v>174</v>
      </c>
      <c r="O9" s="8"/>
      <c r="P9" s="8"/>
      <c r="Q9" s="8"/>
      <c r="R9" s="8"/>
      <c r="S9" s="8"/>
      <c r="T9" s="8"/>
    </row>
    <row r="10" spans="1:20">
      <c r="B10" s="164" t="s">
        <v>177</v>
      </c>
      <c r="C10" s="223" t="s">
        <v>183</v>
      </c>
      <c r="D10" s="164" t="s">
        <v>217</v>
      </c>
      <c r="F10" s="164">
        <v>2014</v>
      </c>
      <c r="G10" s="164" t="s">
        <v>29</v>
      </c>
      <c r="H10" s="164">
        <v>1</v>
      </c>
      <c r="I10" s="273">
        <f>ROUND(K19,2)</f>
        <v>3.19</v>
      </c>
      <c r="J10" s="273">
        <f>ROUND(M19,2)</f>
        <v>4.76</v>
      </c>
      <c r="K10" s="164">
        <v>5</v>
      </c>
      <c r="L10" s="164" t="s">
        <v>173</v>
      </c>
      <c r="O10" s="8"/>
      <c r="P10" s="162"/>
      <c r="Q10" s="162"/>
      <c r="R10" s="162"/>
      <c r="S10" s="162"/>
      <c r="T10" s="8"/>
    </row>
    <row r="11" spans="1:20">
      <c r="O11" s="163"/>
      <c r="P11" s="8"/>
      <c r="Q11" s="8"/>
      <c r="R11" s="8"/>
      <c r="S11" s="8"/>
      <c r="T11" s="8"/>
    </row>
    <row r="12" spans="1:20">
      <c r="O12" s="163"/>
      <c r="P12" s="8"/>
      <c r="Q12" s="8"/>
      <c r="R12" s="8"/>
      <c r="S12" s="8"/>
      <c r="T12" s="8"/>
    </row>
    <row r="13" spans="1:20" ht="15" thickBot="1"/>
    <row r="14" spans="1:20" ht="15.6" thickTop="1" thickBot="1">
      <c r="B14" s="8" t="s">
        <v>187</v>
      </c>
      <c r="C14" s="8"/>
      <c r="D14" s="8"/>
      <c r="E14" s="8"/>
      <c r="F14" s="8"/>
      <c r="G14" s="8"/>
      <c r="I14" s="132" t="s">
        <v>187</v>
      </c>
      <c r="J14" s="8"/>
      <c r="K14" s="8"/>
      <c r="L14" s="8"/>
      <c r="S14" s="138"/>
    </row>
    <row r="15" spans="1:20" ht="15" thickTop="1">
      <c r="B15" s="277">
        <v>2010</v>
      </c>
      <c r="C15" s="278" t="s">
        <v>12</v>
      </c>
      <c r="D15" s="275"/>
      <c r="E15" s="278" t="s">
        <v>11</v>
      </c>
      <c r="F15" s="279"/>
      <c r="G15" s="277" t="s">
        <v>193</v>
      </c>
      <c r="I15" s="277">
        <v>2014</v>
      </c>
      <c r="J15" s="278" t="s">
        <v>12</v>
      </c>
      <c r="K15" s="275"/>
      <c r="L15" s="278" t="s">
        <v>11</v>
      </c>
      <c r="M15" s="279"/>
      <c r="N15" s="277" t="s">
        <v>193</v>
      </c>
    </row>
    <row r="16" spans="1:20">
      <c r="B16" s="277" t="s">
        <v>93</v>
      </c>
      <c r="C16" s="280" t="s">
        <v>188</v>
      </c>
      <c r="D16" s="280" t="s">
        <v>189</v>
      </c>
      <c r="E16" s="280" t="s">
        <v>188</v>
      </c>
      <c r="F16" s="280" t="s">
        <v>189</v>
      </c>
      <c r="G16" s="277"/>
      <c r="I16" s="277" t="s">
        <v>93</v>
      </c>
      <c r="J16" s="280" t="s">
        <v>188</v>
      </c>
      <c r="K16" s="280" t="s">
        <v>189</v>
      </c>
      <c r="L16" s="280" t="s">
        <v>188</v>
      </c>
      <c r="M16" s="280" t="s">
        <v>189</v>
      </c>
      <c r="S16" s="171"/>
    </row>
    <row r="17" spans="2:20">
      <c r="B17" s="241"/>
      <c r="C17" s="241" t="s">
        <v>200</v>
      </c>
      <c r="D17" s="241" t="s">
        <v>200</v>
      </c>
      <c r="E17" s="241" t="s">
        <v>200</v>
      </c>
      <c r="F17" s="241" t="s">
        <v>200</v>
      </c>
      <c r="G17" s="241" t="s">
        <v>200</v>
      </c>
      <c r="I17" s="241"/>
      <c r="J17" s="241" t="s">
        <v>200</v>
      </c>
      <c r="K17" s="241" t="s">
        <v>200</v>
      </c>
      <c r="L17" s="241" t="s">
        <v>200</v>
      </c>
      <c r="M17" s="241" t="s">
        <v>200</v>
      </c>
      <c r="N17" s="241" t="s">
        <v>200</v>
      </c>
      <c r="R17" s="8"/>
      <c r="S17" s="8"/>
    </row>
    <row r="18" spans="2:20">
      <c r="B18" s="274" t="s">
        <v>191</v>
      </c>
      <c r="C18" s="281">
        <f>C38*$C25/1000</f>
        <v>2.8536082947557149</v>
      </c>
      <c r="D18" s="281">
        <f>D38*$C25/1000</f>
        <v>3.2534187307771272</v>
      </c>
      <c r="E18" s="281">
        <f>F38*$C25/1000</f>
        <v>12.477018209038947</v>
      </c>
      <c r="F18" s="281">
        <f>G38*$C25/1000</f>
        <v>13.22795476542821</v>
      </c>
      <c r="G18" s="276">
        <f>SUM(C18:F18)</f>
        <v>31.811999999999998</v>
      </c>
      <c r="I18" s="274" t="s">
        <v>191</v>
      </c>
      <c r="J18" s="281">
        <f>C38*$D25/1000</f>
        <v>2.8574726681160212</v>
      </c>
      <c r="K18" s="281">
        <f>D38*$D25/1000</f>
        <v>3.2578245298127704</v>
      </c>
      <c r="L18" s="281">
        <f>F38*$D25/1000</f>
        <v>12.493914661460845</v>
      </c>
      <c r="M18" s="281">
        <f>G38*$D25/1000</f>
        <v>13.245868140610364</v>
      </c>
      <c r="N18" s="276">
        <f>SUM(J18:M18)</f>
        <v>31.855080000000001</v>
      </c>
    </row>
    <row r="19" spans="2:20">
      <c r="B19" s="274" t="s">
        <v>192</v>
      </c>
      <c r="C19" s="281">
        <f>C39*$C26/1000</f>
        <v>15.742175726239083</v>
      </c>
      <c r="D19" s="281">
        <f>D39*$C26/1000</f>
        <v>3.1846578045088396</v>
      </c>
      <c r="E19" s="281">
        <f>F39*$C26/1000</f>
        <v>9.6926873516452794</v>
      </c>
      <c r="F19" s="281">
        <f>G39*$C26/1000</f>
        <v>4.7491891176068002</v>
      </c>
      <c r="G19" s="276">
        <f>SUM(C19:F19)</f>
        <v>33.36871</v>
      </c>
      <c r="I19" s="274" t="s">
        <v>192</v>
      </c>
      <c r="J19" s="281">
        <f>C39*$D26/1000</f>
        <v>15.763494767972153</v>
      </c>
      <c r="K19" s="281">
        <f>D39*$D26/1000</f>
        <v>3.1889706678525456</v>
      </c>
      <c r="L19" s="281">
        <f>F39*$D26/1000</f>
        <v>9.7058137967916718</v>
      </c>
      <c r="M19" s="281">
        <f>G39*$D26/1000</f>
        <v>4.7556207673836317</v>
      </c>
      <c r="N19" s="276">
        <f>SUM(J19:M19)</f>
        <v>33.413900000000005</v>
      </c>
    </row>
    <row r="20" spans="2:20">
      <c r="C20" s="226"/>
      <c r="D20" s="226"/>
      <c r="E20" s="227"/>
      <c r="F20" s="227"/>
      <c r="J20" s="226"/>
      <c r="K20" s="226"/>
      <c r="L20" s="227"/>
      <c r="M20" s="227"/>
    </row>
    <row r="21" spans="2:20">
      <c r="B21" s="164" t="s">
        <v>194</v>
      </c>
      <c r="C21" s="164" t="s">
        <v>202</v>
      </c>
      <c r="E21" s="241"/>
      <c r="F21" s="241"/>
      <c r="H21" s="8"/>
      <c r="I21" s="8"/>
      <c r="J21" s="8"/>
      <c r="K21" s="8"/>
      <c r="L21" s="8"/>
      <c r="M21" s="8"/>
      <c r="N21" s="8"/>
      <c r="O21" s="8"/>
    </row>
    <row r="22" spans="2:20">
      <c r="B22" s="8" t="s">
        <v>187</v>
      </c>
      <c r="C22" s="8"/>
      <c r="D22" s="8"/>
      <c r="E22" s="8"/>
      <c r="F22" s="8"/>
      <c r="H22" s="8"/>
      <c r="L22" s="8"/>
      <c r="M22" s="8"/>
      <c r="N22" s="8"/>
      <c r="O22" s="8"/>
    </row>
    <row r="23" spans="2:20">
      <c r="B23" s="277"/>
      <c r="C23" s="278">
        <v>2010</v>
      </c>
      <c r="D23" s="275">
        <v>2014</v>
      </c>
      <c r="E23" s="278">
        <v>2010</v>
      </c>
      <c r="F23" s="279">
        <v>2014</v>
      </c>
      <c r="H23" s="8"/>
      <c r="L23" s="8"/>
      <c r="M23" s="282"/>
      <c r="N23" s="8"/>
      <c r="O23" s="8"/>
    </row>
    <row r="24" spans="2:20">
      <c r="B24" s="277"/>
      <c r="C24" s="280" t="s">
        <v>201</v>
      </c>
      <c r="D24" s="280" t="s">
        <v>201</v>
      </c>
      <c r="E24" s="280" t="s">
        <v>199</v>
      </c>
      <c r="F24" s="280" t="s">
        <v>199</v>
      </c>
      <c r="H24" s="8"/>
      <c r="M24" s="282"/>
      <c r="N24" s="8"/>
      <c r="O24" s="8"/>
    </row>
    <row r="25" spans="2:20">
      <c r="B25" s="241" t="s">
        <v>72</v>
      </c>
      <c r="C25" s="276">
        <v>31812</v>
      </c>
      <c r="D25" s="276">
        <v>31855.08</v>
      </c>
      <c r="E25" s="241">
        <f>C25/1000-G18</f>
        <v>0</v>
      </c>
      <c r="F25" s="241">
        <f>D25/1000-N18</f>
        <v>0</v>
      </c>
      <c r="H25" s="8"/>
      <c r="M25" s="8"/>
      <c r="N25" s="8"/>
      <c r="O25" s="8"/>
    </row>
    <row r="26" spans="2:20">
      <c r="B26" s="274" t="s">
        <v>73</v>
      </c>
      <c r="C26" s="276">
        <v>33368.71</v>
      </c>
      <c r="D26" s="276">
        <v>33413.9</v>
      </c>
      <c r="E26" s="281">
        <f>C26/1000-G19</f>
        <v>0</v>
      </c>
      <c r="F26" s="281">
        <f>D26/1000-N19</f>
        <v>0</v>
      </c>
      <c r="O26" s="163"/>
      <c r="P26" s="8"/>
      <c r="Q26" s="8"/>
      <c r="R26" s="8"/>
      <c r="S26" s="8"/>
      <c r="T26" s="8"/>
    </row>
    <row r="27" spans="2:20">
      <c r="B27" s="225" t="s">
        <v>193</v>
      </c>
      <c r="C27" s="242">
        <f>C26+C25</f>
        <v>65180.71</v>
      </c>
      <c r="D27" s="242">
        <f>D26+D25</f>
        <v>65268.98</v>
      </c>
      <c r="Q27" s="8"/>
      <c r="R27" s="8"/>
      <c r="S27" s="8"/>
      <c r="T27" s="8"/>
    </row>
    <row r="29" spans="2:20" ht="15" thickBot="1">
      <c r="B29" s="225" t="s">
        <v>203</v>
      </c>
    </row>
    <row r="30" spans="2:20" ht="15" thickBot="1">
      <c r="B30" s="8"/>
      <c r="C30" s="250" t="s">
        <v>12</v>
      </c>
      <c r="D30" s="251"/>
      <c r="E30" s="252"/>
      <c r="F30" s="250" t="s">
        <v>11</v>
      </c>
      <c r="G30" s="251"/>
      <c r="H30" s="252"/>
      <c r="I30" s="250" t="s">
        <v>195</v>
      </c>
      <c r="J30" s="251"/>
      <c r="K30" s="252"/>
      <c r="M30" s="230"/>
      <c r="N30" s="231" t="s">
        <v>206</v>
      </c>
      <c r="O30" s="232" t="s">
        <v>207</v>
      </c>
    </row>
    <row r="31" spans="2:20">
      <c r="B31" s="246">
        <v>2010</v>
      </c>
      <c r="C31" s="253" t="s">
        <v>188</v>
      </c>
      <c r="D31" s="228" t="s">
        <v>189</v>
      </c>
      <c r="E31" s="254" t="s">
        <v>196</v>
      </c>
      <c r="F31" s="253" t="s">
        <v>188</v>
      </c>
      <c r="G31" s="228" t="s">
        <v>189</v>
      </c>
      <c r="H31" s="254" t="s">
        <v>196</v>
      </c>
      <c r="I31" s="253" t="s">
        <v>188</v>
      </c>
      <c r="J31" s="228" t="s">
        <v>189</v>
      </c>
      <c r="K31" s="254" t="s">
        <v>196</v>
      </c>
      <c r="M31" s="233" t="s">
        <v>208</v>
      </c>
      <c r="N31" s="164" t="s">
        <v>205</v>
      </c>
      <c r="O31" s="234" t="s">
        <v>204</v>
      </c>
    </row>
    <row r="32" spans="2:20">
      <c r="B32" s="247"/>
      <c r="C32" s="255" t="s">
        <v>190</v>
      </c>
      <c r="D32" s="244" t="s">
        <v>190</v>
      </c>
      <c r="E32" s="256" t="s">
        <v>190</v>
      </c>
      <c r="F32" s="255" t="s">
        <v>190</v>
      </c>
      <c r="G32" s="244" t="s">
        <v>190</v>
      </c>
      <c r="H32" s="256" t="s">
        <v>190</v>
      </c>
      <c r="I32" s="255" t="s">
        <v>190</v>
      </c>
      <c r="J32" s="244" t="s">
        <v>190</v>
      </c>
      <c r="K32" s="256" t="s">
        <v>190</v>
      </c>
      <c r="M32" s="235"/>
      <c r="N32" s="236"/>
      <c r="O32" s="237"/>
    </row>
    <row r="33" spans="2:15" ht="15" thickBot="1">
      <c r="B33" s="248" t="s">
        <v>191</v>
      </c>
      <c r="C33" s="257">
        <v>2.9153721716792296</v>
      </c>
      <c r="D33" s="243">
        <v>3.323836157877289</v>
      </c>
      <c r="E33" s="258">
        <f>SUM(C33:D33)</f>
        <v>6.2392083295565186</v>
      </c>
      <c r="F33" s="257">
        <v>12.747072448246122</v>
      </c>
      <c r="G33" s="243">
        <v>13.514262375194839</v>
      </c>
      <c r="H33" s="258">
        <f>SUM(F33:G33)</f>
        <v>26.261334823440961</v>
      </c>
      <c r="I33" s="262">
        <f>C33+F33</f>
        <v>15.662444619925353</v>
      </c>
      <c r="J33" s="229">
        <f>D33+G33</f>
        <v>16.838098533072127</v>
      </c>
      <c r="K33" s="258">
        <f>SUM(I33:J33)</f>
        <v>32.50054315299748</v>
      </c>
      <c r="M33" s="238"/>
      <c r="N33" s="239"/>
      <c r="O33" s="240"/>
    </row>
    <row r="34" spans="2:15">
      <c r="B34" s="248" t="s">
        <v>192</v>
      </c>
      <c r="C34" s="257">
        <v>15.838817283574233</v>
      </c>
      <c r="D34" s="243">
        <v>3.2042084876646806</v>
      </c>
      <c r="E34" s="258">
        <f>SUM(C34:D34)</f>
        <v>19.043025771238913</v>
      </c>
      <c r="F34" s="257">
        <v>9.7521909689797237</v>
      </c>
      <c r="G34" s="243">
        <v>4.7783444923393832</v>
      </c>
      <c r="H34" s="258">
        <f>SUM(F34:G34)</f>
        <v>14.530535461319108</v>
      </c>
      <c r="I34" s="262">
        <f>C34+F34</f>
        <v>25.591008252553955</v>
      </c>
      <c r="J34" s="229">
        <f>D34+G34</f>
        <v>7.9825529800040638</v>
      </c>
      <c r="K34" s="258">
        <f>SUM(I34:J34)</f>
        <v>33.573561232558021</v>
      </c>
    </row>
    <row r="35" spans="2:15" ht="15" thickBot="1">
      <c r="B35" s="249" t="s">
        <v>197</v>
      </c>
      <c r="C35" s="259">
        <f t="shared" ref="C35:K35" si="0">C33+C34</f>
        <v>18.754189455253464</v>
      </c>
      <c r="D35" s="260">
        <f t="shared" si="0"/>
        <v>6.5280446455419696</v>
      </c>
      <c r="E35" s="261">
        <f t="shared" si="0"/>
        <v>25.282234100795431</v>
      </c>
      <c r="F35" s="259">
        <f t="shared" si="0"/>
        <v>22.499263417225848</v>
      </c>
      <c r="G35" s="260">
        <f t="shared" si="0"/>
        <v>18.292606867534221</v>
      </c>
      <c r="H35" s="261">
        <f t="shared" si="0"/>
        <v>40.791870284760066</v>
      </c>
      <c r="I35" s="259">
        <f t="shared" si="0"/>
        <v>41.253452872479308</v>
      </c>
      <c r="J35" s="260">
        <f t="shared" si="0"/>
        <v>24.820651513076193</v>
      </c>
      <c r="K35" s="261">
        <f t="shared" si="0"/>
        <v>66.074104385555501</v>
      </c>
    </row>
    <row r="36" spans="2:15" ht="15" thickBot="1">
      <c r="B36" s="164">
        <v>2010</v>
      </c>
    </row>
    <row r="37" spans="2:15">
      <c r="B37" s="263"/>
      <c r="C37" s="265" t="s">
        <v>198</v>
      </c>
      <c r="D37" s="266" t="s">
        <v>198</v>
      </c>
      <c r="E37" s="267" t="s">
        <v>198</v>
      </c>
      <c r="F37" s="265" t="s">
        <v>198</v>
      </c>
      <c r="G37" s="266" t="s">
        <v>198</v>
      </c>
      <c r="H37" s="267" t="s">
        <v>198</v>
      </c>
      <c r="I37" s="265" t="s">
        <v>198</v>
      </c>
      <c r="J37" s="266" t="s">
        <v>198</v>
      </c>
      <c r="K37" s="267" t="s">
        <v>198</v>
      </c>
    </row>
    <row r="38" spans="2:15">
      <c r="B38" s="264" t="s">
        <v>191</v>
      </c>
      <c r="C38" s="268">
        <f t="shared" ref="C38:K38" si="1">C33/$K$33</f>
        <v>8.9702259988548805E-2</v>
      </c>
      <c r="D38" s="245">
        <f t="shared" si="1"/>
        <v>0.10227017260081502</v>
      </c>
      <c r="E38" s="269">
        <f t="shared" si="1"/>
        <v>0.19197243258936383</v>
      </c>
      <c r="F38" s="268">
        <f t="shared" si="1"/>
        <v>0.39221105900411629</v>
      </c>
      <c r="G38" s="245">
        <f t="shared" si="1"/>
        <v>0.4158165084065199</v>
      </c>
      <c r="H38" s="269">
        <f t="shared" si="1"/>
        <v>0.80802756741063619</v>
      </c>
      <c r="I38" s="268">
        <f t="shared" si="1"/>
        <v>0.4819133189926651</v>
      </c>
      <c r="J38" s="245">
        <f t="shared" si="1"/>
        <v>0.5180866810073349</v>
      </c>
      <c r="K38" s="269">
        <f t="shared" si="1"/>
        <v>1</v>
      </c>
    </row>
    <row r="39" spans="2:15">
      <c r="B39" s="264" t="s">
        <v>192</v>
      </c>
      <c r="C39" s="268">
        <f t="shared" ref="C39:K39" si="2">C34/$K$34</f>
        <v>0.47176458802989635</v>
      </c>
      <c r="D39" s="245">
        <f t="shared" si="2"/>
        <v>9.5438445313254225E-2</v>
      </c>
      <c r="E39" s="269">
        <f t="shared" si="2"/>
        <v>0.56720303334315048</v>
      </c>
      <c r="F39" s="268">
        <f t="shared" si="2"/>
        <v>0.29047234225252577</v>
      </c>
      <c r="G39" s="245">
        <f t="shared" si="2"/>
        <v>0.1423246244043237</v>
      </c>
      <c r="H39" s="269">
        <f t="shared" si="2"/>
        <v>0.43279696665684947</v>
      </c>
      <c r="I39" s="268">
        <f t="shared" si="2"/>
        <v>0.76223693028242201</v>
      </c>
      <c r="J39" s="245">
        <f t="shared" si="2"/>
        <v>0.23776306971757791</v>
      </c>
      <c r="K39" s="269">
        <f t="shared" si="2"/>
        <v>1</v>
      </c>
    </row>
    <row r="40" spans="2:15" ht="15" thickBot="1">
      <c r="B40" s="249" t="s">
        <v>197</v>
      </c>
      <c r="C40" s="270">
        <f t="shared" ref="C40:K40" si="3">C35/$K$35</f>
        <v>0.28383569674768572</v>
      </c>
      <c r="D40" s="271">
        <f t="shared" si="3"/>
        <v>9.8798836643316942E-2</v>
      </c>
      <c r="E40" s="272">
        <f t="shared" si="3"/>
        <v>0.38263453339100267</v>
      </c>
      <c r="F40" s="270">
        <f t="shared" si="3"/>
        <v>0.34051560178459905</v>
      </c>
      <c r="G40" s="271">
        <f t="shared" si="3"/>
        <v>0.27684986482439827</v>
      </c>
      <c r="H40" s="272">
        <f t="shared" si="3"/>
        <v>0.61736546660899727</v>
      </c>
      <c r="I40" s="270">
        <f t="shared" si="3"/>
        <v>0.62435129853228477</v>
      </c>
      <c r="J40" s="271">
        <f t="shared" si="3"/>
        <v>0.37564870146771523</v>
      </c>
      <c r="K40" s="272">
        <f t="shared" si="3"/>
        <v>1</v>
      </c>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00B0F0"/>
  </sheetPr>
  <dimension ref="A2:Y89"/>
  <sheetViews>
    <sheetView topLeftCell="A34" zoomScale="70" zoomScaleNormal="70" workbookViewId="0">
      <selection activeCell="C88" sqref="C88"/>
    </sheetView>
  </sheetViews>
  <sheetFormatPr defaultColWidth="9.109375" defaultRowHeight="14.4"/>
  <cols>
    <col min="1" max="1" width="11" style="3" customWidth="1"/>
    <col min="2" max="2" width="20.44140625" style="3" bestFit="1" customWidth="1"/>
    <col min="3" max="6" width="14.6640625" style="3" customWidth="1"/>
    <col min="7" max="13" width="9.109375" style="3"/>
    <col min="14" max="14" width="14.109375" style="3" bestFit="1" customWidth="1"/>
    <col min="15" max="15" width="9.109375" style="3"/>
    <col min="16" max="16" width="10" style="3" bestFit="1" customWidth="1"/>
    <col min="17" max="16384" width="9.109375" style="3"/>
  </cols>
  <sheetData>
    <row r="2" spans="1:20" ht="15" thickBot="1"/>
    <row r="3" spans="1:20" ht="15.6" thickTop="1" thickBot="1">
      <c r="A3" s="301" t="s">
        <v>60</v>
      </c>
      <c r="B3" s="304" t="s">
        <v>61</v>
      </c>
      <c r="C3" s="307" t="s">
        <v>62</v>
      </c>
      <c r="D3" s="308"/>
      <c r="E3" s="308"/>
      <c r="F3" s="308"/>
      <c r="G3" s="308"/>
      <c r="H3" s="308"/>
      <c r="I3" s="308"/>
      <c r="J3" s="308"/>
      <c r="K3" s="308"/>
      <c r="L3" s="308"/>
      <c r="M3" s="308"/>
      <c r="N3" s="308"/>
      <c r="O3" s="308"/>
      <c r="P3" s="308"/>
      <c r="Q3" s="308"/>
      <c r="R3" s="308"/>
      <c r="S3" s="308"/>
      <c r="T3" s="309"/>
    </row>
    <row r="4" spans="1:20" ht="15" thickBot="1">
      <c r="A4" s="302"/>
      <c r="B4" s="305"/>
      <c r="C4" s="37">
        <v>110</v>
      </c>
      <c r="D4" s="38">
        <v>110</v>
      </c>
      <c r="E4" s="38">
        <v>120</v>
      </c>
      <c r="F4" s="38">
        <v>120</v>
      </c>
      <c r="G4" s="38">
        <v>130</v>
      </c>
      <c r="H4" s="38">
        <v>130</v>
      </c>
      <c r="I4" s="38">
        <v>5101</v>
      </c>
      <c r="J4" s="38">
        <v>5101</v>
      </c>
      <c r="K4" s="38">
        <v>5102</v>
      </c>
      <c r="L4" s="38">
        <v>5102</v>
      </c>
      <c r="M4" s="38">
        <v>140</v>
      </c>
      <c r="N4" s="38">
        <v>140</v>
      </c>
      <c r="O4" s="38">
        <v>150</v>
      </c>
      <c r="P4" s="38">
        <v>150</v>
      </c>
      <c r="Q4" s="38">
        <v>160</v>
      </c>
      <c r="R4" s="38">
        <v>160</v>
      </c>
      <c r="S4" s="38">
        <v>190</v>
      </c>
      <c r="T4" s="39">
        <v>190</v>
      </c>
    </row>
    <row r="5" spans="1:20" ht="15" thickBot="1">
      <c r="A5" s="303"/>
      <c r="B5" s="306"/>
      <c r="C5" s="40" t="s">
        <v>63</v>
      </c>
      <c r="D5" s="41" t="s">
        <v>64</v>
      </c>
      <c r="E5" s="41" t="s">
        <v>63</v>
      </c>
      <c r="F5" s="41" t="s">
        <v>64</v>
      </c>
      <c r="G5" s="41" t="s">
        <v>63</v>
      </c>
      <c r="H5" s="41" t="s">
        <v>64</v>
      </c>
      <c r="I5" s="41" t="s">
        <v>63</v>
      </c>
      <c r="J5" s="41" t="s">
        <v>64</v>
      </c>
      <c r="K5" s="41" t="s">
        <v>63</v>
      </c>
      <c r="L5" s="41" t="s">
        <v>64</v>
      </c>
      <c r="M5" s="41" t="s">
        <v>63</v>
      </c>
      <c r="N5" s="41" t="s">
        <v>64</v>
      </c>
      <c r="O5" s="41" t="s">
        <v>63</v>
      </c>
      <c r="P5" s="41" t="s">
        <v>64</v>
      </c>
      <c r="Q5" s="41" t="s">
        <v>63</v>
      </c>
      <c r="R5" s="41" t="s">
        <v>64</v>
      </c>
      <c r="S5" s="41" t="s">
        <v>63</v>
      </c>
      <c r="T5" s="42" t="s">
        <v>64</v>
      </c>
    </row>
    <row r="6" spans="1:20">
      <c r="A6" s="43" t="s">
        <v>12</v>
      </c>
      <c r="B6" s="44" t="s">
        <v>65</v>
      </c>
      <c r="C6" s="45">
        <v>6674</v>
      </c>
      <c r="D6" s="46">
        <v>203</v>
      </c>
      <c r="E6" s="46">
        <v>5245882</v>
      </c>
      <c r="F6" s="46">
        <v>1130979</v>
      </c>
      <c r="G6" s="46">
        <v>2886041</v>
      </c>
      <c r="H6" s="46">
        <v>1973107</v>
      </c>
      <c r="I6" s="46">
        <v>336</v>
      </c>
      <c r="J6" s="46">
        <v>24</v>
      </c>
      <c r="K6" s="46">
        <v>3151</v>
      </c>
      <c r="L6" s="46">
        <v>1165</v>
      </c>
      <c r="M6" s="46">
        <v>28585438</v>
      </c>
      <c r="N6" s="46">
        <v>6464161</v>
      </c>
      <c r="O6" s="46">
        <v>245240</v>
      </c>
      <c r="P6" s="46">
        <v>208196</v>
      </c>
      <c r="Q6" s="46">
        <v>199557</v>
      </c>
      <c r="R6" s="46">
        <v>364238</v>
      </c>
      <c r="S6" s="46">
        <v>8993</v>
      </c>
      <c r="T6" s="47">
        <v>10790</v>
      </c>
    </row>
    <row r="7" spans="1:20">
      <c r="A7" s="48" t="s">
        <v>12</v>
      </c>
      <c r="B7" s="49" t="s">
        <v>66</v>
      </c>
      <c r="C7" s="50">
        <v>15071</v>
      </c>
      <c r="D7" s="51">
        <v>1786</v>
      </c>
      <c r="E7" s="51">
        <v>7452463</v>
      </c>
      <c r="F7" s="51">
        <v>2464689</v>
      </c>
      <c r="G7" s="51">
        <v>1246331</v>
      </c>
      <c r="H7" s="51">
        <v>818977</v>
      </c>
      <c r="I7" s="51">
        <v>5583</v>
      </c>
      <c r="J7" s="51">
        <v>147</v>
      </c>
      <c r="K7" s="51">
        <v>12559</v>
      </c>
      <c r="L7" s="51">
        <v>1744</v>
      </c>
      <c r="M7" s="51">
        <v>1540846</v>
      </c>
      <c r="N7" s="51">
        <v>566960</v>
      </c>
      <c r="O7" s="51">
        <v>44169</v>
      </c>
      <c r="P7" s="51">
        <v>11467</v>
      </c>
      <c r="Q7" s="51">
        <v>34370</v>
      </c>
      <c r="R7" s="51">
        <v>78463</v>
      </c>
      <c r="S7" s="51">
        <v>6305</v>
      </c>
      <c r="T7" s="52">
        <v>5276</v>
      </c>
    </row>
    <row r="8" spans="1:20">
      <c r="A8" s="48" t="s">
        <v>12</v>
      </c>
      <c r="B8" s="49" t="s">
        <v>67</v>
      </c>
      <c r="C8" s="50">
        <v>65522</v>
      </c>
      <c r="D8" s="51">
        <v>2898</v>
      </c>
      <c r="E8" s="51">
        <v>7208656</v>
      </c>
      <c r="F8" s="51">
        <v>3105428</v>
      </c>
      <c r="G8" s="51">
        <v>1682471</v>
      </c>
      <c r="H8" s="51">
        <v>3260183</v>
      </c>
      <c r="I8" s="51">
        <v>7095</v>
      </c>
      <c r="J8" s="51">
        <v>686</v>
      </c>
      <c r="K8" s="51">
        <v>66131</v>
      </c>
      <c r="L8" s="51">
        <v>21025</v>
      </c>
      <c r="M8" s="51">
        <v>5560841</v>
      </c>
      <c r="N8" s="51">
        <v>2573446</v>
      </c>
      <c r="O8" s="51">
        <v>32284</v>
      </c>
      <c r="P8" s="51">
        <v>41358</v>
      </c>
      <c r="Q8" s="51">
        <v>151751</v>
      </c>
      <c r="R8" s="51">
        <v>282488</v>
      </c>
      <c r="S8" s="51">
        <v>14667</v>
      </c>
      <c r="T8" s="52">
        <v>3857</v>
      </c>
    </row>
    <row r="9" spans="1:20">
      <c r="A9" s="48" t="s">
        <v>12</v>
      </c>
      <c r="B9" s="49" t="s">
        <v>68</v>
      </c>
      <c r="C9" s="50">
        <v>76059</v>
      </c>
      <c r="D9" s="51">
        <v>7483</v>
      </c>
      <c r="E9" s="51">
        <v>6720337</v>
      </c>
      <c r="F9" s="51">
        <v>4074720</v>
      </c>
      <c r="G9" s="51">
        <v>719104</v>
      </c>
      <c r="H9" s="51">
        <v>2067189</v>
      </c>
      <c r="I9" s="51">
        <v>11881</v>
      </c>
      <c r="J9" s="51">
        <v>7803</v>
      </c>
      <c r="K9" s="51">
        <v>39259</v>
      </c>
      <c r="L9" s="51">
        <v>25317</v>
      </c>
      <c r="M9" s="51">
        <v>978195</v>
      </c>
      <c r="N9" s="51">
        <v>469637</v>
      </c>
      <c r="O9" s="51">
        <v>3664</v>
      </c>
      <c r="P9" s="51">
        <v>3766</v>
      </c>
      <c r="Q9" s="51">
        <v>50532</v>
      </c>
      <c r="R9" s="51">
        <v>93474</v>
      </c>
      <c r="S9" s="51">
        <v>12917</v>
      </c>
      <c r="T9" s="52">
        <v>6349</v>
      </c>
    </row>
    <row r="10" spans="1:20" ht="15" thickBot="1">
      <c r="A10" s="53" t="s">
        <v>12</v>
      </c>
      <c r="B10" s="54" t="s">
        <v>69</v>
      </c>
      <c r="C10" s="55">
        <v>4538478</v>
      </c>
      <c r="D10" s="56">
        <v>399955</v>
      </c>
      <c r="E10" s="56">
        <v>12875280</v>
      </c>
      <c r="F10" s="56">
        <v>4603848</v>
      </c>
      <c r="G10" s="56">
        <v>459493</v>
      </c>
      <c r="H10" s="56">
        <v>1478548</v>
      </c>
      <c r="I10" s="56">
        <v>538850</v>
      </c>
      <c r="J10" s="56">
        <v>334303</v>
      </c>
      <c r="K10" s="56">
        <v>3125092</v>
      </c>
      <c r="L10" s="56">
        <v>3148241</v>
      </c>
      <c r="M10" s="56">
        <v>486605</v>
      </c>
      <c r="N10" s="56">
        <v>198969</v>
      </c>
      <c r="O10" s="56">
        <v>6640</v>
      </c>
      <c r="P10" s="56">
        <v>12055</v>
      </c>
      <c r="Q10" s="56">
        <v>131120</v>
      </c>
      <c r="R10" s="56">
        <v>82547</v>
      </c>
      <c r="S10" s="56">
        <v>107903</v>
      </c>
      <c r="T10" s="57">
        <v>32070</v>
      </c>
    </row>
    <row r="11" spans="1:20">
      <c r="A11" s="58" t="s">
        <v>11</v>
      </c>
      <c r="B11" s="59" t="s">
        <v>65</v>
      </c>
      <c r="C11" s="60">
        <v>167381</v>
      </c>
      <c r="D11" s="61">
        <v>18587</v>
      </c>
      <c r="E11" s="61">
        <v>16559356</v>
      </c>
      <c r="F11" s="61">
        <v>10853612</v>
      </c>
      <c r="G11" s="61">
        <v>2772821</v>
      </c>
      <c r="H11" s="61">
        <v>6082919</v>
      </c>
      <c r="I11" s="61">
        <v>2944</v>
      </c>
      <c r="J11" s="61">
        <v>1660</v>
      </c>
      <c r="K11" s="61">
        <v>14070</v>
      </c>
      <c r="L11" s="61">
        <v>10031</v>
      </c>
      <c r="M11" s="61">
        <v>15220244</v>
      </c>
      <c r="N11" s="61">
        <v>5335612</v>
      </c>
      <c r="O11" s="61">
        <v>234853</v>
      </c>
      <c r="P11" s="61">
        <v>205771</v>
      </c>
      <c r="Q11" s="61">
        <v>263274</v>
      </c>
      <c r="R11" s="61">
        <v>454054</v>
      </c>
      <c r="S11" s="61">
        <v>18352</v>
      </c>
      <c r="T11" s="62">
        <v>8605</v>
      </c>
    </row>
    <row r="12" spans="1:20">
      <c r="A12" s="48" t="s">
        <v>11</v>
      </c>
      <c r="B12" s="49" t="s">
        <v>66</v>
      </c>
      <c r="C12" s="50">
        <v>61091</v>
      </c>
      <c r="D12" s="51">
        <v>10000</v>
      </c>
      <c r="E12" s="51">
        <v>626360</v>
      </c>
      <c r="F12" s="51">
        <v>763388</v>
      </c>
      <c r="G12" s="51">
        <v>21658</v>
      </c>
      <c r="H12" s="51">
        <v>165054</v>
      </c>
      <c r="I12" s="51">
        <v>603</v>
      </c>
      <c r="J12" s="51">
        <v>433</v>
      </c>
      <c r="K12" s="51">
        <v>9954</v>
      </c>
      <c r="L12" s="51">
        <v>13377</v>
      </c>
      <c r="M12" s="51">
        <v>63746</v>
      </c>
      <c r="N12" s="51">
        <v>25302</v>
      </c>
      <c r="O12" s="51">
        <v>0</v>
      </c>
      <c r="P12" s="51">
        <v>0</v>
      </c>
      <c r="Q12" s="51">
        <v>3095</v>
      </c>
      <c r="R12" s="51">
        <v>2181</v>
      </c>
      <c r="S12" s="51">
        <v>1120</v>
      </c>
      <c r="T12" s="52">
        <v>915</v>
      </c>
    </row>
    <row r="13" spans="1:20">
      <c r="A13" s="48" t="s">
        <v>11</v>
      </c>
      <c r="B13" s="49" t="s">
        <v>67</v>
      </c>
      <c r="C13" s="50">
        <v>287500</v>
      </c>
      <c r="D13" s="51">
        <v>38629</v>
      </c>
      <c r="E13" s="51">
        <v>20249234</v>
      </c>
      <c r="F13" s="51">
        <v>14804740</v>
      </c>
      <c r="G13" s="51">
        <v>2157602</v>
      </c>
      <c r="H13" s="51">
        <v>5343429</v>
      </c>
      <c r="I13" s="51">
        <v>7513</v>
      </c>
      <c r="J13" s="51">
        <v>2228</v>
      </c>
      <c r="K13" s="51">
        <v>89824</v>
      </c>
      <c r="L13" s="51">
        <v>186864</v>
      </c>
      <c r="M13" s="51">
        <v>7231093</v>
      </c>
      <c r="N13" s="51">
        <v>3095710</v>
      </c>
      <c r="O13" s="51">
        <v>124647</v>
      </c>
      <c r="P13" s="51">
        <v>112581</v>
      </c>
      <c r="Q13" s="51">
        <v>273510</v>
      </c>
      <c r="R13" s="51">
        <v>461548</v>
      </c>
      <c r="S13" s="51">
        <v>55934</v>
      </c>
      <c r="T13" s="52">
        <v>32629</v>
      </c>
    </row>
    <row r="14" spans="1:20">
      <c r="A14" s="48" t="s">
        <v>11</v>
      </c>
      <c r="B14" s="49" t="s">
        <v>68</v>
      </c>
      <c r="C14" s="50">
        <v>181680</v>
      </c>
      <c r="D14" s="51">
        <v>21156</v>
      </c>
      <c r="E14" s="51">
        <v>2846668</v>
      </c>
      <c r="F14" s="51">
        <v>3096454</v>
      </c>
      <c r="G14" s="51">
        <v>129554</v>
      </c>
      <c r="H14" s="51">
        <v>698305</v>
      </c>
      <c r="I14" s="51">
        <v>1445</v>
      </c>
      <c r="J14" s="51">
        <v>911</v>
      </c>
      <c r="K14" s="51">
        <v>27610</v>
      </c>
      <c r="L14" s="51">
        <v>31523</v>
      </c>
      <c r="M14" s="51">
        <v>254348</v>
      </c>
      <c r="N14" s="51">
        <v>103290</v>
      </c>
      <c r="O14" s="51">
        <v>6610</v>
      </c>
      <c r="P14" s="51">
        <v>8420</v>
      </c>
      <c r="Q14" s="51">
        <v>20744</v>
      </c>
      <c r="R14" s="51">
        <v>54157</v>
      </c>
      <c r="S14" s="51">
        <v>8156</v>
      </c>
      <c r="T14" s="52">
        <v>19762</v>
      </c>
    </row>
    <row r="15" spans="1:20" ht="15" thickBot="1">
      <c r="A15" s="63" t="s">
        <v>11</v>
      </c>
      <c r="B15" s="64" t="s">
        <v>69</v>
      </c>
      <c r="C15" s="65">
        <v>13795281</v>
      </c>
      <c r="D15" s="66">
        <v>2149618</v>
      </c>
      <c r="E15" s="66">
        <v>25240764</v>
      </c>
      <c r="F15" s="66">
        <v>9661334</v>
      </c>
      <c r="G15" s="66">
        <v>594090</v>
      </c>
      <c r="H15" s="66">
        <v>1666781</v>
      </c>
      <c r="I15" s="66">
        <v>247393</v>
      </c>
      <c r="J15" s="66">
        <v>189545</v>
      </c>
      <c r="K15" s="66">
        <v>2933711</v>
      </c>
      <c r="L15" s="66">
        <v>5367858</v>
      </c>
      <c r="M15" s="66">
        <v>795996</v>
      </c>
      <c r="N15" s="66">
        <v>183985</v>
      </c>
      <c r="O15" s="66">
        <v>17730</v>
      </c>
      <c r="P15" s="66">
        <v>33421</v>
      </c>
      <c r="Q15" s="66">
        <v>189820</v>
      </c>
      <c r="R15" s="66">
        <v>146454</v>
      </c>
      <c r="S15" s="66">
        <v>178244</v>
      </c>
      <c r="T15" s="67">
        <v>55614</v>
      </c>
    </row>
    <row r="16" spans="1:20" ht="16.2" thickTop="1">
      <c r="A16" s="68" t="s">
        <v>70</v>
      </c>
      <c r="B16" s="68"/>
      <c r="C16" s="69">
        <v>0.84659792432291459</v>
      </c>
      <c r="D16" s="69">
        <v>0.81760660281147657</v>
      </c>
      <c r="E16" s="69">
        <v>0.82924015819562502</v>
      </c>
      <c r="F16" s="69">
        <v>0.90991281236903732</v>
      </c>
      <c r="G16" s="69">
        <v>0.74533811166079078</v>
      </c>
      <c r="H16" s="69">
        <v>0.82936239446821802</v>
      </c>
      <c r="I16" s="69">
        <v>1.0649829974170499</v>
      </c>
      <c r="J16" s="69">
        <v>0.99749666083179023</v>
      </c>
      <c r="K16" s="69">
        <v>1.0629738065193781</v>
      </c>
      <c r="L16" s="69">
        <v>1.0822661825204172</v>
      </c>
      <c r="M16" s="69">
        <v>0.296980946983677</v>
      </c>
      <c r="N16" s="69">
        <v>0.35109053761218678</v>
      </c>
      <c r="O16" s="69">
        <v>0.41457208255545819</v>
      </c>
      <c r="P16" s="69">
        <v>0.46283304202100695</v>
      </c>
      <c r="Q16" s="69">
        <v>0.61638498432694222</v>
      </c>
      <c r="R16" s="69">
        <v>0.73744345762744679</v>
      </c>
      <c r="S16" s="69">
        <v>0.75382406784178591</v>
      </c>
      <c r="T16" s="69">
        <v>0.63668378823038141</v>
      </c>
    </row>
    <row r="18" spans="1:20" ht="15" thickBot="1"/>
    <row r="19" spans="1:20" ht="15.6" thickTop="1" thickBot="1">
      <c r="C19" s="313" t="s">
        <v>71</v>
      </c>
      <c r="D19" s="308"/>
      <c r="E19" s="308"/>
      <c r="F19" s="308"/>
      <c r="G19" s="308"/>
      <c r="H19" s="308"/>
      <c r="I19" s="308"/>
      <c r="J19" s="308"/>
      <c r="K19" s="308"/>
      <c r="L19" s="308"/>
      <c r="M19" s="308"/>
      <c r="N19" s="308"/>
      <c r="O19" s="308"/>
      <c r="P19" s="308"/>
      <c r="Q19" s="308"/>
      <c r="R19" s="308"/>
      <c r="S19" s="308"/>
      <c r="T19" s="309"/>
    </row>
    <row r="20" spans="1:20">
      <c r="A20" s="43" t="s">
        <v>12</v>
      </c>
      <c r="B20" s="70" t="s">
        <v>65</v>
      </c>
      <c r="C20" s="71">
        <v>0.20488645594541455</v>
      </c>
      <c r="D20" s="72">
        <v>5.7678795756466996E-3</v>
      </c>
      <c r="E20" s="72">
        <v>155.91361392323952</v>
      </c>
      <c r="F20" s="72">
        <v>31.649677472388309</v>
      </c>
      <c r="G20" s="72">
        <v>87.234641040180676</v>
      </c>
      <c r="H20" s="72">
        <v>52.45213819167985</v>
      </c>
      <c r="I20" s="72">
        <v>4.0742426425283043E-2</v>
      </c>
      <c r="J20" s="72">
        <v>3.5105530041017736E-3</v>
      </c>
      <c r="K20" s="72">
        <v>7.8483596850729614E-2</v>
      </c>
      <c r="L20" s="72">
        <v>2.5932692131366571E-2</v>
      </c>
      <c r="M20" s="72">
        <v>1018.2997844133311</v>
      </c>
      <c r="N20" s="72">
        <v>225.42528994325193</v>
      </c>
      <c r="O20" s="72">
        <v>9.715226473231052</v>
      </c>
      <c r="P20" s="72">
        <v>12.129192912438672</v>
      </c>
      <c r="Q20" s="72">
        <v>3.3747743805616426</v>
      </c>
      <c r="R20" s="72">
        <v>3.7059582284401884</v>
      </c>
      <c r="S20" s="72">
        <v>0.19057020757043114</v>
      </c>
      <c r="T20" s="73">
        <v>0.11574509698541299</v>
      </c>
    </row>
    <row r="21" spans="1:20">
      <c r="A21" s="48" t="s">
        <v>12</v>
      </c>
      <c r="B21" s="74" t="s">
        <v>66</v>
      </c>
      <c r="C21" s="75">
        <v>0.46266763223754009</v>
      </c>
      <c r="D21" s="76">
        <v>5.0745974985738941E-2</v>
      </c>
      <c r="E21" s="76">
        <v>221.49572540122472</v>
      </c>
      <c r="F21" s="76">
        <v>68.972643983436711</v>
      </c>
      <c r="G21" s="76">
        <v>37.672104243234742</v>
      </c>
      <c r="H21" s="76">
        <v>21.771295109594863</v>
      </c>
      <c r="I21" s="76">
        <v>0.67697906765581917</v>
      </c>
      <c r="J21" s="76">
        <v>2.1502137150123363E-2</v>
      </c>
      <c r="K21" s="76">
        <v>0.312813548983914</v>
      </c>
      <c r="L21" s="76">
        <v>3.8821128821547896E-2</v>
      </c>
      <c r="M21" s="76">
        <v>54.889596220780085</v>
      </c>
      <c r="N21" s="76">
        <v>19.771649002279819</v>
      </c>
      <c r="O21" s="76">
        <v>1.7497628367971876</v>
      </c>
      <c r="P21" s="76">
        <v>0.66805056354077041</v>
      </c>
      <c r="Q21" s="76">
        <v>0.58124242928037428</v>
      </c>
      <c r="R21" s="76">
        <v>0.79832582124353446</v>
      </c>
      <c r="S21" s="76">
        <v>0.13360893569793933</v>
      </c>
      <c r="T21" s="77">
        <v>5.659602703383123E-2</v>
      </c>
    </row>
    <row r="22" spans="1:20">
      <c r="A22" s="48" t="s">
        <v>12</v>
      </c>
      <c r="B22" s="74" t="s">
        <v>67</v>
      </c>
      <c r="C22" s="75">
        <v>2.0114729347401035</v>
      </c>
      <c r="D22" s="76">
        <v>8.2341453252335634E-2</v>
      </c>
      <c r="E22" s="76">
        <v>214.24950246487515</v>
      </c>
      <c r="F22" s="76">
        <v>86.903288755780508</v>
      </c>
      <c r="G22" s="76">
        <v>50.855048055628401</v>
      </c>
      <c r="H22" s="76">
        <v>86.667154516285919</v>
      </c>
      <c r="I22" s="76">
        <v>0.86031998656959285</v>
      </c>
      <c r="J22" s="76">
        <v>0.1003433067005757</v>
      </c>
      <c r="K22" s="76">
        <v>1.647159233048429</v>
      </c>
      <c r="L22" s="76">
        <v>0.46801274855105768</v>
      </c>
      <c r="M22" s="76">
        <v>198.09398027963795</v>
      </c>
      <c r="N22" s="76">
        <v>89.744022573587188</v>
      </c>
      <c r="O22" s="76">
        <v>1.2789364355806199</v>
      </c>
      <c r="P22" s="76">
        <v>2.4094562838509797</v>
      </c>
      <c r="Q22" s="76">
        <v>2.5663113146850769</v>
      </c>
      <c r="R22" s="76">
        <v>2.8741886569649839</v>
      </c>
      <c r="S22" s="76">
        <v>0.31080765422389789</v>
      </c>
      <c r="T22" s="77">
        <v>4.1374313167074871E-2</v>
      </c>
    </row>
    <row r="23" spans="1:20">
      <c r="A23" s="48" t="s">
        <v>12</v>
      </c>
      <c r="B23" s="74" t="s">
        <v>68</v>
      </c>
      <c r="C23" s="75">
        <v>2.3349503974756196</v>
      </c>
      <c r="D23" s="76">
        <v>0.21261597470228696</v>
      </c>
      <c r="E23" s="76">
        <v>199.73610318571056</v>
      </c>
      <c r="F23" s="76">
        <v>114.02826559139478</v>
      </c>
      <c r="G23" s="76">
        <v>21.735927975575567</v>
      </c>
      <c r="H23" s="76">
        <v>54.953169339686326</v>
      </c>
      <c r="I23" s="76">
        <v>1.4406570486868686</v>
      </c>
      <c r="J23" s="76">
        <v>1.1413685454585891</v>
      </c>
      <c r="K23" s="76">
        <v>0.97784434425985201</v>
      </c>
      <c r="L23" s="76">
        <v>0.56355190273803224</v>
      </c>
      <c r="M23" s="76">
        <v>34.846265347209247</v>
      </c>
      <c r="N23" s="76">
        <v>16.377694938767615</v>
      </c>
      <c r="O23" s="76">
        <v>0.14515001548653797</v>
      </c>
      <c r="P23" s="76">
        <v>0.21940162399010565</v>
      </c>
      <c r="Q23" s="76">
        <v>0.85456335281919915</v>
      </c>
      <c r="R23" s="76">
        <v>0.95105601130364814</v>
      </c>
      <c r="S23" s="76">
        <v>0.27372349284857767</v>
      </c>
      <c r="T23" s="77">
        <v>6.8106174305874609E-2</v>
      </c>
    </row>
    <row r="24" spans="1:20" ht="15" thickBot="1">
      <c r="A24" s="53" t="s">
        <v>12</v>
      </c>
      <c r="B24" s="78" t="s">
        <v>69</v>
      </c>
      <c r="C24" s="79">
        <v>139.32764051636696</v>
      </c>
      <c r="D24" s="80">
        <v>11.3640013580186</v>
      </c>
      <c r="E24" s="80">
        <v>382.66804992441831</v>
      </c>
      <c r="F24" s="80">
        <v>128.83555250088637</v>
      </c>
      <c r="G24" s="80">
        <v>13.888821023497499</v>
      </c>
      <c r="H24" s="80">
        <v>39.305016919524313</v>
      </c>
      <c r="I24" s="80">
        <v>65.339453807332646</v>
      </c>
      <c r="J24" s="80">
        <v>48.899516705426471</v>
      </c>
      <c r="K24" s="80">
        <v>77.838292811628136</v>
      </c>
      <c r="L24" s="80">
        <v>70.079282925618571</v>
      </c>
      <c r="M24" s="80">
        <v>17.334342282754211</v>
      </c>
      <c r="N24" s="80">
        <v>6.9386645095502555</v>
      </c>
      <c r="O24" s="80">
        <v>0.26304478789045088</v>
      </c>
      <c r="P24" s="80">
        <v>0.70230657918234829</v>
      </c>
      <c r="Q24" s="80">
        <v>2.2174136551423533</v>
      </c>
      <c r="R24" s="80">
        <v>0.83987868888762907</v>
      </c>
      <c r="S24" s="80">
        <v>2.2865670085035283</v>
      </c>
      <c r="T24" s="81">
        <v>0.34401716963134338</v>
      </c>
    </row>
    <row r="25" spans="1:20">
      <c r="A25" s="58" t="s">
        <v>11</v>
      </c>
      <c r="B25" s="82" t="s">
        <v>65</v>
      </c>
      <c r="C25" s="83">
        <v>5.1384626734491201</v>
      </c>
      <c r="D25" s="84">
        <v>0.52811614617017344</v>
      </c>
      <c r="E25" s="84">
        <v>492.16300294239943</v>
      </c>
      <c r="F25" s="84">
        <v>303.73094390828072</v>
      </c>
      <c r="G25" s="84">
        <v>83.812407586612537</v>
      </c>
      <c r="H25" s="84">
        <v>161.70542600923062</v>
      </c>
      <c r="I25" s="84">
        <v>0.3569812601072419</v>
      </c>
      <c r="J25" s="84">
        <v>0.24281324945037266</v>
      </c>
      <c r="K25" s="84">
        <v>0.35044881234203923</v>
      </c>
      <c r="L25" s="84">
        <v>0.22328827018861638</v>
      </c>
      <c r="M25" s="84">
        <v>542.19113885602508</v>
      </c>
      <c r="N25" s="84">
        <v>186.06929532304261</v>
      </c>
      <c r="O25" s="84">
        <v>9.3037436100054318</v>
      </c>
      <c r="P25" s="84">
        <v>11.987915977182164</v>
      </c>
      <c r="Q25" s="84">
        <v>4.4523136260215672</v>
      </c>
      <c r="R25" s="84">
        <v>4.6197957309676125</v>
      </c>
      <c r="S25" s="84">
        <v>0.38889630260564351</v>
      </c>
      <c r="T25" s="85">
        <v>9.2306446669089784E-2</v>
      </c>
    </row>
    <row r="26" spans="1:20">
      <c r="A26" s="48" t="s">
        <v>11</v>
      </c>
      <c r="B26" s="74" t="s">
        <v>66</v>
      </c>
      <c r="C26" s="75">
        <v>1.8754447827631584</v>
      </c>
      <c r="D26" s="76">
        <v>0.28413199880033002</v>
      </c>
      <c r="E26" s="76">
        <v>18.616135707391113</v>
      </c>
      <c r="F26" s="76">
        <v>21.362893551773787</v>
      </c>
      <c r="G26" s="76">
        <v>0.65464345643330535</v>
      </c>
      <c r="H26" s="76">
        <v>4.3877170458011276</v>
      </c>
      <c r="I26" s="76">
        <v>7.3118104566802608E-2</v>
      </c>
      <c r="J26" s="76">
        <v>6.3336227115669497E-2</v>
      </c>
      <c r="K26" s="76">
        <v>0.24792945828377105</v>
      </c>
      <c r="L26" s="76">
        <v>0.29776963316848981</v>
      </c>
      <c r="M26" s="76">
        <v>2.2708253781947372</v>
      </c>
      <c r="N26" s="76">
        <v>0.88235900778835186</v>
      </c>
      <c r="O26" s="76">
        <v>0</v>
      </c>
      <c r="P26" s="76">
        <v>0</v>
      </c>
      <c r="Q26" s="76">
        <v>5.2340567897083461E-2</v>
      </c>
      <c r="R26" s="76">
        <v>2.2190696457338475E-2</v>
      </c>
      <c r="S26" s="76">
        <v>2.3733863280204923E-2</v>
      </c>
      <c r="T26" s="77">
        <v>9.8152700409316861E-3</v>
      </c>
    </row>
    <row r="27" spans="1:20">
      <c r="A27" s="48" t="s">
        <v>11</v>
      </c>
      <c r="B27" s="74" t="s">
        <v>67</v>
      </c>
      <c r="C27" s="75">
        <v>8.8260197908760372</v>
      </c>
      <c r="D27" s="76">
        <v>1.097573498165795</v>
      </c>
      <c r="E27" s="76">
        <v>601.83039803741963</v>
      </c>
      <c r="F27" s="76">
        <v>414.30057150713321</v>
      </c>
      <c r="G27" s="76">
        <v>65.216549583867973</v>
      </c>
      <c r="H27" s="76">
        <v>142.04717550818563</v>
      </c>
      <c r="I27" s="76">
        <v>0.91100550515818901</v>
      </c>
      <c r="J27" s="76">
        <v>0.32589633721411465</v>
      </c>
      <c r="K27" s="76">
        <v>2.2372931144144514</v>
      </c>
      <c r="L27" s="76">
        <v>4.1595592982280545</v>
      </c>
      <c r="M27" s="76">
        <v>257.59340972745451</v>
      </c>
      <c r="N27" s="76">
        <v>107.95698379576629</v>
      </c>
      <c r="O27" s="76">
        <v>4.9379132042441318</v>
      </c>
      <c r="P27" s="76">
        <v>6.5588035662320978</v>
      </c>
      <c r="Q27" s="76">
        <v>4.6254180050181901</v>
      </c>
      <c r="R27" s="76">
        <v>4.6960438186573397</v>
      </c>
      <c r="S27" s="76">
        <v>1.1852945613526626</v>
      </c>
      <c r="T27" s="77">
        <v>0.35001360236673223</v>
      </c>
    </row>
    <row r="28" spans="1:20">
      <c r="A28" s="48" t="s">
        <v>11</v>
      </c>
      <c r="B28" s="74" t="s">
        <v>68</v>
      </c>
      <c r="C28" s="75">
        <v>5.5774305238482036</v>
      </c>
      <c r="D28" s="76">
        <v>0.60110965666197824</v>
      </c>
      <c r="E28" s="76">
        <v>84.606229328002513</v>
      </c>
      <c r="F28" s="76">
        <v>86.652157474264911</v>
      </c>
      <c r="G28" s="76">
        <v>3.9159515354492771</v>
      </c>
      <c r="H28" s="76">
        <v>18.563408046264595</v>
      </c>
      <c r="I28" s="76">
        <v>0.17521668507301788</v>
      </c>
      <c r="J28" s="76">
        <v>0.13325474111402985</v>
      </c>
      <c r="K28" s="76">
        <v>0.68769663886024901</v>
      </c>
      <c r="L28" s="76">
        <v>0.70169635541379261</v>
      </c>
      <c r="M28" s="76">
        <v>9.0606452686141079</v>
      </c>
      <c r="N28" s="76">
        <v>3.6020418114954889</v>
      </c>
      <c r="O28" s="76">
        <v>0.26185633252347595</v>
      </c>
      <c r="P28" s="76">
        <v>0.49053682262259413</v>
      </c>
      <c r="Q28" s="76">
        <v>0.35080863988920818</v>
      </c>
      <c r="R28" s="76">
        <v>0.55102317654290678</v>
      </c>
      <c r="S28" s="76">
        <v>0.17283338295834944</v>
      </c>
      <c r="T28" s="77">
        <v>0.21198837874195844</v>
      </c>
    </row>
    <row r="29" spans="1:20" ht="15" thickBot="1">
      <c r="A29" s="63" t="s">
        <v>11</v>
      </c>
      <c r="B29" s="86" t="s">
        <v>69</v>
      </c>
      <c r="C29" s="87">
        <v>423.50408044068234</v>
      </c>
      <c r="D29" s="88">
        <v>61.077525899716782</v>
      </c>
      <c r="E29" s="88">
        <v>750.18437956164541</v>
      </c>
      <c r="F29" s="88">
        <v>270.36585564631991</v>
      </c>
      <c r="G29" s="88">
        <v>17.957204313993092</v>
      </c>
      <c r="H29" s="88">
        <v>44.30891347872484</v>
      </c>
      <c r="I29" s="88">
        <v>29.99818779949419</v>
      </c>
      <c r="J29" s="88">
        <v>27.725323715102949</v>
      </c>
      <c r="K29" s="88">
        <v>73.071466645684168</v>
      </c>
      <c r="L29" s="88">
        <v>119.4875613037709</v>
      </c>
      <c r="M29" s="88">
        <v>28.355785739364006</v>
      </c>
      <c r="N29" s="88">
        <v>6.4161260788846706</v>
      </c>
      <c r="O29" s="88">
        <v>0.70237712188218293</v>
      </c>
      <c r="P29" s="88">
        <v>1.9470583312196814</v>
      </c>
      <c r="Q29" s="88">
        <v>3.2101087554844532</v>
      </c>
      <c r="R29" s="88">
        <v>1.4901037409275786</v>
      </c>
      <c r="S29" s="88">
        <v>3.7771595772471844</v>
      </c>
      <c r="T29" s="89">
        <v>0.59657533120915274</v>
      </c>
    </row>
    <row r="30" spans="1:20" ht="15" thickTop="1">
      <c r="C30" s="18"/>
    </row>
    <row r="31" spans="1:20" ht="15" thickBot="1">
      <c r="C31" s="294" t="s">
        <v>71</v>
      </c>
      <c r="D31" s="294"/>
      <c r="E31" s="294"/>
      <c r="F31" s="294"/>
    </row>
    <row r="32" spans="1:20" ht="15.6" thickTop="1" thickBot="1">
      <c r="C32" s="295" t="s">
        <v>72</v>
      </c>
      <c r="D32" s="295"/>
      <c r="E32" s="296" t="s">
        <v>73</v>
      </c>
      <c r="F32" s="297"/>
      <c r="G32" s="90"/>
      <c r="H32" s="91"/>
      <c r="I32" s="298" t="s">
        <v>74</v>
      </c>
      <c r="J32" s="298"/>
      <c r="K32" s="298"/>
      <c r="L32" s="299"/>
    </row>
    <row r="33" spans="1:20" ht="15" thickBot="1">
      <c r="C33" s="92" t="s">
        <v>63</v>
      </c>
      <c r="D33" s="93" t="s">
        <v>64</v>
      </c>
      <c r="E33" s="93" t="s">
        <v>63</v>
      </c>
      <c r="F33" s="94" t="s">
        <v>64</v>
      </c>
      <c r="H33" s="95"/>
      <c r="I33" s="300" t="s">
        <v>75</v>
      </c>
      <c r="J33" s="300"/>
      <c r="K33" s="300" t="s">
        <v>73</v>
      </c>
      <c r="L33" s="310"/>
    </row>
    <row r="34" spans="1:20">
      <c r="A34" s="43" t="s">
        <v>12</v>
      </c>
      <c r="B34" s="70" t="s">
        <v>65</v>
      </c>
      <c r="C34" s="96">
        <f t="shared" ref="C34:D43" si="0">SUM(C20,E20,G20,I20)</f>
        <v>243.3938838457909</v>
      </c>
      <c r="D34" s="97">
        <f t="shared" si="0"/>
        <v>84.111094096647918</v>
      </c>
      <c r="E34" s="97">
        <f t="shared" ref="E34:F43" si="1">SUM(M20,O20,Q20,S20)</f>
        <v>1031.580355474694</v>
      </c>
      <c r="F34" s="98">
        <f t="shared" si="1"/>
        <v>241.3761861811162</v>
      </c>
      <c r="H34" s="95" t="s">
        <v>76</v>
      </c>
      <c r="I34" s="287">
        <f>SUM(C34:D35,C39:D40)/1000</f>
        <v>1.7736242161423044</v>
      </c>
      <c r="J34" s="287"/>
      <c r="K34" s="287">
        <f>SUM(E34:F35,E39:F40)/1000</f>
        <v>2.1139720441486416</v>
      </c>
      <c r="L34" s="311"/>
    </row>
    <row r="35" spans="1:20">
      <c r="A35" s="48" t="s">
        <v>12</v>
      </c>
      <c r="B35" s="74" t="s">
        <v>66</v>
      </c>
      <c r="C35" s="99">
        <f t="shared" si="0"/>
        <v>260.30747634435278</v>
      </c>
      <c r="D35" s="100">
        <f t="shared" si="0"/>
        <v>90.816187205167438</v>
      </c>
      <c r="E35" s="100">
        <f t="shared" si="1"/>
        <v>57.354210422555589</v>
      </c>
      <c r="F35" s="101">
        <f t="shared" si="1"/>
        <v>21.294621414097954</v>
      </c>
      <c r="H35" s="95" t="s">
        <v>77</v>
      </c>
      <c r="I35" s="287">
        <f>SUM(C36:D37,C41:D42)/1000</f>
        <v>2.2720924772912223</v>
      </c>
      <c r="J35" s="287"/>
      <c r="K35" s="287">
        <f>SUM(E36:F37,E41:F42)/1000</f>
        <v>0.75366065256290848</v>
      </c>
      <c r="L35" s="311"/>
    </row>
    <row r="36" spans="1:20" ht="15" thickBot="1">
      <c r="A36" s="48" t="s">
        <v>12</v>
      </c>
      <c r="B36" s="74" t="s">
        <v>67</v>
      </c>
      <c r="C36" s="99">
        <f t="shared" si="0"/>
        <v>267.97634344181324</v>
      </c>
      <c r="D36" s="100">
        <f t="shared" si="0"/>
        <v>173.75312803201936</v>
      </c>
      <c r="E36" s="100">
        <f t="shared" si="1"/>
        <v>202.25003568412754</v>
      </c>
      <c r="F36" s="101">
        <f t="shared" si="1"/>
        <v>95.069041827570231</v>
      </c>
      <c r="H36" s="102" t="s">
        <v>69</v>
      </c>
      <c r="I36" s="291">
        <f>SUM(C38:D38,C43:D43)/1000</f>
        <v>2.4547495236111505</v>
      </c>
      <c r="J36" s="291"/>
      <c r="K36" s="291">
        <f>SUM(E38:F38,E43:F43)/1000</f>
        <v>7.7421529357761032E-2</v>
      </c>
      <c r="L36" s="312"/>
    </row>
    <row r="37" spans="1:20" ht="15" thickTop="1">
      <c r="A37" s="48" t="s">
        <v>12</v>
      </c>
      <c r="B37" s="74" t="s">
        <v>68</v>
      </c>
      <c r="C37" s="99">
        <f t="shared" si="0"/>
        <v>225.24763860744861</v>
      </c>
      <c r="D37" s="100">
        <f t="shared" si="0"/>
        <v>170.33541945124199</v>
      </c>
      <c r="E37" s="100">
        <f t="shared" si="1"/>
        <v>36.119702208363556</v>
      </c>
      <c r="F37" s="101">
        <f t="shared" si="1"/>
        <v>17.616258748367244</v>
      </c>
    </row>
    <row r="38" spans="1:20" ht="15" thickBot="1">
      <c r="A38" s="53" t="s">
        <v>12</v>
      </c>
      <c r="B38" s="78" t="s">
        <v>69</v>
      </c>
      <c r="C38" s="103">
        <f t="shared" si="0"/>
        <v>601.22396527161538</v>
      </c>
      <c r="D38" s="104">
        <f t="shared" si="0"/>
        <v>228.40408748385576</v>
      </c>
      <c r="E38" s="104">
        <f t="shared" si="1"/>
        <v>22.101367734290545</v>
      </c>
      <c r="F38" s="105">
        <f t="shared" si="1"/>
        <v>8.8248669472515751</v>
      </c>
    </row>
    <row r="39" spans="1:20">
      <c r="A39" s="58" t="s">
        <v>11</v>
      </c>
      <c r="B39" s="82" t="s">
        <v>65</v>
      </c>
      <c r="C39" s="106">
        <f t="shared" si="0"/>
        <v>581.47085446256824</v>
      </c>
      <c r="D39" s="107">
        <f t="shared" si="0"/>
        <v>466.2072993131319</v>
      </c>
      <c r="E39" s="107">
        <f t="shared" si="1"/>
        <v>556.33609239465773</v>
      </c>
      <c r="F39" s="108">
        <f t="shared" si="1"/>
        <v>202.76931347786146</v>
      </c>
    </row>
    <row r="40" spans="1:20">
      <c r="A40" s="48" t="s">
        <v>11</v>
      </c>
      <c r="B40" s="74" t="s">
        <v>66</v>
      </c>
      <c r="C40" s="99">
        <f t="shared" si="0"/>
        <v>21.219342051154378</v>
      </c>
      <c r="D40" s="100">
        <f t="shared" si="0"/>
        <v>26.098078823490916</v>
      </c>
      <c r="E40" s="100">
        <f t="shared" si="1"/>
        <v>2.3468998093720259</v>
      </c>
      <c r="F40" s="101">
        <f t="shared" si="1"/>
        <v>0.914364974286622</v>
      </c>
    </row>
    <row r="41" spans="1:20">
      <c r="A41" s="48" t="s">
        <v>11</v>
      </c>
      <c r="B41" s="74" t="s">
        <v>67</v>
      </c>
      <c r="C41" s="99">
        <f t="shared" si="0"/>
        <v>676.78397291732176</v>
      </c>
      <c r="D41" s="100">
        <f t="shared" si="0"/>
        <v>557.77121685069869</v>
      </c>
      <c r="E41" s="100">
        <f t="shared" si="1"/>
        <v>268.34203549806944</v>
      </c>
      <c r="F41" s="101">
        <f t="shared" si="1"/>
        <v>119.56184478302247</v>
      </c>
    </row>
    <row r="42" spans="1:20">
      <c r="A42" s="48" t="s">
        <v>11</v>
      </c>
      <c r="B42" s="74" t="s">
        <v>68</v>
      </c>
      <c r="C42" s="99">
        <f t="shared" si="0"/>
        <v>94.274828072373026</v>
      </c>
      <c r="D42" s="100">
        <f t="shared" si="0"/>
        <v>105.94992991830551</v>
      </c>
      <c r="E42" s="100">
        <f t="shared" si="1"/>
        <v>9.8461436239851423</v>
      </c>
      <c r="F42" s="101">
        <f t="shared" si="1"/>
        <v>4.8555901894029478</v>
      </c>
    </row>
    <row r="43" spans="1:20" ht="15" thickBot="1">
      <c r="A43" s="63" t="s">
        <v>11</v>
      </c>
      <c r="B43" s="86" t="s">
        <v>69</v>
      </c>
      <c r="C43" s="109">
        <f t="shared" si="0"/>
        <v>1221.643852115815</v>
      </c>
      <c r="D43" s="110">
        <f t="shared" si="0"/>
        <v>403.47761873986445</v>
      </c>
      <c r="E43" s="110">
        <f t="shared" si="1"/>
        <v>36.045431193977826</v>
      </c>
      <c r="F43" s="111">
        <f t="shared" si="1"/>
        <v>10.449863482241083</v>
      </c>
    </row>
    <row r="44" spans="1:20" ht="15" thickTop="1"/>
    <row r="45" spans="1:20" ht="15" thickBot="1"/>
    <row r="46" spans="1:20" ht="15.6" thickTop="1" thickBot="1">
      <c r="A46" s="301" t="s">
        <v>60</v>
      </c>
      <c r="B46" s="304" t="s">
        <v>61</v>
      </c>
      <c r="C46" s="307" t="s">
        <v>78</v>
      </c>
      <c r="D46" s="308"/>
      <c r="E46" s="308"/>
      <c r="F46" s="308"/>
      <c r="G46" s="308"/>
      <c r="H46" s="308"/>
      <c r="I46" s="308"/>
      <c r="J46" s="308"/>
      <c r="K46" s="308"/>
      <c r="L46" s="308"/>
      <c r="M46" s="308"/>
      <c r="N46" s="308"/>
      <c r="O46" s="308"/>
      <c r="P46" s="308"/>
      <c r="Q46" s="308"/>
      <c r="R46" s="308"/>
      <c r="S46" s="308"/>
      <c r="T46" s="309"/>
    </row>
    <row r="47" spans="1:20" ht="15" thickBot="1">
      <c r="A47" s="302"/>
      <c r="B47" s="305"/>
      <c r="C47" s="37">
        <v>110</v>
      </c>
      <c r="D47" s="38">
        <v>110</v>
      </c>
      <c r="E47" s="38">
        <v>120</v>
      </c>
      <c r="F47" s="38">
        <v>120</v>
      </c>
      <c r="G47" s="38">
        <v>130</v>
      </c>
      <c r="H47" s="38">
        <v>130</v>
      </c>
      <c r="I47" s="38">
        <v>5101</v>
      </c>
      <c r="J47" s="38">
        <v>5101</v>
      </c>
      <c r="K47" s="38">
        <v>5102</v>
      </c>
      <c r="L47" s="38">
        <v>5102</v>
      </c>
      <c r="M47" s="38">
        <v>140</v>
      </c>
      <c r="N47" s="38">
        <v>140</v>
      </c>
      <c r="O47" s="38">
        <v>150</v>
      </c>
      <c r="P47" s="38">
        <v>150</v>
      </c>
      <c r="Q47" s="38">
        <v>160</v>
      </c>
      <c r="R47" s="38">
        <v>160</v>
      </c>
      <c r="S47" s="38">
        <v>190</v>
      </c>
      <c r="T47" s="39">
        <v>190</v>
      </c>
    </row>
    <row r="48" spans="1:20" ht="15" thickBot="1">
      <c r="A48" s="303"/>
      <c r="B48" s="306"/>
      <c r="C48" s="40" t="s">
        <v>63</v>
      </c>
      <c r="D48" s="41" t="s">
        <v>64</v>
      </c>
      <c r="E48" s="41" t="s">
        <v>63</v>
      </c>
      <c r="F48" s="41" t="s">
        <v>64</v>
      </c>
      <c r="G48" s="41" t="s">
        <v>63</v>
      </c>
      <c r="H48" s="41" t="s">
        <v>64</v>
      </c>
      <c r="I48" s="41" t="s">
        <v>63</v>
      </c>
      <c r="J48" s="41" t="s">
        <v>64</v>
      </c>
      <c r="K48" s="41" t="s">
        <v>63</v>
      </c>
      <c r="L48" s="41" t="s">
        <v>64</v>
      </c>
      <c r="M48" s="41" t="s">
        <v>63</v>
      </c>
      <c r="N48" s="41" t="s">
        <v>64</v>
      </c>
      <c r="O48" s="41" t="s">
        <v>63</v>
      </c>
      <c r="P48" s="41" t="s">
        <v>64</v>
      </c>
      <c r="Q48" s="41" t="s">
        <v>63</v>
      </c>
      <c r="R48" s="41" t="s">
        <v>64</v>
      </c>
      <c r="S48" s="41" t="s">
        <v>63</v>
      </c>
      <c r="T48" s="42" t="s">
        <v>64</v>
      </c>
    </row>
    <row r="49" spans="1:25">
      <c r="A49" s="43" t="s">
        <v>12</v>
      </c>
      <c r="B49" s="44" t="s">
        <v>65</v>
      </c>
      <c r="C49" s="112">
        <v>0.17267543305144739</v>
      </c>
      <c r="D49" s="113">
        <v>0.16548417214883801</v>
      </c>
      <c r="E49" s="113">
        <v>0.17067342358633852</v>
      </c>
      <c r="F49" s="113">
        <v>0.14645212330692456</v>
      </c>
      <c r="G49" s="113">
        <v>0.1931140439264627</v>
      </c>
      <c r="H49" s="113">
        <v>0.15263317042888633</v>
      </c>
      <c r="I49" s="113">
        <v>0.54218268450745699</v>
      </c>
      <c r="J49" s="113">
        <v>0.69828634201523032</v>
      </c>
      <c r="K49" s="113">
        <v>0.111580585879773</v>
      </c>
      <c r="L49" s="113">
        <v>9.794184836852976E-2</v>
      </c>
      <c r="M49" s="113">
        <v>0.57119305493089612</v>
      </c>
      <c r="N49" s="113">
        <v>0.47299010217212289</v>
      </c>
      <c r="O49" s="113">
        <v>0.45503235017858268</v>
      </c>
      <c r="P49" s="113">
        <v>0.59939880314067551</v>
      </c>
      <c r="Q49" s="113">
        <v>0.13064910289044235</v>
      </c>
      <c r="R49" s="113">
        <v>6.5700283787014022E-2</v>
      </c>
      <c r="S49" s="113">
        <v>0.13386317439139067</v>
      </c>
      <c r="T49" s="114">
        <v>8.0230236446472439E-2</v>
      </c>
    </row>
    <row r="50" spans="1:25">
      <c r="A50" s="48" t="s">
        <v>12</v>
      </c>
      <c r="B50" s="49" t="s">
        <v>66</v>
      </c>
      <c r="C50" s="115">
        <v>0.17267543305144739</v>
      </c>
      <c r="D50" s="116">
        <v>0.16548417214883795</v>
      </c>
      <c r="E50" s="116">
        <v>0.1706734235863385</v>
      </c>
      <c r="F50" s="116">
        <v>0.14645212330692453</v>
      </c>
      <c r="G50" s="116">
        <v>0.19311404392646278</v>
      </c>
      <c r="H50" s="116">
        <v>0.15263317042888636</v>
      </c>
      <c r="I50" s="116">
        <v>0.54218268450745699</v>
      </c>
      <c r="J50" s="116">
        <v>0.69828634201523021</v>
      </c>
      <c r="K50" s="116">
        <v>0.11158058587977297</v>
      </c>
      <c r="L50" s="116">
        <v>9.7941848368529788E-2</v>
      </c>
      <c r="M50" s="116">
        <v>0.571193054930896</v>
      </c>
      <c r="N50" s="116">
        <v>0.47299010217212284</v>
      </c>
      <c r="O50" s="116">
        <v>0.45503235017858262</v>
      </c>
      <c r="P50" s="116">
        <v>0.5993988031406754</v>
      </c>
      <c r="Q50" s="116">
        <v>0.13064910289044235</v>
      </c>
      <c r="R50" s="116">
        <v>6.5700283787014022E-2</v>
      </c>
      <c r="S50" s="116">
        <v>0.13386317439139067</v>
      </c>
      <c r="T50" s="117">
        <v>8.0230236446472439E-2</v>
      </c>
    </row>
    <row r="51" spans="1:25">
      <c r="A51" s="48" t="s">
        <v>12</v>
      </c>
      <c r="B51" s="49" t="s">
        <v>67</v>
      </c>
      <c r="C51" s="115">
        <v>0.17267543305144739</v>
      </c>
      <c r="D51" s="116">
        <v>0.16548417214883795</v>
      </c>
      <c r="E51" s="116">
        <v>0.17067342358633855</v>
      </c>
      <c r="F51" s="116">
        <v>0.14645212330692456</v>
      </c>
      <c r="G51" s="116">
        <v>0.19311404392646275</v>
      </c>
      <c r="H51" s="116">
        <v>0.1526331704288863</v>
      </c>
      <c r="I51" s="116">
        <v>0.54218268450745699</v>
      </c>
      <c r="J51" s="116">
        <v>0.69828634201523032</v>
      </c>
      <c r="K51" s="116">
        <v>0.11158058587977297</v>
      </c>
      <c r="L51" s="116">
        <v>9.794184836852976E-2</v>
      </c>
      <c r="M51" s="116">
        <v>0.57119305493089623</v>
      </c>
      <c r="N51" s="116">
        <v>0.47299010217212289</v>
      </c>
      <c r="O51" s="116">
        <v>0.45503235017858251</v>
      </c>
      <c r="P51" s="116">
        <v>0.59939880314067551</v>
      </c>
      <c r="Q51" s="116">
        <v>0.13064910289044235</v>
      </c>
      <c r="R51" s="116">
        <v>6.5700283787013994E-2</v>
      </c>
      <c r="S51" s="116">
        <v>0.1338631743913907</v>
      </c>
      <c r="T51" s="117">
        <v>8.0230236446472425E-2</v>
      </c>
    </row>
    <row r="52" spans="1:25">
      <c r="A52" s="48" t="s">
        <v>12</v>
      </c>
      <c r="B52" s="49" t="s">
        <v>68</v>
      </c>
      <c r="C52" s="115">
        <v>0.17267543305144742</v>
      </c>
      <c r="D52" s="116">
        <v>0.16548417214883795</v>
      </c>
      <c r="E52" s="116">
        <v>0.17067342358633847</v>
      </c>
      <c r="F52" s="116">
        <v>0.14645212330692456</v>
      </c>
      <c r="G52" s="116">
        <v>0.19311404392646273</v>
      </c>
      <c r="H52" s="116">
        <v>0.15263317042888633</v>
      </c>
      <c r="I52" s="116">
        <v>0.54218268450745688</v>
      </c>
      <c r="J52" s="116">
        <v>0.69828634201523021</v>
      </c>
      <c r="K52" s="116">
        <v>0.11158058587977299</v>
      </c>
      <c r="L52" s="116">
        <v>9.7941848368529774E-2</v>
      </c>
      <c r="M52" s="116">
        <v>0.57119305493089612</v>
      </c>
      <c r="N52" s="116">
        <v>0.47299010217212284</v>
      </c>
      <c r="O52" s="116">
        <v>0.45503235017858262</v>
      </c>
      <c r="P52" s="116">
        <v>0.59939880314067551</v>
      </c>
      <c r="Q52" s="116">
        <v>0.13064910289044235</v>
      </c>
      <c r="R52" s="116">
        <v>6.5700283787014035E-2</v>
      </c>
      <c r="S52" s="116">
        <v>0.13386317439139067</v>
      </c>
      <c r="T52" s="117">
        <v>8.0230236446472425E-2</v>
      </c>
    </row>
    <row r="53" spans="1:25" ht="15" thickBot="1">
      <c r="A53" s="53" t="s">
        <v>12</v>
      </c>
      <c r="B53" s="54" t="s">
        <v>69</v>
      </c>
      <c r="C53" s="118">
        <v>0.17267543305144736</v>
      </c>
      <c r="D53" s="119">
        <v>0.16548417214883798</v>
      </c>
      <c r="E53" s="119">
        <v>0.1706734235863385</v>
      </c>
      <c r="F53" s="119">
        <v>0.14645212330692456</v>
      </c>
      <c r="G53" s="119">
        <v>0.19311404392646275</v>
      </c>
      <c r="H53" s="119">
        <v>0.15263317042888633</v>
      </c>
      <c r="I53" s="119">
        <v>0.54218268450745699</v>
      </c>
      <c r="J53" s="119">
        <v>0.69828634201523043</v>
      </c>
      <c r="K53" s="119">
        <v>0.11158058587977297</v>
      </c>
      <c r="L53" s="119">
        <v>9.7941848368529788E-2</v>
      </c>
      <c r="M53" s="119">
        <v>0.57119305493089612</v>
      </c>
      <c r="N53" s="119">
        <v>0.47299010217212278</v>
      </c>
      <c r="O53" s="119">
        <v>0.45503235017858251</v>
      </c>
      <c r="P53" s="119">
        <v>0.5993988031406754</v>
      </c>
      <c r="Q53" s="119">
        <v>0.13064910289044235</v>
      </c>
      <c r="R53" s="119">
        <v>6.5700283787014008E-2</v>
      </c>
      <c r="S53" s="119">
        <v>0.13386317439139067</v>
      </c>
      <c r="T53" s="120">
        <v>8.0230236446472439E-2</v>
      </c>
    </row>
    <row r="54" spans="1:25">
      <c r="A54" s="58" t="s">
        <v>11</v>
      </c>
      <c r="B54" s="59" t="s">
        <v>65</v>
      </c>
      <c r="C54" s="121">
        <v>0.17267543305144736</v>
      </c>
      <c r="D54" s="122">
        <v>0.16548417214883798</v>
      </c>
      <c r="E54" s="122">
        <v>0.17067342358633855</v>
      </c>
      <c r="F54" s="122">
        <v>0.14645212330692456</v>
      </c>
      <c r="G54" s="122">
        <v>0.19311404392646273</v>
      </c>
      <c r="H54" s="122">
        <v>0.15263317042888633</v>
      </c>
      <c r="I54" s="122">
        <v>0.5421826845074571</v>
      </c>
      <c r="J54" s="122">
        <v>0.69828634201523032</v>
      </c>
      <c r="K54" s="122">
        <v>0.11158058587977299</v>
      </c>
      <c r="L54" s="122">
        <v>9.7941848368529774E-2</v>
      </c>
      <c r="M54" s="122">
        <v>0.57119305493089612</v>
      </c>
      <c r="N54" s="122">
        <v>0.47299010217212301</v>
      </c>
      <c r="O54" s="122">
        <v>0.45503235017858262</v>
      </c>
      <c r="P54" s="122">
        <v>0.5993988031406754</v>
      </c>
      <c r="Q54" s="122">
        <v>0.13064910289044235</v>
      </c>
      <c r="R54" s="122">
        <v>6.5700283787014008E-2</v>
      </c>
      <c r="S54" s="122">
        <v>0.1338631743913907</v>
      </c>
      <c r="T54" s="123">
        <v>8.0230236446472439E-2</v>
      </c>
    </row>
    <row r="55" spans="1:25">
      <c r="A55" s="48" t="s">
        <v>11</v>
      </c>
      <c r="B55" s="49" t="s">
        <v>66</v>
      </c>
      <c r="C55" s="115">
        <v>0.17267543305144739</v>
      </c>
      <c r="D55" s="116">
        <v>0.16548417214883798</v>
      </c>
      <c r="E55" s="116">
        <v>0.17067342358633852</v>
      </c>
      <c r="F55" s="116">
        <v>0.14645212330692456</v>
      </c>
      <c r="G55" s="116">
        <v>0.19311404392646273</v>
      </c>
      <c r="H55" s="116">
        <v>0.15263317042888633</v>
      </c>
      <c r="I55" s="116">
        <v>0.54218268450745699</v>
      </c>
      <c r="J55" s="116">
        <v>0.69828634201523043</v>
      </c>
      <c r="K55" s="116">
        <v>0.11158058587977299</v>
      </c>
      <c r="L55" s="116">
        <v>9.7941848368529774E-2</v>
      </c>
      <c r="M55" s="116">
        <v>0.57119305493089612</v>
      </c>
      <c r="N55" s="116">
        <v>0.47299010217212289</v>
      </c>
      <c r="O55" s="116" t="e">
        <v>#DIV/0!</v>
      </c>
      <c r="P55" s="116" t="e">
        <v>#DIV/0!</v>
      </c>
      <c r="Q55" s="116">
        <v>0.13064910289044235</v>
      </c>
      <c r="R55" s="116">
        <v>6.5700283787014022E-2</v>
      </c>
      <c r="S55" s="116">
        <v>0.13386317439139064</v>
      </c>
      <c r="T55" s="117">
        <v>8.0230236446472439E-2</v>
      </c>
    </row>
    <row r="56" spans="1:25">
      <c r="A56" s="48" t="s">
        <v>11</v>
      </c>
      <c r="B56" s="49" t="s">
        <v>67</v>
      </c>
      <c r="C56" s="115">
        <v>0.17267543305144734</v>
      </c>
      <c r="D56" s="116">
        <v>0.16548417214883798</v>
      </c>
      <c r="E56" s="116">
        <v>0.17067342358633852</v>
      </c>
      <c r="F56" s="116">
        <v>0.14645212330692453</v>
      </c>
      <c r="G56" s="116">
        <v>0.19311404392646275</v>
      </c>
      <c r="H56" s="116">
        <v>0.1526331704288863</v>
      </c>
      <c r="I56" s="116">
        <v>0.54218268450745699</v>
      </c>
      <c r="J56" s="116">
        <v>0.69828634201523032</v>
      </c>
      <c r="K56" s="116">
        <v>0.11158058587977297</v>
      </c>
      <c r="L56" s="116">
        <v>9.7941848368529774E-2</v>
      </c>
      <c r="M56" s="116">
        <v>0.57119305493089612</v>
      </c>
      <c r="N56" s="116">
        <v>0.47299010217212278</v>
      </c>
      <c r="O56" s="116">
        <v>0.45503235017858262</v>
      </c>
      <c r="P56" s="116">
        <v>0.5993988031406754</v>
      </c>
      <c r="Q56" s="116">
        <v>0.13064910289044232</v>
      </c>
      <c r="R56" s="116">
        <v>6.5700283787014008E-2</v>
      </c>
      <c r="S56" s="116">
        <v>0.1338631743913907</v>
      </c>
      <c r="T56" s="117">
        <v>8.0230236446472439E-2</v>
      </c>
    </row>
    <row r="57" spans="1:25">
      <c r="A57" s="48" t="s">
        <v>11</v>
      </c>
      <c r="B57" s="49" t="s">
        <v>68</v>
      </c>
      <c r="C57" s="115">
        <v>0.17267543305144739</v>
      </c>
      <c r="D57" s="116">
        <v>0.16548417214883798</v>
      </c>
      <c r="E57" s="116">
        <v>0.17067342358633855</v>
      </c>
      <c r="F57" s="116">
        <v>0.14645212330692453</v>
      </c>
      <c r="G57" s="116">
        <v>0.19311404392646273</v>
      </c>
      <c r="H57" s="116">
        <v>0.15263317042888636</v>
      </c>
      <c r="I57" s="116">
        <v>0.5421826845074571</v>
      </c>
      <c r="J57" s="116">
        <v>0.69828634201523054</v>
      </c>
      <c r="K57" s="116">
        <v>0.11158058587977299</v>
      </c>
      <c r="L57" s="116">
        <v>9.794184836852976E-2</v>
      </c>
      <c r="M57" s="116">
        <v>0.571193054930896</v>
      </c>
      <c r="N57" s="116">
        <v>0.47299010217212278</v>
      </c>
      <c r="O57" s="116">
        <v>0.45503235017858262</v>
      </c>
      <c r="P57" s="116">
        <v>0.5993988031406754</v>
      </c>
      <c r="Q57" s="116">
        <v>0.13064910289044235</v>
      </c>
      <c r="R57" s="116">
        <v>6.5700283787014008E-2</v>
      </c>
      <c r="S57" s="116">
        <v>0.1338631743913907</v>
      </c>
      <c r="T57" s="117">
        <v>8.0230236446472425E-2</v>
      </c>
    </row>
    <row r="58" spans="1:25" ht="15" thickBot="1">
      <c r="A58" s="63" t="s">
        <v>11</v>
      </c>
      <c r="B58" s="64" t="s">
        <v>69</v>
      </c>
      <c r="C58" s="124">
        <v>0.17267543305144739</v>
      </c>
      <c r="D58" s="125">
        <v>0.16548417214883798</v>
      </c>
      <c r="E58" s="125">
        <v>0.17067342358633852</v>
      </c>
      <c r="F58" s="125">
        <v>0.14645212330692456</v>
      </c>
      <c r="G58" s="125">
        <v>0.1931140439264627</v>
      </c>
      <c r="H58" s="125">
        <v>0.1526331704288863</v>
      </c>
      <c r="I58" s="125">
        <v>0.54218268450745688</v>
      </c>
      <c r="J58" s="125">
        <v>0.69828634201523043</v>
      </c>
      <c r="K58" s="125">
        <v>0.11158058587977299</v>
      </c>
      <c r="L58" s="125">
        <v>9.7941848368529774E-2</v>
      </c>
      <c r="M58" s="125">
        <v>0.57119305493089612</v>
      </c>
      <c r="N58" s="125">
        <v>0.47299010217212289</v>
      </c>
      <c r="O58" s="125">
        <v>0.45503235017858257</v>
      </c>
      <c r="P58" s="125">
        <v>0.59939880314067528</v>
      </c>
      <c r="Q58" s="125">
        <v>0.13064910289044235</v>
      </c>
      <c r="R58" s="125">
        <v>6.5700283787014022E-2</v>
      </c>
      <c r="S58" s="125">
        <v>0.1338631743913907</v>
      </c>
      <c r="T58" s="126">
        <v>8.0230236446472425E-2</v>
      </c>
    </row>
    <row r="59" spans="1:25" ht="15" thickTop="1"/>
    <row r="60" spans="1:25" ht="15" thickBot="1"/>
    <row r="61" spans="1:25" ht="15.6" thickTop="1" thickBot="1">
      <c r="A61" s="301" t="s">
        <v>60</v>
      </c>
      <c r="B61" s="304" t="s">
        <v>61</v>
      </c>
      <c r="C61" s="307" t="s">
        <v>79</v>
      </c>
      <c r="D61" s="308"/>
      <c r="E61" s="308"/>
      <c r="F61" s="308"/>
      <c r="G61" s="308"/>
      <c r="H61" s="308"/>
      <c r="I61" s="308"/>
      <c r="J61" s="308"/>
      <c r="K61" s="308"/>
      <c r="L61" s="308"/>
      <c r="M61" s="308"/>
      <c r="N61" s="308"/>
      <c r="O61" s="308"/>
      <c r="P61" s="308"/>
      <c r="Q61" s="308"/>
      <c r="R61" s="308"/>
      <c r="S61" s="308"/>
      <c r="T61" s="309"/>
    </row>
    <row r="62" spans="1:25" ht="15" thickBot="1">
      <c r="A62" s="302"/>
      <c r="B62" s="305"/>
      <c r="C62" s="37">
        <v>110</v>
      </c>
      <c r="D62" s="38">
        <v>110</v>
      </c>
      <c r="E62" s="38">
        <v>120</v>
      </c>
      <c r="F62" s="38">
        <v>120</v>
      </c>
      <c r="G62" s="38">
        <v>130</v>
      </c>
      <c r="H62" s="38">
        <v>130</v>
      </c>
      <c r="I62" s="38">
        <v>5101</v>
      </c>
      <c r="J62" s="38">
        <v>5101</v>
      </c>
      <c r="K62" s="38">
        <v>5102</v>
      </c>
      <c r="L62" s="38">
        <v>5102</v>
      </c>
      <c r="M62" s="38">
        <v>140</v>
      </c>
      <c r="N62" s="38">
        <v>140</v>
      </c>
      <c r="O62" s="38">
        <v>150</v>
      </c>
      <c r="P62" s="38">
        <v>150</v>
      </c>
      <c r="Q62" s="38">
        <v>160</v>
      </c>
      <c r="R62" s="38">
        <v>160</v>
      </c>
      <c r="S62" s="38">
        <v>190</v>
      </c>
      <c r="T62" s="39">
        <v>190</v>
      </c>
    </row>
    <row r="63" spans="1:25" ht="16.8" thickBot="1">
      <c r="A63" s="303"/>
      <c r="B63" s="306"/>
      <c r="C63" s="40" t="s">
        <v>63</v>
      </c>
      <c r="D63" s="41" t="s">
        <v>64</v>
      </c>
      <c r="E63" s="41" t="s">
        <v>63</v>
      </c>
      <c r="F63" s="41" t="s">
        <v>64</v>
      </c>
      <c r="G63" s="41" t="s">
        <v>63</v>
      </c>
      <c r="H63" s="41" t="s">
        <v>64</v>
      </c>
      <c r="I63" s="41" t="s">
        <v>63</v>
      </c>
      <c r="J63" s="41" t="s">
        <v>64</v>
      </c>
      <c r="K63" s="41" t="s">
        <v>63</v>
      </c>
      <c r="L63" s="41" t="s">
        <v>64</v>
      </c>
      <c r="M63" s="41" t="s">
        <v>63</v>
      </c>
      <c r="N63" s="41" t="s">
        <v>64</v>
      </c>
      <c r="O63" s="41" t="s">
        <v>63</v>
      </c>
      <c r="P63" s="41" t="s">
        <v>64</v>
      </c>
      <c r="Q63" s="41" t="s">
        <v>63</v>
      </c>
      <c r="R63" s="41" t="s">
        <v>64</v>
      </c>
      <c r="S63" s="41" t="s">
        <v>63</v>
      </c>
      <c r="T63" s="42" t="s">
        <v>64</v>
      </c>
      <c r="W63" s="292" t="s">
        <v>80</v>
      </c>
      <c r="X63" s="292"/>
      <c r="Y63" s="292"/>
    </row>
    <row r="64" spans="1:25">
      <c r="A64" s="43" t="s">
        <v>12</v>
      </c>
      <c r="B64" s="44" t="s">
        <v>65</v>
      </c>
      <c r="C64" s="71">
        <f t="shared" ref="C64:T64" si="2">(1-C49)*C6*C$16*0.3*$W$64/1000</f>
        <v>0.18230724551188002</v>
      </c>
      <c r="D64" s="72">
        <f t="shared" si="2"/>
        <v>5.4018138389812153E-3</v>
      </c>
      <c r="E64" s="72">
        <f t="shared" si="2"/>
        <v>140.69835931978034</v>
      </c>
      <c r="F64" s="72">
        <f t="shared" si="2"/>
        <v>34.256801777320419</v>
      </c>
      <c r="G64" s="72">
        <f t="shared" si="2"/>
        <v>67.691258565189926</v>
      </c>
      <c r="H64" s="72">
        <f t="shared" si="2"/>
        <v>54.079297717963257</v>
      </c>
      <c r="I64" s="72">
        <f t="shared" si="2"/>
        <v>6.3890865763147411E-3</v>
      </c>
      <c r="J64" s="72">
        <f t="shared" si="2"/>
        <v>2.8169703091965483E-4</v>
      </c>
      <c r="K64" s="72">
        <f t="shared" si="2"/>
        <v>0.11605226297993863</v>
      </c>
      <c r="L64" s="72">
        <f t="shared" si="2"/>
        <v>4.4356692606989934E-2</v>
      </c>
      <c r="M64" s="72">
        <f t="shared" si="2"/>
        <v>141.97107033481129</v>
      </c>
      <c r="N64" s="72">
        <f t="shared" si="2"/>
        <v>46.64602796362071</v>
      </c>
      <c r="O64" s="72">
        <f t="shared" si="2"/>
        <v>2.1608602984814977</v>
      </c>
      <c r="P64" s="72">
        <f t="shared" si="2"/>
        <v>1.5054751346232917</v>
      </c>
      <c r="Q64" s="72">
        <f t="shared" si="2"/>
        <v>4.1704097808430554</v>
      </c>
      <c r="R64" s="72">
        <f t="shared" si="2"/>
        <v>9.7873428893711836</v>
      </c>
      <c r="S64" s="72">
        <f t="shared" si="2"/>
        <v>0.22899484386458024</v>
      </c>
      <c r="T64" s="73">
        <f t="shared" si="2"/>
        <v>0.2464273869136501</v>
      </c>
      <c r="W64" s="293">
        <v>0.13</v>
      </c>
      <c r="X64" s="293"/>
      <c r="Y64" s="293"/>
    </row>
    <row r="65" spans="1:20">
      <c r="A65" s="48" t="s">
        <v>12</v>
      </c>
      <c r="B65" s="49" t="s">
        <v>66</v>
      </c>
      <c r="C65" s="75">
        <f t="shared" ref="C65:T65" si="3">(1-C50)*C7*C$16*0.3*$W$64/1000</f>
        <v>0.41168002653724062</v>
      </c>
      <c r="D65" s="76">
        <f t="shared" si="3"/>
        <v>4.7525317814879064E-2</v>
      </c>
      <c r="E65" s="76">
        <f t="shared" si="3"/>
        <v>199.88046185395868</v>
      </c>
      <c r="F65" s="76">
        <f t="shared" si="3"/>
        <v>74.654226573386524</v>
      </c>
      <c r="G65" s="76">
        <f t="shared" si="3"/>
        <v>29.232333836841441</v>
      </c>
      <c r="H65" s="76">
        <f t="shared" si="3"/>
        <v>22.446679783288182</v>
      </c>
      <c r="I65" s="76">
        <f t="shared" si="3"/>
        <v>0.10616151891537264</v>
      </c>
      <c r="J65" s="76">
        <f t="shared" si="3"/>
        <v>1.7253943143828864E-3</v>
      </c>
      <c r="K65" s="76">
        <f t="shared" si="3"/>
        <v>0.46255168859569967</v>
      </c>
      <c r="L65" s="76">
        <f t="shared" si="3"/>
        <v>6.6401778460592642E-2</v>
      </c>
      <c r="M65" s="76">
        <f t="shared" si="3"/>
        <v>7.6526921099166891</v>
      </c>
      <c r="N65" s="76">
        <f t="shared" si="3"/>
        <v>4.0912396851276451</v>
      </c>
      <c r="O65" s="76">
        <f t="shared" si="3"/>
        <v>0.38918218285609718</v>
      </c>
      <c r="P65" s="76">
        <f t="shared" si="3"/>
        <v>8.2918419992340342E-2</v>
      </c>
      <c r="Q65" s="76">
        <f t="shared" si="3"/>
        <v>0.71827590196072222</v>
      </c>
      <c r="R65" s="76">
        <f t="shared" si="3"/>
        <v>2.1083585049575579</v>
      </c>
      <c r="S65" s="76">
        <f t="shared" si="3"/>
        <v>0.16054848110376718</v>
      </c>
      <c r="T65" s="77">
        <f t="shared" si="3"/>
        <v>0.12049591226658181</v>
      </c>
    </row>
    <row r="66" spans="1:20">
      <c r="A66" s="48" t="s">
        <v>12</v>
      </c>
      <c r="B66" s="49" t="s">
        <v>67</v>
      </c>
      <c r="C66" s="75">
        <f t="shared" ref="C66:T66" si="4">(1-C51)*C8*C$16*0.3*$W$64/1000</f>
        <v>1.7898015193930781</v>
      </c>
      <c r="D66" s="76">
        <f t="shared" si="4"/>
        <v>7.7115549287524954E-2</v>
      </c>
      <c r="E66" s="76">
        <f t="shared" si="4"/>
        <v>193.34138131599042</v>
      </c>
      <c r="F66" s="76">
        <f t="shared" si="4"/>
        <v>94.061898080990545</v>
      </c>
      <c r="G66" s="76">
        <f t="shared" si="4"/>
        <v>39.461871639880947</v>
      </c>
      <c r="H66" s="76">
        <f t="shared" si="4"/>
        <v>89.355725296216889</v>
      </c>
      <c r="I66" s="76">
        <f t="shared" si="4"/>
        <v>0.13491240850878899</v>
      </c>
      <c r="J66" s="76">
        <f t="shared" si="4"/>
        <v>8.0518401337867987E-3</v>
      </c>
      <c r="K66" s="76">
        <f t="shared" si="4"/>
        <v>2.4356243107351072</v>
      </c>
      <c r="L66" s="76">
        <f t="shared" si="4"/>
        <v>0.80051455970983987</v>
      </c>
      <c r="M66" s="76">
        <f t="shared" si="4"/>
        <v>27.618207170087871</v>
      </c>
      <c r="N66" s="76">
        <f t="shared" si="4"/>
        <v>18.570241997200853</v>
      </c>
      <c r="O66" s="76">
        <f t="shared" si="4"/>
        <v>0.28446099280776671</v>
      </c>
      <c r="P66" s="76">
        <f t="shared" si="4"/>
        <v>0.29906165640910537</v>
      </c>
      <c r="Q66" s="76">
        <f t="shared" si="4"/>
        <v>3.1713437997800855</v>
      </c>
      <c r="R66" s="76">
        <f t="shared" si="4"/>
        <v>7.5906602774358705</v>
      </c>
      <c r="S66" s="76">
        <f t="shared" si="4"/>
        <v>0.37347574501965952</v>
      </c>
      <c r="T66" s="77">
        <f t="shared" si="4"/>
        <v>8.8088084460236207E-2</v>
      </c>
    </row>
    <row r="67" spans="1:20">
      <c r="A67" s="48" t="s">
        <v>12</v>
      </c>
      <c r="B67" s="49" t="s">
        <v>68</v>
      </c>
      <c r="C67" s="75">
        <f t="shared" ref="C67:T67" si="5">(1-C52)*C9*C$16*0.3*$W$64/1000</f>
        <v>2.0776306242715137</v>
      </c>
      <c r="D67" s="76">
        <f t="shared" si="5"/>
        <v>0.19912203427141106</v>
      </c>
      <c r="E67" s="76">
        <f t="shared" si="5"/>
        <v>180.24431162881947</v>
      </c>
      <c r="F67" s="76">
        <f t="shared" si="5"/>
        <v>123.42127956229342</v>
      </c>
      <c r="G67" s="76">
        <f t="shared" si="5"/>
        <v>16.866376742139952</v>
      </c>
      <c r="H67" s="76">
        <f t="shared" si="5"/>
        <v>56.657915343820051</v>
      </c>
      <c r="I67" s="76">
        <f t="shared" si="5"/>
        <v>0.22591886194403415</v>
      </c>
      <c r="J67" s="76">
        <f t="shared" si="5"/>
        <v>9.1586747177752795E-2</v>
      </c>
      <c r="K67" s="76">
        <f t="shared" si="5"/>
        <v>1.4459205942016538</v>
      </c>
      <c r="L67" s="76">
        <f t="shared" si="5"/>
        <v>0.96392994569198631</v>
      </c>
      <c r="M67" s="76">
        <f t="shared" si="5"/>
        <v>4.8582565411857868</v>
      </c>
      <c r="N67" s="76">
        <f t="shared" si="5"/>
        <v>3.3889472484907079</v>
      </c>
      <c r="O67" s="76">
        <f t="shared" si="5"/>
        <v>3.2284260861344831E-2</v>
      </c>
      <c r="P67" s="76">
        <f t="shared" si="5"/>
        <v>2.7232124329916601E-2</v>
      </c>
      <c r="Q67" s="76">
        <f t="shared" si="5"/>
        <v>1.0560348524259298</v>
      </c>
      <c r="R67" s="76">
        <f t="shared" si="5"/>
        <v>2.5117151127589157</v>
      </c>
      <c r="S67" s="76">
        <f t="shared" si="5"/>
        <v>0.32891431093058854</v>
      </c>
      <c r="T67" s="77">
        <f t="shared" si="5"/>
        <v>0.14500161997356484</v>
      </c>
    </row>
    <row r="68" spans="1:20" ht="15" thickBot="1">
      <c r="A68" s="53" t="s">
        <v>12</v>
      </c>
      <c r="B68" s="54" t="s">
        <v>69</v>
      </c>
      <c r="C68" s="79">
        <f t="shared" ref="C68:T68" si="6">(1-C53)*C10*C$16*0.3*$W$64/1000</f>
        <v>123.97324288226942</v>
      </c>
      <c r="D68" s="80">
        <f t="shared" si="6"/>
        <v>10.642770709210502</v>
      </c>
      <c r="E68" s="80">
        <f t="shared" si="6"/>
        <v>345.32434617911377</v>
      </c>
      <c r="F68" s="80">
        <f t="shared" si="6"/>
        <v>139.44830836727567</v>
      </c>
      <c r="G68" s="80">
        <f t="shared" si="6"/>
        <v>10.777275676920327</v>
      </c>
      <c r="H68" s="80">
        <f t="shared" si="6"/>
        <v>40.524329132834225</v>
      </c>
      <c r="I68" s="80">
        <f t="shared" si="6"/>
        <v>10.246307445378568</v>
      </c>
      <c r="J68" s="80">
        <f t="shared" si="6"/>
        <v>3.923840105313888</v>
      </c>
      <c r="K68" s="80">
        <f t="shared" si="6"/>
        <v>115.09806366883606</v>
      </c>
      <c r="L68" s="80">
        <f t="shared" si="6"/>
        <v>119.86743200834557</v>
      </c>
      <c r="M68" s="80">
        <f t="shared" si="6"/>
        <v>2.4167491392040539</v>
      </c>
      <c r="N68" s="80">
        <f t="shared" si="6"/>
        <v>1.435780070746018</v>
      </c>
      <c r="O68" s="80">
        <f t="shared" si="6"/>
        <v>5.8506411604620591E-2</v>
      </c>
      <c r="P68" s="80">
        <f t="shared" si="6"/>
        <v>8.7170275835673036E-2</v>
      </c>
      <c r="Q68" s="80">
        <f t="shared" si="6"/>
        <v>2.7401901735551317</v>
      </c>
      <c r="R68" s="80">
        <f t="shared" si="6"/>
        <v>2.218098587980724</v>
      </c>
      <c r="S68" s="80">
        <f t="shared" si="6"/>
        <v>2.7476070985788725</v>
      </c>
      <c r="T68" s="81">
        <f t="shared" si="6"/>
        <v>0.73243061152184974</v>
      </c>
    </row>
    <row r="69" spans="1:20" ht="15" customHeight="1">
      <c r="A69" s="58" t="s">
        <v>11</v>
      </c>
      <c r="B69" s="59" t="s">
        <v>65</v>
      </c>
      <c r="C69" s="83">
        <f t="shared" ref="C69:T69" si="7">(1-C54)*C11*C$16*0.3*$W$64/1000</f>
        <v>4.5721859546035342</v>
      </c>
      <c r="D69" s="84">
        <f t="shared" si="7"/>
        <v>0.49459859027164454</v>
      </c>
      <c r="E69" s="84">
        <f t="shared" si="7"/>
        <v>444.13393602680361</v>
      </c>
      <c r="F69" s="84">
        <f t="shared" si="7"/>
        <v>328.75060885475881</v>
      </c>
      <c r="G69" s="84">
        <f t="shared" si="7"/>
        <v>65.035716147479718</v>
      </c>
      <c r="H69" s="84">
        <f t="shared" si="7"/>
        <v>166.72181873322401</v>
      </c>
      <c r="I69" s="84">
        <f t="shared" si="7"/>
        <v>5.5980568097233924E-2</v>
      </c>
      <c r="J69" s="84">
        <f t="shared" si="7"/>
        <v>1.9484044638609456E-2</v>
      </c>
      <c r="K69" s="84">
        <f t="shared" si="7"/>
        <v>0.51820226598785679</v>
      </c>
      <c r="L69" s="84">
        <f t="shared" si="7"/>
        <v>0.38192444939117254</v>
      </c>
      <c r="M69" s="84">
        <f t="shared" si="7"/>
        <v>75.592136508000678</v>
      </c>
      <c r="N69" s="84">
        <f t="shared" si="7"/>
        <v>38.502306262952018</v>
      </c>
      <c r="O69" s="84">
        <f t="shared" si="7"/>
        <v>2.0693382958704745</v>
      </c>
      <c r="P69" s="84">
        <f t="shared" si="7"/>
        <v>1.4879398447932211</v>
      </c>
      <c r="Q69" s="84">
        <f t="shared" si="7"/>
        <v>5.5019892293513877</v>
      </c>
      <c r="R69" s="84">
        <f t="shared" si="7"/>
        <v>12.20076485235078</v>
      </c>
      <c r="S69" s="84">
        <f t="shared" si="7"/>
        <v>0.46730939337293187</v>
      </c>
      <c r="T69" s="85">
        <f t="shared" si="7"/>
        <v>0.19652527010120102</v>
      </c>
    </row>
    <row r="70" spans="1:20">
      <c r="A70" s="48" t="s">
        <v>11</v>
      </c>
      <c r="B70" s="49" t="s">
        <v>66</v>
      </c>
      <c r="C70" s="75">
        <f t="shared" ref="C70:N70" si="8">(1-C55)*C12*C$16*0.3*$W$64/1000</f>
        <v>1.6687641497701919</v>
      </c>
      <c r="D70" s="76">
        <f t="shared" si="8"/>
        <v>0.26609920389070024</v>
      </c>
      <c r="E70" s="76">
        <f t="shared" si="8"/>
        <v>16.799429408350704</v>
      </c>
      <c r="F70" s="76">
        <f t="shared" si="8"/>
        <v>23.12264984158422</v>
      </c>
      <c r="G70" s="76">
        <f t="shared" si="8"/>
        <v>0.50798213816258442</v>
      </c>
      <c r="H70" s="76">
        <f t="shared" si="8"/>
        <v>4.52383190852838</v>
      </c>
      <c r="I70" s="76">
        <f t="shared" si="8"/>
        <v>1.1466128587850562E-2</v>
      </c>
      <c r="J70" s="76">
        <f t="shared" si="8"/>
        <v>5.082283932842103E-3</v>
      </c>
      <c r="K70" s="76">
        <f t="shared" si="8"/>
        <v>0.36660876728096142</v>
      </c>
      <c r="L70" s="76">
        <f t="shared" si="8"/>
        <v>0.50932143948815811</v>
      </c>
      <c r="M70" s="76">
        <f t="shared" si="8"/>
        <v>0.31659783731712915</v>
      </c>
      <c r="N70" s="76">
        <f t="shared" si="8"/>
        <v>0.18258174564889881</v>
      </c>
      <c r="O70" s="76">
        <v>0</v>
      </c>
      <c r="P70" s="76">
        <v>0</v>
      </c>
      <c r="Q70" s="76">
        <f t="shared" ref="Q70:T73" si="9">(1-Q55)*Q12*Q$16*0.3*$W$64/1000</f>
        <v>6.468035835229663E-2</v>
      </c>
      <c r="R70" s="76">
        <f t="shared" si="9"/>
        <v>5.8605073720255856E-2</v>
      </c>
      <c r="S70" s="76">
        <f t="shared" si="9"/>
        <v>2.8519317817005441E-2</v>
      </c>
      <c r="T70" s="77">
        <f t="shared" si="9"/>
        <v>2.0897225118256705E-2</v>
      </c>
    </row>
    <row r="71" spans="1:20">
      <c r="A71" s="48" t="s">
        <v>11</v>
      </c>
      <c r="B71" s="49" t="s">
        <v>67</v>
      </c>
      <c r="C71" s="75">
        <f t="shared" ref="C71:N71" si="10">(1-C56)*C13*C$16*0.3*$W$64/1000</f>
        <v>7.8533612653079885</v>
      </c>
      <c r="D71" s="76">
        <f t="shared" si="10"/>
        <v>1.0279146147093861</v>
      </c>
      <c r="E71" s="76">
        <f t="shared" si="10"/>
        <v>543.09913972184518</v>
      </c>
      <c r="F71" s="76">
        <f t="shared" si="10"/>
        <v>448.42834707343525</v>
      </c>
      <c r="G71" s="76">
        <f t="shared" si="10"/>
        <v>50.605932092707938</v>
      </c>
      <c r="H71" s="76">
        <f t="shared" si="10"/>
        <v>146.45373399709123</v>
      </c>
      <c r="I71" s="76">
        <f t="shared" si="10"/>
        <v>0.14286073645194244</v>
      </c>
      <c r="J71" s="76">
        <f t="shared" si="10"/>
        <v>2.6150874370374621E-2</v>
      </c>
      <c r="K71" s="76">
        <f t="shared" si="10"/>
        <v>3.3082445159980991</v>
      </c>
      <c r="L71" s="76">
        <f t="shared" si="10"/>
        <v>7.1147373453326752</v>
      </c>
      <c r="M71" s="76">
        <f t="shared" si="10"/>
        <v>35.913600935572909</v>
      </c>
      <c r="N71" s="76">
        <f t="shared" si="10"/>
        <v>22.338950905966033</v>
      </c>
      <c r="O71" s="76">
        <f t="shared" ref="O71:P73" si="11">(1-O56)*O13*O$16*0.3*$W$64/1000</f>
        <v>1.0982904649519787</v>
      </c>
      <c r="P71" s="76">
        <f t="shared" si="11"/>
        <v>0.81407854200380825</v>
      </c>
      <c r="Q71" s="76">
        <f t="shared" si="9"/>
        <v>5.715904624535268</v>
      </c>
      <c r="R71" s="76">
        <f t="shared" si="9"/>
        <v>12.402134142795347</v>
      </c>
      <c r="S71" s="76">
        <f t="shared" si="9"/>
        <v>1.424285288193198</v>
      </c>
      <c r="T71" s="77">
        <f t="shared" si="9"/>
        <v>0.7451973315667737</v>
      </c>
    </row>
    <row r="72" spans="1:20">
      <c r="A72" s="48" t="s">
        <v>11</v>
      </c>
      <c r="B72" s="49" t="s">
        <v>68</v>
      </c>
      <c r="C72" s="75">
        <f t="shared" ref="C72:N72" si="12">(1-C57)*C14*C$16*0.3*$W$64/1000</f>
        <v>4.9627779988909744</v>
      </c>
      <c r="D72" s="76">
        <f t="shared" si="12"/>
        <v>0.56295947575116534</v>
      </c>
      <c r="E72" s="76">
        <f t="shared" si="12"/>
        <v>76.349700036737474</v>
      </c>
      <c r="F72" s="76">
        <f t="shared" si="12"/>
        <v>93.79008000200794</v>
      </c>
      <c r="G72" s="76">
        <f t="shared" si="12"/>
        <v>3.0386516727082586</v>
      </c>
      <c r="H72" s="76">
        <f t="shared" si="12"/>
        <v>19.139278302161177</v>
      </c>
      <c r="I72" s="76">
        <f t="shared" si="12"/>
        <v>2.747687530587738E-2</v>
      </c>
      <c r="J72" s="76">
        <f t="shared" si="12"/>
        <v>1.0692749798658557E-2</v>
      </c>
      <c r="K72" s="76">
        <f t="shared" si="12"/>
        <v>1.0168844750479549</v>
      </c>
      <c r="L72" s="76">
        <f t="shared" si="12"/>
        <v>1.2002197605580633</v>
      </c>
      <c r="M72" s="76">
        <f t="shared" si="12"/>
        <v>1.2632326220615755</v>
      </c>
      <c r="N72" s="76">
        <f t="shared" si="12"/>
        <v>0.74535090143367166</v>
      </c>
      <c r="O72" s="76">
        <f t="shared" si="11"/>
        <v>5.8242075407611726E-2</v>
      </c>
      <c r="P72" s="76">
        <f t="shared" si="11"/>
        <v>6.0885418708947911E-2</v>
      </c>
      <c r="Q72" s="76">
        <f t="shared" si="9"/>
        <v>0.43351513850082113</v>
      </c>
      <c r="R72" s="76">
        <f t="shared" si="9"/>
        <v>1.4552384124107731</v>
      </c>
      <c r="S72" s="76">
        <f t="shared" si="9"/>
        <v>0.20768174653169316</v>
      </c>
      <c r="T72" s="77">
        <f t="shared" si="9"/>
        <v>0.45133438555955085</v>
      </c>
    </row>
    <row r="73" spans="1:20" ht="15" thickBot="1">
      <c r="A73" s="63" t="s">
        <v>11</v>
      </c>
      <c r="B73" s="64" t="s">
        <v>69</v>
      </c>
      <c r="C73" s="87">
        <f t="shared" ref="C73:N73" si="13">(1-C58)*C15*C$16*0.3*$W$64/1000</f>
        <v>376.83243634587564</v>
      </c>
      <c r="D73" s="88">
        <f t="shared" si="13"/>
        <v>57.201163846911925</v>
      </c>
      <c r="E73" s="88">
        <f t="shared" si="13"/>
        <v>676.97559395689359</v>
      </c>
      <c r="F73" s="88">
        <f t="shared" si="13"/>
        <v>292.6370902929994</v>
      </c>
      <c r="G73" s="88">
        <f t="shared" si="13"/>
        <v>13.934209458907091</v>
      </c>
      <c r="H73" s="88">
        <f t="shared" si="13"/>
        <v>45.683455549873635</v>
      </c>
      <c r="I73" s="88">
        <f t="shared" si="13"/>
        <v>4.7042121886137904</v>
      </c>
      <c r="J73" s="88">
        <f t="shared" si="13"/>
        <v>2.2247609885694142</v>
      </c>
      <c r="K73" s="88">
        <f t="shared" si="13"/>
        <v>108.0494447728146</v>
      </c>
      <c r="L73" s="88">
        <f t="shared" si="13"/>
        <v>204.37804915362383</v>
      </c>
      <c r="M73" s="88">
        <f t="shared" si="13"/>
        <v>3.9533556946802237</v>
      </c>
      <c r="N73" s="88">
        <f t="shared" si="13"/>
        <v>1.3276540381476818</v>
      </c>
      <c r="O73" s="88">
        <f t="shared" si="11"/>
        <v>0.15622269243221726</v>
      </c>
      <c r="P73" s="88">
        <f t="shared" si="11"/>
        <v>0.2416688335714666</v>
      </c>
      <c r="Q73" s="88">
        <f t="shared" si="9"/>
        <v>3.9669226566826965</v>
      </c>
      <c r="R73" s="88">
        <f t="shared" si="9"/>
        <v>3.9353266697048834</v>
      </c>
      <c r="S73" s="88">
        <f t="shared" si="9"/>
        <v>4.5387475758699258</v>
      </c>
      <c r="T73" s="89">
        <f t="shared" si="9"/>
        <v>1.2701401942368615</v>
      </c>
    </row>
    <row r="74" spans="1:20" ht="15" thickTop="1"/>
    <row r="75" spans="1:20" ht="15" thickBot="1">
      <c r="C75" s="294" t="s">
        <v>81</v>
      </c>
      <c r="D75" s="294"/>
      <c r="E75" s="294"/>
      <c r="F75" s="294"/>
    </row>
    <row r="76" spans="1:20" ht="15.6" thickTop="1" thickBot="1">
      <c r="C76" s="295" t="s">
        <v>72</v>
      </c>
      <c r="D76" s="295"/>
      <c r="E76" s="296" t="s">
        <v>73</v>
      </c>
      <c r="F76" s="297"/>
      <c r="G76" s="90"/>
      <c r="H76" s="91"/>
      <c r="I76" s="298" t="s">
        <v>82</v>
      </c>
      <c r="J76" s="298"/>
      <c r="K76" s="298"/>
      <c r="L76" s="299"/>
    </row>
    <row r="77" spans="1:20">
      <c r="C77" s="92" t="s">
        <v>63</v>
      </c>
      <c r="D77" s="93" t="s">
        <v>64</v>
      </c>
      <c r="E77" s="93" t="s">
        <v>63</v>
      </c>
      <c r="F77" s="94" t="s">
        <v>64</v>
      </c>
      <c r="H77" s="95"/>
      <c r="I77" s="300" t="s">
        <v>75</v>
      </c>
      <c r="J77" s="300"/>
      <c r="K77" s="300" t="s">
        <v>73</v>
      </c>
      <c r="L77" s="300"/>
      <c r="M77" s="127" t="s">
        <v>75</v>
      </c>
      <c r="N77" s="128"/>
      <c r="O77" s="129" t="s">
        <v>73</v>
      </c>
      <c r="P77" s="128"/>
    </row>
    <row r="78" spans="1:20" s="164" customFormat="1" ht="15" thickBot="1">
      <c r="C78" s="8" t="s">
        <v>185</v>
      </c>
      <c r="D78" s="8" t="s">
        <v>185</v>
      </c>
      <c r="E78" s="8" t="s">
        <v>185</v>
      </c>
      <c r="F78" s="8" t="s">
        <v>185</v>
      </c>
      <c r="H78" s="95"/>
      <c r="I78" s="222"/>
      <c r="J78" s="222"/>
      <c r="K78" s="222"/>
      <c r="L78" s="222"/>
      <c r="M78" s="127"/>
      <c r="N78" s="128"/>
      <c r="O78" s="129"/>
      <c r="P78" s="128"/>
    </row>
    <row r="79" spans="1:20">
      <c r="A79" s="43" t="s">
        <v>12</v>
      </c>
      <c r="B79" s="70" t="s">
        <v>65</v>
      </c>
      <c r="C79" s="96">
        <f t="shared" ref="C79:C88" si="14">SUM(C64,E64,G64,I64)</f>
        <v>208.57831421705848</v>
      </c>
      <c r="D79" s="97">
        <f t="shared" ref="D79:D88" si="15">SUM(D64,F64,H64,J64)</f>
        <v>88.341783006153577</v>
      </c>
      <c r="E79" s="97">
        <f t="shared" ref="E79:E88" si="16">SUM(M64,O64,Q64,S64)</f>
        <v>148.53133525800041</v>
      </c>
      <c r="F79" s="98">
        <f t="shared" ref="F79:F88" si="17">SUM(N64,P64,R64,T64)</f>
        <v>58.185273374528833</v>
      </c>
      <c r="H79" s="95" t="s">
        <v>76</v>
      </c>
      <c r="I79" s="287">
        <f>SUM(C79:D80,C84:D85)/1000</f>
        <v>1.6803905255109537</v>
      </c>
      <c r="J79" s="287"/>
      <c r="K79" s="287">
        <f>SUM(E79:F80,E84:F85)/1000</f>
        <v>0.35873051104547715</v>
      </c>
      <c r="L79" s="287"/>
      <c r="M79" s="288">
        <f>I79*$M$85/1000</f>
        <v>1.3443124204087631</v>
      </c>
      <c r="N79" s="289"/>
      <c r="O79" s="290">
        <f>K79*$M$85/1000</f>
        <v>0.28698440883638171</v>
      </c>
      <c r="P79" s="289"/>
    </row>
    <row r="80" spans="1:20">
      <c r="A80" s="48" t="s">
        <v>12</v>
      </c>
      <c r="B80" s="74" t="s">
        <v>66</v>
      </c>
      <c r="C80" s="99">
        <f t="shared" si="14"/>
        <v>229.63063723625274</v>
      </c>
      <c r="D80" s="100">
        <f t="shared" si="15"/>
        <v>97.150157068803964</v>
      </c>
      <c r="E80" s="100">
        <f t="shared" si="16"/>
        <v>8.9206986758372739</v>
      </c>
      <c r="F80" s="101">
        <f t="shared" si="17"/>
        <v>6.4030125223441248</v>
      </c>
      <c r="H80" s="95" t="s">
        <v>77</v>
      </c>
      <c r="I80" s="287">
        <f>SUM(C81:D82,C86:D87)/1000</f>
        <v>2.1935339566844205</v>
      </c>
      <c r="J80" s="287"/>
      <c r="K80" s="287">
        <f>SUM(E81:F82,E86:F87)/1000</f>
        <v>0.15547184873035819</v>
      </c>
      <c r="L80" s="287"/>
      <c r="M80" s="288">
        <f t="shared" ref="M80:M81" si="18">I80*$M$85/1000</f>
        <v>1.7548271653475365</v>
      </c>
      <c r="N80" s="289"/>
      <c r="O80" s="290">
        <f t="shared" ref="O80:O81" si="19">K80*$M$85/1000</f>
        <v>0.12437747898428655</v>
      </c>
      <c r="P80" s="289"/>
    </row>
    <row r="81" spans="1:16" ht="15" thickBot="1">
      <c r="A81" s="48" t="s">
        <v>12</v>
      </c>
      <c r="B81" s="74" t="s">
        <v>67</v>
      </c>
      <c r="C81" s="99">
        <f t="shared" si="14"/>
        <v>234.72796688377323</v>
      </c>
      <c r="D81" s="100">
        <f t="shared" si="15"/>
        <v>183.50279076662875</v>
      </c>
      <c r="E81" s="100">
        <f t="shared" si="16"/>
        <v>31.447487707695384</v>
      </c>
      <c r="F81" s="101">
        <f t="shared" si="17"/>
        <v>26.548052015506062</v>
      </c>
      <c r="H81" s="102" t="s">
        <v>69</v>
      </c>
      <c r="I81" s="291">
        <f>SUM(C83:D83,C88:D88)/1000</f>
        <v>2.1550533431269612</v>
      </c>
      <c r="J81" s="291"/>
      <c r="K81" s="291">
        <f>SUM(E83:F83,E88:F88)/1000</f>
        <v>3.1826570724352903E-2</v>
      </c>
      <c r="L81" s="291"/>
      <c r="M81" s="288">
        <f t="shared" si="18"/>
        <v>1.7240426745015689</v>
      </c>
      <c r="N81" s="289"/>
      <c r="O81" s="290">
        <f t="shared" si="19"/>
        <v>2.5461256579482321E-2</v>
      </c>
      <c r="P81" s="289"/>
    </row>
    <row r="82" spans="1:16" ht="15" thickTop="1">
      <c r="A82" s="48" t="s">
        <v>12</v>
      </c>
      <c r="B82" s="74" t="s">
        <v>68</v>
      </c>
      <c r="C82" s="99">
        <f t="shared" si="14"/>
        <v>199.41423785717495</v>
      </c>
      <c r="D82" s="100">
        <f t="shared" si="15"/>
        <v>180.36990368756264</v>
      </c>
      <c r="E82" s="100">
        <f t="shared" si="16"/>
        <v>6.2754899654036507</v>
      </c>
      <c r="F82" s="101">
        <f t="shared" si="17"/>
        <v>6.072896105553105</v>
      </c>
    </row>
    <row r="83" spans="1:16" ht="15" thickBot="1">
      <c r="A83" s="53" t="s">
        <v>12</v>
      </c>
      <c r="B83" s="78" t="s">
        <v>69</v>
      </c>
      <c r="C83" s="103">
        <f t="shared" si="14"/>
        <v>490.32117218368211</v>
      </c>
      <c r="D83" s="104">
        <f t="shared" si="15"/>
        <v>194.53924831463431</v>
      </c>
      <c r="E83" s="104">
        <f t="shared" si="16"/>
        <v>7.9630528229426787</v>
      </c>
      <c r="F83" s="105">
        <f t="shared" si="17"/>
        <v>4.4734795460842651</v>
      </c>
    </row>
    <row r="84" spans="1:16">
      <c r="A84" s="58" t="s">
        <v>11</v>
      </c>
      <c r="B84" s="82" t="s">
        <v>65</v>
      </c>
      <c r="C84" s="106">
        <f t="shared" si="14"/>
        <v>513.79781869698411</v>
      </c>
      <c r="D84" s="107">
        <f t="shared" si="15"/>
        <v>495.98651022289312</v>
      </c>
      <c r="E84" s="107">
        <f t="shared" si="16"/>
        <v>83.630773426595468</v>
      </c>
      <c r="F84" s="108">
        <f t="shared" si="17"/>
        <v>52.387536230197213</v>
      </c>
    </row>
    <row r="85" spans="1:16">
      <c r="A85" s="48" t="s">
        <v>11</v>
      </c>
      <c r="B85" s="74" t="s">
        <v>66</v>
      </c>
      <c r="C85" s="99">
        <f t="shared" si="14"/>
        <v>18.987641824871332</v>
      </c>
      <c r="D85" s="100">
        <f t="shared" si="15"/>
        <v>27.917663237936143</v>
      </c>
      <c r="E85" s="100">
        <f t="shared" si="16"/>
        <v>0.40979751348643123</v>
      </c>
      <c r="F85" s="101">
        <f t="shared" si="17"/>
        <v>0.26208404448741141</v>
      </c>
      <c r="M85" s="3">
        <v>800</v>
      </c>
      <c r="N85" s="3" t="s">
        <v>83</v>
      </c>
    </row>
    <row r="86" spans="1:16">
      <c r="A86" s="48" t="s">
        <v>11</v>
      </c>
      <c r="B86" s="74" t="s">
        <v>67</v>
      </c>
      <c r="C86" s="99">
        <f t="shared" si="14"/>
        <v>601.70129381631295</v>
      </c>
      <c r="D86" s="100">
        <f t="shared" si="15"/>
        <v>595.9361465596063</v>
      </c>
      <c r="E86" s="100">
        <f t="shared" si="16"/>
        <v>44.152081313253355</v>
      </c>
      <c r="F86" s="101">
        <f t="shared" si="17"/>
        <v>36.300360922331961</v>
      </c>
      <c r="M86" s="3">
        <f>SUM(M79:O81)</f>
        <v>5.2600054046580187</v>
      </c>
      <c r="N86" s="3" t="s">
        <v>84</v>
      </c>
    </row>
    <row r="87" spans="1:16">
      <c r="A87" s="48" t="s">
        <v>11</v>
      </c>
      <c r="B87" s="74" t="s">
        <v>68</v>
      </c>
      <c r="C87" s="99">
        <f t="shared" si="14"/>
        <v>84.378606583642579</v>
      </c>
      <c r="D87" s="100">
        <f t="shared" si="15"/>
        <v>113.50301052971895</v>
      </c>
      <c r="E87" s="100">
        <f t="shared" si="16"/>
        <v>1.9626715825017014</v>
      </c>
      <c r="F87" s="101">
        <f t="shared" si="17"/>
        <v>2.7128091181129435</v>
      </c>
    </row>
    <row r="88" spans="1:16" ht="15" thickBot="1">
      <c r="A88" s="63" t="s">
        <v>11</v>
      </c>
      <c r="B88" s="86" t="s">
        <v>69</v>
      </c>
      <c r="C88" s="109">
        <f t="shared" si="14"/>
        <v>1072.4464519502901</v>
      </c>
      <c r="D88" s="110">
        <f t="shared" si="15"/>
        <v>397.7464706783544</v>
      </c>
      <c r="E88" s="110">
        <f t="shared" si="16"/>
        <v>12.615248619665064</v>
      </c>
      <c r="F88" s="111">
        <f t="shared" si="17"/>
        <v>6.7747897356608933</v>
      </c>
    </row>
    <row r="89" spans="1:16" ht="15" thickTop="1"/>
  </sheetData>
  <mergeCells count="42">
    <mergeCell ref="C32:D32"/>
    <mergeCell ref="E32:F32"/>
    <mergeCell ref="I32:L32"/>
    <mergeCell ref="A3:A5"/>
    <mergeCell ref="B3:B5"/>
    <mergeCell ref="C3:T3"/>
    <mergeCell ref="C19:T19"/>
    <mergeCell ref="C31:F31"/>
    <mergeCell ref="A61:A63"/>
    <mergeCell ref="B61:B63"/>
    <mergeCell ref="C61:T61"/>
    <mergeCell ref="I33:J33"/>
    <mergeCell ref="K33:L33"/>
    <mergeCell ref="I34:J34"/>
    <mergeCell ref="K34:L34"/>
    <mergeCell ref="I35:J35"/>
    <mergeCell ref="K35:L35"/>
    <mergeCell ref="I36:J36"/>
    <mergeCell ref="K36:L36"/>
    <mergeCell ref="A46:A48"/>
    <mergeCell ref="B46:B48"/>
    <mergeCell ref="C46:T46"/>
    <mergeCell ref="O79:P79"/>
    <mergeCell ref="W63:Y63"/>
    <mergeCell ref="W64:Y64"/>
    <mergeCell ref="C75:F75"/>
    <mergeCell ref="C76:D76"/>
    <mergeCell ref="E76:F76"/>
    <mergeCell ref="I76:L76"/>
    <mergeCell ref="I77:J77"/>
    <mergeCell ref="K77:L77"/>
    <mergeCell ref="I79:J79"/>
    <mergeCell ref="K79:L79"/>
    <mergeCell ref="M79:N79"/>
    <mergeCell ref="I80:J80"/>
    <mergeCell ref="K80:L80"/>
    <mergeCell ref="M80:N80"/>
    <mergeCell ref="O80:P80"/>
    <mergeCell ref="I81:J81"/>
    <mergeCell ref="K81:L81"/>
    <mergeCell ref="M81:N81"/>
    <mergeCell ref="O81:P8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B0F0"/>
  </sheetPr>
  <dimension ref="A1:K29"/>
  <sheetViews>
    <sheetView zoomScale="80" zoomScaleNormal="80" workbookViewId="0">
      <selection activeCell="D46" sqref="D46"/>
    </sheetView>
  </sheetViews>
  <sheetFormatPr defaultRowHeight="14.4"/>
  <cols>
    <col min="1" max="1" width="9.33203125" bestFit="1" customWidth="1"/>
    <col min="2" max="2" width="7.88671875" bestFit="1" customWidth="1"/>
    <col min="3" max="3" width="21.33203125" bestFit="1" customWidth="1"/>
    <col min="4" max="4" width="12.6640625" bestFit="1" customWidth="1"/>
    <col min="5" max="5" width="12.109375" bestFit="1" customWidth="1"/>
    <col min="6" max="6" width="26.33203125" bestFit="1" customWidth="1"/>
    <col min="7" max="7" width="34.109375" bestFit="1" customWidth="1"/>
    <col min="8" max="8" width="31.44140625" style="3" bestFit="1" customWidth="1"/>
    <col min="9" max="9" width="26.33203125" style="3" bestFit="1" customWidth="1"/>
    <col min="10" max="10" width="34.109375" bestFit="1" customWidth="1"/>
    <col min="11" max="11" width="31.44140625" bestFit="1" customWidth="1"/>
  </cols>
  <sheetData>
    <row r="1" spans="1:11">
      <c r="A1" s="19" t="s">
        <v>14</v>
      </c>
      <c r="B1" s="19" t="s">
        <v>15</v>
      </c>
      <c r="C1" s="19" t="s">
        <v>16</v>
      </c>
      <c r="D1" s="19" t="s">
        <v>17</v>
      </c>
      <c r="E1" s="19" t="s">
        <v>18</v>
      </c>
      <c r="F1" s="19" t="s">
        <v>19</v>
      </c>
      <c r="G1" s="19" t="s">
        <v>33</v>
      </c>
      <c r="H1" s="19" t="s">
        <v>34</v>
      </c>
      <c r="I1" s="19" t="s">
        <v>32</v>
      </c>
      <c r="J1" s="19" t="s">
        <v>35</v>
      </c>
      <c r="K1" s="19" t="s">
        <v>36</v>
      </c>
    </row>
    <row r="2" spans="1:11">
      <c r="A2" s="19">
        <v>1</v>
      </c>
      <c r="B2" s="19" t="s">
        <v>20</v>
      </c>
      <c r="C2" s="19" t="s">
        <v>21</v>
      </c>
      <c r="D2" s="19" t="s">
        <v>22</v>
      </c>
      <c r="E2" s="19">
        <v>76124</v>
      </c>
      <c r="F2" s="21">
        <v>47823475</v>
      </c>
      <c r="G2" s="21">
        <v>982241186</v>
      </c>
      <c r="H2" s="21">
        <f>G2*3.6/10^9</f>
        <v>3.5360682695999999</v>
      </c>
      <c r="I2" s="21">
        <v>76517755</v>
      </c>
      <c r="J2" s="21">
        <v>1112728881</v>
      </c>
      <c r="K2" s="20">
        <f>J2*3.6/10^9</f>
        <v>4.0058239715999999</v>
      </c>
    </row>
    <row r="3" spans="1:11">
      <c r="A3" s="19">
        <v>2</v>
      </c>
      <c r="B3" s="19" t="s">
        <v>20</v>
      </c>
      <c r="C3" s="19" t="s">
        <v>21</v>
      </c>
      <c r="D3" s="19" t="s">
        <v>30</v>
      </c>
      <c r="E3" s="19">
        <v>134589</v>
      </c>
      <c r="F3" s="21">
        <v>75741035</v>
      </c>
      <c r="G3" s="21">
        <v>1849246204</v>
      </c>
      <c r="H3" s="21">
        <f t="shared" ref="H3:H13" si="0">G3*3.6/10^9</f>
        <v>6.6572863344000002</v>
      </c>
      <c r="I3" s="21">
        <v>121185452</v>
      </c>
      <c r="J3" s="21">
        <v>2087636754</v>
      </c>
      <c r="K3" s="20">
        <f t="shared" ref="K3:K13" si="1">J3*3.6/10^9</f>
        <v>7.5154923144000003</v>
      </c>
    </row>
    <row r="4" spans="1:11">
      <c r="A4" s="19">
        <v>3</v>
      </c>
      <c r="B4" s="19" t="s">
        <v>20</v>
      </c>
      <c r="C4" s="19" t="s">
        <v>21</v>
      </c>
      <c r="D4" s="19" t="s">
        <v>31</v>
      </c>
      <c r="E4" s="19">
        <v>189304</v>
      </c>
      <c r="F4" s="21">
        <v>2117891760</v>
      </c>
      <c r="G4" s="21">
        <v>2987789165</v>
      </c>
      <c r="H4" s="21">
        <f t="shared" si="0"/>
        <v>10.756040993999999</v>
      </c>
      <c r="I4" s="21">
        <v>3388626664</v>
      </c>
      <c r="J4" s="21">
        <v>3163481553</v>
      </c>
      <c r="K4" s="20">
        <f t="shared" si="1"/>
        <v>11.388533590800002</v>
      </c>
    </row>
    <row r="5" spans="1:11">
      <c r="A5" s="19">
        <v>4</v>
      </c>
      <c r="B5" s="19" t="s">
        <v>20</v>
      </c>
      <c r="C5" s="19" t="s">
        <v>23</v>
      </c>
      <c r="D5" s="19" t="s">
        <v>22</v>
      </c>
      <c r="E5" s="19">
        <v>57239</v>
      </c>
      <c r="F5" s="21">
        <v>28076779</v>
      </c>
      <c r="G5" s="21">
        <v>1235238580</v>
      </c>
      <c r="H5" s="21">
        <f t="shared" si="0"/>
        <v>4.4468588880000004</v>
      </c>
      <c r="I5" s="21">
        <v>44923065</v>
      </c>
      <c r="J5" s="21">
        <v>1813950628</v>
      </c>
      <c r="K5" s="20">
        <f t="shared" si="1"/>
        <v>6.5302222608000005</v>
      </c>
    </row>
    <row r="6" spans="1:11">
      <c r="A6" s="19">
        <v>5</v>
      </c>
      <c r="B6" s="19" t="s">
        <v>20</v>
      </c>
      <c r="C6" s="19" t="s">
        <v>23</v>
      </c>
      <c r="D6" s="19" t="s">
        <v>30</v>
      </c>
      <c r="E6" s="19">
        <v>29523</v>
      </c>
      <c r="F6" s="21">
        <v>11317368</v>
      </c>
      <c r="G6" s="21">
        <v>396982980</v>
      </c>
      <c r="H6" s="21">
        <f t="shared" si="0"/>
        <v>1.4291387280000001</v>
      </c>
      <c r="I6" s="21">
        <v>18107339</v>
      </c>
      <c r="J6" s="21">
        <v>514833354</v>
      </c>
      <c r="K6" s="20">
        <f t="shared" si="1"/>
        <v>1.8534000744000001</v>
      </c>
    </row>
    <row r="7" spans="1:11">
      <c r="A7" s="19">
        <v>6</v>
      </c>
      <c r="B7" s="19" t="s">
        <v>20</v>
      </c>
      <c r="C7" s="19" t="s">
        <v>23</v>
      </c>
      <c r="D7" s="19" t="s">
        <v>31</v>
      </c>
      <c r="E7" s="19">
        <v>22963</v>
      </c>
      <c r="F7" s="21">
        <v>25573832</v>
      </c>
      <c r="G7" s="21">
        <v>276366037</v>
      </c>
      <c r="H7" s="21">
        <f t="shared" si="0"/>
        <v>0.9949177332000001</v>
      </c>
      <c r="I7" s="21">
        <v>40918252</v>
      </c>
      <c r="J7" s="21">
        <v>361083356</v>
      </c>
      <c r="K7" s="20">
        <f t="shared" si="1"/>
        <v>1.2999000816000001</v>
      </c>
    </row>
    <row r="8" spans="1:11">
      <c r="A8" s="19">
        <v>7</v>
      </c>
      <c r="B8" s="19" t="s">
        <v>24</v>
      </c>
      <c r="C8" s="19" t="s">
        <v>21</v>
      </c>
      <c r="D8" s="19" t="s">
        <v>22</v>
      </c>
      <c r="E8" s="19">
        <v>358717</v>
      </c>
      <c r="F8" s="21">
        <v>186905995</v>
      </c>
      <c r="G8" s="21">
        <v>4845234385</v>
      </c>
      <c r="H8" s="21">
        <f t="shared" si="0"/>
        <v>17.442843786000001</v>
      </c>
      <c r="I8" s="21">
        <v>299049844</v>
      </c>
      <c r="J8" s="21">
        <v>5398602566</v>
      </c>
      <c r="K8" s="20">
        <f t="shared" si="1"/>
        <v>19.434969237600001</v>
      </c>
    </row>
    <row r="9" spans="1:11">
      <c r="A9" s="19">
        <v>8</v>
      </c>
      <c r="B9" s="19" t="s">
        <v>24</v>
      </c>
      <c r="C9" s="19" t="s">
        <v>21</v>
      </c>
      <c r="D9" s="19" t="s">
        <v>30</v>
      </c>
      <c r="E9" s="19">
        <v>112554</v>
      </c>
      <c r="F9" s="21">
        <v>165408948</v>
      </c>
      <c r="G9" s="21">
        <v>1633808459</v>
      </c>
      <c r="H9" s="21">
        <f t="shared" si="0"/>
        <v>5.881710452400001</v>
      </c>
      <c r="I9" s="21">
        <v>264654301</v>
      </c>
      <c r="J9" s="21">
        <v>1734633429</v>
      </c>
      <c r="K9" s="20">
        <f t="shared" si="1"/>
        <v>6.2446803444000007</v>
      </c>
    </row>
    <row r="10" spans="1:11">
      <c r="A10" s="19">
        <v>9</v>
      </c>
      <c r="B10" s="19" t="s">
        <v>24</v>
      </c>
      <c r="C10" s="19" t="s">
        <v>21</v>
      </c>
      <c r="D10" s="19" t="s">
        <v>31</v>
      </c>
      <c r="E10" s="19">
        <v>290730</v>
      </c>
      <c r="F10" s="21">
        <v>6237051449</v>
      </c>
      <c r="G10" s="21">
        <v>5112078385</v>
      </c>
      <c r="H10" s="21">
        <f t="shared" si="0"/>
        <v>18.403482186000002</v>
      </c>
      <c r="I10" s="21">
        <v>9979281961</v>
      </c>
      <c r="J10" s="21">
        <v>5253538843</v>
      </c>
      <c r="K10" s="20">
        <f t="shared" si="1"/>
        <v>18.9127398348</v>
      </c>
    </row>
    <row r="11" spans="1:11">
      <c r="A11" s="19">
        <v>10</v>
      </c>
      <c r="B11" s="19" t="s">
        <v>24</v>
      </c>
      <c r="C11" s="19" t="s">
        <v>23</v>
      </c>
      <c r="D11" s="19" t="s">
        <v>22</v>
      </c>
      <c r="E11" s="19">
        <v>91522</v>
      </c>
      <c r="F11" s="21">
        <v>45338265</v>
      </c>
      <c r="G11" s="21">
        <v>1752854635</v>
      </c>
      <c r="H11" s="21">
        <f t="shared" si="0"/>
        <v>6.3102766859999999</v>
      </c>
      <c r="I11" s="21">
        <v>72541095</v>
      </c>
      <c r="J11" s="21">
        <v>2353683533</v>
      </c>
      <c r="K11" s="20">
        <f t="shared" si="1"/>
        <v>8.4732607188000006</v>
      </c>
    </row>
    <row r="12" spans="1:11">
      <c r="A12" s="19">
        <v>11</v>
      </c>
      <c r="B12" s="19" t="s">
        <v>24</v>
      </c>
      <c r="C12" s="19" t="s">
        <v>23</v>
      </c>
      <c r="D12" s="19" t="s">
        <v>30</v>
      </c>
      <c r="E12" s="19">
        <v>8429</v>
      </c>
      <c r="F12" s="21">
        <v>6598979</v>
      </c>
      <c r="G12" s="21">
        <v>169093111</v>
      </c>
      <c r="H12" s="21">
        <f t="shared" si="0"/>
        <v>0.6087351996</v>
      </c>
      <c r="I12" s="21">
        <v>10558318</v>
      </c>
      <c r="J12" s="21">
        <v>193832485</v>
      </c>
      <c r="K12" s="20">
        <f t="shared" si="1"/>
        <v>0.69779694599999997</v>
      </c>
    </row>
    <row r="13" spans="1:11">
      <c r="A13" s="19">
        <v>12</v>
      </c>
      <c r="B13" s="19" t="s">
        <v>24</v>
      </c>
      <c r="C13" s="19" t="s">
        <v>23</v>
      </c>
      <c r="D13" s="19" t="s">
        <v>31</v>
      </c>
      <c r="E13" s="19">
        <v>12731</v>
      </c>
      <c r="F13" s="21">
        <v>38798127</v>
      </c>
      <c r="G13" s="21">
        <v>176485903</v>
      </c>
      <c r="H13" s="21">
        <f t="shared" si="0"/>
        <v>0.63534925080000004</v>
      </c>
      <c r="I13" s="21">
        <v>62077023</v>
      </c>
      <c r="J13" s="21">
        <v>206739516</v>
      </c>
      <c r="K13" s="20">
        <f t="shared" si="1"/>
        <v>0.74426225759999998</v>
      </c>
    </row>
    <row r="16" spans="1:11">
      <c r="B16" s="19" t="s">
        <v>15</v>
      </c>
      <c r="C16" s="19" t="s">
        <v>16</v>
      </c>
      <c r="D16" s="19" t="s">
        <v>17</v>
      </c>
      <c r="E16" s="19" t="s">
        <v>18</v>
      </c>
      <c r="F16" s="19" t="s">
        <v>19</v>
      </c>
      <c r="G16" s="19" t="s">
        <v>33</v>
      </c>
      <c r="H16" s="19" t="s">
        <v>34</v>
      </c>
      <c r="I16" s="19" t="s">
        <v>32</v>
      </c>
      <c r="J16" s="19" t="s">
        <v>35</v>
      </c>
      <c r="K16" s="19" t="s">
        <v>36</v>
      </c>
    </row>
    <row r="17" spans="2:11">
      <c r="B17" s="19" t="s">
        <v>20</v>
      </c>
      <c r="C17" s="8" t="s">
        <v>21</v>
      </c>
      <c r="D17" s="8" t="s">
        <v>22</v>
      </c>
      <c r="E17" s="8">
        <f>E2</f>
        <v>76124</v>
      </c>
      <c r="F17" s="9">
        <f t="shared" ref="F17:K17" si="2">F2</f>
        <v>47823475</v>
      </c>
      <c r="G17" s="9">
        <f t="shared" si="2"/>
        <v>982241186</v>
      </c>
      <c r="H17" s="9">
        <f t="shared" si="2"/>
        <v>3.5360682695999999</v>
      </c>
      <c r="I17" s="9">
        <f t="shared" si="2"/>
        <v>76517755</v>
      </c>
      <c r="J17" s="9">
        <f t="shared" si="2"/>
        <v>1112728881</v>
      </c>
      <c r="K17" s="15">
        <f t="shared" si="2"/>
        <v>4.0058239715999999</v>
      </c>
    </row>
    <row r="18" spans="2:11">
      <c r="B18" s="19" t="s">
        <v>20</v>
      </c>
      <c r="C18" s="10" t="s">
        <v>21</v>
      </c>
      <c r="D18" s="10" t="s">
        <v>37</v>
      </c>
      <c r="E18" s="10">
        <f>SUM(E3:E4)</f>
        <v>323893</v>
      </c>
      <c r="F18" s="11">
        <f t="shared" ref="F18:K18" si="3">SUM(F3:F4)</f>
        <v>2193632795</v>
      </c>
      <c r="G18" s="11">
        <f t="shared" si="3"/>
        <v>4837035369</v>
      </c>
      <c r="H18" s="23">
        <f t="shared" si="3"/>
        <v>17.413327328400001</v>
      </c>
      <c r="I18" s="11">
        <f t="shared" si="3"/>
        <v>3509812116</v>
      </c>
      <c r="J18" s="11">
        <f t="shared" si="3"/>
        <v>5251118307</v>
      </c>
      <c r="K18" s="16">
        <f t="shared" si="3"/>
        <v>18.904025905200001</v>
      </c>
    </row>
    <row r="19" spans="2:11">
      <c r="B19" s="19" t="s">
        <v>20</v>
      </c>
      <c r="C19" s="8" t="s">
        <v>23</v>
      </c>
      <c r="D19" s="8" t="s">
        <v>22</v>
      </c>
      <c r="E19" s="8">
        <f>E5</f>
        <v>57239</v>
      </c>
      <c r="F19" s="9">
        <f t="shared" ref="F19:K19" si="4">F5</f>
        <v>28076779</v>
      </c>
      <c r="G19" s="9">
        <f t="shared" si="4"/>
        <v>1235238580</v>
      </c>
      <c r="H19" s="9">
        <f t="shared" si="4"/>
        <v>4.4468588880000004</v>
      </c>
      <c r="I19" s="9">
        <f t="shared" si="4"/>
        <v>44923065</v>
      </c>
      <c r="J19" s="9">
        <f t="shared" si="4"/>
        <v>1813950628</v>
      </c>
      <c r="K19" s="15">
        <f t="shared" si="4"/>
        <v>6.5302222608000005</v>
      </c>
    </row>
    <row r="20" spans="2:11">
      <c r="B20" s="19" t="s">
        <v>20</v>
      </c>
      <c r="C20" s="10" t="s">
        <v>23</v>
      </c>
      <c r="D20" s="10" t="s">
        <v>37</v>
      </c>
      <c r="E20" s="10">
        <f>SUM(E6:E7)</f>
        <v>52486</v>
      </c>
      <c r="F20" s="11">
        <f t="shared" ref="F20:K20" si="5">SUM(F6:F7)</f>
        <v>36891200</v>
      </c>
      <c r="G20" s="11">
        <f t="shared" si="5"/>
        <v>673349017</v>
      </c>
      <c r="H20" s="23">
        <f t="shared" si="5"/>
        <v>2.4240564612000002</v>
      </c>
      <c r="I20" s="11">
        <f t="shared" si="5"/>
        <v>59025591</v>
      </c>
      <c r="J20" s="11">
        <f t="shared" si="5"/>
        <v>875916710</v>
      </c>
      <c r="K20" s="16">
        <f t="shared" si="5"/>
        <v>3.1533001560000002</v>
      </c>
    </row>
    <row r="21" spans="2:11">
      <c r="B21" s="19" t="s">
        <v>24</v>
      </c>
      <c r="C21" s="8" t="s">
        <v>21</v>
      </c>
      <c r="D21" s="8" t="s">
        <v>22</v>
      </c>
      <c r="E21" s="8">
        <f>SUM(E8)</f>
        <v>358717</v>
      </c>
      <c r="F21" s="9">
        <f t="shared" ref="F21:K21" si="6">SUM(F8)</f>
        <v>186905995</v>
      </c>
      <c r="G21" s="9">
        <f t="shared" si="6"/>
        <v>4845234385</v>
      </c>
      <c r="H21" s="9">
        <f t="shared" si="6"/>
        <v>17.442843786000001</v>
      </c>
      <c r="I21" s="9">
        <f t="shared" si="6"/>
        <v>299049844</v>
      </c>
      <c r="J21" s="9">
        <f t="shared" si="6"/>
        <v>5398602566</v>
      </c>
      <c r="K21" s="14">
        <f t="shared" si="6"/>
        <v>19.434969237600001</v>
      </c>
    </row>
    <row r="22" spans="2:11">
      <c r="B22" s="19" t="s">
        <v>24</v>
      </c>
      <c r="C22" s="10" t="s">
        <v>21</v>
      </c>
      <c r="D22" s="10" t="s">
        <v>37</v>
      </c>
      <c r="E22" s="10">
        <f>SUM(E9:E10)</f>
        <v>403284</v>
      </c>
      <c r="F22" s="11">
        <f t="shared" ref="F22:K22" si="7">SUM(F9:F10)</f>
        <v>6402460397</v>
      </c>
      <c r="G22" s="11">
        <f t="shared" si="7"/>
        <v>6745886844</v>
      </c>
      <c r="H22" s="23">
        <f t="shared" si="7"/>
        <v>24.285192638400002</v>
      </c>
      <c r="I22" s="11">
        <f t="shared" si="7"/>
        <v>10243936262</v>
      </c>
      <c r="J22" s="11">
        <f t="shared" si="7"/>
        <v>6988172272</v>
      </c>
      <c r="K22" s="16">
        <f t="shared" si="7"/>
        <v>25.157420179200003</v>
      </c>
    </row>
    <row r="23" spans="2:11">
      <c r="B23" s="19" t="s">
        <v>24</v>
      </c>
      <c r="C23" s="8" t="s">
        <v>23</v>
      </c>
      <c r="D23" s="8" t="s">
        <v>22</v>
      </c>
      <c r="E23" s="8">
        <f>SUM(E11)</f>
        <v>91522</v>
      </c>
      <c r="F23" s="9">
        <f t="shared" ref="F23:K23" si="8">SUM(F11)</f>
        <v>45338265</v>
      </c>
      <c r="G23" s="9">
        <f t="shared" si="8"/>
        <v>1752854635</v>
      </c>
      <c r="H23" s="9">
        <f t="shared" si="8"/>
        <v>6.3102766859999999</v>
      </c>
      <c r="I23" s="9">
        <f t="shared" si="8"/>
        <v>72541095</v>
      </c>
      <c r="J23" s="9">
        <f t="shared" si="8"/>
        <v>2353683533</v>
      </c>
      <c r="K23" s="14">
        <f t="shared" si="8"/>
        <v>8.4732607188000006</v>
      </c>
    </row>
    <row r="24" spans="2:11" ht="15" thickBot="1">
      <c r="B24" s="19" t="s">
        <v>24</v>
      </c>
      <c r="C24" s="12" t="s">
        <v>23</v>
      </c>
      <c r="D24" s="12" t="s">
        <v>37</v>
      </c>
      <c r="E24" s="12">
        <f>SUM(E12:E13)</f>
        <v>21160</v>
      </c>
      <c r="F24" s="13">
        <f t="shared" ref="F24:K24" si="9">SUM(F12:F13)</f>
        <v>45397106</v>
      </c>
      <c r="G24" s="13">
        <f t="shared" si="9"/>
        <v>345579014</v>
      </c>
      <c r="H24" s="24">
        <f t="shared" si="9"/>
        <v>1.2440844503999999</v>
      </c>
      <c r="I24" s="13">
        <f t="shared" si="9"/>
        <v>72635341</v>
      </c>
      <c r="J24" s="13">
        <f t="shared" si="9"/>
        <v>400572001</v>
      </c>
      <c r="K24" s="17">
        <f t="shared" si="9"/>
        <v>1.4420592036</v>
      </c>
    </row>
    <row r="25" spans="2:11">
      <c r="B25" s="19"/>
      <c r="C25" s="19"/>
      <c r="D25" s="19"/>
      <c r="E25" s="19"/>
      <c r="F25" s="21"/>
      <c r="G25" s="21"/>
      <c r="H25" s="21"/>
      <c r="I25" s="21"/>
      <c r="J25" s="21"/>
      <c r="K25" s="20"/>
    </row>
    <row r="26" spans="2:11">
      <c r="B26" s="19"/>
      <c r="C26" s="19"/>
      <c r="D26" s="19"/>
      <c r="E26" s="19"/>
      <c r="F26" s="21"/>
      <c r="G26" s="21"/>
      <c r="H26" s="21"/>
      <c r="I26" s="21"/>
      <c r="J26" s="21"/>
      <c r="K26" s="20"/>
    </row>
    <row r="27" spans="2:11">
      <c r="B27" s="19"/>
      <c r="C27" s="19"/>
      <c r="D27" s="19"/>
      <c r="E27" s="19"/>
      <c r="F27" s="21"/>
      <c r="G27" s="21"/>
      <c r="H27" s="21"/>
      <c r="I27" s="21"/>
      <c r="J27" s="21"/>
      <c r="K27" s="20"/>
    </row>
    <row r="28" spans="2:11">
      <c r="B28" s="19"/>
      <c r="C28" s="19"/>
      <c r="D28" s="19"/>
      <c r="E28" s="19"/>
      <c r="F28" s="21"/>
      <c r="G28" s="21"/>
      <c r="H28" s="21"/>
      <c r="I28" s="21"/>
      <c r="J28" s="21"/>
      <c r="K28" s="20"/>
    </row>
    <row r="29" spans="2:11">
      <c r="J29" s="22"/>
    </row>
  </sheetData>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LOG</vt:lpstr>
      <vt:lpstr>Intro</vt:lpstr>
      <vt:lpstr>Residential solar heating</vt:lpstr>
      <vt:lpstr>GAS_Constraint</vt:lpstr>
      <vt:lpstr>NG_HPs_boilers</vt:lpstr>
      <vt:lpstr>RestrictDHexpansion</vt:lpstr>
      <vt:lpstr>DHconstrain_to_existing</vt:lpstr>
      <vt:lpstr>PV</vt:lpstr>
      <vt:lpstr>Data_for_paper</vt:lpstr>
      <vt:lpstr>Data_for_paper!Covered_demand_by_GSHP_20072015</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2021-02-12T14:42:44Z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659435451030731</vt:r8>
  </property>
</Properties>
</file>